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ekaterinakuzmina/Desktop/repos/analysis/excel/Management/"/>
    </mc:Choice>
  </mc:AlternateContent>
  <xr:revisionPtr revIDLastSave="0" documentId="13_ncr:1_{946EE12A-C911-0848-A143-F3B5ADEE26CB}" xr6:coauthVersionLast="47" xr6:coauthVersionMax="47" xr10:uidLastSave="{00000000-0000-0000-0000-000000000000}"/>
  <bookViews>
    <workbookView xWindow="12420" yWindow="4840" windowWidth="35560" windowHeight="19480" tabRatio="664" activeTab="2" xr2:uid="{599CBDBA-6DCB-491A-8F55-440439BE8440}"/>
  </bookViews>
  <sheets>
    <sheet name="Data" sheetId="1" r:id="rId1"/>
    <sheet name="Workings" sheetId="3" r:id="rId2"/>
    <sheet name="Dashboard" sheetId="2" r:id="rId3"/>
  </sheets>
  <definedNames>
    <definedName name="_xlchart.v1.0" hidden="1">Workings!$A$2:$A$4</definedName>
    <definedName name="_xlchart.v1.1" hidden="1">Workings!$B$2:$B$4</definedName>
    <definedName name="_xlchart.v1.10" hidden="1">Workings!$A$2:$A$4</definedName>
    <definedName name="_xlchart.v1.11" hidden="1">Workings!$B$2:$B$4</definedName>
    <definedName name="_xlchart.v1.12" hidden="1">Workings!$A$2:$A$4</definedName>
    <definedName name="_xlchart.v1.13" hidden="1">Workings!$B$2:$B$4</definedName>
    <definedName name="_xlchart.v1.14" hidden="1">Workings!$A$2:$A$4</definedName>
    <definedName name="_xlchart.v1.15" hidden="1">Workings!$B$2:$B$4</definedName>
    <definedName name="_xlchart.v1.16" hidden="1">Workings!$A$2:$A$4</definedName>
    <definedName name="_xlchart.v1.17" hidden="1">Workings!$B$2:$B$4</definedName>
    <definedName name="_xlchart.v1.2" hidden="1">Workings!$A$2:$A$4</definedName>
    <definedName name="_xlchart.v1.3" hidden="1">Workings!$B$2:$B$4</definedName>
    <definedName name="_xlchart.v1.4" hidden="1">Workings!$A$2:$A$4</definedName>
    <definedName name="_xlchart.v1.5" hidden="1">Workings!$B$2:$B$4</definedName>
    <definedName name="_xlchart.v1.6" hidden="1">Workings!$A$2:$A$4</definedName>
    <definedName name="_xlchart.v1.7" hidden="1">Workings!$B$2:$B$4</definedName>
    <definedName name="_xlchart.v1.8" hidden="1">Workings!$A$2:$A$4</definedName>
    <definedName name="_xlchart.v1.9" hidden="1">Workings!$B$2:$B$4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F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<sst xmlns="http://schemas.openxmlformats.org/spreadsheetml/2006/main" count="232" uniqueCount="39">
  <si>
    <t>Project</t>
  </si>
  <si>
    <t>Task</t>
  </si>
  <si>
    <t>Start Date</t>
  </si>
  <si>
    <t>Progress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</si>
  <si>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</si>
  <si>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</si>
  <si>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</si>
  <si>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</si>
  <si>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</si>
  <si>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</si>
  <si>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</si>
  <si>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</si>
  <si>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</si>
  <si>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Budget</t>
  </si>
  <si>
    <t>Actual</t>
  </si>
  <si>
    <t>Gemini</t>
  </si>
  <si>
    <t>Orion</t>
  </si>
  <si>
    <t>Vega</t>
  </si>
  <si>
    <t>Delta</t>
  </si>
  <si>
    <t>Alpha</t>
  </si>
  <si>
    <t>Samora</t>
  </si>
  <si>
    <t>Ladd</t>
  </si>
  <si>
    <t>Duration</t>
  </si>
  <si>
    <t>Manager</t>
  </si>
  <si>
    <t>End Date</t>
  </si>
  <si>
    <t>Days completed</t>
  </si>
  <si>
    <t>Hirsch</t>
  </si>
  <si>
    <t>Wood</t>
  </si>
  <si>
    <t>McFay</t>
  </si>
  <si>
    <t>Task 10</t>
  </si>
  <si>
    <t>Project Management Dashboard</t>
  </si>
  <si>
    <t>Grand Total</t>
  </si>
  <si>
    <t xml:space="preserve">Budget </t>
  </si>
  <si>
    <t xml:space="preserve">Actual </t>
  </si>
  <si>
    <t>Not Started</t>
  </si>
  <si>
    <t>In Progress</t>
  </si>
  <si>
    <t>Completed</t>
  </si>
  <si>
    <t>Remaining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</si>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</sst>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theme="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left" vertical="center"/>
    </xf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right"/>
    </xf>
    <xf numFmtId="169" fontId="0" fillId="0" borderId="0" xfId="0" applyNumberFormat="1"/>
    <xf numFmtId="0" fontId="0" fillId="0" borderId="1" xfId="0" applyBorder="1"/>
  </cellXfs>
  <cellStyles count="2">
    <cellStyle name="Normal" xfId="0" builtinId="0"/>
    <cellStyle name="Per cent" xfId="1" builtinId="5"/>
  </cellStyles>
  <dxfs count="13">
    <dxf>
      <numFmt numFmtId="3" formatCode="#,##0"/>
    </dxf>
    <dxf>
      <numFmt numFmtId="169" formatCode="_-* #,##0_-;\-* #,##0_-;_-* &quot;-&quot;??_-;_-@_-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  <dxf>
      <numFmt numFmtId="165" formatCode="d/mm/yyyy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 Border" pivot="0" table="0" count="10" xr9:uid="{EEEA172B-89F3-489D-B80E-D598FE9BFA19}">
      <tableStyleElement type="wholeTable" dxfId="12"/>
      <tableStyleElement type="headerRow" dxfId="11"/>
    </tableStyle>
  </tableStyles>
  <colors>
    <mruColors>
      <color rgb="FFFF7D7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5">
        <x14:slicerStyle name="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O</a:t>
            </a:r>
            <a:r>
              <a:rPr lang="en-GB" sz="1800">
                <a:solidFill>
                  <a:schemeClr val="bg1"/>
                </a:solidFill>
              </a:rPr>
              <a:t>VERALL</a:t>
            </a:r>
            <a:r>
              <a:rPr lang="en-GB" sz="1800" baseline="0">
                <a:solidFill>
                  <a:schemeClr val="bg1"/>
                </a:solidFill>
              </a:rPr>
              <a:t> TASK PROGRESS</a:t>
            </a:r>
            <a:endParaRPr lang="en-US" sz="18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4751570601697389E-2"/>
          <c:y val="4.8514931305333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Workings!$A$2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0-D14F-BED3-93DD828B8161}"/>
            </c:ext>
          </c:extLst>
        </c:ser>
        <c:ser>
          <c:idx val="1"/>
          <c:order val="1"/>
          <c:tx>
            <c:strRef>
              <c:f>Workings!$A$3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0-D14F-BED3-93DD828B8161}"/>
            </c:ext>
          </c:extLst>
        </c:ser>
        <c:ser>
          <c:idx val="2"/>
          <c:order val="2"/>
          <c:tx>
            <c:strRef>
              <c:f>Workings!$A$4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0-D14F-BED3-93DD828B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9249600"/>
        <c:axId val="1449251248"/>
      </c:barChart>
      <c:catAx>
        <c:axId val="1449249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9251248"/>
        <c:crosses val="autoZero"/>
        <c:auto val="1"/>
        <c:lblAlgn val="ctr"/>
        <c:lblOffset val="100"/>
        <c:noMultiLvlLbl val="0"/>
      </c:catAx>
      <c:valAx>
        <c:axId val="1449251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92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577274592088418E-2"/>
          <c:y val="0.39863364838074072"/>
          <c:w val="0.71928707534439551"/>
          <c:h val="0.16736345456817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740834</xdr:colOff>
      <xdr:row>0</xdr:row>
      <xdr:rowOff>31749</xdr:rowOff>
    </xdr:from>
    <xdr:to>
      <xdr:col>16</xdr:col>
      <xdr:colOff>675810</xdr:colOff>
      <xdr:row>5</xdr:row>
      <xdr:rowOff>148165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DADD6-19BC-B948-991F-C516C2C6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8.546006828707" createdVersion="8" refreshedVersion="8" minRefreshableVersion="3" recordCount="40" xr:uid="{2E8955EA-A8BA-5048-B79E-974F2C9DA3E0}">
  <cacheSource type="worksheet">
    <worksheetSource name="Table1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0-02-17T00:00:00" maxDate="2020-03-03T00:00:00" count="11">
        <d v="2020-02-17T00:00:00"/>
        <d v="2020-02-18T00:00:00"/>
        <d v="2020-02-21T00:00:00"/>
        <d v="2020-02-20T00:00:00"/>
        <d v="2020-02-24T00:00:00"/>
        <d v="2020-02-25T00:00:00"/>
        <d v="2020-02-27T00:00:00"/>
        <d v="2020-02-26T00:00:00"/>
        <d v="2020-02-28T00:00:00"/>
        <d v="2020-03-02T00:00:00"/>
        <d v="2020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0-02-19T00:00:00" maxDate="2020-03-14T00:00:00" count="15">
        <d v="2020-02-21T00:00:00"/>
        <d v="2020-02-24T00:00:00"/>
        <d v="2020-03-02T00:00:00"/>
        <d v="2020-03-04T00:00:00"/>
        <d v="2020-02-20T00:00:00"/>
        <d v="2020-02-27T00:00:00"/>
        <d v="2020-02-28T00:00:00"/>
        <d v="2020-03-05T00:00:00"/>
        <d v="2020-02-26T00:00:00"/>
        <d v="2020-03-06T00:00:00"/>
        <d v="2020-02-19T00:00:00"/>
        <d v="2020-03-03T00:00:00"/>
        <d v="2020-03-12T00:00:00"/>
        <d v="2020-03-13T00:00:00"/>
        <d v="2020-03-10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3"/>
    <x v="1"/>
    <x v="2"/>
    <n v="732000"/>
    <n v="261324"/>
  </r>
  <r>
    <x v="0"/>
    <x v="4"/>
    <x v="4"/>
    <x v="0"/>
    <x v="4"/>
    <x v="4"/>
    <x v="3"/>
    <x v="3"/>
    <n v="492000"/>
    <n v="116850"/>
  </r>
  <r>
    <x v="0"/>
    <x v="5"/>
    <x v="0"/>
    <x v="3"/>
    <x v="1"/>
    <x v="5"/>
    <x v="4"/>
    <x v="4"/>
    <n v="188000"/>
    <n v="0"/>
  </r>
  <r>
    <x v="0"/>
    <x v="6"/>
    <x v="1"/>
    <x v="3"/>
    <x v="5"/>
    <x v="6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8"/>
    <x v="5"/>
    <x v="7"/>
    <n v="293000"/>
    <n v="273001"/>
  </r>
  <r>
    <x v="1"/>
    <x v="1"/>
    <x v="1"/>
    <x v="0"/>
    <x v="3"/>
    <x v="5"/>
    <x v="2"/>
    <x v="8"/>
    <n v="224000"/>
    <n v="57910"/>
  </r>
  <r>
    <x v="1"/>
    <x v="2"/>
    <x v="2"/>
    <x v="1"/>
    <x v="6"/>
    <x v="5"/>
    <x v="4"/>
    <x v="4"/>
    <n v="978000"/>
    <n v="0"/>
  </r>
  <r>
    <x v="1"/>
    <x v="3"/>
    <x v="3"/>
    <x v="3"/>
    <x v="5"/>
    <x v="6"/>
    <x v="1"/>
    <x v="5"/>
    <n v="932000"/>
    <n v="379157"/>
  </r>
  <r>
    <x v="1"/>
    <x v="4"/>
    <x v="4"/>
    <x v="2"/>
    <x v="4"/>
    <x v="8"/>
    <x v="3"/>
    <x v="3"/>
    <n v="854000"/>
    <n v="322812"/>
  </r>
  <r>
    <x v="1"/>
    <x v="5"/>
    <x v="0"/>
    <x v="2"/>
    <x v="1"/>
    <x v="6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5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7"/>
    <x v="0"/>
    <x v="11"/>
    <n v="895000"/>
    <n v="280583"/>
  </r>
  <r>
    <x v="2"/>
    <x v="4"/>
    <x v="4"/>
    <x v="8"/>
    <x v="7"/>
    <x v="11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4"/>
    <x v="4"/>
    <x v="4"/>
    <n v="147000"/>
    <n v="0"/>
  </r>
  <r>
    <x v="3"/>
    <x v="3"/>
    <x v="3"/>
    <x v="10"/>
    <x v="6"/>
    <x v="6"/>
    <x v="6"/>
    <x v="15"/>
    <n v="338000"/>
    <n v="205123"/>
  </r>
  <r>
    <x v="3"/>
    <x v="4"/>
    <x v="4"/>
    <x v="4"/>
    <x v="2"/>
    <x v="9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8"/>
    <x v="1"/>
    <x v="18"/>
    <n v="616000"/>
    <n v="401579"/>
  </r>
  <r>
    <x v="4"/>
    <x v="3"/>
    <x v="0"/>
    <x v="10"/>
    <x v="7"/>
    <x v="0"/>
    <x v="1"/>
    <x v="7"/>
    <n v="817000"/>
    <n v="807069"/>
  </r>
  <r>
    <x v="4"/>
    <x v="4"/>
    <x v="1"/>
    <x v="2"/>
    <x v="5"/>
    <x v="2"/>
    <x v="1"/>
    <x v="5"/>
    <n v="372000"/>
    <n v="173166"/>
  </r>
  <r>
    <x v="4"/>
    <x v="5"/>
    <x v="2"/>
    <x v="4"/>
    <x v="2"/>
    <x v="9"/>
    <x v="0"/>
    <x v="14"/>
    <n v="50000"/>
    <n v="8400"/>
  </r>
  <r>
    <x v="4"/>
    <x v="6"/>
    <x v="3"/>
    <x v="4"/>
    <x v="2"/>
    <x v="9"/>
    <x v="1"/>
    <x v="16"/>
    <n v="807000"/>
    <n v="262679"/>
  </r>
  <r>
    <x v="4"/>
    <x v="7"/>
    <x v="4"/>
    <x v="4"/>
    <x v="7"/>
    <x v="8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DA184-71F2-1746-9ED0-A1386861AAD3}" name="PivotTable1" cacheId="14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6:J47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4"/>
        <item x="0"/>
        <item x="1"/>
        <item x="8"/>
        <item x="5"/>
        <item x="6"/>
        <item x="2"/>
        <item x="11"/>
        <item x="3"/>
        <item x="7"/>
        <item x="9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4"/>
      <x v="2"/>
      <x v="3"/>
      <x v="12"/>
    </i>
    <i r="1">
      <x v="4"/>
      <x/>
      <x v="2"/>
      <x v="2"/>
      <x/>
      <x v="3"/>
      <x v="18"/>
    </i>
    <i r="1">
      <x v="5"/>
      <x v="3"/>
      <x v="4"/>
      <x v="7"/>
      <x v="4"/>
      <x v="3"/>
      <x v="9"/>
    </i>
    <i r="1">
      <x v="6"/>
      <x v="2"/>
      <x v="5"/>
      <x v="11"/>
      <x v="7"/>
      <x v="2"/>
      <x v="2"/>
    </i>
    <i r="1">
      <x v="7"/>
      <x v="4"/>
      <x v="5"/>
      <x v="11"/>
      <x v="7"/>
      <x v="3"/>
      <x v="5"/>
    </i>
    <i r="1">
      <x v="8"/>
      <x v="1"/>
      <x v="5"/>
      <x v="4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1"/>
      <x v="7"/>
      <x v="3"/>
      <x v="5"/>
    </i>
    <i r="1">
      <x v="6"/>
      <x/>
      <x v="6"/>
      <x v="8"/>
      <x v="3"/>
      <x v="3"/>
      <x v="11"/>
    </i>
    <i r="1">
      <x v="7"/>
      <x v="3"/>
      <x v="6"/>
      <x v="6"/>
      <x v="1"/>
      <x v="2"/>
      <x v="11"/>
    </i>
    <i>
      <x v="2"/>
      <x/>
      <x/>
      <x/>
      <x v="2"/>
      <x v="2"/>
      <x v="2"/>
      <x v="8"/>
    </i>
    <i r="1">
      <x v="1"/>
      <x v="1"/>
      <x v="5"/>
      <x v="7"/>
      <x v="3"/>
      <x v="3"/>
      <x v="11"/>
    </i>
    <i r="1">
      <x v="2"/>
      <x v="3"/>
      <x/>
      <x v="3"/>
      <x v="3"/>
      <x v="3"/>
      <x v="11"/>
    </i>
    <i r="1">
      <x v="3"/>
      <x v="2"/>
      <x v="1"/>
      <x v="7"/>
      <x v="7"/>
      <x v="4"/>
      <x v="8"/>
    </i>
    <i r="1">
      <x v="4"/>
      <x v="4"/>
      <x v="4"/>
      <x v="9"/>
      <x v="6"/>
      <x v="3"/>
      <x v="6"/>
    </i>
    <i r="1">
      <x v="5"/>
      <x v="1"/>
      <x/>
      <x v="1"/>
      <x v="1"/>
      <x v="1"/>
      <x v="3"/>
    </i>
    <i r="1">
      <x v="6"/>
      <x/>
      <x v="3"/>
      <x v="5"/>
      <x v="3"/>
      <x/>
      <x/>
    </i>
    <i r="1">
      <x v="7"/>
      <x v="3"/>
      <x v="3"/>
      <x v="6"/>
      <x v="4"/>
      <x v="3"/>
      <x v="9"/>
    </i>
    <i r="1">
      <x v="8"/>
      <x v="2"/>
      <x v="5"/>
      <x v="6"/>
      <x v="2"/>
      <x v="2"/>
      <x v="8"/>
    </i>
    <i r="1">
      <x v="9"/>
      <x v="4"/>
      <x v="5"/>
      <x v="10"/>
      <x v="6"/>
      <x v="1"/>
      <x v="1"/>
    </i>
    <i>
      <x v="3"/>
      <x/>
      <x/>
      <x v="1"/>
      <x v="4"/>
      <x v="4"/>
      <x v="6"/>
      <x v="18"/>
    </i>
    <i r="1">
      <x v="1"/>
      <x v="1"/>
      <x/>
      <x/>
      <x/>
      <x v="3"/>
      <x v="18"/>
    </i>
    <i r="1">
      <x v="2"/>
      <x v="3"/>
      <x/>
      <x v="5"/>
      <x v="6"/>
      <x v="4"/>
      <x v="10"/>
    </i>
    <i r="1">
      <x v="3"/>
      <x v="2"/>
      <x v="1"/>
      <x v="5"/>
      <x v="5"/>
      <x/>
      <x/>
    </i>
    <i r="1">
      <x v="4"/>
      <x v="4"/>
      <x v="3"/>
      <x v="6"/>
      <x v="4"/>
      <x v="3"/>
      <x v="9"/>
    </i>
    <i r="1">
      <x v="5"/>
      <x v="1"/>
      <x v="4"/>
      <x v="4"/>
      <x v="1"/>
      <x v="1"/>
      <x v="3"/>
    </i>
    <i r="1">
      <x v="6"/>
      <x/>
      <x v="4"/>
      <x v="6"/>
      <x v="3"/>
      <x v="3"/>
      <x v="11"/>
    </i>
    <i r="1">
      <x v="7"/>
      <x v="3"/>
      <x v="5"/>
      <x v="7"/>
      <x v="3"/>
      <x v="5"/>
      <x v="16"/>
    </i>
    <i r="1">
      <x v="8"/>
      <x v="2"/>
      <x v="6"/>
      <x v="6"/>
      <x v="1"/>
      <x v="1"/>
      <x v="3"/>
    </i>
    <i r="1">
      <x v="9"/>
      <x v="4"/>
      <x v="8"/>
      <x v="11"/>
      <x v="4"/>
      <x v="3"/>
      <x v="9"/>
    </i>
    <i>
      <x v="4"/>
      <x/>
      <x/>
      <x/>
      <x v="6"/>
      <x v="7"/>
      <x v="5"/>
      <x v="11"/>
    </i>
    <i r="1">
      <x v="2"/>
      <x v="3"/>
      <x v="4"/>
      <x v="5"/>
      <x v="2"/>
      <x v="4"/>
      <x v="15"/>
    </i>
    <i r="1">
      <x v="3"/>
      <x v="2"/>
      <x v="5"/>
      <x v="8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8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5"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4" count="1" selected="0">
            <x v="5"/>
          </reference>
          <reference field="5" count="1" selected="0">
            <x v="12"/>
          </reference>
          <reference field="6" count="1" selected="0">
            <x v="3"/>
          </reference>
          <reference field="7" count="1" selected="0">
            <x v="7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3C948-3701-4929-B04F-010B6EBC2A77}" name="Table1" displayName="Table1" ref="A1:J41" totalsRowShown="0">
  <autoFilter ref="A1:J41" xr:uid="{7E21CF9F-AD78-47F7-B4FB-8E64E3714907}"/>
  <tableColumns count="10">
    <tableColumn id="1" xr3:uid="{4ADE78FA-797E-461B-818D-4E6F917859D6}" name="Project"/>
    <tableColumn id="2" xr3:uid="{F9E92030-47E5-4A86-AB73-A1AA5209CD55}" name="Task"/>
    <tableColumn id="3" xr3:uid="{643837EC-0E87-4517-8311-405E12C9047D}" name="Manager"/>
    <tableColumn id="4" xr3:uid="{D2195ACD-57B1-4029-9C54-9ACCE862FA18}" name="Start Date" dataDxfId="10"/>
    <tableColumn id="5" xr3:uid="{A5BEB9B6-A13C-4735-8C93-943512962E1A}" name="Duration"/>
    <tableColumn id="9" xr3:uid="{9A8390CA-408A-41FE-A909-4D1F9E77E3F2}" name="End Date" dataDxfId="9">
      <calculatedColumnFormula>WORKDAY.INTL(Table1[[#This Row],[Start Date]]-1,Table1[[#This Row],[Duration]],1)</calculatedColumnFormula>
    </tableColumn>
    <tableColumn id="10" xr3:uid="{06B5F73C-C916-4EC2-88F2-098623EC6F35}" name="Days completed" dataDxfId="8"/>
    <tableColumn id="6" xr3:uid="{704AC253-E86F-4A7F-BD63-4569C494A728}" name="Progress" dataDxfId="7">
      <calculatedColumnFormula>Table1[[#This Row],[Days completed]]/Table1[[#This Row],[Duration]]</calculatedColumnFormula>
    </tableColumn>
    <tableColumn id="7" xr3:uid="{459C1C51-A35C-450A-B0F0-EA7E00C33AA1}" name="Budget" dataDxfId="6"/>
    <tableColumn id="8" xr3:uid="{CC94112E-5637-4797-9BDD-BFCC8197D1AB}" name="Actual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Management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FF7C80"/>
      </a:accent1>
      <a:accent2>
        <a:srgbClr val="83B6B4"/>
      </a:accent2>
      <a:accent3>
        <a:srgbClr val="27CED7"/>
      </a:accent3>
      <a:accent4>
        <a:srgbClr val="42BA97"/>
      </a:accent4>
      <a:accent5>
        <a:srgbClr val="3E8853"/>
      </a:accent5>
      <a:accent6>
        <a:srgbClr val="2683C6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1F74-5EFF-4E8A-B22B-18A2CB322995}">
  <sheetPr codeName="Sheet4"/>
  <dimension ref="A1:L41"/>
  <sheetViews>
    <sheetView zoomScale="130" zoomScaleNormal="130" workbookViewId="0"/>
  </sheetViews>
  <sheetFormatPr baseColWidth="10" defaultColWidth="8.83203125" defaultRowHeight="15" x14ac:dyDescent="0.2"/>
  <cols>
    <col min="1" max="1" width="10" customWidth="1"/>
    <col min="2" max="2" width="11.5" customWidth="1"/>
    <col min="3" max="3" width="13.1640625" customWidth="1"/>
    <col min="4" max="4" width="12" style="4" bestFit="1" customWidth="1"/>
    <col min="5" max="5" width="11.6640625" customWidth="1"/>
    <col min="6" max="6" width="11.1640625" style="1" bestFit="1" customWidth="1"/>
    <col min="7" max="7" width="17.5" style="3" bestFit="1" customWidth="1"/>
    <col min="8" max="8" width="11.1640625" customWidth="1"/>
    <col min="9" max="10" width="10.33203125" customWidth="1"/>
    <col min="12" max="12" width="23.5" bestFit="1" customWidth="1"/>
  </cols>
  <sheetData>
    <row r="1" spans="1:12" x14ac:dyDescent="0.2">
      <c r="A1" t="s">
        <v>0</v>
      </c>
      <c r="B1" t="s">
        <v>1</v>
      </c>
      <c r="C1" t="s">
        <v>23</v>
      </c>
      <c r="D1" s="4" t="s">
        <v>2</v>
      </c>
      <c r="E1" t="s">
        <v>22</v>
      </c>
      <c r="F1" s="1" t="s">
        <v>24</v>
      </c>
      <c r="G1" s="3" t="s">
        <v>25</v>
      </c>
      <c r="H1" t="s">
        <v>3</v>
      </c>
      <c r="I1" t="s">
        <v>13</v>
      </c>
      <c r="J1" t="s">
        <v>14</v>
      </c>
    </row>
    <row r="2" spans="1:12" x14ac:dyDescent="0.2">
      <c r="A2" t="s">
        <v>15</v>
      </c>
      <c r="B2" t="s">
        <v>4</v>
      </c>
      <c r="C2" t="s">
        <v>26</v>
      </c>
      <c r="D2" s="1">
        <v>43878</v>
      </c>
      <c r="E2">
        <v>5</v>
      </c>
      <c r="F2" s="1">
        <f>WORKDAY.INTL(Table1[[#This Row],[Start Date]]-1,Table1[[#This Row],[Duration]],1)</f>
        <v>43882</v>
      </c>
      <c r="G2" s="3">
        <v>2</v>
      </c>
      <c r="H2" s="2">
        <f>Table1[[#This Row],[Days completed]]/Table1[[#This Row],[Duration]]</f>
        <v>0.4</v>
      </c>
      <c r="I2" s="3">
        <v>218000</v>
      </c>
      <c r="J2" s="3">
        <v>97337</v>
      </c>
      <c r="L2" s="2"/>
    </row>
    <row r="3" spans="1:12" x14ac:dyDescent="0.2">
      <c r="A3" t="s">
        <v>15</v>
      </c>
      <c r="B3" t="s">
        <v>5</v>
      </c>
      <c r="C3" t="s">
        <v>20</v>
      </c>
      <c r="D3" s="1">
        <v>43878</v>
      </c>
      <c r="E3">
        <v>6</v>
      </c>
      <c r="F3" s="1">
        <f>WORKDAY.INTL(Table1[[#This Row],[Start Date]]-1,Table1[[#This Row],[Duration]],1)</f>
        <v>43885</v>
      </c>
      <c r="G3" s="3">
        <v>3</v>
      </c>
      <c r="H3" s="2">
        <f>Table1[[#This Row],[Days completed]]/Table1[[#This Row],[Duration]]</f>
        <v>0.5</v>
      </c>
      <c r="I3" s="3">
        <v>393000</v>
      </c>
      <c r="J3" s="3">
        <v>177440</v>
      </c>
      <c r="L3" s="2"/>
    </row>
    <row r="4" spans="1:12" x14ac:dyDescent="0.2">
      <c r="A4" t="s">
        <v>15</v>
      </c>
      <c r="B4" t="s">
        <v>6</v>
      </c>
      <c r="C4" t="s">
        <v>28</v>
      </c>
      <c r="D4" s="1">
        <v>43879</v>
      </c>
      <c r="E4">
        <v>10</v>
      </c>
      <c r="F4" s="1">
        <f>WORKDAY.INTL(Table1[[#This Row],[Start Date]]-1,Table1[[#This Row],[Duration]],1)</f>
        <v>43892</v>
      </c>
      <c r="G4" s="3">
        <v>4</v>
      </c>
      <c r="H4" s="2">
        <f>Table1[[#This Row],[Days completed]]/Table1[[#This Row],[Duration]]</f>
        <v>0.4</v>
      </c>
      <c r="I4" s="3">
        <v>86000</v>
      </c>
      <c r="J4" s="3">
        <v>31046</v>
      </c>
      <c r="L4" s="2"/>
    </row>
    <row r="5" spans="1:12" x14ac:dyDescent="0.2">
      <c r="A5" t="s">
        <v>15</v>
      </c>
      <c r="B5" t="s">
        <v>7</v>
      </c>
      <c r="C5" t="s">
        <v>27</v>
      </c>
      <c r="D5" s="1">
        <v>43882</v>
      </c>
      <c r="E5">
        <v>9</v>
      </c>
      <c r="F5" s="1">
        <f>WORKDAY.INTL(Table1[[#This Row],[Start Date]]-1,Table1[[#This Row],[Duration]],1)</f>
        <v>43894</v>
      </c>
      <c r="G5" s="3">
        <v>3</v>
      </c>
      <c r="H5" s="2">
        <f>Table1[[#This Row],[Days completed]]/Table1[[#This Row],[Duration]]</f>
        <v>0.33333333333333331</v>
      </c>
      <c r="I5" s="3">
        <v>732000</v>
      </c>
      <c r="J5" s="3">
        <v>261324</v>
      </c>
      <c r="L5" s="2"/>
    </row>
    <row r="6" spans="1:12" x14ac:dyDescent="0.2">
      <c r="A6" t="s">
        <v>15</v>
      </c>
      <c r="B6" t="s">
        <v>8</v>
      </c>
      <c r="C6" t="s">
        <v>21</v>
      </c>
      <c r="D6" s="1">
        <v>43878</v>
      </c>
      <c r="E6">
        <v>4</v>
      </c>
      <c r="F6" s="1">
        <f>WORKDAY.INTL(Table1[[#This Row],[Start Date]]-1,Table1[[#This Row],[Duration]],1)</f>
        <v>43881</v>
      </c>
      <c r="G6" s="3">
        <v>1</v>
      </c>
      <c r="H6" s="2">
        <f>Table1[[#This Row],[Days completed]]/Table1[[#This Row],[Duration]]</f>
        <v>0.25</v>
      </c>
      <c r="I6" s="3">
        <v>492000</v>
      </c>
      <c r="J6" s="3">
        <v>116850</v>
      </c>
      <c r="L6" s="2"/>
    </row>
    <row r="7" spans="1:12" x14ac:dyDescent="0.2">
      <c r="A7" t="s">
        <v>15</v>
      </c>
      <c r="B7" t="s">
        <v>9</v>
      </c>
      <c r="C7" t="s">
        <v>26</v>
      </c>
      <c r="D7" s="1">
        <v>43881</v>
      </c>
      <c r="E7">
        <v>6</v>
      </c>
      <c r="F7" s="1">
        <f>WORKDAY.INTL(Table1[[#This Row],[Start Date]]-1,Table1[[#This Row],[Duration]],1)</f>
        <v>43888</v>
      </c>
      <c r="G7" s="3">
        <v>0</v>
      </c>
      <c r="H7" s="2">
        <f>Table1[[#This Row],[Days completed]]/Table1[[#This Row],[Duration]]</f>
        <v>0</v>
      </c>
      <c r="I7" s="3">
        <v>188000</v>
      </c>
      <c r="J7" s="3">
        <v>0</v>
      </c>
      <c r="L7" s="2"/>
    </row>
    <row r="8" spans="1:12" x14ac:dyDescent="0.2">
      <c r="A8" t="s">
        <v>15</v>
      </c>
      <c r="B8" t="s">
        <v>10</v>
      </c>
      <c r="C8" t="s">
        <v>20</v>
      </c>
      <c r="D8" s="1">
        <v>43881</v>
      </c>
      <c r="E8">
        <v>7</v>
      </c>
      <c r="F8" s="1">
        <f>WORKDAY.INTL(Table1[[#This Row],[Start Date]]-1,Table1[[#This Row],[Duration]],1)</f>
        <v>43889</v>
      </c>
      <c r="G8" s="3">
        <v>3</v>
      </c>
      <c r="H8" s="2">
        <f>Table1[[#This Row],[Days completed]]/Table1[[#This Row],[Duration]]</f>
        <v>0.42857142857142855</v>
      </c>
      <c r="I8" s="3">
        <v>180000</v>
      </c>
      <c r="J8" s="3">
        <v>79380</v>
      </c>
      <c r="L8" s="2"/>
    </row>
    <row r="9" spans="1:12" x14ac:dyDescent="0.2">
      <c r="A9" t="s">
        <v>15</v>
      </c>
      <c r="B9" t="s">
        <v>11</v>
      </c>
      <c r="C9" t="s">
        <v>28</v>
      </c>
      <c r="D9" s="1">
        <v>43885</v>
      </c>
      <c r="E9">
        <v>5</v>
      </c>
      <c r="F9" s="1">
        <f>WORKDAY.INTL(Table1[[#This Row],[Start Date]]-1,Table1[[#This Row],[Duration]],1)</f>
        <v>43889</v>
      </c>
      <c r="G9" s="3">
        <v>2</v>
      </c>
      <c r="H9" s="2">
        <f>Table1[[#This Row],[Days completed]]/Table1[[#This Row],[Duration]]</f>
        <v>0.4</v>
      </c>
      <c r="I9" s="3">
        <v>582000</v>
      </c>
      <c r="J9" s="3">
        <v>195231</v>
      </c>
      <c r="L9" s="2"/>
    </row>
    <row r="10" spans="1:12" x14ac:dyDescent="0.2">
      <c r="A10" t="s">
        <v>15</v>
      </c>
      <c r="B10" t="s">
        <v>12</v>
      </c>
      <c r="C10" t="s">
        <v>27</v>
      </c>
      <c r="D10" s="1">
        <v>43885</v>
      </c>
      <c r="E10">
        <v>9</v>
      </c>
      <c r="F10" s="1">
        <f>WORKDAY.INTL(Table1[[#This Row],[Start Date]]-1,Table1[[#This Row],[Duration]],1)</f>
        <v>43895</v>
      </c>
      <c r="G10" s="3">
        <v>1</v>
      </c>
      <c r="H10" s="2">
        <f>Table1[[#This Row],[Days completed]]/Table1[[#This Row],[Duration]]</f>
        <v>0.1111111111111111</v>
      </c>
      <c r="I10" s="3">
        <v>562000</v>
      </c>
      <c r="J10" s="3">
        <v>74746</v>
      </c>
      <c r="L10" s="2"/>
    </row>
    <row r="11" spans="1:12" x14ac:dyDescent="0.2">
      <c r="A11" t="s">
        <v>15</v>
      </c>
      <c r="B11" t="s">
        <v>29</v>
      </c>
      <c r="C11" t="s">
        <v>21</v>
      </c>
      <c r="D11" s="1">
        <v>43885</v>
      </c>
      <c r="E11">
        <v>6</v>
      </c>
      <c r="F11" s="1">
        <f>WORKDAY.INTL(Table1[[#This Row],[Start Date]]-1,Table1[[#This Row],[Duration]],1)</f>
        <v>43892</v>
      </c>
      <c r="G11" s="3">
        <v>3</v>
      </c>
      <c r="H11" s="2">
        <f>Table1[[#This Row],[Days completed]]/Table1[[#This Row],[Duration]]</f>
        <v>0.5</v>
      </c>
      <c r="I11" s="3">
        <v>416000</v>
      </c>
      <c r="J11" s="3">
        <v>175015</v>
      </c>
      <c r="L11" s="2"/>
    </row>
    <row r="12" spans="1:12" x14ac:dyDescent="0.2">
      <c r="A12" t="s">
        <v>16</v>
      </c>
      <c r="B12" t="s">
        <v>4</v>
      </c>
      <c r="C12" t="s">
        <v>26</v>
      </c>
      <c r="D12" s="1">
        <v>43879</v>
      </c>
      <c r="E12">
        <v>7</v>
      </c>
      <c r="F12" s="1">
        <f>WORKDAY.INTL(Table1[[#This Row],[Start Date]]-1,Table1[[#This Row],[Duration]],1)</f>
        <v>43887</v>
      </c>
      <c r="G12" s="3">
        <v>7</v>
      </c>
      <c r="H12" s="2">
        <f>Table1[[#This Row],[Days completed]]/Table1[[#This Row],[Duration]]</f>
        <v>1</v>
      </c>
      <c r="I12" s="3">
        <v>293000</v>
      </c>
      <c r="J12" s="3">
        <v>273001</v>
      </c>
      <c r="L12" s="2"/>
    </row>
    <row r="13" spans="1:12" x14ac:dyDescent="0.2">
      <c r="A13" t="s">
        <v>16</v>
      </c>
      <c r="B13" t="s">
        <v>5</v>
      </c>
      <c r="C13" t="s">
        <v>20</v>
      </c>
      <c r="D13" s="1">
        <v>43878</v>
      </c>
      <c r="E13">
        <v>9</v>
      </c>
      <c r="F13" s="1">
        <f>WORKDAY.INTL(Table1[[#This Row],[Start Date]]-1,Table1[[#This Row],[Duration]],1)</f>
        <v>43888</v>
      </c>
      <c r="G13" s="3">
        <v>4</v>
      </c>
      <c r="H13" s="2">
        <f>Table1[[#This Row],[Days completed]]/Table1[[#This Row],[Duration]]</f>
        <v>0.44444444444444442</v>
      </c>
      <c r="I13" s="3">
        <v>224000</v>
      </c>
      <c r="J13" s="3">
        <v>57910</v>
      </c>
      <c r="L13" s="2"/>
    </row>
    <row r="14" spans="1:12" x14ac:dyDescent="0.2">
      <c r="A14" t="s">
        <v>16</v>
      </c>
      <c r="B14" t="s">
        <v>6</v>
      </c>
      <c r="C14" t="s">
        <v>28</v>
      </c>
      <c r="D14" s="1">
        <v>43879</v>
      </c>
      <c r="E14">
        <v>8</v>
      </c>
      <c r="F14" s="1">
        <f>WORKDAY.INTL(Table1[[#This Row],[Start Date]]-1,Table1[[#This Row],[Duration]],1)</f>
        <v>43888</v>
      </c>
      <c r="G14" s="3">
        <v>0</v>
      </c>
      <c r="H14" s="2">
        <f>Table1[[#This Row],[Days completed]]/Table1[[#This Row],[Duration]]</f>
        <v>0</v>
      </c>
      <c r="I14" s="3">
        <v>978000</v>
      </c>
      <c r="J14" s="3">
        <v>0</v>
      </c>
      <c r="L14" s="2"/>
    </row>
    <row r="15" spans="1:12" x14ac:dyDescent="0.2">
      <c r="A15" t="s">
        <v>16</v>
      </c>
      <c r="B15" t="s">
        <v>7</v>
      </c>
      <c r="C15" t="s">
        <v>27</v>
      </c>
      <c r="D15" s="1">
        <v>43881</v>
      </c>
      <c r="E15">
        <v>7</v>
      </c>
      <c r="F15" s="1">
        <f>WORKDAY.INTL(Table1[[#This Row],[Start Date]]-1,Table1[[#This Row],[Duration]],1)</f>
        <v>43889</v>
      </c>
      <c r="G15" s="3">
        <v>3</v>
      </c>
      <c r="H15" s="2">
        <f>Table1[[#This Row],[Days completed]]/Table1[[#This Row],[Duration]]</f>
        <v>0.42857142857142855</v>
      </c>
      <c r="I15" s="3">
        <v>932000</v>
      </c>
      <c r="J15" s="3">
        <v>379157</v>
      </c>
      <c r="L15" s="2"/>
    </row>
    <row r="16" spans="1:12" x14ac:dyDescent="0.2">
      <c r="A16" t="s">
        <v>16</v>
      </c>
      <c r="B16" t="s">
        <v>8</v>
      </c>
      <c r="C16" t="s">
        <v>21</v>
      </c>
      <c r="D16" s="1">
        <v>43882</v>
      </c>
      <c r="E16">
        <v>4</v>
      </c>
      <c r="F16" s="1">
        <f>WORKDAY.INTL(Table1[[#This Row],[Start Date]]-1,Table1[[#This Row],[Duration]],1)</f>
        <v>43887</v>
      </c>
      <c r="G16" s="3">
        <v>1</v>
      </c>
      <c r="H16" s="2">
        <f>Table1[[#This Row],[Days completed]]/Table1[[#This Row],[Duration]]</f>
        <v>0.25</v>
      </c>
      <c r="I16" s="3">
        <v>854000</v>
      </c>
      <c r="J16" s="3">
        <v>322812</v>
      </c>
      <c r="L16" s="2"/>
    </row>
    <row r="17" spans="1:12" x14ac:dyDescent="0.2">
      <c r="A17" t="s">
        <v>16</v>
      </c>
      <c r="B17" t="s">
        <v>9</v>
      </c>
      <c r="C17" t="s">
        <v>26</v>
      </c>
      <c r="D17" s="1">
        <v>43882</v>
      </c>
      <c r="E17">
        <v>6</v>
      </c>
      <c r="F17" s="1">
        <f>WORKDAY.INTL(Table1[[#This Row],[Start Date]]-1,Table1[[#This Row],[Duration]],1)</f>
        <v>43889</v>
      </c>
      <c r="G17" s="3">
        <v>3</v>
      </c>
      <c r="H17" s="2">
        <f>Table1[[#This Row],[Days completed]]/Table1[[#This Row],[Duration]]</f>
        <v>0.5</v>
      </c>
      <c r="I17" s="3">
        <v>81000</v>
      </c>
      <c r="J17" s="3">
        <v>38461</v>
      </c>
      <c r="L17" s="2"/>
    </row>
    <row r="18" spans="1:12" x14ac:dyDescent="0.2">
      <c r="A18" t="s">
        <v>16</v>
      </c>
      <c r="B18" t="s">
        <v>10</v>
      </c>
      <c r="C18" t="s">
        <v>20</v>
      </c>
      <c r="D18" s="1">
        <v>43885</v>
      </c>
      <c r="E18">
        <v>6</v>
      </c>
      <c r="F18" s="1">
        <f>WORKDAY.INTL(Table1[[#This Row],[Start Date]]-1,Table1[[#This Row],[Duration]],1)</f>
        <v>43892</v>
      </c>
      <c r="G18" s="3">
        <v>5</v>
      </c>
      <c r="H18" s="2">
        <f>Table1[[#This Row],[Days completed]]/Table1[[#This Row],[Duration]]</f>
        <v>0.83333333333333337</v>
      </c>
      <c r="I18" s="3">
        <v>169000</v>
      </c>
      <c r="J18" s="3">
        <v>136468</v>
      </c>
      <c r="L18" s="2"/>
    </row>
    <row r="19" spans="1:12" x14ac:dyDescent="0.2">
      <c r="A19" t="s">
        <v>16</v>
      </c>
      <c r="B19" t="s">
        <v>11</v>
      </c>
      <c r="C19" t="s">
        <v>28</v>
      </c>
      <c r="D19" s="1">
        <v>43886</v>
      </c>
      <c r="E19">
        <v>4</v>
      </c>
      <c r="F19" s="1">
        <f>WORKDAY.INTL(Table1[[#This Row],[Start Date]]-1,Table1[[#This Row],[Duration]],1)</f>
        <v>43889</v>
      </c>
      <c r="G19" s="3">
        <v>1</v>
      </c>
      <c r="H19" s="2">
        <f>Table1[[#This Row],[Days completed]]/Table1[[#This Row],[Duration]]</f>
        <v>0.25</v>
      </c>
      <c r="I19" s="3">
        <v>61000</v>
      </c>
      <c r="J19" s="3">
        <v>12078</v>
      </c>
      <c r="L19" s="2"/>
    </row>
    <row r="20" spans="1:12" x14ac:dyDescent="0.2">
      <c r="A20" t="s">
        <v>16</v>
      </c>
      <c r="B20" t="s">
        <v>12</v>
      </c>
      <c r="C20" t="s">
        <v>27</v>
      </c>
      <c r="D20" s="1">
        <v>43888</v>
      </c>
      <c r="E20">
        <v>7</v>
      </c>
      <c r="F20" s="1">
        <f>WORKDAY.INTL(Table1[[#This Row],[Start Date]]-1,Table1[[#This Row],[Duration]],1)</f>
        <v>43896</v>
      </c>
      <c r="G20" s="3">
        <v>3</v>
      </c>
      <c r="H20" s="2">
        <f>Table1[[#This Row],[Days completed]]/Table1[[#This Row],[Duration]]</f>
        <v>0.42857142857142855</v>
      </c>
      <c r="I20" s="3">
        <v>645000</v>
      </c>
      <c r="J20" s="3">
        <v>273048</v>
      </c>
      <c r="L20" s="2"/>
    </row>
    <row r="21" spans="1:12" x14ac:dyDescent="0.2">
      <c r="A21" t="s">
        <v>16</v>
      </c>
      <c r="B21" t="s">
        <v>29</v>
      </c>
      <c r="C21" t="s">
        <v>21</v>
      </c>
      <c r="D21" s="1">
        <v>43878</v>
      </c>
      <c r="E21">
        <v>3</v>
      </c>
      <c r="F21" s="1">
        <f>WORKDAY.INTL(Table1[[#This Row],[Start Date]]-1,Table1[[#This Row],[Duration]],1)</f>
        <v>43880</v>
      </c>
      <c r="G21" s="3">
        <v>3</v>
      </c>
      <c r="H21" s="2">
        <f>Table1[[#This Row],[Days completed]]/Table1[[#This Row],[Duration]]</f>
        <v>1</v>
      </c>
      <c r="I21" s="3">
        <v>68000</v>
      </c>
      <c r="J21" s="3">
        <v>64987</v>
      </c>
      <c r="L21" s="2"/>
    </row>
    <row r="22" spans="1:12" x14ac:dyDescent="0.2">
      <c r="A22" t="s">
        <v>17</v>
      </c>
      <c r="B22" t="s">
        <v>4</v>
      </c>
      <c r="C22" t="s">
        <v>26</v>
      </c>
      <c r="D22" s="1">
        <v>43878</v>
      </c>
      <c r="E22">
        <v>10</v>
      </c>
      <c r="F22" s="1">
        <f>WORKDAY.INTL(Table1[[#This Row],[Start Date]]-1,Table1[[#This Row],[Duration]],1)</f>
        <v>43889</v>
      </c>
      <c r="G22" s="3">
        <v>5</v>
      </c>
      <c r="H22" s="2">
        <f>Table1[[#This Row],[Days completed]]/Table1[[#This Row],[Duration]]</f>
        <v>0.5</v>
      </c>
      <c r="I22" s="3">
        <v>839000</v>
      </c>
      <c r="J22" s="3">
        <v>406974</v>
      </c>
      <c r="L22" s="2"/>
    </row>
    <row r="23" spans="1:12" x14ac:dyDescent="0.2">
      <c r="A23" t="s">
        <v>17</v>
      </c>
      <c r="B23" t="s">
        <v>5</v>
      </c>
      <c r="C23" t="s">
        <v>20</v>
      </c>
      <c r="D23" s="1">
        <v>43882</v>
      </c>
      <c r="E23">
        <v>5</v>
      </c>
      <c r="F23" s="1">
        <f>WORKDAY.INTL(Table1[[#This Row],[Start Date]]-1,Table1[[#This Row],[Duration]],1)</f>
        <v>43888</v>
      </c>
      <c r="G23" s="3">
        <v>4</v>
      </c>
      <c r="H23" s="2">
        <f>Table1[[#This Row],[Days completed]]/Table1[[#This Row],[Duration]]</f>
        <v>0.8</v>
      </c>
      <c r="I23" s="3">
        <v>729000</v>
      </c>
      <c r="J23" s="3">
        <v>487139</v>
      </c>
      <c r="L23" s="2"/>
    </row>
    <row r="24" spans="1:12" x14ac:dyDescent="0.2">
      <c r="A24" t="s">
        <v>17</v>
      </c>
      <c r="B24" t="s">
        <v>6</v>
      </c>
      <c r="C24" t="s">
        <v>28</v>
      </c>
      <c r="D24" s="1">
        <v>43885</v>
      </c>
      <c r="E24">
        <v>7</v>
      </c>
      <c r="F24" s="1">
        <f>WORKDAY.INTL(Table1[[#This Row],[Start Date]]-1,Table1[[#This Row],[Duration]],1)</f>
        <v>43893</v>
      </c>
      <c r="G24" s="3">
        <v>3</v>
      </c>
      <c r="H24" s="2">
        <f>Table1[[#This Row],[Days completed]]/Table1[[#This Row],[Duration]]</f>
        <v>0.42857142857142855</v>
      </c>
      <c r="I24" s="3">
        <v>826000</v>
      </c>
      <c r="J24" s="3">
        <v>298186</v>
      </c>
      <c r="L24" s="2"/>
    </row>
    <row r="25" spans="1:12" x14ac:dyDescent="0.2">
      <c r="A25" t="s">
        <v>17</v>
      </c>
      <c r="B25" t="s">
        <v>7</v>
      </c>
      <c r="C25" t="s">
        <v>27</v>
      </c>
      <c r="D25" s="1">
        <v>43887</v>
      </c>
      <c r="E25">
        <v>7</v>
      </c>
      <c r="F25" s="1">
        <f>WORKDAY.INTL(Table1[[#This Row],[Start Date]]-1,Table1[[#This Row],[Duration]],1)</f>
        <v>43895</v>
      </c>
      <c r="G25" s="3">
        <v>2</v>
      </c>
      <c r="H25" s="2">
        <f>Table1[[#This Row],[Days completed]]/Table1[[#This Row],[Duration]]</f>
        <v>0.2857142857142857</v>
      </c>
      <c r="I25" s="3">
        <v>895000</v>
      </c>
      <c r="J25" s="3">
        <v>280583</v>
      </c>
      <c r="L25" s="2"/>
    </row>
    <row r="26" spans="1:12" x14ac:dyDescent="0.2">
      <c r="A26" t="s">
        <v>17</v>
      </c>
      <c r="B26" t="s">
        <v>8</v>
      </c>
      <c r="C26" t="s">
        <v>21</v>
      </c>
      <c r="D26" s="1">
        <v>43889</v>
      </c>
      <c r="E26">
        <v>3</v>
      </c>
      <c r="F26" s="1">
        <f>WORKDAY.INTL(Table1[[#This Row],[Start Date]]-1,Table1[[#This Row],[Duration]],1)</f>
        <v>43893</v>
      </c>
      <c r="G26" s="3">
        <v>2</v>
      </c>
      <c r="H26" s="2">
        <f>Table1[[#This Row],[Days completed]]/Table1[[#This Row],[Duration]]</f>
        <v>0.66666666666666663</v>
      </c>
      <c r="I26" s="3">
        <v>341000</v>
      </c>
      <c r="J26" s="3">
        <v>129785</v>
      </c>
      <c r="L26" s="2"/>
    </row>
    <row r="27" spans="1:12" x14ac:dyDescent="0.2">
      <c r="A27" t="s">
        <v>18</v>
      </c>
      <c r="B27" t="s">
        <v>4</v>
      </c>
      <c r="C27" t="s">
        <v>26</v>
      </c>
      <c r="D27" s="1">
        <v>43892</v>
      </c>
      <c r="E27">
        <v>9</v>
      </c>
      <c r="F27" s="1">
        <f>WORKDAY.INTL(Table1[[#This Row],[Start Date]]-1,Table1[[#This Row],[Duration]],1)</f>
        <v>43902</v>
      </c>
      <c r="G27" s="3">
        <v>8</v>
      </c>
      <c r="H27" s="2">
        <f>Table1[[#This Row],[Days completed]]/Table1[[#This Row],[Duration]]</f>
        <v>0.88888888888888884</v>
      </c>
      <c r="I27" s="3">
        <v>787000</v>
      </c>
      <c r="J27" s="3">
        <v>727188</v>
      </c>
      <c r="L27" s="2"/>
    </row>
    <row r="28" spans="1:12" x14ac:dyDescent="0.2">
      <c r="A28" t="s">
        <v>18</v>
      </c>
      <c r="B28" t="s">
        <v>5</v>
      </c>
      <c r="C28" t="s">
        <v>20</v>
      </c>
      <c r="D28" s="1">
        <v>43892</v>
      </c>
      <c r="E28">
        <v>10</v>
      </c>
      <c r="F28" s="1">
        <f>WORKDAY.INTL(Table1[[#This Row],[Start Date]]-1,Table1[[#This Row],[Duration]],1)</f>
        <v>43903</v>
      </c>
      <c r="G28" s="3">
        <v>2</v>
      </c>
      <c r="H28" s="2">
        <f>Table1[[#This Row],[Days completed]]/Table1[[#This Row],[Duration]]</f>
        <v>0.2</v>
      </c>
      <c r="I28" s="3">
        <v>228000</v>
      </c>
      <c r="J28" s="3">
        <v>47880</v>
      </c>
      <c r="L28" s="2"/>
    </row>
    <row r="29" spans="1:12" x14ac:dyDescent="0.2">
      <c r="A29" t="s">
        <v>18</v>
      </c>
      <c r="B29" t="s">
        <v>6</v>
      </c>
      <c r="C29" t="s">
        <v>28</v>
      </c>
      <c r="D29" s="1">
        <v>43878</v>
      </c>
      <c r="E29">
        <v>4</v>
      </c>
      <c r="F29" s="1">
        <f>WORKDAY.INTL(Table1[[#This Row],[Start Date]]-1,Table1[[#This Row],[Duration]],1)</f>
        <v>43881</v>
      </c>
      <c r="G29" s="3">
        <v>0</v>
      </c>
      <c r="H29" s="2">
        <f>Table1[[#This Row],[Days completed]]/Table1[[#This Row],[Duration]]</f>
        <v>0</v>
      </c>
      <c r="I29" s="3">
        <v>147000</v>
      </c>
      <c r="J29" s="3">
        <v>0</v>
      </c>
      <c r="L29" s="2"/>
    </row>
    <row r="30" spans="1:12" x14ac:dyDescent="0.2">
      <c r="A30" t="s">
        <v>18</v>
      </c>
      <c r="B30" t="s">
        <v>7</v>
      </c>
      <c r="C30" t="s">
        <v>27</v>
      </c>
      <c r="D30" s="1">
        <v>43880</v>
      </c>
      <c r="E30">
        <v>8</v>
      </c>
      <c r="F30" s="1">
        <f>WORKDAY.INTL(Table1[[#This Row],[Start Date]]-1,Table1[[#This Row],[Duration]],1)</f>
        <v>43889</v>
      </c>
      <c r="G30" s="3">
        <v>5</v>
      </c>
      <c r="H30" s="2">
        <f>Table1[[#This Row],[Days completed]]/Table1[[#This Row],[Duration]]</f>
        <v>0.625</v>
      </c>
      <c r="I30" s="3">
        <v>338000</v>
      </c>
      <c r="J30" s="3">
        <v>205123</v>
      </c>
      <c r="L30" s="2"/>
    </row>
    <row r="31" spans="1:12" x14ac:dyDescent="0.2">
      <c r="A31" t="s">
        <v>18</v>
      </c>
      <c r="B31" t="s">
        <v>8</v>
      </c>
      <c r="C31" t="s">
        <v>21</v>
      </c>
      <c r="D31" s="1">
        <v>43885</v>
      </c>
      <c r="E31">
        <v>10</v>
      </c>
      <c r="F31" s="1">
        <f>WORKDAY.INTL(Table1[[#This Row],[Start Date]]-1,Table1[[#This Row],[Duration]],1)</f>
        <v>43896</v>
      </c>
      <c r="G31" s="3">
        <v>3</v>
      </c>
      <c r="H31" s="2">
        <f>Table1[[#This Row],[Days completed]]/Table1[[#This Row],[Duration]]</f>
        <v>0.3</v>
      </c>
      <c r="I31" s="3">
        <v>857000</v>
      </c>
      <c r="J31" s="3">
        <v>305949</v>
      </c>
      <c r="L31" s="2"/>
    </row>
    <row r="32" spans="1:12" x14ac:dyDescent="0.2">
      <c r="A32" t="s">
        <v>18</v>
      </c>
      <c r="B32" t="s">
        <v>9</v>
      </c>
      <c r="C32" t="s">
        <v>26</v>
      </c>
      <c r="D32" s="1">
        <v>43886</v>
      </c>
      <c r="E32">
        <v>6</v>
      </c>
      <c r="F32" s="1">
        <f>WORKDAY.INTL(Table1[[#This Row],[Start Date]]-1,Table1[[#This Row],[Duration]],1)</f>
        <v>43893</v>
      </c>
      <c r="G32" s="3">
        <v>3</v>
      </c>
      <c r="H32" s="2">
        <f>Table1[[#This Row],[Days completed]]/Table1[[#This Row],[Duration]]</f>
        <v>0.5</v>
      </c>
      <c r="I32" s="3">
        <v>602000</v>
      </c>
      <c r="J32" s="3">
        <v>322371</v>
      </c>
      <c r="L32" s="2"/>
    </row>
    <row r="33" spans="1:12" x14ac:dyDescent="0.2">
      <c r="A33" t="s">
        <v>18</v>
      </c>
      <c r="B33" t="s">
        <v>10</v>
      </c>
      <c r="C33" t="s">
        <v>20</v>
      </c>
      <c r="D33" s="1">
        <v>43886</v>
      </c>
      <c r="E33">
        <v>4</v>
      </c>
      <c r="F33" s="1">
        <f>WORKDAY.INTL(Table1[[#This Row],[Start Date]]-1,Table1[[#This Row],[Duration]],1)</f>
        <v>43889</v>
      </c>
      <c r="G33" s="3">
        <v>2</v>
      </c>
      <c r="H33" s="2">
        <f>Table1[[#This Row],[Days completed]]/Table1[[#This Row],[Duration]]</f>
        <v>0.5</v>
      </c>
      <c r="I33" s="3">
        <v>990000</v>
      </c>
      <c r="J33" s="3">
        <v>451440</v>
      </c>
      <c r="L33" s="2"/>
    </row>
    <row r="34" spans="1:12" x14ac:dyDescent="0.2">
      <c r="A34" t="s">
        <v>19</v>
      </c>
      <c r="B34" t="s">
        <v>4</v>
      </c>
      <c r="C34" t="s">
        <v>28</v>
      </c>
      <c r="D34" s="1">
        <v>43889</v>
      </c>
      <c r="E34">
        <v>8</v>
      </c>
      <c r="F34" s="1">
        <f>WORKDAY.INTL(Table1[[#This Row],[Start Date]]-1,Table1[[#This Row],[Duration]],1)</f>
        <v>43900</v>
      </c>
      <c r="G34" s="3">
        <v>3</v>
      </c>
      <c r="H34" s="2">
        <f>Table1[[#This Row],[Days completed]]/Table1[[#This Row],[Duration]]</f>
        <v>0.375</v>
      </c>
      <c r="I34" s="3">
        <v>96000</v>
      </c>
      <c r="J34" s="3">
        <v>32256</v>
      </c>
      <c r="L34" s="2"/>
    </row>
    <row r="35" spans="1:12" x14ac:dyDescent="0.2">
      <c r="A35" t="s">
        <v>19</v>
      </c>
      <c r="B35" t="s">
        <v>5</v>
      </c>
      <c r="C35" t="s">
        <v>27</v>
      </c>
      <c r="D35" s="1">
        <v>43892</v>
      </c>
      <c r="E35">
        <v>9</v>
      </c>
      <c r="F35" s="1">
        <f>WORKDAY.INTL(Table1[[#This Row],[Start Date]]-1,Table1[[#This Row],[Duration]],1)</f>
        <v>43902</v>
      </c>
      <c r="G35" s="3">
        <v>4</v>
      </c>
      <c r="H35" s="2">
        <f>Table1[[#This Row],[Days completed]]/Table1[[#This Row],[Duration]]</f>
        <v>0.44444444444444442</v>
      </c>
      <c r="I35" s="3">
        <v>513000</v>
      </c>
      <c r="J35" s="3">
        <v>226233</v>
      </c>
      <c r="L35" s="2"/>
    </row>
    <row r="36" spans="1:12" x14ac:dyDescent="0.2">
      <c r="A36" t="s">
        <v>19</v>
      </c>
      <c r="B36" t="s">
        <v>6</v>
      </c>
      <c r="C36" t="s">
        <v>21</v>
      </c>
      <c r="D36" s="1">
        <v>43881</v>
      </c>
      <c r="E36">
        <v>5</v>
      </c>
      <c r="F36" s="1">
        <f>WORKDAY.INTL(Table1[[#This Row],[Start Date]]-1,Table1[[#This Row],[Duration]],1)</f>
        <v>43887</v>
      </c>
      <c r="G36" s="3">
        <v>3</v>
      </c>
      <c r="H36" s="2">
        <f>Table1[[#This Row],[Days completed]]/Table1[[#This Row],[Duration]]</f>
        <v>0.6</v>
      </c>
      <c r="I36" s="3">
        <v>616000</v>
      </c>
      <c r="J36" s="3">
        <v>401579</v>
      </c>
      <c r="L36" s="2"/>
    </row>
    <row r="37" spans="1:12" x14ac:dyDescent="0.2">
      <c r="A37" t="s">
        <v>19</v>
      </c>
      <c r="B37" t="s">
        <v>7</v>
      </c>
      <c r="C37" t="s">
        <v>26</v>
      </c>
      <c r="D37" s="1">
        <v>43880</v>
      </c>
      <c r="E37">
        <v>3</v>
      </c>
      <c r="F37" s="1">
        <f>WORKDAY.INTL(Table1[[#This Row],[Start Date]]-1,Table1[[#This Row],[Duration]],1)</f>
        <v>43882</v>
      </c>
      <c r="G37" s="3">
        <v>3</v>
      </c>
      <c r="H37" s="2">
        <f>Table1[[#This Row],[Days completed]]/Table1[[#This Row],[Duration]]</f>
        <v>1</v>
      </c>
      <c r="I37" s="3">
        <v>817000</v>
      </c>
      <c r="J37" s="3">
        <v>807069</v>
      </c>
      <c r="L37" s="2"/>
    </row>
    <row r="38" spans="1:12" x14ac:dyDescent="0.2">
      <c r="A38" t="s">
        <v>19</v>
      </c>
      <c r="B38" t="s">
        <v>8</v>
      </c>
      <c r="C38" t="s">
        <v>20</v>
      </c>
      <c r="D38" s="1">
        <v>43882</v>
      </c>
      <c r="E38">
        <v>7</v>
      </c>
      <c r="F38" s="1">
        <f>WORKDAY.INTL(Table1[[#This Row],[Start Date]]-1,Table1[[#This Row],[Duration]],1)</f>
        <v>43892</v>
      </c>
      <c r="G38" s="3">
        <v>3</v>
      </c>
      <c r="H38" s="2">
        <f>Table1[[#This Row],[Days completed]]/Table1[[#This Row],[Duration]]</f>
        <v>0.42857142857142855</v>
      </c>
      <c r="I38" s="3">
        <v>372000</v>
      </c>
      <c r="J38" s="3">
        <v>173166</v>
      </c>
      <c r="L38" s="2"/>
    </row>
    <row r="39" spans="1:12" x14ac:dyDescent="0.2">
      <c r="A39" t="s">
        <v>19</v>
      </c>
      <c r="B39" t="s">
        <v>9</v>
      </c>
      <c r="C39" t="s">
        <v>28</v>
      </c>
      <c r="D39" s="1">
        <v>43885</v>
      </c>
      <c r="E39">
        <v>10</v>
      </c>
      <c r="F39" s="1">
        <f>WORKDAY.INTL(Table1[[#This Row],[Start Date]]-1,Table1[[#This Row],[Duration]],1)</f>
        <v>43896</v>
      </c>
      <c r="G39" s="3">
        <v>2</v>
      </c>
      <c r="H39" s="2">
        <f>Table1[[#This Row],[Days completed]]/Table1[[#This Row],[Duration]]</f>
        <v>0.2</v>
      </c>
      <c r="I39" s="3">
        <v>50000</v>
      </c>
      <c r="J39" s="3">
        <v>8400</v>
      </c>
      <c r="L39" s="2"/>
    </row>
    <row r="40" spans="1:12" x14ac:dyDescent="0.2">
      <c r="A40" t="s">
        <v>19</v>
      </c>
      <c r="B40" t="s">
        <v>10</v>
      </c>
      <c r="C40" t="s">
        <v>27</v>
      </c>
      <c r="D40" s="1">
        <v>43885</v>
      </c>
      <c r="E40">
        <v>10</v>
      </c>
      <c r="F40" s="1">
        <f>WORKDAY.INTL(Table1[[#This Row],[Start Date]]-1,Table1[[#This Row],[Duration]],1)</f>
        <v>43896</v>
      </c>
      <c r="G40" s="3">
        <v>3</v>
      </c>
      <c r="H40" s="2">
        <f>Table1[[#This Row],[Days completed]]/Table1[[#This Row],[Duration]]</f>
        <v>0.3</v>
      </c>
      <c r="I40" s="3">
        <v>807000</v>
      </c>
      <c r="J40" s="3">
        <v>262679</v>
      </c>
      <c r="L40" s="2"/>
    </row>
    <row r="41" spans="1:12" x14ac:dyDescent="0.2">
      <c r="A41" t="s">
        <v>19</v>
      </c>
      <c r="B41" t="s">
        <v>11</v>
      </c>
      <c r="C41" t="s">
        <v>21</v>
      </c>
      <c r="D41" s="1">
        <v>43885</v>
      </c>
      <c r="E41">
        <v>3</v>
      </c>
      <c r="F41" s="1">
        <f>WORKDAY.INTL(Table1[[#This Row],[Start Date]]-1,Table1[[#This Row],[Duration]],1)</f>
        <v>43887</v>
      </c>
      <c r="G41" s="3">
        <v>0</v>
      </c>
      <c r="H41" s="2">
        <f>Table1[[#This Row],[Days completed]]/Table1[[#This Row],[Duration]]</f>
        <v>0</v>
      </c>
      <c r="I41" s="3">
        <v>691000</v>
      </c>
      <c r="J41" s="3">
        <v>0</v>
      </c>
      <c r="L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922C-CDE1-CC48-BA2D-DA4DF947C12C}">
  <dimension ref="A2:B6"/>
  <sheetViews>
    <sheetView zoomScale="120" zoomScaleNormal="120" workbookViewId="0">
      <selection activeCell="D2" sqref="D2"/>
    </sheetView>
  </sheetViews>
  <sheetFormatPr baseColWidth="10" defaultRowHeight="15" x14ac:dyDescent="0.2"/>
  <sheetData>
    <row r="2" spans="1:2" x14ac:dyDescent="0.2">
      <c r="A2" t="s">
        <v>34</v>
      </c>
      <c r="B2">
        <f>COUNTIF(Dashboard!H7:H46,"="&amp;0)</f>
        <v>4</v>
      </c>
    </row>
    <row r="3" spans="1:2" x14ac:dyDescent="0.2">
      <c r="A3" t="s">
        <v>35</v>
      </c>
      <c r="B3">
        <f>COUNTIFS(Dashboard!H7:H46,"&lt;&gt;"&amp;0,Dashboard!H7:H46,"&lt;"&amp;1)</f>
        <v>33</v>
      </c>
    </row>
    <row r="4" spans="1:2" x14ac:dyDescent="0.2">
      <c r="A4" t="s">
        <v>36</v>
      </c>
      <c r="B4">
        <f>COUNTIF(Dashboard!H7:H46,"="&amp;1)</f>
        <v>3</v>
      </c>
    </row>
    <row r="5" spans="1:2" x14ac:dyDescent="0.2">
      <c r="A5" t="s">
        <v>37</v>
      </c>
      <c r="B5" s="10">
        <f>B2+B3</f>
        <v>37</v>
      </c>
    </row>
    <row r="6" spans="1:2" x14ac:dyDescent="0.2">
      <c r="A6" t="s">
        <v>38</v>
      </c>
      <c r="B6">
        <f>B4+B5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AB40-3701-514F-9CCF-DEF1B95D471A}">
  <dimension ref="A1:R47"/>
  <sheetViews>
    <sheetView showGridLines="0" tabSelected="1" zoomScale="120" zoomScaleNormal="120" workbookViewId="0">
      <selection activeCell="M26" sqref="M26"/>
    </sheetView>
  </sheetViews>
  <sheetFormatPr baseColWidth="10" defaultRowHeight="15" x14ac:dyDescent="0.2"/>
  <cols>
    <col min="4" max="4" width="12.33203125" customWidth="1"/>
    <col min="5" max="5" width="13" customWidth="1"/>
    <col min="9" max="9" width="12" bestFit="1" customWidth="1"/>
  </cols>
  <sheetData>
    <row r="1" spans="1:18" ht="34" customHeight="1" x14ac:dyDescent="0.2">
      <c r="A1" s="5" t="s">
        <v>30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6" spans="1:18" x14ac:dyDescent="0.2">
      <c r="A6" s="6" t="s">
        <v>0</v>
      </c>
      <c r="B6" s="6" t="s">
        <v>1</v>
      </c>
      <c r="C6" s="6" t="s">
        <v>23</v>
      </c>
      <c r="D6" s="6" t="s">
        <v>2</v>
      </c>
      <c r="E6" s="6" t="s">
        <v>24</v>
      </c>
      <c r="F6" s="6" t="s">
        <v>22</v>
      </c>
      <c r="G6" s="6" t="s">
        <v>25</v>
      </c>
      <c r="H6" s="6" t="s">
        <v>3</v>
      </c>
      <c r="I6" s="8" t="s">
        <v>32</v>
      </c>
      <c r="J6" s="8" t="s">
        <v>33</v>
      </c>
    </row>
    <row r="7" spans="1:18" x14ac:dyDescent="0.2">
      <c r="A7" t="s">
        <v>19</v>
      </c>
      <c r="B7" t="s">
        <v>4</v>
      </c>
      <c r="C7" t="s">
        <v>28</v>
      </c>
      <c r="D7" s="1">
        <v>43889</v>
      </c>
      <c r="E7" s="1">
        <v>43900</v>
      </c>
      <c r="F7">
        <v>8</v>
      </c>
      <c r="G7" s="3">
        <v>3</v>
      </c>
      <c r="H7" s="7">
        <v>0.375</v>
      </c>
      <c r="I7" s="9">
        <v>96000</v>
      </c>
      <c r="J7" s="3">
        <v>32256</v>
      </c>
    </row>
    <row r="8" spans="1:18" x14ac:dyDescent="0.2">
      <c r="B8" t="s">
        <v>5</v>
      </c>
      <c r="C8" t="s">
        <v>27</v>
      </c>
      <c r="D8" s="1">
        <v>43892</v>
      </c>
      <c r="E8" s="1">
        <v>43902</v>
      </c>
      <c r="F8">
        <v>9</v>
      </c>
      <c r="G8" s="3">
        <v>4</v>
      </c>
      <c r="H8" s="7">
        <v>0.44444444444444442</v>
      </c>
      <c r="I8" s="3">
        <v>513000</v>
      </c>
      <c r="J8" s="3">
        <v>226233</v>
      </c>
    </row>
    <row r="9" spans="1:18" x14ac:dyDescent="0.2">
      <c r="B9" t="s">
        <v>6</v>
      </c>
      <c r="C9" t="s">
        <v>21</v>
      </c>
      <c r="D9" s="1">
        <v>43881</v>
      </c>
      <c r="E9" s="1">
        <v>43887</v>
      </c>
      <c r="F9">
        <v>5</v>
      </c>
      <c r="G9" s="3">
        <v>3</v>
      </c>
      <c r="H9" s="7">
        <v>0.6</v>
      </c>
      <c r="I9" s="3">
        <v>616000</v>
      </c>
      <c r="J9" s="3">
        <v>401579</v>
      </c>
    </row>
    <row r="10" spans="1:18" x14ac:dyDescent="0.2">
      <c r="B10" t="s">
        <v>7</v>
      </c>
      <c r="C10" t="s">
        <v>26</v>
      </c>
      <c r="D10" s="1">
        <v>43880</v>
      </c>
      <c r="E10" s="1">
        <v>43882</v>
      </c>
      <c r="F10">
        <v>3</v>
      </c>
      <c r="G10" s="3">
        <v>3</v>
      </c>
      <c r="H10" s="7">
        <v>1</v>
      </c>
      <c r="I10" s="3">
        <v>817000</v>
      </c>
      <c r="J10" s="3">
        <v>807069</v>
      </c>
    </row>
    <row r="11" spans="1:18" x14ac:dyDescent="0.2">
      <c r="B11" t="s">
        <v>8</v>
      </c>
      <c r="C11" t="s">
        <v>20</v>
      </c>
      <c r="D11" s="1">
        <v>43882</v>
      </c>
      <c r="E11" s="1">
        <v>43892</v>
      </c>
      <c r="F11">
        <v>7</v>
      </c>
      <c r="G11" s="3">
        <v>3</v>
      </c>
      <c r="H11" s="7">
        <v>0.42857142857142855</v>
      </c>
      <c r="I11" s="3">
        <v>372000</v>
      </c>
      <c r="J11" s="3">
        <v>173166</v>
      </c>
    </row>
    <row r="12" spans="1:18" x14ac:dyDescent="0.2">
      <c r="B12" t="s">
        <v>9</v>
      </c>
      <c r="C12" t="s">
        <v>28</v>
      </c>
      <c r="D12" s="1">
        <v>43885</v>
      </c>
      <c r="E12" s="1">
        <v>43896</v>
      </c>
      <c r="F12">
        <v>10</v>
      </c>
      <c r="G12" s="3">
        <v>2</v>
      </c>
      <c r="H12" s="7">
        <v>0.2</v>
      </c>
      <c r="I12" s="3">
        <v>50000</v>
      </c>
      <c r="J12" s="3">
        <v>8400</v>
      </c>
    </row>
    <row r="13" spans="1:18" x14ac:dyDescent="0.2">
      <c r="B13" t="s">
        <v>10</v>
      </c>
      <c r="C13" t="s">
        <v>27</v>
      </c>
      <c r="D13" s="1">
        <v>43885</v>
      </c>
      <c r="E13" s="1">
        <v>43896</v>
      </c>
      <c r="F13">
        <v>10</v>
      </c>
      <c r="G13" s="3">
        <v>3</v>
      </c>
      <c r="H13" s="7">
        <v>0.3</v>
      </c>
      <c r="I13" s="3">
        <v>807000</v>
      </c>
      <c r="J13" s="3">
        <v>262679</v>
      </c>
    </row>
    <row r="14" spans="1:18" x14ac:dyDescent="0.2">
      <c r="B14" t="s">
        <v>11</v>
      </c>
      <c r="C14" t="s">
        <v>21</v>
      </c>
      <c r="D14" s="1">
        <v>43885</v>
      </c>
      <c r="E14" s="1">
        <v>43887</v>
      </c>
      <c r="F14">
        <v>3</v>
      </c>
      <c r="G14" s="3">
        <v>0</v>
      </c>
      <c r="H14" s="7">
        <v>0</v>
      </c>
      <c r="I14" s="3">
        <v>691000</v>
      </c>
      <c r="J14" s="3">
        <v>0</v>
      </c>
    </row>
    <row r="15" spans="1:18" x14ac:dyDescent="0.2">
      <c r="A15" t="s">
        <v>18</v>
      </c>
      <c r="B15" t="s">
        <v>4</v>
      </c>
      <c r="C15" t="s">
        <v>26</v>
      </c>
      <c r="D15" s="1">
        <v>43892</v>
      </c>
      <c r="E15" s="1">
        <v>43902</v>
      </c>
      <c r="F15">
        <v>9</v>
      </c>
      <c r="G15" s="3">
        <v>8</v>
      </c>
      <c r="H15" s="7">
        <v>0.88888888888888884</v>
      </c>
      <c r="I15" s="3">
        <v>787000</v>
      </c>
      <c r="J15" s="3">
        <v>727188</v>
      </c>
    </row>
    <row r="16" spans="1:18" x14ac:dyDescent="0.2">
      <c r="B16" t="s">
        <v>5</v>
      </c>
      <c r="C16" t="s">
        <v>20</v>
      </c>
      <c r="D16" s="1">
        <v>43892</v>
      </c>
      <c r="E16" s="1">
        <v>43903</v>
      </c>
      <c r="F16">
        <v>10</v>
      </c>
      <c r="G16" s="3">
        <v>2</v>
      </c>
      <c r="H16" s="7">
        <v>0.2</v>
      </c>
      <c r="I16" s="3">
        <v>228000</v>
      </c>
      <c r="J16" s="3">
        <v>47880</v>
      </c>
    </row>
    <row r="17" spans="1:10" x14ac:dyDescent="0.2">
      <c r="B17" t="s">
        <v>6</v>
      </c>
      <c r="C17" t="s">
        <v>28</v>
      </c>
      <c r="D17" s="1">
        <v>43878</v>
      </c>
      <c r="E17" s="1">
        <v>43881</v>
      </c>
      <c r="F17">
        <v>4</v>
      </c>
      <c r="G17" s="3">
        <v>0</v>
      </c>
      <c r="H17" s="7">
        <v>0</v>
      </c>
      <c r="I17" s="3">
        <v>147000</v>
      </c>
      <c r="J17" s="3">
        <v>0</v>
      </c>
    </row>
    <row r="18" spans="1:10" x14ac:dyDescent="0.2">
      <c r="B18" t="s">
        <v>7</v>
      </c>
      <c r="C18" t="s">
        <v>27</v>
      </c>
      <c r="D18" s="1">
        <v>43880</v>
      </c>
      <c r="E18" s="1">
        <v>43889</v>
      </c>
      <c r="F18">
        <v>8</v>
      </c>
      <c r="G18" s="3">
        <v>5</v>
      </c>
      <c r="H18" s="7">
        <v>0.625</v>
      </c>
      <c r="I18" s="3">
        <v>338000</v>
      </c>
      <c r="J18" s="3">
        <v>205123</v>
      </c>
    </row>
    <row r="19" spans="1:10" x14ac:dyDescent="0.2">
      <c r="B19" t="s">
        <v>8</v>
      </c>
      <c r="C19" t="s">
        <v>21</v>
      </c>
      <c r="D19" s="1">
        <v>43885</v>
      </c>
      <c r="E19" s="1">
        <v>43896</v>
      </c>
      <c r="F19">
        <v>10</v>
      </c>
      <c r="G19" s="3">
        <v>3</v>
      </c>
      <c r="H19" s="7">
        <v>0.3</v>
      </c>
      <c r="I19" s="3">
        <v>857000</v>
      </c>
      <c r="J19" s="3">
        <v>305949</v>
      </c>
    </row>
    <row r="20" spans="1:10" x14ac:dyDescent="0.2">
      <c r="B20" t="s">
        <v>9</v>
      </c>
      <c r="C20" t="s">
        <v>26</v>
      </c>
      <c r="D20" s="1">
        <v>43886</v>
      </c>
      <c r="E20" s="1">
        <v>43893</v>
      </c>
      <c r="F20">
        <v>6</v>
      </c>
      <c r="G20" s="3">
        <v>3</v>
      </c>
      <c r="H20" s="7">
        <v>0.5</v>
      </c>
      <c r="I20" s="3">
        <v>602000</v>
      </c>
      <c r="J20" s="3">
        <v>322371</v>
      </c>
    </row>
    <row r="21" spans="1:10" x14ac:dyDescent="0.2">
      <c r="B21" t="s">
        <v>10</v>
      </c>
      <c r="C21" t="s">
        <v>20</v>
      </c>
      <c r="D21" s="1">
        <v>43886</v>
      </c>
      <c r="E21" s="1">
        <v>43889</v>
      </c>
      <c r="F21">
        <v>4</v>
      </c>
      <c r="G21" s="3">
        <v>2</v>
      </c>
      <c r="H21" s="7">
        <v>0.5</v>
      </c>
      <c r="I21" s="3">
        <v>990000</v>
      </c>
      <c r="J21" s="3">
        <v>451440</v>
      </c>
    </row>
    <row r="22" spans="1:10" x14ac:dyDescent="0.2">
      <c r="A22" t="s">
        <v>15</v>
      </c>
      <c r="B22" t="s">
        <v>4</v>
      </c>
      <c r="C22" t="s">
        <v>26</v>
      </c>
      <c r="D22" s="1">
        <v>43878</v>
      </c>
      <c r="E22" s="1">
        <v>43882</v>
      </c>
      <c r="F22">
        <v>5</v>
      </c>
      <c r="G22" s="3">
        <v>2</v>
      </c>
      <c r="H22" s="7">
        <v>0.4</v>
      </c>
      <c r="I22" s="3">
        <v>218000</v>
      </c>
      <c r="J22" s="3">
        <v>97337</v>
      </c>
    </row>
    <row r="23" spans="1:10" x14ac:dyDescent="0.2">
      <c r="B23" t="s">
        <v>29</v>
      </c>
      <c r="C23" t="s">
        <v>21</v>
      </c>
      <c r="D23" s="1">
        <v>43885</v>
      </c>
      <c r="E23" s="1">
        <v>43892</v>
      </c>
      <c r="F23">
        <v>6</v>
      </c>
      <c r="G23" s="3">
        <v>3</v>
      </c>
      <c r="H23" s="7">
        <v>0.5</v>
      </c>
      <c r="I23" s="3">
        <v>416000</v>
      </c>
      <c r="J23" s="3">
        <v>175015</v>
      </c>
    </row>
    <row r="24" spans="1:10" x14ac:dyDescent="0.2">
      <c r="B24" t="s">
        <v>5</v>
      </c>
      <c r="C24" t="s">
        <v>20</v>
      </c>
      <c r="D24" s="1">
        <v>43878</v>
      </c>
      <c r="E24" s="1">
        <v>43885</v>
      </c>
      <c r="F24">
        <v>6</v>
      </c>
      <c r="G24" s="3">
        <v>3</v>
      </c>
      <c r="H24" s="7">
        <v>0.5</v>
      </c>
      <c r="I24" s="3">
        <v>393000</v>
      </c>
      <c r="J24" s="3">
        <v>177440</v>
      </c>
    </row>
    <row r="25" spans="1:10" x14ac:dyDescent="0.2">
      <c r="B25" t="s">
        <v>6</v>
      </c>
      <c r="C25" t="s">
        <v>28</v>
      </c>
      <c r="D25" s="1">
        <v>43879</v>
      </c>
      <c r="E25" s="1">
        <v>43892</v>
      </c>
      <c r="F25">
        <v>10</v>
      </c>
      <c r="G25" s="3">
        <v>4</v>
      </c>
      <c r="H25" s="7">
        <v>0.4</v>
      </c>
      <c r="I25" s="3">
        <v>86000</v>
      </c>
      <c r="J25" s="3">
        <v>31046</v>
      </c>
    </row>
    <row r="26" spans="1:10" x14ac:dyDescent="0.2">
      <c r="B26" t="s">
        <v>7</v>
      </c>
      <c r="C26" t="s">
        <v>27</v>
      </c>
      <c r="D26" s="1">
        <v>43882</v>
      </c>
      <c r="E26" s="1">
        <v>43894</v>
      </c>
      <c r="F26">
        <v>9</v>
      </c>
      <c r="G26" s="3">
        <v>3</v>
      </c>
      <c r="H26" s="7">
        <v>0.33333333333333331</v>
      </c>
      <c r="I26" s="3">
        <v>732000</v>
      </c>
      <c r="J26" s="3">
        <v>261324</v>
      </c>
    </row>
    <row r="27" spans="1:10" x14ac:dyDescent="0.2">
      <c r="B27" t="s">
        <v>8</v>
      </c>
      <c r="C27" t="s">
        <v>21</v>
      </c>
      <c r="D27" s="1">
        <v>43878</v>
      </c>
      <c r="E27" s="1">
        <v>43881</v>
      </c>
      <c r="F27">
        <v>4</v>
      </c>
      <c r="G27" s="3">
        <v>1</v>
      </c>
      <c r="H27" s="7">
        <v>0.25</v>
      </c>
      <c r="I27" s="3">
        <v>492000</v>
      </c>
      <c r="J27" s="3">
        <v>116850</v>
      </c>
    </row>
    <row r="28" spans="1:10" x14ac:dyDescent="0.2">
      <c r="B28" t="s">
        <v>9</v>
      </c>
      <c r="C28" t="s">
        <v>26</v>
      </c>
      <c r="D28" s="1">
        <v>43881</v>
      </c>
      <c r="E28" s="1">
        <v>43888</v>
      </c>
      <c r="F28">
        <v>6</v>
      </c>
      <c r="G28" s="3">
        <v>0</v>
      </c>
      <c r="H28" s="7">
        <v>0</v>
      </c>
      <c r="I28" s="3">
        <v>188000</v>
      </c>
      <c r="J28" s="3">
        <v>0</v>
      </c>
    </row>
    <row r="29" spans="1:10" x14ac:dyDescent="0.2">
      <c r="B29" t="s">
        <v>10</v>
      </c>
      <c r="C29" t="s">
        <v>20</v>
      </c>
      <c r="D29" s="1">
        <v>43881</v>
      </c>
      <c r="E29" s="1">
        <v>43889</v>
      </c>
      <c r="F29">
        <v>7</v>
      </c>
      <c r="G29" s="3">
        <v>3</v>
      </c>
      <c r="H29" s="7">
        <v>0.42857142857142855</v>
      </c>
      <c r="I29" s="3">
        <v>180000</v>
      </c>
      <c r="J29" s="3">
        <v>79380</v>
      </c>
    </row>
    <row r="30" spans="1:10" x14ac:dyDescent="0.2">
      <c r="B30" t="s">
        <v>11</v>
      </c>
      <c r="C30" t="s">
        <v>28</v>
      </c>
      <c r="D30" s="1">
        <v>43885</v>
      </c>
      <c r="E30" s="1">
        <v>43889</v>
      </c>
      <c r="F30">
        <v>5</v>
      </c>
      <c r="G30" s="3">
        <v>2</v>
      </c>
      <c r="H30" s="7">
        <v>0.4</v>
      </c>
      <c r="I30" s="3">
        <v>582000</v>
      </c>
      <c r="J30" s="3">
        <v>195231</v>
      </c>
    </row>
    <row r="31" spans="1:10" x14ac:dyDescent="0.2">
      <c r="B31" t="s">
        <v>12</v>
      </c>
      <c r="C31" t="s">
        <v>27</v>
      </c>
      <c r="D31" s="1">
        <v>43885</v>
      </c>
      <c r="E31" s="1">
        <v>43895</v>
      </c>
      <c r="F31">
        <v>9</v>
      </c>
      <c r="G31" s="3">
        <v>1</v>
      </c>
      <c r="H31" s="7">
        <v>0.1111111111111111</v>
      </c>
      <c r="I31" s="3">
        <v>562000</v>
      </c>
      <c r="J31" s="3">
        <v>74746</v>
      </c>
    </row>
    <row r="32" spans="1:10" x14ac:dyDescent="0.2">
      <c r="A32" t="s">
        <v>16</v>
      </c>
      <c r="B32" t="s">
        <v>4</v>
      </c>
      <c r="C32" t="s">
        <v>26</v>
      </c>
      <c r="D32" s="1">
        <v>43879</v>
      </c>
      <c r="E32" s="1">
        <v>43887</v>
      </c>
      <c r="F32">
        <v>7</v>
      </c>
      <c r="G32" s="3">
        <v>7</v>
      </c>
      <c r="H32" s="7">
        <v>1</v>
      </c>
      <c r="I32" s="3">
        <v>293000</v>
      </c>
      <c r="J32" s="3">
        <v>273001</v>
      </c>
    </row>
    <row r="33" spans="1:10" x14ac:dyDescent="0.2">
      <c r="B33" t="s">
        <v>29</v>
      </c>
      <c r="C33" t="s">
        <v>21</v>
      </c>
      <c r="D33" s="1">
        <v>43878</v>
      </c>
      <c r="E33" s="1">
        <v>43880</v>
      </c>
      <c r="F33">
        <v>3</v>
      </c>
      <c r="G33" s="3">
        <v>3</v>
      </c>
      <c r="H33" s="7">
        <v>1</v>
      </c>
      <c r="I33" s="3">
        <v>68000</v>
      </c>
      <c r="J33" s="3">
        <v>64987</v>
      </c>
    </row>
    <row r="34" spans="1:10" x14ac:dyDescent="0.2">
      <c r="B34" t="s">
        <v>5</v>
      </c>
      <c r="C34" t="s">
        <v>20</v>
      </c>
      <c r="D34" s="1">
        <v>43878</v>
      </c>
      <c r="E34" s="1">
        <v>43888</v>
      </c>
      <c r="F34">
        <v>9</v>
      </c>
      <c r="G34" s="3">
        <v>4</v>
      </c>
      <c r="H34" s="7">
        <v>0.44444444444444442</v>
      </c>
      <c r="I34" s="3">
        <v>224000</v>
      </c>
      <c r="J34" s="3">
        <v>57910</v>
      </c>
    </row>
    <row r="35" spans="1:10" x14ac:dyDescent="0.2">
      <c r="B35" t="s">
        <v>6</v>
      </c>
      <c r="C35" t="s">
        <v>28</v>
      </c>
      <c r="D35" s="1">
        <v>43879</v>
      </c>
      <c r="E35" s="1">
        <v>43888</v>
      </c>
      <c r="F35">
        <v>8</v>
      </c>
      <c r="G35" s="3">
        <v>0</v>
      </c>
      <c r="H35" s="7">
        <v>0</v>
      </c>
      <c r="I35" s="3">
        <v>978000</v>
      </c>
      <c r="J35" s="3">
        <v>0</v>
      </c>
    </row>
    <row r="36" spans="1:10" x14ac:dyDescent="0.2">
      <c r="B36" t="s">
        <v>7</v>
      </c>
      <c r="C36" t="s">
        <v>27</v>
      </c>
      <c r="D36" s="1">
        <v>43881</v>
      </c>
      <c r="E36" s="1">
        <v>43889</v>
      </c>
      <c r="F36">
        <v>7</v>
      </c>
      <c r="G36" s="3">
        <v>3</v>
      </c>
      <c r="H36" s="7">
        <v>0.42857142857142855</v>
      </c>
      <c r="I36" s="3">
        <v>932000</v>
      </c>
      <c r="J36" s="3">
        <v>379157</v>
      </c>
    </row>
    <row r="37" spans="1:10" x14ac:dyDescent="0.2">
      <c r="B37" t="s">
        <v>8</v>
      </c>
      <c r="C37" t="s">
        <v>21</v>
      </c>
      <c r="D37" s="1">
        <v>43882</v>
      </c>
      <c r="E37" s="1">
        <v>43887</v>
      </c>
      <c r="F37">
        <v>4</v>
      </c>
      <c r="G37" s="3">
        <v>1</v>
      </c>
      <c r="H37" s="7">
        <v>0.25</v>
      </c>
      <c r="I37" s="3">
        <v>854000</v>
      </c>
      <c r="J37" s="3">
        <v>322812</v>
      </c>
    </row>
    <row r="38" spans="1:10" x14ac:dyDescent="0.2">
      <c r="B38" t="s">
        <v>9</v>
      </c>
      <c r="C38" t="s">
        <v>26</v>
      </c>
      <c r="D38" s="1">
        <v>43882</v>
      </c>
      <c r="E38" s="1">
        <v>43889</v>
      </c>
      <c r="F38">
        <v>6</v>
      </c>
      <c r="G38" s="3">
        <v>3</v>
      </c>
      <c r="H38" s="7">
        <v>0.5</v>
      </c>
      <c r="I38" s="3">
        <v>81000</v>
      </c>
      <c r="J38" s="3">
        <v>38461</v>
      </c>
    </row>
    <row r="39" spans="1:10" x14ac:dyDescent="0.2">
      <c r="B39" t="s">
        <v>10</v>
      </c>
      <c r="C39" t="s">
        <v>20</v>
      </c>
      <c r="D39" s="1">
        <v>43885</v>
      </c>
      <c r="E39" s="1">
        <v>43892</v>
      </c>
      <c r="F39">
        <v>6</v>
      </c>
      <c r="G39" s="3">
        <v>5</v>
      </c>
      <c r="H39" s="7">
        <v>0.83333333333333337</v>
      </c>
      <c r="I39" s="3">
        <v>169000</v>
      </c>
      <c r="J39" s="3">
        <v>136468</v>
      </c>
    </row>
    <row r="40" spans="1:10" x14ac:dyDescent="0.2">
      <c r="B40" t="s">
        <v>11</v>
      </c>
      <c r="C40" t="s">
        <v>28</v>
      </c>
      <c r="D40" s="1">
        <v>43886</v>
      </c>
      <c r="E40" s="1">
        <v>43889</v>
      </c>
      <c r="F40">
        <v>4</v>
      </c>
      <c r="G40" s="3">
        <v>1</v>
      </c>
      <c r="H40" s="7">
        <v>0.25</v>
      </c>
      <c r="I40" s="3">
        <v>61000</v>
      </c>
      <c r="J40" s="3">
        <v>12078</v>
      </c>
    </row>
    <row r="41" spans="1:10" x14ac:dyDescent="0.2">
      <c r="B41" t="s">
        <v>12</v>
      </c>
      <c r="C41" t="s">
        <v>27</v>
      </c>
      <c r="D41" s="1">
        <v>43888</v>
      </c>
      <c r="E41" s="1">
        <v>43896</v>
      </c>
      <c r="F41">
        <v>7</v>
      </c>
      <c r="G41" s="3">
        <v>3</v>
      </c>
      <c r="H41" s="7">
        <v>0.42857142857142855</v>
      </c>
      <c r="I41" s="3">
        <v>645000</v>
      </c>
      <c r="J41" s="3">
        <v>273048</v>
      </c>
    </row>
    <row r="42" spans="1:10" x14ac:dyDescent="0.2">
      <c r="A42" t="s">
        <v>17</v>
      </c>
      <c r="B42" t="s">
        <v>4</v>
      </c>
      <c r="C42" t="s">
        <v>26</v>
      </c>
      <c r="D42" s="1">
        <v>43878</v>
      </c>
      <c r="E42" s="1">
        <v>43889</v>
      </c>
      <c r="F42">
        <v>10</v>
      </c>
      <c r="G42" s="3">
        <v>5</v>
      </c>
      <c r="H42" s="7">
        <v>0.5</v>
      </c>
      <c r="I42" s="3">
        <v>839000</v>
      </c>
      <c r="J42" s="3">
        <v>406974</v>
      </c>
    </row>
    <row r="43" spans="1:10" x14ac:dyDescent="0.2">
      <c r="B43" t="s">
        <v>5</v>
      </c>
      <c r="C43" t="s">
        <v>20</v>
      </c>
      <c r="D43" s="1">
        <v>43882</v>
      </c>
      <c r="E43" s="1">
        <v>43888</v>
      </c>
      <c r="F43">
        <v>5</v>
      </c>
      <c r="G43" s="3">
        <v>4</v>
      </c>
      <c r="H43" s="7">
        <v>0.8</v>
      </c>
      <c r="I43" s="3">
        <v>729000</v>
      </c>
      <c r="J43" s="3">
        <v>487139</v>
      </c>
    </row>
    <row r="44" spans="1:10" x14ac:dyDescent="0.2">
      <c r="B44" t="s">
        <v>6</v>
      </c>
      <c r="C44" t="s">
        <v>28</v>
      </c>
      <c r="D44" s="1">
        <v>43885</v>
      </c>
      <c r="E44" s="1">
        <v>43893</v>
      </c>
      <c r="F44">
        <v>7</v>
      </c>
      <c r="G44" s="3">
        <v>3</v>
      </c>
      <c r="H44" s="7">
        <v>0.42857142857142855</v>
      </c>
      <c r="I44" s="3">
        <v>826000</v>
      </c>
      <c r="J44" s="3">
        <v>298186</v>
      </c>
    </row>
    <row r="45" spans="1:10" x14ac:dyDescent="0.2">
      <c r="B45" t="s">
        <v>7</v>
      </c>
      <c r="C45" t="s">
        <v>27</v>
      </c>
      <c r="D45" s="1">
        <v>43887</v>
      </c>
      <c r="E45" s="1">
        <v>43895</v>
      </c>
      <c r="F45">
        <v>7</v>
      </c>
      <c r="G45" s="3">
        <v>2</v>
      </c>
      <c r="H45" s="7">
        <v>0.2857142857142857</v>
      </c>
      <c r="I45" s="3">
        <v>895000</v>
      </c>
      <c r="J45" s="3">
        <v>280583</v>
      </c>
    </row>
    <row r="46" spans="1:10" x14ac:dyDescent="0.2">
      <c r="B46" t="s">
        <v>8</v>
      </c>
      <c r="C46" t="s">
        <v>21</v>
      </c>
      <c r="D46" s="1">
        <v>43889</v>
      </c>
      <c r="E46" s="1">
        <v>43893</v>
      </c>
      <c r="F46">
        <v>3</v>
      </c>
      <c r="G46" s="3">
        <v>2</v>
      </c>
      <c r="H46" s="7">
        <v>0.66666666666666663</v>
      </c>
      <c r="I46" s="3">
        <v>341000</v>
      </c>
      <c r="J46" s="3">
        <v>129785</v>
      </c>
    </row>
    <row r="47" spans="1:10" x14ac:dyDescent="0.2">
      <c r="A47" t="s">
        <v>31</v>
      </c>
      <c r="I47" s="3">
        <v>19695000</v>
      </c>
      <c r="J47" s="3">
        <v>8340291</v>
      </c>
    </row>
  </sheetData>
  <mergeCells count="1">
    <mergeCell ref="A1:R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Workings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Microsoft Office User</cp:lastModifiedBy>
  <cp:lastPrinted>2020-03-13T06:15:47Z</cp:lastPrinted>
  <dcterms:created xsi:type="dcterms:W3CDTF">2019-08-20T08:51:45Z</dcterms:created>
  <dcterms:modified xsi:type="dcterms:W3CDTF">2023-02-11T13:29:11Z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