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615"/>
  <workbookPr/>
  <mc:AlternateContent xmlns:mc="http://schemas.openxmlformats.org/markup-compatibility/2006">
    <mc:Choice Requires="x15">
      <x15ac:absPath xmlns:x15ac="http://schemas.microsoft.com/office/spreadsheetml/2010/11/ac" url="/Users/apple/OneDrive - University College London/what is ses/"/>
    </mc:Choice>
  </mc:AlternateContent>
  <bookViews>
    <workbookView xWindow="1580" yWindow="2140" windowWidth="25600" windowHeight="14400"/>
  </bookViews>
  <sheets>
    <sheet name="Sheet1" sheetId="1" r:id="rId1"/>
  </sheets>
  <definedNames>
    <definedName name="_xlnm._FilterDatabase" localSheetId="0" hidden="1">Sheet1!$B$2:$BE$57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59" i="1" l="1"/>
  <c r="L37" i="1"/>
  <c r="K37" i="1"/>
  <c r="J37" i="1"/>
  <c r="I37" i="1"/>
  <c r="L33" i="1"/>
  <c r="K33" i="1"/>
  <c r="J33" i="1"/>
  <c r="I33" i="1"/>
  <c r="J23" i="1"/>
  <c r="I23" i="1"/>
  <c r="L10" i="1"/>
  <c r="K10" i="1"/>
  <c r="L4" i="1"/>
  <c r="K4" i="1"/>
  <c r="J4" i="1"/>
  <c r="I4" i="1"/>
  <c r="BD59" i="1"/>
  <c r="AA59" i="1"/>
</calcChain>
</file>

<file path=xl/sharedStrings.xml><?xml version="1.0" encoding="utf-8"?>
<sst xmlns="http://schemas.openxmlformats.org/spreadsheetml/2006/main" count="1232" uniqueCount="604">
  <si>
    <t>Participants</t>
  </si>
  <si>
    <t>Order_by_author</t>
  </si>
  <si>
    <t>1st Author</t>
  </si>
  <si>
    <t>Senior Author</t>
  </si>
  <si>
    <t>Year</t>
  </si>
  <si>
    <t>Developing stage</t>
  </si>
  <si>
    <t>Betancourt, L</t>
  </si>
  <si>
    <t>Hurt, H</t>
  </si>
  <si>
    <t>neonates</t>
  </si>
  <si>
    <t>Moog</t>
  </si>
  <si>
    <t>Buss, K</t>
  </si>
  <si>
    <t>Jednoróg</t>
  </si>
  <si>
    <t>Ramus, F</t>
  </si>
  <si>
    <t>children</t>
  </si>
  <si>
    <t>Yu, Q</t>
  </si>
  <si>
    <t>Ofen, N</t>
  </si>
  <si>
    <t>young adults</t>
  </si>
  <si>
    <t>Raznahan, A</t>
  </si>
  <si>
    <t>children/young adults</t>
  </si>
  <si>
    <t>Romeo, R</t>
  </si>
  <si>
    <t>Gabrieli, J</t>
  </si>
  <si>
    <t>2018a_cc</t>
  </si>
  <si>
    <t>2018b_jn</t>
  </si>
  <si>
    <t>Lawson, G</t>
  </si>
  <si>
    <t xml:space="preserve"> Farah, M</t>
  </si>
  <si>
    <t>Yang, J</t>
  </si>
  <si>
    <t>Qiu, J.</t>
  </si>
  <si>
    <t>Johnson</t>
  </si>
  <si>
    <t>Gold, B. T.</t>
  </si>
  <si>
    <t>Gold, B. T</t>
  </si>
  <si>
    <t>Cavanagh, J</t>
  </si>
  <si>
    <t>McLean, J.</t>
  </si>
  <si>
    <t>middle-aged adults</t>
  </si>
  <si>
    <t>Krishnadas, R</t>
  </si>
  <si>
    <t xml:space="preserve"> Cavanagh, J</t>
  </si>
  <si>
    <t>Waldstein, S</t>
  </si>
  <si>
    <t>Zonderman, A. B.</t>
  </si>
  <si>
    <t>Shaked</t>
  </si>
  <si>
    <t>Waldstein. S. R</t>
  </si>
  <si>
    <t>Staff, R</t>
  </si>
  <si>
    <t>Whalley, L. J.</t>
  </si>
  <si>
    <t>old adults</t>
  </si>
  <si>
    <t>Gianaros, P</t>
  </si>
  <si>
    <t>Hariri, A. R</t>
  </si>
  <si>
    <t>Manuck, S. B</t>
  </si>
  <si>
    <t>Verstynen, T. D</t>
  </si>
  <si>
    <t>Qiu, A</t>
  </si>
  <si>
    <t>Meaney, M. J.</t>
  </si>
  <si>
    <t>Kim, D-J</t>
  </si>
  <si>
    <t>Hetrick, W. P</t>
  </si>
  <si>
    <t>Hanson, J</t>
  </si>
  <si>
    <t>Pollak, S. D.</t>
  </si>
  <si>
    <t>Hair, N</t>
  </si>
  <si>
    <t>Leonard, J</t>
  </si>
  <si>
    <t>adolescents</t>
  </si>
  <si>
    <t>Mackey, A</t>
  </si>
  <si>
    <t>Luby, J</t>
  </si>
  <si>
    <t>Barch, D</t>
  </si>
  <si>
    <t>Brody, G</t>
  </si>
  <si>
    <t>Sweet, L. H.</t>
  </si>
  <si>
    <t>Holz, N</t>
  </si>
  <si>
    <t>Laucht, M.</t>
  </si>
  <si>
    <t>Ozernov-Palchik, O</t>
  </si>
  <si>
    <t>Gaab, N</t>
  </si>
  <si>
    <t>Noble, K</t>
  </si>
  <si>
    <t>Brickman, AM</t>
  </si>
  <si>
    <t>young to old adults</t>
  </si>
  <si>
    <t>Piras</t>
  </si>
  <si>
    <t>Spalletta, G</t>
  </si>
  <si>
    <t>Kong, F</t>
  </si>
  <si>
    <t>Liu, J</t>
  </si>
  <si>
    <t>Knickmeyer</t>
  </si>
  <si>
    <t>Gilmore, J. H.</t>
  </si>
  <si>
    <t>Brain Development Cooperative Group</t>
  </si>
  <si>
    <t>Lange</t>
  </si>
  <si>
    <t>Farah, M</t>
  </si>
  <si>
    <t>Brito, N</t>
  </si>
  <si>
    <t>Sowell, E</t>
  </si>
  <si>
    <t>Piccolo, L</t>
  </si>
  <si>
    <t>Merz, E</t>
  </si>
  <si>
    <t>Butler</t>
  </si>
  <si>
    <t>Immordino-Yang</t>
  </si>
  <si>
    <t>adolescents/young adults</t>
  </si>
  <si>
    <t>Ellwood-Lowe</t>
  </si>
  <si>
    <t>Gotlib, I. H.</t>
  </si>
  <si>
    <t>Takeuchi</t>
  </si>
  <si>
    <t>Kawashima,R</t>
  </si>
  <si>
    <t>Dufford</t>
  </si>
  <si>
    <t>Kim, P</t>
  </si>
  <si>
    <t>Whittle</t>
  </si>
  <si>
    <t>Allen, A</t>
  </si>
  <si>
    <t>Butterworth, P</t>
  </si>
  <si>
    <t>Anstey, K. J</t>
  </si>
  <si>
    <t>Zhu, X</t>
  </si>
  <si>
    <t>Young adults</t>
  </si>
  <si>
    <t>Elbejjani, M</t>
  </si>
  <si>
    <t>Dufouil, C.</t>
  </si>
  <si>
    <t>SES Measurements</t>
  </si>
  <si>
    <t>Poverty</t>
  </si>
  <si>
    <t>Components of SES measurement</t>
  </si>
  <si>
    <t>Versions_of_SES</t>
  </si>
  <si>
    <t>variable name in title/keywords/abstract</t>
  </si>
  <si>
    <t>Index/components</t>
  </si>
  <si>
    <t>Citation about the index of SES and scoring method</t>
  </si>
  <si>
    <t>Data type (dichotomous, categ, or continuous)</t>
  </si>
  <si>
    <t>Composing methods</t>
  </si>
  <si>
    <t>Can estimated from CFPS2010 or not?</t>
  </si>
  <si>
    <t>Involved?</t>
  </si>
  <si>
    <t>Family income_data_collection_in_article</t>
  </si>
  <si>
    <t>income_type</t>
  </si>
  <si>
    <t>in-bin or exact number</t>
  </si>
  <si>
    <t>Quantification_transformation</t>
  </si>
  <si>
    <t>Income_ITN</t>
  </si>
  <si>
    <t>Parental edu_data_collection</t>
  </si>
  <si>
    <t>Parental Occupition_data_collection</t>
  </si>
  <si>
    <t>Parental Occupition_coding</t>
  </si>
  <si>
    <t>MAS/SSS</t>
  </si>
  <si>
    <t>Neighborhood SES</t>
  </si>
  <si>
    <t>Own Income (data collection)</t>
  </si>
  <si>
    <t>Own Income (scoring)</t>
  </si>
  <si>
    <t>own occupational</t>
  </si>
  <si>
    <t>childhood poverty/SES/SEP</t>
  </si>
  <si>
    <t>Early adulthood poverty/SES/SEP</t>
  </si>
  <si>
    <t>Mid-life poverty/SES/SEP</t>
  </si>
  <si>
    <t>Life-course SES/SEP/Poverty</t>
  </si>
  <si>
    <t>Relationship between indicies</t>
  </si>
  <si>
    <t xml:space="preserve">Socioeconomic status </t>
  </si>
  <si>
    <t xml:space="preserve"> (Entwislea &amp; Astone, 1994) for use maternal only</t>
  </si>
  <si>
    <t>continuous</t>
  </si>
  <si>
    <r>
      <t xml:space="preserve">maternal self-report of household income </t>
    </r>
    <r>
      <rPr>
        <sz val="11"/>
        <color rgb="FFFF0000"/>
        <rFont val="等线"/>
        <family val="2"/>
        <scheme val="minor"/>
      </rPr>
      <t>(in bins or exact number?)</t>
    </r>
  </si>
  <si>
    <t>income</t>
  </si>
  <si>
    <t>unclear</t>
  </si>
  <si>
    <r>
      <t xml:space="preserve">ITN variable was based on the 2013 US government official poverty definition (US Census Bureau, 2013) and was ascertained by maternal self-report of household income and composition. Mothers and infants were categorized </t>
    </r>
    <r>
      <rPr>
        <b/>
        <sz val="11"/>
        <color theme="1"/>
        <rFont val="等线"/>
        <family val="2"/>
        <scheme val="minor"/>
      </rPr>
      <t>into one of five ITN categories</t>
    </r>
    <r>
      <rPr>
        <sz val="11"/>
        <color theme="1"/>
        <rFont val="等线"/>
        <family val="2"/>
        <scheme val="minor"/>
      </rPr>
      <t xml:space="preserve"> according to income and family size. For example, the poverty threshold for a family of two is $15,510 per year. Families making less than this amount are classified as below the poverty line (ITN = 1). A family of two making $62,040 per year is classified in the higher end of the range at 400% above the poverty line (ITN = 5). rescaling ITN values to 1-8</t>
    </r>
  </si>
  <si>
    <t>ITN, 1-5</t>
  </si>
  <si>
    <t>coded into 1 - 8</t>
  </si>
  <si>
    <t xml:space="preserve">Maternal SES </t>
  </si>
  <si>
    <t>NA</t>
  </si>
  <si>
    <t>continuous/categorical</t>
  </si>
  <si>
    <r>
      <t>originally assessed in categories from $15,000 to $100,000 (</t>
    </r>
    <r>
      <rPr>
        <sz val="11"/>
        <color rgb="FFFF0000"/>
        <rFont val="等线"/>
        <family val="2"/>
        <scheme val="minor"/>
      </rPr>
      <t>the exact information of bin?</t>
    </r>
    <r>
      <rPr>
        <sz val="11"/>
        <color theme="1"/>
        <rFont val="等线"/>
        <family val="2"/>
        <scheme val="minor"/>
      </rPr>
      <t>)</t>
    </r>
  </si>
  <si>
    <t>recoded into 1 to 5</t>
  </si>
  <si>
    <r>
      <t>originally assessed in categories from less than high school to advanced degree master/doctorate] (</t>
    </r>
    <r>
      <rPr>
        <sz val="11"/>
        <color rgb="FFFF0000"/>
        <rFont val="等线"/>
        <family val="2"/>
        <scheme val="minor"/>
      </rPr>
      <t>the exact information of bin?</t>
    </r>
    <r>
      <rPr>
        <sz val="11"/>
        <color theme="1"/>
        <rFont val="等线"/>
        <family val="2"/>
        <scheme val="minor"/>
      </rPr>
      <t>)</t>
    </r>
  </si>
  <si>
    <t>recoded into 1-5</t>
  </si>
  <si>
    <t>socioeconomic status</t>
  </si>
  <si>
    <t xml:space="preserve">Maternal edu's measure consist with Stevens C, Lauinger B, Neville H (2009); SES composite: Ritsher JEB, Warner V, Johnson JG, Dohrenwend BP (2001) </t>
  </si>
  <si>
    <t>1-7;  (maternal only)</t>
  </si>
  <si>
    <t>socio-demographic questionnaire</t>
  </si>
  <si>
    <t>1, High executitve, major profession, etc.; 2, business manager, etc; 3, administrative personnel, etc.; 4, clerical and sales, technician, etc.; 5, skilled manual; 6, machine operator, semi-skilled; 7, unskilled; 8,Never employed (maternal only)</t>
  </si>
  <si>
    <t>correlation between paternal and maternal SES: r = 0.783, p = 0.001</t>
  </si>
  <si>
    <t>Socioeconomic status</t>
  </si>
  <si>
    <t xml:space="preserve">income data were collected in bins: &lt; $5000; $5000 ~ 11, 999; $ 12, 000 ~ 15, 999 ; $ 16, 000 ~ 24, 999; $ 25,000 ~ 34, 999; $ 35, 000 ~ 49, 999; $ 50, 000 ~ 74, 999; $ 75, 000 ~ 99, 999; $ &gt; =100, 000 </t>
  </si>
  <si>
    <t>in bins: 9</t>
  </si>
  <si>
    <r>
      <t xml:space="preserve">income-to-needs ratio for each participant was calculated as the median of the selected income bin, divided by the federal poverty level, based on the family size for </t>
    </r>
    <r>
      <rPr>
        <sz val="11"/>
        <color rgb="FFFF0000"/>
        <rFont val="等线"/>
        <family val="2"/>
        <scheme val="minor"/>
      </rPr>
      <t xml:space="preserve">the year </t>
    </r>
    <r>
      <rPr>
        <sz val="11"/>
        <color rgb="FF0000FF"/>
        <rFont val="等线"/>
        <family val="2"/>
        <scheme val="minor"/>
      </rPr>
      <t>of data collection</t>
    </r>
  </si>
  <si>
    <t>ITN</t>
  </si>
  <si>
    <t>education data were collected in bins: Noe of below (1); &lt; high school (2); High scool (3); associate degree (4); bachelor's degree (5); Master's degree (6); PhD/MD (7)</t>
  </si>
  <si>
    <t>education data were recoded into ordinal variables. (both parents)</t>
  </si>
  <si>
    <t>MAS (in relation to the whole country, e.g., US3)</t>
  </si>
  <si>
    <t>Socioeconomic Status</t>
  </si>
  <si>
    <r>
      <rPr>
        <sz val="11"/>
        <color rgb="FF0000FF"/>
        <rFont val="等线"/>
        <family val="2"/>
        <scheme val="minor"/>
      </rPr>
      <t>(Hollingshead, 1957</t>
    </r>
    <r>
      <rPr>
        <sz val="11"/>
        <color theme="1"/>
        <rFont val="等线"/>
        <family val="2"/>
        <scheme val="minor"/>
      </rPr>
      <t xml:space="preserve">; </t>
    </r>
    <r>
      <rPr>
        <sz val="11"/>
        <color rgb="FFFF0000"/>
        <rFont val="等线"/>
        <family val="2"/>
        <scheme val="minor"/>
      </rPr>
      <t>Watt, 1976</t>
    </r>
    <r>
      <rPr>
        <sz val="11"/>
        <color theme="1"/>
        <rFont val="等线"/>
        <family val="2"/>
        <scheme val="minor"/>
      </rPr>
      <t>)</t>
    </r>
  </si>
  <si>
    <t>1 () - 7 (), use the highest of parents</t>
  </si>
  <si>
    <t>1 () - 7 () , use the highest of parents</t>
  </si>
  <si>
    <t>Barratt, 2006 for composite; Ensminger &amp; Fothergill 2003 and Mercy &amp; Steelman 1982 for choosing maternal</t>
  </si>
  <si>
    <t>Rated in 7 levels, scored from 3, 6, 9, ..~ 21</t>
  </si>
  <si>
    <t>rated in 9 levels, from 5, 10, 15, ~45</t>
  </si>
  <si>
    <r>
      <t xml:space="preserve">Parent(s) filled out a short questionnaire about total gross annual household income, reproted </t>
    </r>
    <r>
      <rPr>
        <sz val="11"/>
        <color rgb="FFFF0000"/>
        <rFont val="等线"/>
        <family val="2"/>
        <scheme val="minor"/>
      </rPr>
      <t>in bins (?), as shown in figure 1: &lt;$50K; 50 ~ 100K; 100 ~ 150K; 150~200K; 200~250K; &gt;250K.</t>
    </r>
  </si>
  <si>
    <r>
      <rPr>
        <sz val="11"/>
        <rFont val="等线"/>
        <family val="2"/>
        <scheme val="minor"/>
      </rPr>
      <t>gross household income ranged from $6000 to $250,000 (mean = $108,728, median = $93,000, SD = $69,064)</t>
    </r>
    <r>
      <rPr>
        <sz val="11"/>
        <color rgb="FFFF0000"/>
        <rFont val="等线"/>
        <family val="2"/>
        <scheme val="minor"/>
      </rPr>
      <t>. how gross income were z-scored?</t>
    </r>
  </si>
  <si>
    <t>both parents were present in the home, maternal and paternal years of edu were averaged</t>
  </si>
  <si>
    <t>Childhood SES = z-standardized of parental edu, parental occupation, and childhood financial circumstances, and averaged score; current SES = z-standardized of two components (current edu and finanical security) of current SES and averaged</t>
  </si>
  <si>
    <t>non-income</t>
  </si>
  <si>
    <t>Scores for each question were z-standardized and reverse scored as appropriate such that higher scores indicate higher levels of childhood financial security and the five questions were averaged together to compute the childhood financial circumstances variable.</t>
  </si>
  <si>
    <t xml:space="preserve">participants reported on the educational attainment of their parents/guardians at the time they were born. from 1-6 (1 = &lt; high school; 2 = high school; 3= general educational diploma; 4 = some college/associate degree; 5 = 4-year college degree; 6 = graduate level). </t>
  </si>
  <si>
    <t>Z-standardized and average both parents (if there were two); When a participant reported that there was no second parent/guardian, the z-standardized education level of the first parent/guardian was used.</t>
  </si>
  <si>
    <t>participants described each parent/guardians occupation during the first 5 years of the child’s life in a semi-structured interview</t>
  </si>
  <si>
    <t>Hollingshead index, standardized and averageed if both are availabe. Occupational prestige scores for the first and second parent/guardian were z-standardized and were averaged to compute the parental occupation variable.</t>
  </si>
  <si>
    <t>financial security (6 questions  (“How hard is it for you and your family to pay for the basics like food, medical care, and heating?” “How well does your income cover your needs?” “How difficult have you found paying bills lately?” “In the past two years, how often have you decided not to buy something you or your family needed because you couldn’t afford it?” and “In the past two years, how often have you borrowed money from family or friends to pay bills or to make ends meet?”) were answered on four-point Likert scales)</t>
  </si>
  <si>
    <t>Scores for each question were z-standardized and reverse scored as appropriate such that higher scores indicate higher levels of financial security; the six questions were then averaged together to compute the current financial security variable.</t>
  </si>
  <si>
    <t>1-6 (&lt; high school ~ graduate level) (as parents' edu)</t>
  </si>
  <si>
    <t>family socioeconomic status</t>
  </si>
  <si>
    <t>(Gianaros et al., 2007; Manuck et al., 2005; K. A. Matthews, Flory, Muldoon, &amp; Manuck, 2000) for income;  (Takeuchi et al., 2014) for parental edu;  (Adler, Epel, Castellazzo, &amp; Ickovics, 2000; Gianaros et al., 2007) for SSS</t>
  </si>
  <si>
    <t xml:space="preserve">Data were collected using discrete variables: (1) annual income &lt; RMB 5,000; (2) annual income RMB 5,000–15000; (3) annual income RMB 15,001–30,000; (4) annual income RMB 30,001–50,000; (5) annual income RMB 50,001–100, 000; (6) annual income &gt; RMB 100,000. </t>
  </si>
  <si>
    <t>in bins: 6</t>
  </si>
  <si>
    <t xml:space="preserve"> The values 1–6 were used in subsequent regression analyzes </t>
  </si>
  <si>
    <t>There were five options: (1) elementary school graduate or below; (2) junior high school graduate; (3) high school graduate; (4) university graduate; (5) above university graduate;</t>
  </si>
  <si>
    <t>converted into the number of years according to the Chinese education system: (1) 6 years; (2) 9 years; (3) 12 years; (4) 16 years; (5) 19 years. The averageof the converted values for each parent was used in the analyses</t>
  </si>
  <si>
    <t>For this 9-point scale, participants were provided with an image of a “social ladder” and were asked to place an check mark on the rung corresponding to their parental standing or ranking inrelation to other individuals in China according to income, education, and occupational prestige</t>
  </si>
  <si>
    <t xml:space="preserve"> (Hollingshead 1958)</t>
  </si>
  <si>
    <t xml:space="preserve">1 - 7, </t>
  </si>
  <si>
    <t>Greenacre MJ. Theory and application of correspondence analysis. London: Academic; 1984.</t>
  </si>
  <si>
    <t>bottom 5% of Scottish Index of Multiple Depreivation 2004 (SIMD) score</t>
  </si>
  <si>
    <t>number of siblings (&gt;3=0), people per room (&gt;1=0), paternal social class (IIIM or below=0), parental housing tenure (not the owner=0) and use of a car by the family (no car=0).</t>
  </si>
  <si>
    <t>Socioeconomic deprivation</t>
  </si>
  <si>
    <t>dichotomous</t>
  </si>
  <si>
    <t>Least and Most deprived region (top 20% and buttom 5% score Scottish Index of Multiple Deprivation 2004 (SIMD)</t>
  </si>
  <si>
    <t>income, employment, health, education, skills/trainnings, geographic access; housing</t>
  </si>
  <si>
    <t xml:space="preserve"> low SES defined as below median education (&lt;12 years) and/or income below 125% of the federal
poverty line. . Participants that met neither of those criteria were labeled as high SES. </t>
  </si>
  <si>
    <t xml:space="preserve"> with low SES defined as below median education and/or income below 125% of the poverty line. Participants that met neither of those criteria were labeled as high SES. </t>
  </si>
  <si>
    <t>childhood Socioeconomic status</t>
  </si>
  <si>
    <t xml:space="preserve">Local area deprivation using an ecological measure based on 1991 census data, the Carstairs-Morris deprivation score (Carstairs V: Deprivation and Health in Scotland. Aberdeen, U.K., Aberdeen University Press, 1990). On this scale, 6 represents the most deprived area and 1 the least. </t>
  </si>
  <si>
    <t>Occupational classification was based on  UK’s Office of Population Statistics classification  (Great Britain: Office of Population Census and Surveys, 1990), 1 - 9, higher the number, lower the status</t>
  </si>
  <si>
    <t>recall their home condition (# of public rooms; # of people share sanitation facility) and father's occupation when they were 11 years old (father's occu was classified by on UK's office of population….</t>
  </si>
  <si>
    <t>social standing</t>
  </si>
  <si>
    <t>(Adler et al., 2000 for SSS;  (Manucket al., 2005; Petersen et al., 2006) for community SES; (Matthews et al., 2000; Manuck et al., 2005) for personal SES</t>
  </si>
  <si>
    <t>Socioeconomic Inequalities</t>
  </si>
  <si>
    <t>reported in 15 bins (&lt;$10K; $10–14 999K; $15–24 999K; $25–34 999K;$35–49 999K; 50–64 999K; 65–79 999K; 80–94 999K; 95–109 999K;110–124 999K; 25–139 999K; 140–154 999K; 155–169 999K; 170–185K; and &gt;185K);</t>
  </si>
  <si>
    <t>in bins: 15</t>
  </si>
  <si>
    <t xml:space="preserve">occupant-weighted household income: annual earnings were taken as the midpoint of the income brackets (with the highest annual earning being scaled to 25% above $185 000). Income midpoints were then weighted by the square root of the number of occupants in the participants’ households </t>
  </si>
  <si>
    <t>Occupant-weighted income</t>
  </si>
  <si>
    <t>number of years of schooling</t>
  </si>
  <si>
    <t xml:space="preserve">Hollingshead Index of Social Position </t>
  </si>
  <si>
    <t>Socioeconomic disadvantage</t>
  </si>
  <si>
    <t>(Schwartz 1985; Matthews et al. 2011) for transformation of income; (Petersen et al. 2008) for community SES</t>
  </si>
  <si>
    <t>annual household earnings on 15-point scale (&lt; 10 000/year to &gt; 185 000 /year)</t>
  </si>
  <si>
    <t>Income</t>
  </si>
  <si>
    <r>
      <t>SES was measured using monthly household income (Table 1) and was collected at 26 weeks gestation via questionnaire.</t>
    </r>
    <r>
      <rPr>
        <sz val="11"/>
        <color rgb="FFFF0000"/>
        <rFont val="等线"/>
        <family val="2"/>
        <scheme val="minor"/>
      </rPr>
      <t xml:space="preserve"> (what is on the quesionnaire? Bins or exact number?)</t>
    </r>
  </si>
  <si>
    <r>
      <t xml:space="preserve">&lt;= $768; 769 ~ 1538; 1538~3076; 3077~4615; &gt;=4616; unreported </t>
    </r>
    <r>
      <rPr>
        <sz val="11"/>
        <color rgb="FFFF0000"/>
        <rFont val="等线"/>
        <family val="2"/>
        <scheme val="minor"/>
      </rPr>
      <t>(how these different ranges were score? Use the middle point or rank data?)</t>
    </r>
  </si>
  <si>
    <t>childhood poverty</t>
  </si>
  <si>
    <t>(Grieger et al., 2009) for poverty line; (Noble et al., 2015 for log transform</t>
  </si>
  <si>
    <r>
      <rPr>
        <sz val="11"/>
        <rFont val="等线"/>
        <family val="2"/>
        <scheme val="minor"/>
      </rPr>
      <t xml:space="preserve">Family income in this study was assessed based on an INR at the time of MRI acquisition </t>
    </r>
    <r>
      <rPr>
        <sz val="11"/>
        <color rgb="FFFF0000"/>
        <rFont val="等线"/>
        <family val="2"/>
        <scheme val="minor"/>
      </rPr>
      <t>(how the household income data were collected?, in bins or exact number?)</t>
    </r>
  </si>
  <si>
    <t>INR is determined by comparing household income to the federal poverty line for a given year and a given household size. A ratio of 1.25, for example, indicates that
income was 25 percent above the federal poverty threshold (U.S. Census Bureau., 2004). INR &lt;= 1 is poverty; &lt;=2 is near poverty; INR was log-transformed for all analyses due to the positively skewed distribution.</t>
  </si>
  <si>
    <t>Family poverty</t>
  </si>
  <si>
    <t>These categories (3 groups) have been used in previous work … (Macomber J, Pergamit M (2009) Vulnerable Youth and the Transition to Adulthood Available: http://aspe.hhs.gov/hsp/09/vulnerableyouth/4/index.pdf Accessed 22 July 2013.)</t>
  </si>
  <si>
    <t>&lt; 200% of the federal poverty level (FPL)</t>
  </si>
  <si>
    <r>
      <t>$ 0-5000; $ 5001 - 10000; $ 10001 - 15000; $ 15000 - 25000; $ 25001 - 35000; $ 35001 - 50000; $ 50001 - 75000; $ 75001 - 100000; &gt; $10001. (</t>
    </r>
    <r>
      <rPr>
        <sz val="11"/>
        <color rgb="FF0000FF"/>
        <rFont val="等线"/>
        <family val="2"/>
        <scheme val="minor"/>
      </rPr>
      <t>household income data were collected in bins, see below</t>
    </r>
    <r>
      <rPr>
        <sz val="11"/>
        <color theme="1"/>
        <rFont val="等线"/>
        <family val="2"/>
        <scheme val="minor"/>
      </rPr>
      <t>)</t>
    </r>
  </si>
  <si>
    <t>An indicator of SES was constructed using reported household income. If a subject had multiple study visits, household income was averaged over visits to create a measure of permanent income; 9 levels in survey; 3 levels in stats analysis: Low (&lt;=200% FPL), moederate (200% ~ 400% FPL), high SES (&gt; 400% FPL)</t>
  </si>
  <si>
    <t>related to poverty level: 3 levels</t>
  </si>
  <si>
    <r>
      <t xml:space="preserve">maternal edu 1-5 (less than high school; high school; some college; college degree; greater than a college degree; information missing), </t>
    </r>
    <r>
      <rPr>
        <b/>
        <sz val="11"/>
        <color theme="1"/>
        <rFont val="等线"/>
        <family val="2"/>
        <scheme val="minor"/>
      </rPr>
      <t/>
    </r>
  </si>
  <si>
    <t>not used in analysis</t>
  </si>
  <si>
    <t>Child poverty</t>
  </si>
  <si>
    <r>
      <t xml:space="preserve"> Total family income was recorded in 9 categories, 9 categories (&lt; $5000 to between $ 100000 and $150000) (</t>
    </r>
    <r>
      <rPr>
        <sz val="11"/>
        <color rgb="FF0000FF"/>
        <rFont val="等线"/>
        <family val="2"/>
        <scheme val="minor"/>
      </rPr>
      <t>exact bins see above</t>
    </r>
    <r>
      <rPr>
        <sz val="11"/>
        <color theme="1"/>
        <rFont val="等线"/>
        <family val="2"/>
        <scheme val="minor"/>
      </rPr>
      <t xml:space="preserve">) </t>
    </r>
  </si>
  <si>
    <t>related to poverty level</t>
  </si>
  <si>
    <t>6 levels: Less than high school; high school; some college; college; some graduate school; graduate school)</t>
  </si>
  <si>
    <t>As co-variants; Maternal only</t>
  </si>
  <si>
    <t>Participants were divided into lower-SES and higher-SES groups based on whether or not they had received free or reduced price lunch within 3 years before participation in the study.</t>
  </si>
  <si>
    <t xml:space="preserve">Participants who were eligible for free or reduced price lunch had a family income below 185% of the poverty line, which, at the time of the study, was approximately $42,000 per year for a family of two adults and two children. </t>
  </si>
  <si>
    <t>whether or not received free or reduced price lunch within 3 years</t>
  </si>
  <si>
    <t xml:space="preserve">Main: binary, whether received free or reduced price lunch within 3 years (a family income below 185% of the poverty line, which, at the time of the study, was approximately $42,000 per year for a family of two adults and two children.)  supplementary: family income was coded as the median of the income bin selected except for the lowest and highest bins, which were coded as $5,000 and $200,000, respectively.  </t>
  </si>
  <si>
    <t>Income (measured parental edu)</t>
  </si>
  <si>
    <t>McLoyd, 1998 for income-to-need ratio</t>
  </si>
  <si>
    <r>
      <t>The value was calculated through baseline Preschool Depression Study data of caregiver-reported total family income (</t>
    </r>
    <r>
      <rPr>
        <sz val="11"/>
        <color rgb="FFFF0000"/>
        <rFont val="等线"/>
        <family val="2"/>
        <scheme val="minor"/>
      </rPr>
      <t>in bins or exact number?</t>
    </r>
    <r>
      <rPr>
        <sz val="11"/>
        <color theme="1"/>
        <rFont val="等线"/>
        <family val="2"/>
        <scheme val="minor"/>
      </rPr>
      <t>) and total number of people living in the household</t>
    </r>
  </si>
  <si>
    <t>The income-to-needs ratio was operationalized as the total family income divided by the federal poverty level based on family size in the year most proximal to data collection.</t>
  </si>
  <si>
    <t>Poverty statuses at 6 assessment waves were summed to determine the number of years living below federal poverty guidelines (mean [SD], 2.30 [1.83]) (p48); lower poverty: 2 or less years living in poverty; high poverty: 3 or more years</t>
  </si>
  <si>
    <r>
      <t>When participants were aged 11 to 13 years and 16 to 18 years, caregivers provided data on their families’ income-to-needs ratios (</t>
    </r>
    <r>
      <rPr>
        <sz val="11"/>
        <color rgb="FFFF0000"/>
        <rFont val="等线"/>
        <family val="2"/>
        <scheme val="minor"/>
      </rPr>
      <t>in bins or exact number?</t>
    </r>
    <r>
      <rPr>
        <sz val="11"/>
        <color theme="1"/>
        <rFont val="等线"/>
        <family val="2"/>
        <scheme val="minor"/>
      </rPr>
      <t>), based on family size, that were used to compute household poverty.</t>
    </r>
  </si>
  <si>
    <r>
      <t>in years (</t>
    </r>
    <r>
      <rPr>
        <sz val="11"/>
        <color rgb="FFFF0000"/>
        <rFont val="等线"/>
        <family val="2"/>
        <scheme val="minor"/>
      </rPr>
      <t>is there any transformation?</t>
    </r>
    <r>
      <rPr>
        <sz val="11"/>
        <color theme="1"/>
        <rFont val="等线"/>
        <family val="2"/>
        <scheme val="minor"/>
      </rPr>
      <t>)</t>
    </r>
  </si>
  <si>
    <t>parent unemployment status</t>
  </si>
  <si>
    <t>Early life poverty</t>
  </si>
  <si>
    <t xml:space="preserve">according to the Federal Statistical Office of Germany (Destatis, 2012), This definition of poverty is also commonly used in international contexts (Emerson et al, 2011; Lelkes and Gasior, 2011; Destatis, 2012). </t>
  </si>
  <si>
    <t>an income level below the risk-of-poverty threshold, which is set at 60% of the national median equivalized disposable income adjusted for household size according to the Federal Statistical Office of Germany (Destatis, 2012),</t>
  </si>
  <si>
    <t>what kind of data collected?</t>
  </si>
  <si>
    <t>Maternal and paternal education was defined as 1=low (≤ 9 years of education), 2=medium (10-12 years of education), and 3=high (≥ 13 years of education) and.  summed up to form a total score (mean=3.62, SD=1.38, range 2-6)</t>
  </si>
  <si>
    <t xml:space="preserve">At the age of 25 years, the participants were asked about their current income. To avoid an overrepresentation of poverty in students, the nationally prescribed housing benefit was added to the income in those students living with their parents. </t>
  </si>
  <si>
    <t>parents' edu (maternal only)</t>
  </si>
  <si>
    <t>(Davis-Kean, 2005 for using maternal data,</t>
  </si>
  <si>
    <t>In some analysis, split with mother's edu: less than college = Lower SES; &gt;= college = higher SES; for some other analysis, split into two groups based on the median household income in the greater Boston area in 2016, ~$80K, &gt; $80K = higher incomes group, &lt;$80K = lower income group</t>
  </si>
  <si>
    <r>
      <t xml:space="preserve">A </t>
    </r>
    <r>
      <rPr>
        <sz val="11"/>
        <color rgb="FFFF0000"/>
        <rFont val="等线"/>
        <family val="2"/>
        <scheme val="minor"/>
      </rPr>
      <t>continuous measure of income</t>
    </r>
    <r>
      <rPr>
        <sz val="11"/>
        <color theme="1"/>
        <rFont val="等线"/>
        <family val="2"/>
        <scheme val="minor"/>
      </rPr>
      <t xml:space="preserve"> was not available in the full adolescent sample. (</t>
    </r>
    <r>
      <rPr>
        <sz val="11"/>
        <color rgb="FFFF0000"/>
        <rFont val="等线"/>
        <family val="2"/>
        <scheme val="minor"/>
      </rPr>
      <t>how the raw data were obtained</t>
    </r>
    <r>
      <rPr>
        <sz val="11"/>
        <color theme="1"/>
        <rFont val="等线"/>
        <family val="2"/>
        <scheme val="minor"/>
      </rPr>
      <t>)</t>
    </r>
  </si>
  <si>
    <t xml:space="preserve">For some analyses, children were split into two groups based on the median household income in the greater Boston area in 2016, which was approximately $80 K (Lower income group n = 58, 23 F; Higher income
group n = 57, 30 F). </t>
  </si>
  <si>
    <t>2 categoris</t>
  </si>
  <si>
    <r>
      <t xml:space="preserve"> (</t>
    </r>
    <r>
      <rPr>
        <sz val="11"/>
        <color rgb="FFFF0000"/>
        <rFont val="等线"/>
        <family val="2"/>
        <scheme val="minor"/>
      </rPr>
      <t>not clear how the years were obtained</t>
    </r>
    <r>
      <rPr>
        <sz val="11"/>
        <color theme="1"/>
        <rFont val="等线"/>
        <family val="2"/>
        <scheme val="minor"/>
      </rPr>
      <t>)</t>
    </r>
  </si>
  <si>
    <t>parents' edu</t>
  </si>
  <si>
    <t>(Duncan &amp; Magnuson, 2012; Mayes &amp; Lewis, 2012) for using parental edu</t>
  </si>
  <si>
    <t>based on a median score of 18 children were divided into higher-SES (≥18) and lower-SES (&lt;18) groups</t>
  </si>
  <si>
    <t>own edu</t>
  </si>
  <si>
    <t>(Pink and Australian Bureau of Statistics, 2010) for edu data</t>
  </si>
  <si>
    <t>Education</t>
  </si>
  <si>
    <t>Mother's Edu</t>
  </si>
  <si>
    <t>parents' edu (mother, father),  SSS</t>
  </si>
  <si>
    <t>Adler et al., 2000 for SSS; Hanson et al., 2011; Nobel et al., 2012 for parents' edu; [Hair et al., 2010; Hayduk, 1987] for no multicollinearity</t>
  </si>
  <si>
    <t>general family subjective social status (SSS) using a graphical representation of a ladder with 10 rungs (1 being the lowest rank; 10 being the highest rank) [Adler et al., 2000]</t>
  </si>
  <si>
    <t>parents' edu and income separately</t>
  </si>
  <si>
    <t>&lt;= 200% FPL</t>
  </si>
  <si>
    <r>
      <t xml:space="preserve"> </t>
    </r>
    <r>
      <rPr>
        <sz val="11"/>
        <color rgb="FFFF0000"/>
        <rFont val="等线"/>
        <family val="2"/>
        <scheme val="minor"/>
      </rPr>
      <t>(reported in bin or conceret number?)</t>
    </r>
  </si>
  <si>
    <r>
      <t xml:space="preserve">in years, both maternal and paternal (0 ~ 26, 15+4, </t>
    </r>
    <r>
      <rPr>
        <sz val="11"/>
        <color rgb="FFFF0000"/>
        <rFont val="等线"/>
        <family val="2"/>
        <scheme val="minor"/>
      </rPr>
      <t>how the years were converted??</t>
    </r>
    <r>
      <rPr>
        <sz val="11"/>
        <color theme="1"/>
        <rFont val="等线"/>
        <family val="2"/>
        <scheme val="minor"/>
      </rPr>
      <t>)</t>
    </r>
  </si>
  <si>
    <t>Socioeconomic indicators</t>
  </si>
  <si>
    <t>Adjusted family income: AFI = ((A/B)/C) *D, where Variable A is the midpoint of each family’s self-reported income bracket, Variable B is the HUD adjustment factor for family size, Variable C is the local median family income for the Metropolitan Statistical Area in which the family resided at the time of the interview, and Variable D is the US median family income. (p2, para 4, left column)</t>
  </si>
  <si>
    <t>ajusted family income</t>
  </si>
  <si>
    <t xml:space="preserve">1-6, &lt; high school; high school, some college, college degree, some graduate school, graduate school; </t>
  </si>
  <si>
    <t>highest level of either parent (p3, table 1)</t>
  </si>
  <si>
    <t>Demography</t>
  </si>
  <si>
    <r>
      <t>same as above</t>
    </r>
    <r>
      <rPr>
        <sz val="11"/>
        <color rgb="FFFF0000"/>
        <rFont val="等线"/>
        <family val="2"/>
        <scheme val="minor"/>
      </rPr>
      <t xml:space="preserve"> (same as Lawson et al 2013?)</t>
    </r>
  </si>
  <si>
    <t>same as above</t>
  </si>
  <si>
    <t>in bins: 10</t>
  </si>
  <si>
    <t>weighted by family size</t>
  </si>
  <si>
    <t xml:space="preserve">Each parent’s education level was assigned a value from 1 to 6 (Less than High School = 1, High School = 2, Some College = 3, College = 4, Some Graduate Level = 5, Graduate Level = 6). </t>
  </si>
  <si>
    <r>
      <t xml:space="preserve">Parents of participants were also asked about their education and responded whether they had completed </t>
    </r>
    <r>
      <rPr>
        <sz val="11"/>
        <color rgb="FFFF0000"/>
        <rFont val="等线"/>
        <family val="2"/>
        <scheme val="minor"/>
      </rPr>
      <t>less than a 6th grade education (not presented in the tables)</t>
    </r>
    <r>
      <rPr>
        <sz val="11"/>
        <color theme="1"/>
        <rFont val="等线"/>
        <family val="2"/>
        <scheme val="minor"/>
      </rPr>
      <t>, less than high school, graduated high school, completed some college, graduated college, obtain some graduate education, or completed graduate school</t>
    </r>
  </si>
  <si>
    <t>in bins: 12</t>
  </si>
  <si>
    <t>oth family income and parental educaton data were originally collected in bins. Parents were asked to report the level of educatonal atainment for each parent in the home.</t>
  </si>
  <si>
    <t>family income and parental educaton were highly correlated (r = .546,
p &lt; .001)</t>
  </si>
  <si>
    <t>family socioeconomic factors</t>
  </si>
  <si>
    <t>(Noble et al., 2015)</t>
  </si>
  <si>
    <t xml:space="preserve">originally collected in bins (12 bins), </t>
  </si>
  <si>
    <t xml:space="preserve">originally collected in bins (7 bins), </t>
  </si>
  <si>
    <t>recoded to means yrs of the bins, averaged across parents (as above)</t>
  </si>
  <si>
    <t>(Noble, Houston et al., 2015) for parents' edu &amp; income</t>
  </si>
  <si>
    <t>Family income, parental education</t>
  </si>
  <si>
    <t xml:space="preserve">originally collected in bins (12 bins from &lt; $5000 to &gt;=$ 300 000), </t>
  </si>
  <si>
    <t>corr between parental edu &amp; incom, r = 0.526, p &lt; 1e-6</t>
  </si>
  <si>
    <t>corr between parental edu &amp; incom, r = 0.56, p &lt; .001</t>
  </si>
  <si>
    <t>Noble, Houston et al., 2015</t>
  </si>
  <si>
    <t>low-SES neighborhoods</t>
  </si>
  <si>
    <r>
      <t xml:space="preserve">we also collected information on (1) whether participants received free
or reduced-price school meals ( Forty-six </t>
    </r>
    <r>
      <rPr>
        <b/>
        <sz val="11"/>
        <color theme="1"/>
        <rFont val="等线"/>
        <family val="2"/>
        <scheme val="minor"/>
      </rPr>
      <t>participants reported</t>
    </r>
    <r>
      <rPr>
        <sz val="11"/>
        <color theme="1"/>
        <rFont val="等线"/>
        <family val="2"/>
        <scheme val="minor"/>
      </rPr>
      <t xml:space="preserve"> receiving free meals, )and (2) highest parental education level.</t>
    </r>
  </si>
  <si>
    <t>eligibility for free/reduced price lunch</t>
  </si>
  <si>
    <t>Re-code to yrs and average reported parental edu, missing data imputed by average of that group (mising value: were imputed as the mean of Latino participants in their neighborhood (10 years of schooling).)</t>
  </si>
  <si>
    <t xml:space="preserve"> (McLoyd, 1998)</t>
  </si>
  <si>
    <r>
      <t>Parents of participants underwent an interview during which they were asked about the … the total family income during the past year (</t>
    </r>
    <r>
      <rPr>
        <sz val="11"/>
        <color rgb="FFFF0000"/>
        <rFont val="等线"/>
        <family val="2"/>
        <scheme val="minor"/>
      </rPr>
      <t>exact number or ?</t>
    </r>
    <r>
      <rPr>
        <sz val="11"/>
        <color theme="1"/>
        <rFont val="等线"/>
        <family val="2"/>
        <scheme val="minor"/>
      </rPr>
      <t>), and the number of children and adults actively living in the household.</t>
    </r>
  </si>
  <si>
    <t>total family income divided by the federal poverty threshold for a family of that size, in the year the data were collected . 0.23 ~ 6.7, M = 3.3, SD = 1.9</t>
  </si>
  <si>
    <t>continous</t>
  </si>
  <si>
    <t xml:space="preserve">midpoint of each bin was used. </t>
  </si>
  <si>
    <t>(Noble et al., 2012; Lawson et al., 2013; Hurt and Betancourt, 2015; Noble et al., 2015 for separately use income and edu. ( This protocol followed the standard approach used by the Japanese government for evaluating socioeconomic status)</t>
  </si>
  <si>
    <t>in bins: 7</t>
  </si>
  <si>
    <t xml:space="preserve">The values 1–7 were used in subsequent
regression analyses. </t>
  </si>
  <si>
    <t>parents' edu, income, and mumulative risk (CR) separately</t>
  </si>
  <si>
    <t>low income INR &lt;=2</t>
  </si>
  <si>
    <r>
      <t>parent-reported family income for the last 12 months.</t>
    </r>
    <r>
      <rPr>
        <sz val="11"/>
        <color rgb="FFFF0000"/>
        <rFont val="等线"/>
        <family val="2"/>
        <scheme val="minor"/>
      </rPr>
      <t xml:space="preserve"> (How? In bins or exact number?)</t>
    </r>
  </si>
  <si>
    <t xml:space="preserve">INR measures were calculated by dividing the total family income by the poverty threshold adjusted for the number of individuals living in the household as specified by the United States Census Bureau. </t>
  </si>
  <si>
    <r>
      <t>(</t>
    </r>
    <r>
      <rPr>
        <sz val="11"/>
        <color rgb="FFFF0000"/>
        <rFont val="等线"/>
        <family val="2"/>
        <scheme val="minor"/>
      </rPr>
      <t>how to get these numbers? Directly reported by participants in years or in different levels?</t>
    </r>
    <r>
      <rPr>
        <sz val="11"/>
        <color theme="1"/>
        <rFont val="等线"/>
        <family val="2"/>
        <scheme val="minor"/>
      </rPr>
      <t>)</t>
    </r>
  </si>
  <si>
    <t xml:space="preserve">in years, 15.14 + 2.59, (9 ~ 20), only mother, p 3, table 1 </t>
  </si>
  <si>
    <t>neighborhood social disadvantage</t>
  </si>
  <si>
    <t>parental edu, occup, ITN, neighborhood (Australian National University Four scale)</t>
  </si>
  <si>
    <t>Jones FL, McMillan J. Scoring occupational categories for social research: a review of current practice, with Australian examples</t>
  </si>
  <si>
    <t>Income was assessed for parents individually via interview. Income brackets (per annum, AUD: nil, $1-7,799, $7,800-12,999, $13,000-20,799, $20,800-31,199, $31,200-41,599, $41,600-51,999, $52,000-67,599, $67,600-83,199, $83,200-103,999, $104,000+), rather than exact amounts</t>
  </si>
  <si>
    <t>mid-point of each bin used. income-to-needs was measured based on reported family income relative to the relevant Australian poverty line for household size.</t>
  </si>
  <si>
    <t>that for 2-parent families, the highest ranked occupation and education level was used</t>
  </si>
  <si>
    <t>Neighborhoold SES: Socio-Economic Indexes For Areas (SEIFA) Index of Relative Socio-economic Disadvantage (IRSD)</t>
  </si>
  <si>
    <t>financial hardship</t>
  </si>
  <si>
    <t>finanical hardship, childhood poverty separately</t>
  </si>
  <si>
    <t>Butterworth et al., 2009</t>
  </si>
  <si>
    <t>employed, unemployed or not participating in the labour force; low-skilled occupational background</t>
  </si>
  <si>
    <t>a single item "grown up in poverty"</t>
  </si>
  <si>
    <t>socioeconomic characteristics</t>
  </si>
  <si>
    <t>own edu, household income, employment status, separately</t>
  </si>
  <si>
    <t>not working = 0; part-time = 1; full time =2</t>
  </si>
  <si>
    <t>Life-Course socioeconomic position</t>
  </si>
  <si>
    <t>Life-course SEP (parental edu, own edu, lifetime occupation)</t>
  </si>
  <si>
    <t>1988 International Standard Classification of Occupations (ISCO-88</t>
  </si>
  <si>
    <t>childhood SEP, summing parental educational levels (0 -6), then classify into low vs. high (&gt;=2)</t>
  </si>
  <si>
    <t>own educational attainment and dichotomized into low (&lt;= primary school) vs. high</t>
  </si>
  <si>
    <t>Mid-life SEP: primary lifetime socio-professional attainment (occupation), and grouped by ISCO skill-level categories, lowest two as low, vs. others</t>
  </si>
  <si>
    <t>Life-course SEP: sum of childhood, early adulthood, and midlife SEP score, from 0 ~ 3</t>
  </si>
  <si>
    <t xml:space="preserve">Socioeconomic position measures were moderately correlated (correlation ≤ 0.38 (p &lt; .0001) between any two SEP indicators) </t>
  </si>
  <si>
    <t xml:space="preserve">Composite score: rescaling ITN values to match the scale for values of maternal education and summing them, giving these two dimensions of SES equal weight. </t>
  </si>
  <si>
    <t>yes</t>
  </si>
  <si>
    <t>Composite score: mean of maternal edu and household income.</t>
  </si>
  <si>
    <t>Composite (Hollingshead 2-Factor Index):Maternal Edu (weighted 4) + Occup (weight 7)</t>
  </si>
  <si>
    <t xml:space="preserve">Composite score: standardized weighted factor composite score after PCA with 4 SES index (SSS, income-to-needs ratio, father’s edu. mother’ edu. </t>
  </si>
  <si>
    <r>
      <t>Composite (Amherst modification of Hollingshead 2-Factor): Parental education and occupation were used to derive and record a single SES score that was used for analyses. (20 ~ 134) (</t>
    </r>
    <r>
      <rPr>
        <sz val="11"/>
        <color rgb="FFFF0000"/>
        <rFont val="等线"/>
        <family val="2"/>
        <scheme val="minor"/>
      </rPr>
      <t>how?</t>
    </r>
    <r>
      <rPr>
        <sz val="11"/>
        <color theme="1"/>
        <rFont val="等线"/>
        <family val="2"/>
        <scheme val="minor"/>
      </rPr>
      <t>)</t>
    </r>
  </si>
  <si>
    <t>using Watt 1976's method (available now)</t>
  </si>
  <si>
    <t>NO</t>
  </si>
  <si>
    <t>five questions were administered. Three questions (“My family usually had enough money for things when I was growing up,” “I grew up in a relatively wealthy neighborhood,” and “I felt relatively wealthy compared to other kids in my school”) were answered on a 7-point Likert scale [24]. Two questions (“When you were a child, was your father or mother unemployed when they wanted to be working?,” “When you were a child, did your family have continuing financial problems?”) An additional yes/no question (“When you were a child, did your family have a car?”) was included in the questionnaire but removed from the final scale because of a low item-total correlation.</t>
  </si>
  <si>
    <t>Level: 1 - 7; data collection: unknown</t>
  </si>
  <si>
    <t>No</t>
  </si>
  <si>
    <t>Yes</t>
  </si>
  <si>
    <t>&lt; 25, 000 = 0; social class, 4 or lower = 0; housing tenure: not the owner = 0; These scores were then summed for each.</t>
  </si>
  <si>
    <t>&lt;25,000 = 0 (not reported about how income were collected)</t>
  </si>
  <si>
    <t>Maybe no</t>
  </si>
  <si>
    <t>maybe yes</t>
  </si>
  <si>
    <t>Age_T1</t>
  </si>
  <si>
    <t>age_mean</t>
  </si>
  <si>
    <t>age_sd</t>
  </si>
  <si>
    <t>age_min(year)</t>
  </si>
  <si>
    <t>age_max(year)</t>
  </si>
  <si>
    <t>Nation</t>
  </si>
  <si>
    <t>City</t>
  </si>
  <si>
    <t>Cohort</t>
  </si>
  <si>
    <t>Unique data</t>
  </si>
  <si>
    <t>US</t>
  </si>
  <si>
    <t>Philadelphia</t>
  </si>
  <si>
    <t>Irvine</t>
  </si>
  <si>
    <t>Development, Health and Disease Research Program</t>
  </si>
  <si>
    <t xml:space="preserve">France </t>
  </si>
  <si>
    <t>Paris</t>
  </si>
  <si>
    <t>Detroit</t>
  </si>
  <si>
    <t>Bethesda (?)</t>
  </si>
  <si>
    <t>National Institute of Mental Health Intramural Research Program</t>
  </si>
  <si>
    <t>Boston</t>
  </si>
  <si>
    <t>China</t>
  </si>
  <si>
    <t>Chongqing</t>
  </si>
  <si>
    <t>Uni Kentucy</t>
  </si>
  <si>
    <t>UK</t>
  </si>
  <si>
    <t>Glasgow</t>
  </si>
  <si>
    <t>Psychological, Social and Biological Determinants of Ill Health
(PSoBiD)</t>
  </si>
  <si>
    <t>Psychological, social and biological determinants of ill health
(pSoBid)</t>
  </si>
  <si>
    <t>Baltimore</t>
  </si>
  <si>
    <t xml:space="preserve">Healthy Aging in Neighborhoods of Diversity across the Life Span (HANDLS) </t>
  </si>
  <si>
    <t>Healthy Aging in Neighborhoods of Diversity across the Life Span (HANDLS) study</t>
  </si>
  <si>
    <t>Aberdeen</t>
  </si>
  <si>
    <t>Scottish Mental Health Survey</t>
  </si>
  <si>
    <t>Allegheny County (Western Pennsylvania)</t>
  </si>
  <si>
    <t>Adult Health and Behavior project, phase-II</t>
  </si>
  <si>
    <t>Singapore</t>
  </si>
  <si>
    <t>Growing Up in Singapore Towards healthy Outcomes (GUSTO)</t>
  </si>
  <si>
    <t>UC Irvine, Long Beach Memorial Medical Center</t>
  </si>
  <si>
    <t>Name unknown!</t>
  </si>
  <si>
    <t>Boston, Cincinnati, Houston, Los Angeles, Philadelphia, St. Louis</t>
  </si>
  <si>
    <t>NIH MRI Study of Normal Brain Development</t>
  </si>
  <si>
    <t>MIT Study on SES, Brain &amp; Education</t>
  </si>
  <si>
    <t>St. Louis</t>
  </si>
  <si>
    <t>Preschool Depression Study (N = 305 at baseline)</t>
  </si>
  <si>
    <t>Georgia (rural communities)</t>
  </si>
  <si>
    <t>Strong Afician American Families</t>
  </si>
  <si>
    <t>Germany</t>
  </si>
  <si>
    <t>Mannheim</t>
  </si>
  <si>
    <t>Mannheim Study of Children at Risk</t>
  </si>
  <si>
    <t>Head Start Program/local community</t>
  </si>
  <si>
    <t>New England</t>
  </si>
  <si>
    <t>Australia</t>
  </si>
  <si>
    <t>Sydney, Adelaide</t>
  </si>
  <si>
    <t>Brain resource International Database</t>
  </si>
  <si>
    <t>Italy</t>
  </si>
  <si>
    <t>Rome</t>
  </si>
  <si>
    <t>Beijing</t>
  </si>
  <si>
    <t>Chapel Hill</t>
  </si>
  <si>
    <t>Early brain development of UNC</t>
  </si>
  <si>
    <t>Los Angeles, San Diego, New Haven, Sacramento, Boston, Baltimore, Honolulu, &amp; New York</t>
  </si>
  <si>
    <t>PING</t>
  </si>
  <si>
    <t>Los Angeles, San Diego, New Haven, Sacramento, San Diego, Boston, Baltimore, Honolulu, &amp; New York.</t>
  </si>
  <si>
    <t>Los Angeles</t>
  </si>
  <si>
    <t>Polo Alto (Stanford U community)</t>
  </si>
  <si>
    <t>Intergenerational transmission of depression</t>
  </si>
  <si>
    <t>Japan</t>
  </si>
  <si>
    <t>Tohoku</t>
  </si>
  <si>
    <t>Denver</t>
  </si>
  <si>
    <t>Melbourne</t>
  </si>
  <si>
    <t>Australian longitudinal cohort of 2453 adolescents</t>
  </si>
  <si>
    <t>south-easter Australia</t>
  </si>
  <si>
    <t>Personality and Total Health (PATH) through life study</t>
  </si>
  <si>
    <t>HCP</t>
  </si>
  <si>
    <t>France</t>
  </si>
  <si>
    <t>Bordeaux, Dijon, Montpellier</t>
  </si>
  <si>
    <t>Three-City Study</t>
  </si>
  <si>
    <t>edu and income metrices were z-scored (?) and averaged</t>
  </si>
  <si>
    <t>composite: Hollingshead two-factor: own occupation &amp; highest formal edu (SEP = 7*occu + 4* edu)</t>
  </si>
  <si>
    <t>composite, but also measured SSS, averaging the standardized (z score) values of the two index variables: educational qualifications and family annual income for each participant</t>
  </si>
  <si>
    <t>composite score of early life SES and current SES separately. Both were "summed up dichotomous (0/1) score from income, social class and other variables"</t>
  </si>
  <si>
    <t>composite score for neihborhood. The SIMD 2004 score is then constructed by combining the exponentially transformed domain rank of the domain scores using the ratios 6 : 6 : 3 : 3 : 2 : 1 in the following order:
    Current Income; Employment; Health; Education, Skills, and Training; Geographic Access and Telecommunications; Housing  
    (The larger the SIMD 2004 score the more deprived the data zone. )</t>
  </si>
  <si>
    <t>composite, using income or edu.  [low SES defined as below median education (&lt;12 years) and/or income below 125% of the federal poverty line. . Participants that met neither of those criteria were labeled as high SES. ]</t>
  </si>
  <si>
    <t>compared to the 125% of the 2004 poverty line (US $18,850 per year for a family of 4) relative to family size and household income --&gt; above poverty (0) or below poverty (1)</t>
  </si>
  <si>
    <t>NAN</t>
  </si>
  <si>
    <t>Own edu. (adults)_collection</t>
  </si>
  <si>
    <t>Own edu. (adults)_transform</t>
  </si>
  <si>
    <t>&gt;= 12 yrs (median yrs of edu) -&gt; 1; &lt;12 yrs -&gt; 0</t>
  </si>
  <si>
    <t xml:space="preserve">composite. … was computed as a dichotomous variable, with low SES defined as below median education and/or income below 125% of the poverty line. Participants that met neither of those criteria were labeled as high SES. </t>
  </si>
  <si>
    <t>criterion_for_low_SES</t>
  </si>
  <si>
    <t>version_of_criterion</t>
  </si>
  <si>
    <t>ITN at or below (100%) government poverty line plus no more than high school education for either parent. Higher SES (near-poor) had ITN above the poverty line plus at least a high school education for both parents.</t>
  </si>
  <si>
    <t>composite, childhood SES and adult SES separately (self-reported at age 64 years old); SES were treated as latent variables in Structural equation modeling.   childhood (cSES): a latent factor that contributes to father’s occupation (FO), the number of public rooms in the childhood family home (FR), and the number of people sharing a sanitation facility (SAN);  Adult (aSES): a latent factor that contributes to participant occupation (OCC) and residential deprivation (DI)</t>
  </si>
  <si>
    <t>&lt;$10 K (n = 3); $10–14.999 K (n = 3); $15–24.999 K (n = 4); $25–34.999K (n = 9); $35–49.999 K (n = 14); 50–64.999 K (n = 25); 65–79.999 K (n = 17); and  $80 K (n = 25)</t>
  </si>
  <si>
    <t>1 = no high school diploma ; 2 = high school diploma or some technical training;  3 = an associate’s degree or some college without a bachelor’s degree (n = 16); 4 = bachelor’s degree (n = 47); 5 = master’s degree (n = 15);  6 = doctoral
degree (n = 5).</t>
  </si>
  <si>
    <t>composite: indv SES, community SES, and SSS separately.     personal ses = averaging the standardized (z-score) values of edu + pretax family income;                 community SES: first, PCA, then averaging z-scores for 4 census variables (after adjusting loading direction)</t>
  </si>
  <si>
    <t>probably not</t>
  </si>
  <si>
    <t xml:space="preserve">composite: indv SES, community-level SES separately; indiv SES = sum of standardized score of edu, occupational status and occupant-adjusted household income; commuinty SES = averaging 5 log10 transformed variables </t>
  </si>
  <si>
    <t xml:space="preserve">composite: indv edu; incom, and community SEP separately. indiv SES indicator were used separately; community SEP was calculated for each participant by averaging the log and z-transformed values for the 6 remaining census variables, as well as by adjusting variables for loading direction </t>
  </si>
  <si>
    <t>6.5% attaining a highschool diploma or equivalent; 27.7% completing some college, but attaining no degree or attaining an Associate Degree or a technical degree; 29.7% earning a Bachelor’s degree; and 36.1% attaining a graduate or advanced degree</t>
  </si>
  <si>
    <t>With family consent, free or reduced-price lunch status was obtained from a database maintained by theMassachusetts Department of Elementary and Secondary Education (MassDESE); For a subset of participants (lower-income group: n = 17; higher-income group: n = 29), a parent-report measure of family income was available, reported in bins (less than $5,000, $5,000–$11,999, $12,000–$15,999, $16,000–$24,999, $25,000–$34,999, 35,000–$49,999, $50,000–$74,999, $75,000–$99,999, $100,000–$199,999, or $200,000 or more)</t>
  </si>
  <si>
    <r>
      <t xml:space="preserve">With family consent, free or reduced-price lunch status was obtained from a database maintained by theMassachusetts Department of Elementary and Secondary Education (MassDESE) </t>
    </r>
    <r>
      <rPr>
        <sz val="11"/>
        <color rgb="FFFF0000"/>
        <rFont val="等线"/>
        <family val="2"/>
        <scheme val="minor"/>
      </rPr>
      <t>(not clear what exactly the data looks like)</t>
    </r>
  </si>
  <si>
    <t>in years (transformation, NA)</t>
  </si>
  <si>
    <t>Probably Yes</t>
  </si>
  <si>
    <t>INR &lt;1 poverty; &lt;=2, near poverty</t>
  </si>
  <si>
    <t>related to poverty level, 3 levels:  Low (&lt;=200% FPL), moederate (200% ~ 400% FPL), high SES (&gt; 400% FPL)</t>
  </si>
  <si>
    <t>We adjusted household income measured at the categorical midpoint for family size using federal poverty thresholds. Family financial resources were used as an indicator of SES Low SES was defined using both binary and categorical income measures and we additionally considered the sensitivity of estimates to the selection of particular income thresholds</t>
  </si>
  <si>
    <t>related to poverty level: binary (&lt;= 200% FPL vs &gt; 200% FPL); (&lt; 100 % FPL); (&lt; 150% FPL); (&lt; 100 % FPL, 100 ~ 150% FPL; 150% ~ 200 FPL; &gt; 200 FPL)</t>
  </si>
  <si>
    <t>probably yes</t>
  </si>
  <si>
    <r>
      <t xml:space="preserve"> Poverty statuses at 6 assessment waves were summed to determine the</t>
    </r>
    <r>
      <rPr>
        <b/>
        <sz val="11"/>
        <rFont val="等线"/>
        <family val="2"/>
        <scheme val="minor"/>
      </rPr>
      <t xml:space="preserve"> number of years living below federal poverty</t>
    </r>
    <r>
      <rPr>
        <sz val="11"/>
        <color theme="1"/>
        <rFont val="等线"/>
        <family val="2"/>
        <scheme val="minor"/>
      </rPr>
      <t xml:space="preserve"> guidelines (mean [SD], 2.30 [1.83])</t>
    </r>
  </si>
  <si>
    <t>Income (parental edu, unemployment status was measured but not the focus). Predictor: number of years in poverty</t>
  </si>
  <si>
    <t>DC_Type</t>
  </si>
  <si>
    <t>DC_Details</t>
  </si>
  <si>
    <t>Data Transformation (DF)</t>
  </si>
  <si>
    <t>DF_Types</t>
  </si>
  <si>
    <t>DF_Details</t>
  </si>
  <si>
    <t>Data Collection (DC)</t>
  </si>
  <si>
    <t>DS_Types</t>
  </si>
  <si>
    <t>DS_Details</t>
  </si>
  <si>
    <t>Data Score (SES)</t>
  </si>
  <si>
    <t>Poverty Info.</t>
  </si>
  <si>
    <t>Pov_criteria</t>
  </si>
  <si>
    <t>Pov_incld</t>
  </si>
  <si>
    <t>Citation Info</t>
  </si>
  <si>
    <t>Cita_incld</t>
  </si>
  <si>
    <t>Cita_details</t>
  </si>
  <si>
    <r>
      <rPr>
        <sz val="11"/>
        <rFont val="等线"/>
        <family val="2"/>
        <scheme val="minor"/>
      </rPr>
      <t xml:space="preserve">SES was operationalized as the highest level of maternal education
in years </t>
    </r>
    <r>
      <rPr>
        <sz val="11"/>
        <color rgb="FFFF0000"/>
        <rFont val="等线"/>
        <family val="2"/>
        <scheme val="minor"/>
      </rPr>
      <t>(Not clear how the maternal edu in years was transformed)</t>
    </r>
  </si>
  <si>
    <t>no</t>
  </si>
  <si>
    <t>Education was assessed by means of a personal interview and was recorded as years completed in schools legally recognized by the Italian Ministry of Education</t>
  </si>
  <si>
    <t>five basic steps, each of which is completed by passing a final exam: (i) primary or elementary school (5 years); (ii) secondary (middle) school (3 years); (iii) high school (4–5 years); (iv) university (programs lasting from 3 to 6 years); (v) advanced academic degree (PhD, 3 years). distribution of subjects’ years of education was mostly grouped in three clusters (Fig. 2): (i) 8 years (primary and middle school); (ii) 13 years (high school): (iii) 17 and 18 years (university)</t>
  </si>
  <si>
    <t>High school or less (11 yrs); some college; college (16 yrs) and up</t>
  </si>
  <si>
    <t>&lt; 14 yrs; &gt;= 14yrs (figure 2)</t>
  </si>
  <si>
    <t>Parental education was assessed by an item that asked about level of education for mother and father, respectively. The possible educational categories were 1 5 never went to school; 2 5 primary school; 3 5 middle school; 4 5 high school or business, trade, or vocational school after middle school; 5 5 business, trade, or vocational school after high school or junior college graduate; 6 college graduate; and 7 5 postcollege (masters, doctoral, or other professional).</t>
  </si>
  <si>
    <t>According to previous studies [e.g., Hanson et al., 2011; Nobel et al., 2012], the number of years of education of parents was roughly calculated, and the range of education spanned from 0 (never went to school) to 18 years (postcollege).</t>
  </si>
  <si>
    <r>
      <t>Demographic variables (maternal age, paternal age, maternal education, paternal education, maternal ethnicity, paternal ethnicity, maternal psychiatric history, paternal psychiatric history, and total household income) were collected via maternal report.(</t>
    </r>
    <r>
      <rPr>
        <sz val="11"/>
        <color rgb="FFFF0000"/>
        <rFont val="等线"/>
        <family val="2"/>
        <scheme val="minor"/>
      </rPr>
      <t xml:space="preserve">reported in bin or conceret number? </t>
    </r>
    <r>
      <rPr>
        <sz val="11"/>
        <color theme="1"/>
        <rFont val="等线"/>
        <family val="2"/>
        <scheme val="minor"/>
      </rPr>
      <t>)</t>
    </r>
  </si>
  <si>
    <t xml:space="preserve">3 categories (high: &gt;400% of FPL; middle, 200% - 400% FPL; low &lt; 200 FPL) </t>
  </si>
  <si>
    <r>
      <t>originally reported by telephone interview and adjusted for family size and geographical region. raw income numbers (</t>
    </r>
    <r>
      <rPr>
        <sz val="11"/>
        <color rgb="FFFF0000"/>
        <rFont val="等线"/>
        <family val="2"/>
        <scheme val="minor"/>
      </rPr>
      <t>?</t>
    </r>
    <r>
      <rPr>
        <sz val="11"/>
        <color theme="1"/>
        <rFont val="等线"/>
        <family val="2"/>
        <scheme val="minor"/>
      </rPr>
      <t>, Brain Development Cooperative Group 2016, pp 197, right column, 1st paragraph)</t>
    </r>
    <r>
      <rPr>
        <sz val="11"/>
        <color rgb="FFFF0000"/>
        <rFont val="等线"/>
        <family val="2"/>
        <scheme val="minor"/>
      </rPr>
      <t xml:space="preserve"> (same as Lawson et al 2013?)</t>
    </r>
  </si>
  <si>
    <r>
      <t>estimated as the midepoints of the reported income range and was adjusted for household size based on adjustments used by the US department of Housing and Urban Development (HUD)  define the highest income level at which a family qualifies for public assistance. (</t>
    </r>
    <r>
      <rPr>
        <sz val="11"/>
        <color rgb="FFFF0000"/>
        <rFont val="等线"/>
        <family val="2"/>
        <scheme val="minor"/>
      </rPr>
      <t>how???</t>
    </r>
    <r>
      <rPr>
        <sz val="11"/>
        <color theme="1"/>
        <rFont val="等线"/>
        <family val="2"/>
        <scheme val="minor"/>
      </rPr>
      <t>)</t>
    </r>
  </si>
  <si>
    <t>unclear about the method</t>
  </si>
  <si>
    <t xml:space="preserve">which were recorded as the means of the bins for analysis. family income was log transformed for all analyses due to the typically observed positve skew. </t>
  </si>
  <si>
    <t>were recoded as the means of the bins (Supplementary Table 3, (4,500; 7,500; 15,000;  25,000; 35,000; 45,000; 75,000, 125,000; 175,000, 225,000; 275,000; 325,000), then was log-transformed.</t>
  </si>
  <si>
    <t>Both parental education and family income data were
originally collected in bins, which were recoded as the means of each bin (Noble, Houston et al., 2015). The average parental educational attainment was used in all analyses and family income was natural log-transformed due to the typically observed positive skew</t>
  </si>
  <si>
    <t>Both education and income data were originally collected in bins, which were recoded as the means of the bins for analysis (Noble et al., 2015). Family income was natural log-transformed to correct for a positively skewed distribution</t>
  </si>
  <si>
    <t xml:space="preserve"> Both education and income data were originally collected in bins, which were recoded as the means of the bins for analysis (see Table S2). Family income was logtransformed for all analyses due to the typically observed positive skew. </t>
  </si>
  <si>
    <t xml:space="preserve">Both education and income data were originally collected in bins, which were recoded as the means of the bins for analysis (see S1 Table). Family income was log-transformed for all analyses due to the typically observed positive skew. </t>
  </si>
  <si>
    <t xml:space="preserve">reported in 5 levels: less than high school (8 yrs); high school or equavalent (12 yrs); some college (14 yrs); Bachalor' degree (16 yrs); Master or Dr. degree (18 yrs). </t>
  </si>
  <si>
    <r>
      <t>average number of years of education of parents or guardians living in the home(</t>
    </r>
    <r>
      <rPr>
        <sz val="10"/>
        <color rgb="FFFF0000"/>
        <rFont val="Times New Roman"/>
        <family val="1"/>
      </rPr>
      <t xml:space="preserve">how??, unclear </t>
    </r>
    <r>
      <rPr>
        <sz val="10"/>
        <color theme="1"/>
        <rFont val="Times New Roman"/>
        <family val="1"/>
      </rPr>
      <t>8 ~ 21, M = 15.1, SD = 2.7)</t>
    </r>
  </si>
  <si>
    <r>
      <t>Parents of participants underwent an interview during which they were asked about the highest level of education of any parents (</t>
    </r>
    <r>
      <rPr>
        <sz val="10"/>
        <color rgb="FFFF0000"/>
        <rFont val="Times New Roman"/>
        <family val="1"/>
      </rPr>
      <t>how many levels were provided? Unclear</t>
    </r>
    <r>
      <rPr>
        <sz val="10"/>
        <color theme="1"/>
        <rFont val="Times New Roman"/>
        <family val="1"/>
      </rPr>
      <t>)</t>
    </r>
  </si>
  <si>
    <r>
      <t xml:space="preserve"> average years (</t>
    </r>
    <r>
      <rPr>
        <sz val="11"/>
        <color rgb="FFFF0000"/>
        <rFont val="等线"/>
        <family val="2"/>
        <scheme val="minor"/>
      </rPr>
      <t>how?</t>
    </r>
    <r>
      <rPr>
        <sz val="11"/>
        <color theme="1"/>
        <rFont val="等线"/>
        <family val="2"/>
        <scheme val="minor"/>
      </rPr>
      <t xml:space="preserve">) of parental edu. based on mean of the reported number. </t>
    </r>
  </si>
  <si>
    <r>
      <rPr>
        <sz val="11"/>
        <color rgb="FFFF0000"/>
        <rFont val="等线"/>
        <family val="2"/>
        <scheme val="minor"/>
      </rPr>
      <t>(Braveman et al., 2013 (years was wrong)</t>
    </r>
    <r>
      <rPr>
        <sz val="11"/>
        <color theme="1"/>
        <rFont val="等线"/>
        <family val="2"/>
        <scheme val="minor"/>
      </rPr>
      <t>; Noble et al., 2012), (Duncan and Magnuson, 2012) for using income &amp; parents' edu; (Hair et al., 2015;Hanson et al., 2011) for income coding</t>
    </r>
  </si>
  <si>
    <t xml:space="preserve"> There were 8 options [1, elementary school graduate or below; 2, junior high school graduate; 3, graduate of a short term school completed after junior high school; 4, normal high school graduate; 5, graduate of a short term school completed after high school (such as a junior college); 6, university graduate; 7, Masters degree; 8, Doctorate]</t>
  </si>
  <si>
    <t>each choice was converted into the number of years taken to complete the qualification in the normal manner in the Japanese education system (1=6 years; 2=9 years; 3=11 years; 4=12 years; 5=14 years; 6=16 years; 7=18 years; 8=21 years). The average of the converted values for each parent was used in the analyses</t>
  </si>
  <si>
    <r>
      <t xml:space="preserve">cumulative risk factors: </t>
    </r>
    <r>
      <rPr>
        <b/>
        <sz val="11"/>
        <color rgb="FFFF0000"/>
        <rFont val="等线"/>
        <family val="2"/>
        <scheme val="minor"/>
      </rPr>
      <t xml:space="preserve">crowding, noise, housing quality; </t>
    </r>
    <r>
      <rPr>
        <sz val="11"/>
        <color theme="1"/>
        <rFont val="等线"/>
        <family val="2"/>
        <scheme val="minor"/>
      </rPr>
      <t>family turmoil, violence, child separation (life events and circumstance checklist)</t>
    </r>
  </si>
  <si>
    <t>Family Income, Cumulative Risk Exposure</t>
  </si>
  <si>
    <t>parental education level was also assessed using the Australian National University Four scale.</t>
  </si>
  <si>
    <t>Australian National University Four (ANU4) Scale of Occupations, which draws on national census data (compulsory for all Australian households) and classifies occupations by skill level and occupation type</t>
  </si>
  <si>
    <t>optimal scaling procedures, whereby scores were assigned to occupations in such a way as to maximize the role of occupation as an intervening variable between education and income; the highest ranked occupation were used.</t>
  </si>
  <si>
    <t xml:space="preserve"> An overall measure representing any experience of hardship (any of the five items) was constructed for this analysis (0 hardships reported vs1 or more). </t>
  </si>
  <si>
    <t>5 items: pawned or sold something; went without meals, unable to heat home, asked for help from welfare/community organizations; had to go without things they really needed because they were short of money.</t>
  </si>
  <si>
    <t>Highest edu attainment</t>
  </si>
  <si>
    <t>Any of five items of hardship</t>
  </si>
  <si>
    <t>1 = &lt;10 000USD; 2 = 10 000 ~ 19 999; 3 = 20 000 ~ 29 999; 4 = 30 000 ~ 39 999; 5 = 40 000 49 999; 6 = 50 000 ~ 74 999; 7 = 75 000 ~ 99 999; 8 = &gt;=100 000 USD</t>
  </si>
  <si>
    <t>reported their educational level</t>
  </si>
  <si>
    <t>&lt;11 = 11; 12; 13; 14; 179 15; 16; 17+ = 17</t>
  </si>
  <si>
    <t>no (no parent's data for old participants)</t>
  </si>
  <si>
    <t>household income; maternal edu</t>
  </si>
  <si>
    <t>income: NA; Edu: 1-8</t>
  </si>
  <si>
    <t xml:space="preserve">income-&gt; ITN (1-5) -&gt; rescale to 1-8; </t>
  </si>
  <si>
    <t>Income; maternal edu</t>
  </si>
  <si>
    <t>(Entwislea &amp; Astone, 1994) for use maternal only</t>
  </si>
  <si>
    <t>continuous &amp; percentiles</t>
  </si>
  <si>
    <t>continuous &amp; dichotomous</t>
  </si>
  <si>
    <t>continuous &amp; categorical</t>
  </si>
  <si>
    <t>categorical &amp; dichotomous</t>
  </si>
  <si>
    <t>categorical</t>
  </si>
  <si>
    <t>continous &amp; categorical</t>
  </si>
  <si>
    <t>composite</t>
  </si>
  <si>
    <t>parental edu, occup, ITN, neighborhood</t>
  </si>
  <si>
    <t>parental edu, income</t>
  </si>
  <si>
    <t>incom</t>
  </si>
  <si>
    <t>own edu, income, occu</t>
  </si>
  <si>
    <t>parental edu</t>
  </si>
  <si>
    <t>Composite score: rescaling ITN values to match the scale for values of maternal education and summing them, giving these two dimensions of SES equal weight. average ITN and maternal edu</t>
  </si>
  <si>
    <t>parental edu, income, cumulative risk</t>
  </si>
  <si>
    <t>finanical harship, poverty</t>
  </si>
  <si>
    <t>parental edu, own edu, lifetime occu</t>
  </si>
  <si>
    <r>
      <rPr>
        <b/>
        <sz val="11"/>
        <color theme="1"/>
        <rFont val="等线"/>
        <family val="2"/>
        <scheme val="minor"/>
      </rPr>
      <t xml:space="preserve">Maternal only: </t>
    </r>
    <r>
      <rPr>
        <sz val="11"/>
        <color theme="1"/>
        <rFont val="等线"/>
        <family val="2"/>
        <scheme val="minor"/>
      </rPr>
      <t>&lt; high school (1); high school/GED (2); Techical/Vocational (3); som college (4); two-year degree (5); four-year degree (6); some graduate school (7); MA, PhD, Prefessional (8).</t>
    </r>
    <phoneticPr fontId="9" type="noConversion"/>
  </si>
  <si>
    <t>education data were collected in bins: Noe of below (1); &lt; high school (2); High scool (3); associate degree (4); bachelor's degree (5); Master's degree (6); PhD/MD (7)</t>
    <phoneticPr fontId="9" type="noConversion"/>
  </si>
  <si>
    <t>socio-demographic questionnaire. 1, post college; 2 college graduate; 3 part college or post-high school training; 4 high school graduate; 5, part hight school; 6, grammar school graduate, 7, part grammar school</t>
    <phoneticPr fontId="9" type="noConversion"/>
  </si>
  <si>
    <t>Composite (Hollingshead 2-Factor Index):Maternal Edu (weighted 4) + Occup (weight 7)</t>
    <phoneticPr fontId="9" type="noConversion"/>
  </si>
  <si>
    <t>using Watt 1976's method (available now)</t>
    <phoneticPr fontId="9" type="noConversion"/>
  </si>
  <si>
    <t>McDermott</t>
    <phoneticPr fontId="9" type="noConversion"/>
  </si>
  <si>
    <r>
      <t xml:space="preserve">Composite (Amherst modification of Hollingshead 2-Factor): Parental education and occupation were used to derive and record a single SES score that was used for analyses. (20 ~ 134) </t>
    </r>
    <r>
      <rPr>
        <sz val="11"/>
        <color rgb="FFFF0000"/>
        <rFont val="等线 (正文)"/>
        <family val="3"/>
        <charset val="134"/>
      </rPr>
      <t>(occupation: multiply 5 education: multiply 3 and if both parents available, calculate the mean？not 20-134)</t>
    </r>
    <phoneticPr fontId="9" type="noConversion"/>
  </si>
  <si>
    <t>Romeo, R</t>
    <phoneticPr fontId="9" type="noConversion"/>
  </si>
  <si>
    <t>composite of maternal education and occupational prestige, as calculated by the “Barratt Simplified Measure of Social Status” (BSMSS), 4 participants whose mothers were fulltime homemakers, paternal occupation was substituted and combine with maternal edu</t>
    <phoneticPr fontId="9" type="noConversion"/>
  </si>
  <si>
    <r>
      <t>composite of maternal education and occupational prestige, as calculated by the “Barratt Simplified Measure of Social Status” (BSMSS)</t>
    </r>
    <r>
      <rPr>
        <sz val="11"/>
        <color rgb="FFFF0000"/>
        <rFont val="等线 (正文)"/>
        <family val="3"/>
        <charset val="134"/>
      </rPr>
      <t>(add education and occupation, this SES composite is based on Hollingshead),</t>
    </r>
    <r>
      <rPr>
        <sz val="11"/>
        <color theme="1"/>
        <rFont val="等线"/>
        <family val="2"/>
        <scheme val="minor"/>
      </rPr>
      <t xml:space="preserve"> 4 participants whose mothers were fulltime homemakers, paternal occupation was substituted and combine with maternal edu</t>
    </r>
    <phoneticPr fontId="9" type="noConversion"/>
  </si>
  <si>
    <t>Parent(s) filled out a short questionnaire about the highest level of education obtained by each parent and/or primary caregiver.  0 = less than high school; 1=high school; 2=some college/associate’s degree; 3=bachelor’s degree; 4=advanced degree.</t>
    <phoneticPr fontId="9" type="noConversion"/>
  </si>
  <si>
    <t xml:space="preserve">edu and income metrices were z-scored (?) and averaged </t>
    <phoneticPr fontId="9" type="noConversion"/>
  </si>
  <si>
    <t>The Barratt Simplified Measure of Social Status (BSMSS), 7 levels range from 3 (less than 7th grade) to 21 (graduate degree)</t>
    <phoneticPr fontId="9" type="noConversion"/>
  </si>
  <si>
    <r>
      <t>log-transformed, mid-point for each income category (</t>
    </r>
    <r>
      <rPr>
        <sz val="11"/>
        <color rgb="FFFF0000"/>
        <rFont val="等线"/>
        <family val="2"/>
        <scheme val="minor"/>
      </rPr>
      <t>how about the 1-5000 and 100000+?</t>
    </r>
    <r>
      <rPr>
        <sz val="11"/>
        <color theme="1"/>
        <rFont val="等线"/>
        <family val="2"/>
        <scheme val="minor"/>
      </rPr>
      <t xml:space="preserve">) ) were also used
as continuous independent variables </t>
    </r>
    <phoneticPr fontId="9" type="noConversion"/>
  </si>
  <si>
    <t>the approximate number of years of education obtained by parents (,6th grade = 5 years, less than high school = 11 years, high school = 12 years, some college = 14 years, college = 16 years, some grad = 17 years and graduate level = 19 years) were also used as continuous independent variables</t>
    <phoneticPr fontId="9" type="noConversion"/>
  </si>
  <si>
    <t>Ursache</t>
    <phoneticPr fontId="9" type="noConversion"/>
  </si>
  <si>
    <t xml:space="preserve"> Parents were also asked to report the total
yearly family income. Data were not collected on the number of adults and children in the home, and thus we could not calculate income-toneeds ratos. yearly family income, originally collected in bins (&lt; $5,000, $5,000 ~ $9,999, $10 000 -$19,999; $20,000 - $29,999; $30,000 - $39,999; $40,000 - $49,999; $50,000 - $99,999;  $100,000 - $149,999; $150,000 - $199,999; $200,000 - $249,999; $250,000 - $299,999; &gt; $300,000), </t>
    <phoneticPr fontId="9" type="noConversion"/>
  </si>
  <si>
    <t xml:space="preserve"> which were recorded as the means of the bins for analysis . &lt; 7 yrs of school; 7-9 yrs; 10-11yrs; high school graduate; some college (1-3 yrs, AA, business schools); 4-yrs college grads (BA, BS, BM), professional degree. --&gt; 6, 8, 10.5, 12, 14, 16, 18.</t>
    <phoneticPr fontId="9" type="noConversion"/>
  </si>
  <si>
    <t>Brito, N</t>
    <phoneticPr fontId="9" type="noConversion"/>
  </si>
  <si>
    <t>Both parental education and family income data were originally collected in bins, which were recoded as the means
of each bin (Noble et al., 2015). Family income was natural logtransformed for all analyses due to the typically observed positive skew.</t>
    <phoneticPr fontId="9" type="noConversion"/>
  </si>
  <si>
    <t xml:space="preserve">Mothers also reported the highest level of education achieved for both parents on a scale from 0 (no GED/no high school diploma), 1 (High school diploma/GED), 2 (some college), 3 (2-year college degree), 4 (4-year college degree), 5 (Master's degree), 6 (Doctorate); </t>
    <phoneticPr fontId="9" type="noConversion"/>
  </si>
  <si>
    <t xml:space="preserve">mothers reported family income on a scale from 0 (less than $10,000) to 5 (greater than $100,000), 6 levels reported: $10,000 -25,000; $25,000–50,000; $50,000–75,000; $75,000–100,000;  &gt;$ 100 000; </t>
    <phoneticPr fontId="9" type="noConversion"/>
  </si>
  <si>
    <t>non-income</t>
    <phoneticPr fontId="9" type="noConversion"/>
  </si>
  <si>
    <t>neonates</t>
    <phoneticPr fontId="9" type="noConversion"/>
  </si>
  <si>
    <t>Hollingshead, 1975 for occupation score; Singhmanoux A, Richards M, Marmot M, 2005, Yanagisawa K, Masui K, Furutani K, Nomura M, Yoshida H, Ura M. 2013, in childhood financial hardship; McLoyd VC, Jayaratne TE, Ceballo R, Borquez J., 1994, Puterman E, Adler N, Matthews KA, Epel E, 2012, Szanton SL, Thorpe RJ, Whitfield 2010 for adult SES</t>
  </si>
  <si>
    <t>income (how the raw data were collected?)</t>
  </si>
  <si>
    <t>edu (how the raw data were collected?)</t>
  </si>
  <si>
    <t>2000 US Census report, by zip code: (1) median household income; (2) % of adults &gt;25 has bachelor or higher; (3) proportion of poverty household; (4) single mother households. Distributions of the latter two census variables were normalized by natural log-transformation prior to further data reduction.</t>
  </si>
  <si>
    <t>Year 2010 Census Report (http://www.census
.gov/2010census/): 1) percentage of households on public assistance (e.g., from food stamps or a supplemental nutrition assistance program); 2) percentage of households below the federal poverty line; 3) percentage of residents without a high school diploma for the population aged 25 years and over; 4) percentage of the working aged population who are unemployed; and 5) median household income (reverse-coded). All variables were logarithm (base-10) transformed to correct for skewed distributions.  a composite community-level disadvantage score was computed by (z-score) standardizing and then averaging the 5 transformed census variables</t>
  </si>
  <si>
    <t>(Hollingshead 1975) for indv SEP; (Gianaros et al.2013) for income and community SES</t>
  </si>
  <si>
    <t>occupant-weighted household income, annual earnings were taken as the midpoint of the income brackets (with the highest
annual earning being scaled to 25% above $185 000). Income midpoints were then weighted by the square root of the number of occupants in the participants’ households (M occupants = 2.7, SD = 1.4).This income indicator was then cube root transformed to normalize the income distribution,</t>
  </si>
  <si>
    <t>Year 2000 Census Report: 1) median household income; 2) median housing value; 3) percentage of households receiving public financial assistance; 4) percentage of households with incomes beneath the federal poverty line; 5) percentage of working-aged adults who are unemployed; 6) percentage of adults over the age of 25 without a high-school diploma or equivalent degree; and 7) median gross rent, as percentage of household income. A composite indicator of community-level SEP: averaging the log and z-transformed value for the first 6 census variables as well as adjusting for loading direction</t>
  </si>
  <si>
    <t>in years (3 ~ 18, mean = 14, sd = 3.1) (how data were collected?)</t>
  </si>
  <si>
    <t>years of full-time education corresponding with highest level of educational attainment (how to transform)</t>
  </si>
  <si>
    <t>Maternal education level and paternal education level were summed for each child in order to create a parental education index with possible values from 2 to 12. The parental education variable was square-root transformed in order to reduce violations of normality assumptions.</t>
    <phoneticPr fontId="9" type="noConversion"/>
  </si>
  <si>
    <r>
      <t xml:space="preserve"> Parents of participants were asked </t>
    </r>
    <r>
      <rPr>
        <b/>
        <sz val="11"/>
        <color theme="1"/>
        <rFont val="等线"/>
        <family val="2"/>
        <scheme val="minor"/>
      </rPr>
      <t xml:space="preserve">about total household income in the last year, </t>
    </r>
    <r>
      <rPr>
        <sz val="11"/>
        <color theme="1"/>
        <rFont val="等线"/>
        <family val="2"/>
        <scheme val="minor"/>
      </rPr>
      <t xml:space="preserve">which includes earnings, unemployment compensation, pension or retirement income, interest, dividends, rents, social security, and all other miscellaneous sources. Incomes were then divided into 9 levels: $1–5000, $5001–10000, $10001–15000, $15001–25000, $25001–35000, $35001–50000, $50001–75000, $75001–100000,and $100001+ in the publicly available data. </t>
    </r>
    <phoneticPr fontId="9" type="noConversion"/>
  </si>
  <si>
    <t xml:space="preserve">reproted in 10 levels, &lt; $5, 000; $5, 000 - $ 10, 000; 10,001 - 15,000; 15,001 -25,000;25,001 -35, 000; 35, 001 - 50, 000; 50, 000 - 75, 000; 75, 001 - 100, 000; 100, 001 - 150, 000; &gt; 150, 000 </t>
    <phoneticPr fontId="9" type="noConversion"/>
  </si>
  <si>
    <t>5 levels: [&lt; high school diplopma; high school diploma; some college; college degree; some graduate school or graduate/professional degree]</t>
    <phoneticPr fontId="9" type="noConversion"/>
  </si>
  <si>
    <t xml:space="preserve">Annual income data were collected using discrete variables: 1, annual income &lt;2 million yen (the currency exchange rate is now approximately $1 USD = 120 yen); 2, annual income 2–4 million yen; 3, annual income 4–6 million yen; 4, annual income 6–8 million yen; 5, annual income 8–10 million yen; 6, annual income 10–12 million yen; 7, annual income ≥12 million yen. </t>
    <phoneticPr fontId="9" type="noConversion"/>
  </si>
  <si>
    <t>Note: psid</t>
    <phoneticPr fontId="9" type="noConversion"/>
  </si>
  <si>
    <t>YES</t>
    <phoneticPr fontId="9" type="noConversion"/>
  </si>
  <si>
    <t>NO (occupation)</t>
    <phoneticPr fontId="9" type="noConversion"/>
  </si>
  <si>
    <t>YES</t>
    <phoneticPr fontId="9" type="noConversion"/>
  </si>
  <si>
    <t>NO (occupation)</t>
    <phoneticPr fontId="9" type="noConversion"/>
  </si>
  <si>
    <t>YES</t>
    <phoneticPr fontId="9" type="noConversion"/>
  </si>
  <si>
    <t>YES</t>
    <phoneticPr fontId="9" type="noConversion"/>
  </si>
  <si>
    <t>Note: cfps</t>
    <phoneticPr fontId="9" type="noConversion"/>
  </si>
  <si>
    <t>YES</t>
    <phoneticPr fontId="9" type="noConversion"/>
  </si>
  <si>
    <t>YES</t>
    <phoneticPr fontId="9" type="noConversion"/>
  </si>
  <si>
    <t>YES (same as Noble, 2015)</t>
    <phoneticPr fontId="9" type="noConversion"/>
  </si>
  <si>
    <t>YES (same as Noble, 2016)</t>
  </si>
  <si>
    <t>YES</t>
    <phoneticPr fontId="9" type="noConversion"/>
  </si>
  <si>
    <t>NO (no cumulative risk items</t>
    <phoneticPr fontId="9" type="noConversion"/>
  </si>
  <si>
    <t>?NO (regional data?)</t>
    <phoneticPr fontId="9" type="noConversion"/>
  </si>
  <si>
    <t>(reported in bins or ?)</t>
  </si>
  <si>
    <t>NO (free price lunch)</t>
    <phoneticPr fontId="9" type="noConversion"/>
  </si>
  <si>
    <t>same as above</t>
    <phoneticPr fontId="9" type="noConversion"/>
  </si>
  <si>
    <t>same as above</t>
    <phoneticPr fontId="9" type="noConversion"/>
  </si>
  <si>
    <t>YES</t>
    <phoneticPr fontId="9" type="noConversion"/>
  </si>
  <si>
    <t>NO (not longitudinal data)</t>
    <phoneticPr fontId="9" type="noConversion"/>
  </si>
  <si>
    <t>NO (no data about childhood; no financial security）</t>
    <phoneticPr fontId="9" type="noConversion"/>
  </si>
  <si>
    <t>YES</t>
    <phoneticPr fontId="9" type="noConversion"/>
  </si>
  <si>
    <t>NO (no free lunch)</t>
    <phoneticPr fontId="9" type="noConversion"/>
  </si>
  <si>
    <t>Early life poverty determined by a standardized interview (Structured Clinical Interview for DSM-IV ) conducted with the mother at the 3-month assessment. How total family incom was reported?</t>
  </si>
  <si>
    <r>
      <t xml:space="preserve"> early life poverty = 60% of the national median equivalized disposable income adjusted for household size according to the Federal Statistical Office of Germany (0 = not explosed, 1 = exposed); We calculated the income-to-needs ratio, which is </t>
    </r>
    <r>
      <rPr>
        <b/>
        <sz val="11"/>
        <color theme="5" tint="-0.249977111117893"/>
        <rFont val="等线"/>
        <family val="4"/>
        <charset val="134"/>
        <scheme val="minor"/>
      </rPr>
      <t xml:space="preserve">the total family income, adjusted for the number of persons living in the household, divided by the federal poverty level based on family size in the year of the data collection </t>
    </r>
    <r>
      <rPr>
        <sz val="11"/>
        <color theme="5" tint="-0.249977111117893"/>
        <rFont val="等线"/>
        <family val="2"/>
        <scheme val="minor"/>
      </rPr>
      <t>(U.S. Census Bureau Population Division, 2004).</t>
    </r>
    <r>
      <rPr>
        <b/>
        <sz val="11"/>
        <color theme="5" tint="-0.249977111117893"/>
        <rFont val="等线"/>
        <family val="4"/>
        <charset val="134"/>
        <scheme val="minor"/>
      </rPr>
      <t xml:space="preserve"> Log transformation</t>
    </r>
    <r>
      <rPr>
        <sz val="11"/>
        <color theme="5" tint="-0.249977111117893"/>
        <rFont val="等线"/>
        <family val="2"/>
        <scheme val="minor"/>
      </rPr>
      <t xml:space="preserve"> was performed in order to achieve a normal distribution of the data and minimize the effects of outliers in the upper range.</t>
    </r>
  </si>
  <si>
    <t>NO (no sss for children)</t>
    <phoneticPr fontId="9" type="noConversion"/>
  </si>
  <si>
    <t>same as above</t>
    <phoneticPr fontId="9" type="noConversion"/>
  </si>
  <si>
    <t>? Not sure (regional data)</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</si>
</sst>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等线"/>
      <family val="2"/>
      <scheme val="minor"/>
    </font>
    <font>
      <sz val="11"/>
      <color rgb="FFFF0000"/>
      <name val="等线"/>
      <family val="2"/>
      <scheme val="minor"/>
    </font>
    <font>
      <b/>
      <sz val="11"/>
      <color theme="1"/>
      <name val="等线"/>
      <family val="2"/>
      <scheme val="minor"/>
    </font>
    <font>
      <sz val="11"/>
      <color rgb="FF0000FF"/>
      <name val="等线"/>
      <family val="2"/>
      <scheme val="minor"/>
    </font>
    <font>
      <sz val="11"/>
      <name val="等线"/>
      <family val="2"/>
      <scheme val="minor"/>
    </font>
    <font>
      <sz val="10"/>
      <color theme="1"/>
      <name val="Times New Roman"/>
      <family val="1"/>
    </font>
    <font>
      <b/>
      <sz val="11"/>
      <name val="等线"/>
      <family val="2"/>
      <scheme val="minor"/>
    </font>
    <font>
      <sz val="10"/>
      <color rgb="FFFF0000"/>
      <name val="Times New Roman"/>
      <family val="1"/>
    </font>
    <font>
      <b/>
      <sz val="11"/>
      <color rgb="FFFF0000"/>
      <name val="等线"/>
      <family val="2"/>
      <scheme val="minor"/>
    </font>
    <font>
      <sz val="9"/>
      <name val="等线"/>
      <family val="2"/>
      <scheme val="minor"/>
    </font>
    <font>
      <u/>
      <sz val="11"/>
      <color theme="10"/>
      <name val="等线"/>
      <family val="2"/>
      <scheme val="minor"/>
    </font>
    <font>
      <u/>
      <sz val="11"/>
      <color theme="11"/>
      <name val="等线"/>
      <family val="2"/>
      <scheme val="minor"/>
    </font>
    <font>
      <sz val="11"/>
      <color rgb="FFFF0000"/>
      <name val="等线 (正文)"/>
      <family val="3"/>
      <charset val="134"/>
    </font>
    <font>
      <sz val="11"/>
      <color theme="5" tint="-0.249977111117893"/>
      <name val="等线"/>
      <family val="2"/>
      <scheme val="minor"/>
    </font>
    <font>
      <b/>
      <sz val="11"/>
      <color theme="5" tint="-0.249977111117893"/>
      <name val="等线"/>
      <family val="4"/>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thin">
        <color auto="1"/>
      </top>
      <bottom/>
      <diagonal/>
    </border>
  </borders>
  <cellStyleXfs count="113">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34">
    <xf numFmtId="0" fontId="0" fillId="0" borderId="0" xfId="0"/>
    <xf numFmtId="0" fontId="0" fillId="0" borderId="0" xfId="0" applyAlignment="1">
      <alignment vertical="center"/>
    </xf>
    <xf numFmtId="0" fontId="2" fillId="0" borderId="0" xfId="0" applyFont="1"/>
    <xf numFmtId="0" fontId="2" fillId="0" borderId="0" xfId="0" applyFont="1" applyAlignment="1">
      <alignment wrapText="1"/>
    </xf>
    <xf numFmtId="0" fontId="0" fillId="0" borderId="0" xfId="0" applyAlignment="1">
      <alignment wrapText="1"/>
    </xf>
    <xf numFmtId="0" fontId="0" fillId="0" borderId="0" xfId="0" applyAlignment="1">
      <alignment vertical="center" wrapText="1"/>
    </xf>
    <xf numFmtId="0" fontId="1" fillId="0" borderId="0" xfId="0" applyFont="1" applyAlignment="1">
      <alignment vertical="center"/>
    </xf>
    <xf numFmtId="0" fontId="0" fillId="0" borderId="0" xfId="0" applyBorder="1" applyAlignment="1">
      <alignment vertical="center"/>
    </xf>
    <xf numFmtId="0" fontId="0" fillId="0" borderId="0" xfId="0" applyBorder="1" applyAlignment="1">
      <alignment vertical="center" wrapText="1"/>
    </xf>
    <xf numFmtId="0" fontId="1" fillId="0" borderId="0" xfId="0" applyFont="1" applyBorder="1" applyAlignment="1">
      <alignment vertical="center"/>
    </xf>
    <xf numFmtId="0" fontId="0" fillId="2" borderId="0" xfId="0" applyFill="1" applyAlignment="1">
      <alignment vertical="center"/>
    </xf>
    <xf numFmtId="0" fontId="0" fillId="2" borderId="0" xfId="0" applyFill="1" applyAlignment="1">
      <alignment vertical="center" wrapText="1"/>
    </xf>
    <xf numFmtId="0" fontId="1" fillId="2" borderId="0" xfId="0" applyFont="1" applyFill="1" applyAlignment="1">
      <alignment vertical="center" wrapText="1"/>
    </xf>
    <xf numFmtId="0" fontId="3" fillId="2" borderId="0" xfId="0" applyFont="1" applyFill="1" applyAlignment="1">
      <alignment vertical="center" wrapText="1"/>
    </xf>
    <xf numFmtId="16" fontId="0" fillId="2" borderId="0" xfId="0" applyNumberFormat="1" applyFill="1" applyAlignment="1">
      <alignment vertical="center" wrapText="1"/>
    </xf>
    <xf numFmtId="0" fontId="0" fillId="2" borderId="0" xfId="0" applyFill="1"/>
    <xf numFmtId="0" fontId="3" fillId="2" borderId="0" xfId="0" applyFont="1" applyFill="1" applyAlignment="1">
      <alignment vertical="center"/>
    </xf>
    <xf numFmtId="16" fontId="0" fillId="2" borderId="0" xfId="0" applyNumberFormat="1" applyFill="1" applyAlignment="1">
      <alignment vertical="center"/>
    </xf>
    <xf numFmtId="0" fontId="0" fillId="2" borderId="0" xfId="0" applyFill="1" applyAlignment="1">
      <alignment horizontal="left" vertical="center" wrapText="1"/>
    </xf>
    <xf numFmtId="0" fontId="0" fillId="2" borderId="0" xfId="0" applyFill="1" applyAlignment="1">
      <alignment horizontal="center" vertical="center" wrapText="1"/>
    </xf>
    <xf numFmtId="0" fontId="0" fillId="2" borderId="1" xfId="0" applyFill="1" applyBorder="1" applyAlignment="1">
      <alignment vertical="center"/>
    </xf>
    <xf numFmtId="0" fontId="0" fillId="2" borderId="1" xfId="0" applyFill="1" applyBorder="1" applyAlignment="1">
      <alignment vertical="center" wrapText="1"/>
    </xf>
    <xf numFmtId="0" fontId="1" fillId="2" borderId="1" xfId="0" applyFont="1" applyFill="1" applyBorder="1" applyAlignment="1">
      <alignment vertical="center"/>
    </xf>
    <xf numFmtId="0" fontId="1" fillId="2" borderId="0" xfId="0" applyFont="1" applyFill="1" applyAlignment="1">
      <alignment vertical="center"/>
    </xf>
    <xf numFmtId="0" fontId="13" fillId="0" borderId="0" xfId="0" applyFont="1" applyAlignment="1">
      <alignment vertical="center"/>
    </xf>
    <xf numFmtId="0" fontId="13" fillId="0" borderId="0" xfId="0" applyFont="1" applyAlignment="1">
      <alignment vertical="center" wrapText="1"/>
    </xf>
    <xf numFmtId="0" fontId="13" fillId="0" borderId="0" xfId="0" applyFont="1"/>
    <xf numFmtId="0" fontId="13" fillId="0" borderId="0" xfId="0" applyFont="1" applyAlignment="1">
      <alignment wrapText="1"/>
    </xf>
    <xf numFmtId="0" fontId="13" fillId="0" borderId="0" xfId="0" applyFont="1" applyBorder="1" applyAlignment="1">
      <alignment vertical="center"/>
    </xf>
    <xf numFmtId="0" fontId="13" fillId="0" borderId="0" xfId="0" applyFont="1" applyBorder="1" applyAlignment="1">
      <alignment vertical="center" wrapText="1"/>
    </xf>
    <xf numFmtId="0" fontId="5" fillId="2" borderId="0" xfId="0" applyFont="1" applyFill="1" applyAlignment="1">
      <alignment vertical="center" wrapText="1"/>
    </xf>
    <xf numFmtId="0" fontId="0" fillId="2" borderId="0" xfId="0" applyFont="1" applyFill="1" applyAlignment="1">
      <alignment vertical="center"/>
    </xf>
    <xf numFmtId="0" fontId="0" fillId="2" borderId="0" xfId="0" applyFont="1" applyFill="1" applyAlignment="1">
      <alignment vertical="center" wrapText="1"/>
    </xf>
    <xf numFmtId="0" fontId="0" fillId="2" borderId="0" xfId="0" applyFont="1" applyFill="1"/>
  </cellXfs>
  <cellStyles count="113">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9"/>
  <sheetViews>
    <sheetView tabSelected="1" zoomScale="144" zoomScaleNormal="75" zoomScalePageLayoutView="75" workbookViewId="0">
      <pane xSplit="7" ySplit="1" topLeftCell="AH36" activePane="bottomRight" state="frozen"/>
      <selection pane="topRight" activeCell="H1" sqref="H1"/>
      <selection pane="bottomLeft" activeCell="A2" sqref="A2"/>
      <selection pane="bottomRight" activeCell="G38" sqref="G38"/>
    </sheetView>
  </sheetViews>
  <sheetFormatPr baseColWidth="10" defaultColWidth="8.83203125" defaultRowHeight="15" x14ac:dyDescent="0.2"/>
  <cols>
    <col min="1" max="1" width="3.5" style="1" customWidth="1"/>
    <col min="2" max="2" width="5.83203125" style="1" customWidth="1"/>
    <col min="5" max="5" width="6.5" customWidth="1"/>
    <col min="6" max="7" width="8.83203125" style="1"/>
    <col min="8" max="8" width="10.83203125" customWidth="1"/>
    <col min="14" max="14" width="10.83203125" customWidth="1"/>
    <col min="15" max="15" width="21.33203125" style="4" customWidth="1"/>
    <col min="16" max="21" width="11.5" customWidth="1"/>
    <col min="22" max="22" width="36.1640625" style="4" customWidth="1"/>
    <col min="23" max="23" width="11.5" customWidth="1"/>
    <col min="24" max="24" width="33.1640625" customWidth="1"/>
    <col min="25" max="26" width="11.5" customWidth="1"/>
    <col min="27" max="27" width="15.5" customWidth="1"/>
    <col min="28" max="28" width="22.5" customWidth="1"/>
    <col min="29" max="29" width="45.5" customWidth="1"/>
    <col min="30" max="30" width="12.1640625" customWidth="1"/>
    <col min="31" max="31" width="39.5" customWidth="1"/>
    <col min="32" max="32" width="60.5" style="4" customWidth="1"/>
    <col min="33" max="33" width="14.5" style="4" customWidth="1"/>
    <col min="34" max="34" width="20.83203125" style="4" customWidth="1"/>
    <col min="35" max="35" width="54.6640625" customWidth="1"/>
    <col min="36" max="36" width="24.83203125" customWidth="1"/>
    <col min="37" max="37" width="50.6640625" customWidth="1"/>
    <col min="38" max="38" width="50.83203125" customWidth="1"/>
    <col min="39" max="39" width="39.5" customWidth="1"/>
    <col min="40" max="40" width="36.1640625" customWidth="1"/>
    <col min="41" max="41" width="38.83203125" customWidth="1"/>
    <col min="42" max="42" width="50.1640625" customWidth="1"/>
    <col min="43" max="44" width="36.5" customWidth="1"/>
    <col min="45" max="45" width="28" customWidth="1"/>
    <col min="46" max="46" width="47.1640625" customWidth="1"/>
    <col min="47" max="47" width="28" customWidth="1"/>
    <col min="48" max="48" width="39.1640625" customWidth="1"/>
    <col min="49" max="52" width="28" customWidth="1"/>
    <col min="54" max="55" width="33" customWidth="1"/>
    <col min="56" max="56" width="45.5" style="4" customWidth="1"/>
    <col min="57" max="57" width="34" customWidth="1"/>
  </cols>
  <sheetData>
    <row r="1" spans="1:57" x14ac:dyDescent="0.2">
      <c r="H1" t="s">
        <v>0</v>
      </c>
      <c r="I1" t="s">
        <v>353</v>
      </c>
      <c r="Q1" s="2" t="s">
        <v>466</v>
      </c>
      <c r="R1" s="2"/>
      <c r="S1" s="2" t="s">
        <v>463</v>
      </c>
      <c r="T1" s="2"/>
      <c r="U1" s="2" t="s">
        <v>469</v>
      </c>
      <c r="V1" s="3"/>
      <c r="W1" s="2" t="s">
        <v>470</v>
      </c>
      <c r="X1" s="2"/>
      <c r="Y1" s="2" t="s">
        <v>473</v>
      </c>
      <c r="Z1" s="2"/>
      <c r="AA1" s="2" t="s">
        <v>97</v>
      </c>
      <c r="AB1" s="2"/>
      <c r="AC1" s="2"/>
      <c r="AD1" s="2"/>
      <c r="AE1" s="2"/>
      <c r="AF1" s="3" t="s">
        <v>99</v>
      </c>
      <c r="AG1" s="3"/>
      <c r="AH1" s="3"/>
      <c r="AI1" s="2"/>
      <c r="AJ1" s="2"/>
      <c r="BA1" s="2" t="s">
        <v>98</v>
      </c>
      <c r="BB1" s="2"/>
      <c r="BC1" s="2"/>
      <c r="BD1" s="3"/>
      <c r="BE1" s="2"/>
    </row>
    <row r="2" spans="1:57" x14ac:dyDescent="0.2">
      <c r="A2" s="1" t="s">
        <v>1</v>
      </c>
      <c r="B2" s="1" t="s">
        <v>1</v>
      </c>
      <c r="C2" t="s">
        <v>2</v>
      </c>
      <c r="D2" t="s">
        <v>3</v>
      </c>
      <c r="E2" t="s">
        <v>4</v>
      </c>
      <c r="F2" s="1" t="s">
        <v>582</v>
      </c>
      <c r="G2" s="1" t="s">
        <v>575</v>
      </c>
      <c r="H2" t="s">
        <v>5</v>
      </c>
      <c r="I2" t="s">
        <v>354</v>
      </c>
      <c r="J2" t="s">
        <v>355</v>
      </c>
      <c r="K2" t="s">
        <v>356</v>
      </c>
      <c r="L2" t="s">
        <v>357</v>
      </c>
      <c r="M2" t="s">
        <v>358</v>
      </c>
      <c r="N2" t="s">
        <v>359</v>
      </c>
      <c r="O2" s="4" t="s">
        <v>360</v>
      </c>
      <c r="P2" t="s">
        <v>361</v>
      </c>
      <c r="Q2" t="s">
        <v>461</v>
      </c>
      <c r="R2" t="s">
        <v>462</v>
      </c>
      <c r="S2" t="s">
        <v>464</v>
      </c>
      <c r="T2" t="s">
        <v>465</v>
      </c>
      <c r="U2" t="s">
        <v>467</v>
      </c>
      <c r="V2" s="4" t="s">
        <v>468</v>
      </c>
      <c r="W2" t="s">
        <v>472</v>
      </c>
      <c r="X2" t="s">
        <v>471</v>
      </c>
      <c r="Y2" t="s">
        <v>474</v>
      </c>
      <c r="Z2" t="s">
        <v>475</v>
      </c>
      <c r="AA2" s="2" t="s">
        <v>100</v>
      </c>
      <c r="AB2" t="s">
        <v>101</v>
      </c>
      <c r="AC2" s="2" t="s">
        <v>102</v>
      </c>
      <c r="AD2" t="s">
        <v>104</v>
      </c>
      <c r="AE2" t="s">
        <v>105</v>
      </c>
      <c r="AF2" s="4" t="s">
        <v>108</v>
      </c>
      <c r="AG2" s="4" t="s">
        <v>109</v>
      </c>
      <c r="AH2" s="4" t="s">
        <v>110</v>
      </c>
      <c r="AI2" t="s">
        <v>111</v>
      </c>
      <c r="AJ2" s="4" t="s">
        <v>112</v>
      </c>
      <c r="AK2" t="s">
        <v>113</v>
      </c>
      <c r="AL2" t="s">
        <v>111</v>
      </c>
      <c r="AM2" t="s">
        <v>114</v>
      </c>
      <c r="AN2" t="s">
        <v>115</v>
      </c>
      <c r="AO2" t="s">
        <v>116</v>
      </c>
      <c r="AP2" t="s">
        <v>117</v>
      </c>
      <c r="AQ2" t="s">
        <v>118</v>
      </c>
      <c r="AR2" t="s">
        <v>119</v>
      </c>
      <c r="AS2" t="s">
        <v>435</v>
      </c>
      <c r="AT2" t="s">
        <v>436</v>
      </c>
      <c r="AU2" t="s">
        <v>120</v>
      </c>
      <c r="AV2" t="s">
        <v>121</v>
      </c>
      <c r="AW2" t="s">
        <v>122</v>
      </c>
      <c r="AX2" t="s">
        <v>123</v>
      </c>
      <c r="AY2" t="s">
        <v>124</v>
      </c>
      <c r="AZ2" t="s">
        <v>125</v>
      </c>
      <c r="BA2" t="s">
        <v>107</v>
      </c>
      <c r="BB2" t="s">
        <v>439</v>
      </c>
      <c r="BC2" t="s">
        <v>440</v>
      </c>
      <c r="BD2" s="4" t="s">
        <v>103</v>
      </c>
      <c r="BE2" t="s">
        <v>106</v>
      </c>
    </row>
    <row r="3" spans="1:57" s="15" customFormat="1" ht="150" x14ac:dyDescent="0.2">
      <c r="A3" s="10">
        <v>1</v>
      </c>
      <c r="B3" s="10">
        <v>1</v>
      </c>
      <c r="C3" s="10" t="s">
        <v>6</v>
      </c>
      <c r="D3" s="10" t="s">
        <v>7</v>
      </c>
      <c r="E3" s="10">
        <v>2016</v>
      </c>
      <c r="F3" s="10" t="s">
        <v>576</v>
      </c>
      <c r="G3" s="10" t="s">
        <v>576</v>
      </c>
      <c r="H3" s="10" t="s">
        <v>8</v>
      </c>
      <c r="I3" s="10">
        <v>0.42</v>
      </c>
      <c r="J3" s="10"/>
      <c r="K3" s="10"/>
      <c r="L3" s="10"/>
      <c r="M3" s="10" t="s">
        <v>362</v>
      </c>
      <c r="N3" s="10" t="s">
        <v>363</v>
      </c>
      <c r="O3" s="11" t="s">
        <v>136</v>
      </c>
      <c r="P3" s="10">
        <v>13</v>
      </c>
      <c r="Q3" s="11" t="s">
        <v>515</v>
      </c>
      <c r="R3" s="11" t="s">
        <v>516</v>
      </c>
      <c r="S3" s="11" t="s">
        <v>518</v>
      </c>
      <c r="T3" s="11" t="s">
        <v>517</v>
      </c>
      <c r="U3" s="11" t="s">
        <v>526</v>
      </c>
      <c r="V3" s="11" t="s">
        <v>532</v>
      </c>
      <c r="W3" s="10">
        <v>1</v>
      </c>
      <c r="X3" s="11" t="s">
        <v>441</v>
      </c>
      <c r="Y3" s="10">
        <v>1</v>
      </c>
      <c r="Z3" s="11" t="s">
        <v>519</v>
      </c>
      <c r="AA3" s="10">
        <v>1</v>
      </c>
      <c r="AB3" s="10" t="s">
        <v>126</v>
      </c>
      <c r="AC3" s="11" t="s">
        <v>337</v>
      </c>
      <c r="AD3" s="10" t="s">
        <v>128</v>
      </c>
      <c r="AE3" s="11"/>
      <c r="AF3" s="11" t="s">
        <v>129</v>
      </c>
      <c r="AG3" s="11" t="s">
        <v>130</v>
      </c>
      <c r="AH3" s="12" t="s">
        <v>131</v>
      </c>
      <c r="AI3" s="11" t="s">
        <v>132</v>
      </c>
      <c r="AJ3" s="13" t="s">
        <v>133</v>
      </c>
      <c r="AK3" s="11" t="s">
        <v>536</v>
      </c>
      <c r="AL3" s="14" t="s">
        <v>134</v>
      </c>
      <c r="AM3" s="10"/>
      <c r="AN3" s="10"/>
      <c r="AO3" s="10"/>
      <c r="AP3" s="10"/>
      <c r="AQ3" s="10"/>
      <c r="AR3" s="10"/>
      <c r="AS3" s="10"/>
      <c r="AT3" s="10"/>
      <c r="AU3" s="10"/>
      <c r="AV3" s="10"/>
      <c r="AW3" s="10"/>
      <c r="AX3" s="10"/>
      <c r="AY3" s="10"/>
      <c r="AZ3" s="10"/>
      <c r="BA3" s="10">
        <v>1</v>
      </c>
      <c r="BB3" s="11" t="s">
        <v>441</v>
      </c>
      <c r="BC3" s="11">
        <v>1</v>
      </c>
      <c r="BD3" s="11" t="s">
        <v>127</v>
      </c>
      <c r="BE3" s="10" t="s">
        <v>338</v>
      </c>
    </row>
    <row r="4" spans="1:57" s="15" customFormat="1" ht="45" x14ac:dyDescent="0.2">
      <c r="A4" s="10">
        <v>35</v>
      </c>
      <c r="B4" s="10">
        <v>35</v>
      </c>
      <c r="C4" s="10" t="s">
        <v>9</v>
      </c>
      <c r="D4" s="10" t="s">
        <v>10</v>
      </c>
      <c r="E4" s="10">
        <v>2018</v>
      </c>
      <c r="F4" s="10" t="s">
        <v>576</v>
      </c>
      <c r="G4" s="10" t="s">
        <v>576</v>
      </c>
      <c r="H4" s="10" t="s">
        <v>8</v>
      </c>
      <c r="I4" s="10">
        <f>26/365</f>
        <v>7.1232876712328766E-2</v>
      </c>
      <c r="J4" s="10">
        <f>13/365</f>
        <v>3.5616438356164383E-2</v>
      </c>
      <c r="K4" s="10">
        <f>5/365</f>
        <v>1.3698630136986301E-2</v>
      </c>
      <c r="L4" s="10">
        <f>64/365</f>
        <v>0.17534246575342466</v>
      </c>
      <c r="M4" s="10" t="s">
        <v>362</v>
      </c>
      <c r="N4" s="10" t="s">
        <v>364</v>
      </c>
      <c r="O4" s="11" t="s">
        <v>365</v>
      </c>
      <c r="P4" s="10">
        <v>4</v>
      </c>
      <c r="Q4" s="10"/>
      <c r="R4" s="10"/>
      <c r="S4" s="10"/>
      <c r="T4" s="10"/>
      <c r="U4" s="10" t="s">
        <v>526</v>
      </c>
      <c r="V4" s="11" t="s">
        <v>339</v>
      </c>
      <c r="W4" s="10">
        <v>0</v>
      </c>
      <c r="Y4" s="10"/>
      <c r="Z4" s="10"/>
      <c r="AA4" s="10">
        <v>2</v>
      </c>
      <c r="AB4" s="10" t="s">
        <v>135</v>
      </c>
      <c r="AC4" s="11" t="s">
        <v>339</v>
      </c>
      <c r="AD4" s="11" t="s">
        <v>522</v>
      </c>
      <c r="AE4" s="10"/>
      <c r="AF4" s="11" t="s">
        <v>138</v>
      </c>
      <c r="AG4" s="11" t="s">
        <v>130</v>
      </c>
      <c r="AH4" s="11" t="s">
        <v>131</v>
      </c>
      <c r="AI4" s="10" t="s">
        <v>139</v>
      </c>
      <c r="AJ4" s="10" t="s">
        <v>130</v>
      </c>
      <c r="AK4" s="11" t="s">
        <v>140</v>
      </c>
      <c r="AL4" s="10" t="s">
        <v>141</v>
      </c>
      <c r="AM4" s="10"/>
      <c r="AN4" s="10"/>
      <c r="AO4" s="10"/>
      <c r="AP4" s="10"/>
      <c r="AQ4" s="10"/>
      <c r="AR4" s="10"/>
      <c r="AS4" s="10"/>
      <c r="AT4" s="10"/>
      <c r="AU4" s="10"/>
      <c r="AV4" s="10"/>
      <c r="AW4" s="10"/>
      <c r="AX4" s="10"/>
      <c r="AY4" s="10"/>
      <c r="AZ4" s="10"/>
      <c r="BA4" s="10">
        <v>0</v>
      </c>
      <c r="BD4" s="11" t="s">
        <v>136</v>
      </c>
      <c r="BE4" s="10" t="s">
        <v>338</v>
      </c>
    </row>
    <row r="5" spans="1:57" s="15" customFormat="1" ht="90" x14ac:dyDescent="0.2">
      <c r="A5" s="10">
        <v>19</v>
      </c>
      <c r="B5" s="10">
        <v>19</v>
      </c>
      <c r="C5" s="10" t="s">
        <v>11</v>
      </c>
      <c r="D5" s="10" t="s">
        <v>12</v>
      </c>
      <c r="E5" s="10">
        <v>2012</v>
      </c>
      <c r="F5" s="10" t="s">
        <v>576</v>
      </c>
      <c r="G5" s="23" t="s">
        <v>577</v>
      </c>
      <c r="H5" s="10" t="s">
        <v>13</v>
      </c>
      <c r="I5" s="10">
        <v>9.58</v>
      </c>
      <c r="J5" s="10"/>
      <c r="K5" s="10"/>
      <c r="L5" s="10"/>
      <c r="M5" s="10" t="s">
        <v>366</v>
      </c>
      <c r="N5" s="10" t="s">
        <v>367</v>
      </c>
      <c r="O5" s="11" t="s">
        <v>136</v>
      </c>
      <c r="P5" s="10">
        <v>14</v>
      </c>
      <c r="Q5" s="10"/>
      <c r="R5" s="10"/>
      <c r="S5" s="10"/>
      <c r="T5" s="10"/>
      <c r="U5" s="10" t="s">
        <v>526</v>
      </c>
      <c r="V5" s="11" t="s">
        <v>539</v>
      </c>
      <c r="W5" s="10">
        <v>0</v>
      </c>
      <c r="X5" s="10"/>
      <c r="Y5" s="10"/>
      <c r="Z5" s="10"/>
      <c r="AA5" s="10">
        <v>3</v>
      </c>
      <c r="AB5" s="10" t="s">
        <v>142</v>
      </c>
      <c r="AC5" s="11" t="s">
        <v>340</v>
      </c>
      <c r="AD5" s="10" t="s">
        <v>128</v>
      </c>
      <c r="AE5" s="11"/>
      <c r="AF5" s="11"/>
      <c r="AG5" s="11"/>
      <c r="AH5" s="11"/>
      <c r="AI5" s="10"/>
      <c r="AJ5" s="10"/>
      <c r="AK5" s="11" t="s">
        <v>538</v>
      </c>
      <c r="AL5" s="11" t="s">
        <v>144</v>
      </c>
      <c r="AM5" s="10" t="s">
        <v>145</v>
      </c>
      <c r="AN5" s="11" t="s">
        <v>146</v>
      </c>
      <c r="AO5" s="10"/>
      <c r="AP5" s="10"/>
      <c r="AQ5" s="10"/>
      <c r="AR5" s="10"/>
      <c r="AS5" s="10"/>
      <c r="AT5" s="10"/>
      <c r="AU5" s="10"/>
      <c r="AV5" s="10"/>
      <c r="AW5" s="10"/>
      <c r="AX5" s="10"/>
      <c r="AY5" s="10"/>
      <c r="AZ5" s="10" t="s">
        <v>147</v>
      </c>
      <c r="BA5" s="10">
        <v>0</v>
      </c>
      <c r="BB5" s="10"/>
      <c r="BC5" s="10"/>
      <c r="BD5" s="11" t="s">
        <v>143</v>
      </c>
      <c r="BE5" s="10" t="s">
        <v>338</v>
      </c>
    </row>
    <row r="6" spans="1:57" s="15" customFormat="1" ht="60" x14ac:dyDescent="0.2">
      <c r="A6" s="16">
        <v>53</v>
      </c>
      <c r="B6" s="16">
        <v>53</v>
      </c>
      <c r="C6" s="16" t="s">
        <v>14</v>
      </c>
      <c r="D6" s="16" t="s">
        <v>15</v>
      </c>
      <c r="E6" s="16">
        <v>2018</v>
      </c>
      <c r="F6" s="10" t="s">
        <v>576</v>
      </c>
      <c r="G6" s="23" t="s">
        <v>601</v>
      </c>
      <c r="H6" s="16" t="s">
        <v>13</v>
      </c>
      <c r="I6" s="16">
        <v>10.49</v>
      </c>
      <c r="J6" s="16">
        <v>1.36</v>
      </c>
      <c r="K6" s="16">
        <v>8</v>
      </c>
      <c r="L6" s="16">
        <v>12</v>
      </c>
      <c r="M6" s="16" t="s">
        <v>362</v>
      </c>
      <c r="N6" s="16" t="s">
        <v>368</v>
      </c>
      <c r="O6" s="13" t="s">
        <v>136</v>
      </c>
      <c r="P6" s="16">
        <v>15</v>
      </c>
      <c r="Q6" s="16"/>
      <c r="R6" s="16"/>
      <c r="S6" s="16"/>
      <c r="T6" s="16"/>
      <c r="U6" s="16" t="s">
        <v>526</v>
      </c>
      <c r="V6" s="13" t="s">
        <v>341</v>
      </c>
      <c r="W6" s="16">
        <v>0</v>
      </c>
      <c r="X6" s="16"/>
      <c r="Y6" s="16"/>
      <c r="Z6" s="16"/>
      <c r="AA6" s="16">
        <v>4</v>
      </c>
      <c r="AB6" s="16" t="s">
        <v>148</v>
      </c>
      <c r="AC6" s="13" t="s">
        <v>341</v>
      </c>
      <c r="AD6" s="16" t="s">
        <v>128</v>
      </c>
      <c r="AE6" s="16"/>
      <c r="AF6" s="13" t="s">
        <v>149</v>
      </c>
      <c r="AG6" s="11" t="s">
        <v>130</v>
      </c>
      <c r="AH6" s="11" t="s">
        <v>150</v>
      </c>
      <c r="AI6" s="13" t="s">
        <v>151</v>
      </c>
      <c r="AJ6" s="13" t="s">
        <v>152</v>
      </c>
      <c r="AK6" s="13" t="s">
        <v>537</v>
      </c>
      <c r="AL6" s="13" t="s">
        <v>154</v>
      </c>
      <c r="AM6" s="16"/>
      <c r="AN6" s="16"/>
      <c r="AO6" s="16" t="s">
        <v>155</v>
      </c>
      <c r="AP6" s="16"/>
      <c r="AQ6" s="16"/>
      <c r="AR6" s="16"/>
      <c r="AS6" s="16"/>
      <c r="AT6" s="16"/>
      <c r="AU6" s="16"/>
      <c r="AV6" s="16"/>
      <c r="AW6" s="16"/>
      <c r="AX6" s="16"/>
      <c r="AY6" s="16"/>
      <c r="AZ6" s="16"/>
      <c r="BA6" s="16">
        <v>0</v>
      </c>
      <c r="BB6" s="16"/>
      <c r="BC6" s="16"/>
      <c r="BD6" s="13" t="s">
        <v>136</v>
      </c>
      <c r="BE6" s="16" t="s">
        <v>338</v>
      </c>
    </row>
    <row r="7" spans="1:57" s="15" customFormat="1" ht="60" x14ac:dyDescent="0.2">
      <c r="A7" s="16">
        <v>54</v>
      </c>
      <c r="B7" s="16">
        <v>54</v>
      </c>
      <c r="C7" s="16" t="s">
        <v>14</v>
      </c>
      <c r="D7" s="16" t="s">
        <v>15</v>
      </c>
      <c r="E7" s="16">
        <v>2018</v>
      </c>
      <c r="F7" s="10" t="s">
        <v>602</v>
      </c>
      <c r="G7" s="23" t="s">
        <v>592</v>
      </c>
      <c r="H7" s="16" t="s">
        <v>16</v>
      </c>
      <c r="I7" s="16">
        <v>21.71</v>
      </c>
      <c r="J7" s="16">
        <v>1.94</v>
      </c>
      <c r="K7" s="16">
        <v>18</v>
      </c>
      <c r="L7" s="16">
        <v>25</v>
      </c>
      <c r="M7" s="16" t="s">
        <v>362</v>
      </c>
      <c r="N7" s="16" t="s">
        <v>368</v>
      </c>
      <c r="O7" s="13" t="s">
        <v>136</v>
      </c>
      <c r="P7" s="16">
        <v>15</v>
      </c>
      <c r="Q7" s="16"/>
      <c r="R7" s="16"/>
      <c r="S7" s="16"/>
      <c r="T7" s="16"/>
      <c r="U7" s="16" t="s">
        <v>526</v>
      </c>
      <c r="V7" s="13" t="s">
        <v>341</v>
      </c>
      <c r="W7" s="16">
        <v>0</v>
      </c>
      <c r="X7" s="16"/>
      <c r="Y7" s="16"/>
      <c r="Z7" s="16"/>
      <c r="AA7" s="16">
        <v>4</v>
      </c>
      <c r="AB7" s="16" t="s">
        <v>148</v>
      </c>
      <c r="AC7" s="13" t="s">
        <v>341</v>
      </c>
      <c r="AD7" s="16" t="s">
        <v>128</v>
      </c>
      <c r="AE7" s="16"/>
      <c r="AF7" s="13" t="s">
        <v>149</v>
      </c>
      <c r="AG7" s="11" t="s">
        <v>130</v>
      </c>
      <c r="AH7" s="11" t="s">
        <v>150</v>
      </c>
      <c r="AI7" s="13" t="s">
        <v>151</v>
      </c>
      <c r="AJ7" s="13" t="s">
        <v>152</v>
      </c>
      <c r="AK7" s="13" t="s">
        <v>153</v>
      </c>
      <c r="AL7" s="13" t="s">
        <v>154</v>
      </c>
      <c r="AM7" s="16"/>
      <c r="AN7" s="16"/>
      <c r="AO7" s="16" t="s">
        <v>155</v>
      </c>
      <c r="AP7" s="16"/>
      <c r="AQ7" s="16"/>
      <c r="AR7" s="16"/>
      <c r="AS7" s="16"/>
      <c r="AT7" s="16"/>
      <c r="AU7" s="16"/>
      <c r="AV7" s="16"/>
      <c r="AW7" s="16"/>
      <c r="AX7" s="16"/>
      <c r="AY7" s="16"/>
      <c r="AZ7" s="16"/>
      <c r="BA7" s="16">
        <v>0</v>
      </c>
      <c r="BB7" s="16"/>
      <c r="BC7" s="16"/>
      <c r="BD7" s="13" t="s">
        <v>136</v>
      </c>
      <c r="BE7" s="16" t="s">
        <v>338</v>
      </c>
    </row>
    <row r="8" spans="1:57" s="15" customFormat="1" ht="117" x14ac:dyDescent="0.2">
      <c r="A8" s="10">
        <v>33</v>
      </c>
      <c r="B8" s="10">
        <v>33</v>
      </c>
      <c r="C8" s="10" t="s">
        <v>541</v>
      </c>
      <c r="D8" s="10" t="s">
        <v>17</v>
      </c>
      <c r="E8" s="10">
        <v>2019</v>
      </c>
      <c r="F8" s="10" t="s">
        <v>578</v>
      </c>
      <c r="G8" s="23" t="s">
        <v>577</v>
      </c>
      <c r="H8" s="10" t="s">
        <v>18</v>
      </c>
      <c r="I8" s="10">
        <v>12</v>
      </c>
      <c r="J8" s="10">
        <v>4</v>
      </c>
      <c r="K8" s="10">
        <v>5.2</v>
      </c>
      <c r="L8" s="10">
        <v>25.4</v>
      </c>
      <c r="M8" s="10" t="s">
        <v>362</v>
      </c>
      <c r="N8" s="10" t="s">
        <v>369</v>
      </c>
      <c r="O8" s="11" t="s">
        <v>370</v>
      </c>
      <c r="P8" s="10">
        <v>30</v>
      </c>
      <c r="Q8" s="10"/>
      <c r="R8" s="10"/>
      <c r="S8" s="10"/>
      <c r="T8" s="10"/>
      <c r="U8" s="10" t="s">
        <v>526</v>
      </c>
      <c r="V8" s="11" t="s">
        <v>542</v>
      </c>
      <c r="W8" s="10">
        <v>0</v>
      </c>
      <c r="X8" s="10"/>
      <c r="Y8" s="10"/>
      <c r="Z8" s="10"/>
      <c r="AA8" s="10">
        <v>5</v>
      </c>
      <c r="AB8" s="10" t="s">
        <v>156</v>
      </c>
      <c r="AC8" s="11" t="s">
        <v>342</v>
      </c>
      <c r="AD8" s="10" t="s">
        <v>128</v>
      </c>
      <c r="AE8" s="11"/>
      <c r="AF8" s="11"/>
      <c r="AG8" s="11"/>
      <c r="AH8" s="11"/>
      <c r="AI8" s="10"/>
      <c r="AJ8" s="10"/>
      <c r="AK8" s="17" t="s">
        <v>158</v>
      </c>
      <c r="AL8" s="14" t="s">
        <v>540</v>
      </c>
      <c r="AM8" s="17" t="s">
        <v>159</v>
      </c>
      <c r="AN8" s="14" t="s">
        <v>343</v>
      </c>
      <c r="AO8" s="10"/>
      <c r="AP8" s="10"/>
      <c r="AQ8" s="10"/>
      <c r="AR8" s="10"/>
      <c r="AS8" s="10"/>
      <c r="AT8" s="10"/>
      <c r="AU8" s="10"/>
      <c r="AV8" s="10"/>
      <c r="AW8" s="10"/>
      <c r="AX8" s="10"/>
      <c r="AY8" s="10"/>
      <c r="AZ8" s="10"/>
      <c r="BA8" s="10">
        <v>0</v>
      </c>
      <c r="BB8" s="10"/>
      <c r="BC8" s="10"/>
      <c r="BD8" s="11" t="s">
        <v>157</v>
      </c>
      <c r="BE8" s="10" t="s">
        <v>338</v>
      </c>
    </row>
    <row r="9" spans="1:57" s="15" customFormat="1" ht="134" x14ac:dyDescent="0.2">
      <c r="A9" s="10">
        <v>44</v>
      </c>
      <c r="B9" s="10">
        <v>44</v>
      </c>
      <c r="C9" s="10" t="s">
        <v>543</v>
      </c>
      <c r="D9" s="10" t="s">
        <v>20</v>
      </c>
      <c r="E9" s="10" t="s">
        <v>21</v>
      </c>
      <c r="F9" s="10" t="s">
        <v>576</v>
      </c>
      <c r="G9" s="23" t="s">
        <v>579</v>
      </c>
      <c r="H9" s="10" t="s">
        <v>54</v>
      </c>
      <c r="I9" s="10">
        <v>7.75</v>
      </c>
      <c r="J9" s="10">
        <v>0.64</v>
      </c>
      <c r="K9" s="10">
        <v>6</v>
      </c>
      <c r="L9" s="10">
        <v>9</v>
      </c>
      <c r="M9" s="10" t="s">
        <v>362</v>
      </c>
      <c r="N9" s="10" t="s">
        <v>371</v>
      </c>
      <c r="O9" s="11" t="s">
        <v>136</v>
      </c>
      <c r="P9" s="10">
        <v>16</v>
      </c>
      <c r="Q9" s="10"/>
      <c r="R9" s="10"/>
      <c r="S9" s="10"/>
      <c r="T9" s="10"/>
      <c r="U9" s="10" t="s">
        <v>526</v>
      </c>
      <c r="V9" s="11" t="s">
        <v>545</v>
      </c>
      <c r="W9" s="10">
        <v>0</v>
      </c>
      <c r="X9" s="10"/>
      <c r="Y9" s="10"/>
      <c r="Z9" s="10"/>
      <c r="AA9" s="10">
        <v>6</v>
      </c>
      <c r="AB9" s="10" t="s">
        <v>148</v>
      </c>
      <c r="AC9" s="11" t="s">
        <v>544</v>
      </c>
      <c r="AD9" s="10" t="s">
        <v>128</v>
      </c>
      <c r="AE9" s="11"/>
      <c r="AF9" s="11"/>
      <c r="AG9" s="11"/>
      <c r="AH9" s="11"/>
      <c r="AI9" s="10"/>
      <c r="AJ9" s="10"/>
      <c r="AK9" s="11" t="s">
        <v>136</v>
      </c>
      <c r="AL9" s="11" t="s">
        <v>161</v>
      </c>
      <c r="AM9" s="10" t="s">
        <v>136</v>
      </c>
      <c r="AN9" s="11" t="s">
        <v>162</v>
      </c>
      <c r="AO9" s="10"/>
      <c r="AP9" s="10"/>
      <c r="AQ9" s="10"/>
      <c r="AR9" s="10"/>
      <c r="AS9" s="10"/>
      <c r="AT9" s="10"/>
      <c r="AU9" s="10"/>
      <c r="AV9" s="10"/>
      <c r="AW9" s="10"/>
      <c r="AX9" s="10"/>
      <c r="AY9" s="10"/>
      <c r="AZ9" s="10"/>
      <c r="BA9" s="10">
        <v>0</v>
      </c>
      <c r="BB9" s="10"/>
      <c r="BC9" s="10"/>
      <c r="BD9" s="11" t="s">
        <v>160</v>
      </c>
      <c r="BE9" s="10" t="s">
        <v>352</v>
      </c>
    </row>
    <row r="10" spans="1:57" s="15" customFormat="1" ht="75" x14ac:dyDescent="0.2">
      <c r="A10" s="10">
        <v>45</v>
      </c>
      <c r="B10" s="10">
        <v>45</v>
      </c>
      <c r="C10" s="10" t="s">
        <v>19</v>
      </c>
      <c r="D10" s="10" t="s">
        <v>20</v>
      </c>
      <c r="E10" s="10" t="s">
        <v>22</v>
      </c>
      <c r="F10" s="10" t="s">
        <v>580</v>
      </c>
      <c r="G10" s="10" t="s">
        <v>576</v>
      </c>
      <c r="H10" s="10" t="s">
        <v>54</v>
      </c>
      <c r="I10" s="10">
        <v>5.78</v>
      </c>
      <c r="J10" s="10">
        <v>0.72</v>
      </c>
      <c r="K10" s="10">
        <f>4+2/12</f>
        <v>4.166666666666667</v>
      </c>
      <c r="L10" s="10">
        <f>6+10/12</f>
        <v>6.833333333333333</v>
      </c>
      <c r="M10" s="10" t="s">
        <v>362</v>
      </c>
      <c r="N10" s="10" t="s">
        <v>371</v>
      </c>
      <c r="O10" s="11" t="s">
        <v>136</v>
      </c>
      <c r="P10" s="10">
        <v>17</v>
      </c>
      <c r="Q10" s="10"/>
      <c r="R10" s="10"/>
      <c r="S10" s="10"/>
      <c r="T10" s="10"/>
      <c r="U10" s="10" t="s">
        <v>526</v>
      </c>
      <c r="V10" s="11" t="s">
        <v>547</v>
      </c>
      <c r="W10" s="10">
        <v>0</v>
      </c>
      <c r="X10" s="10"/>
      <c r="Y10" s="10"/>
      <c r="Z10" s="10"/>
      <c r="AA10" s="10">
        <v>7</v>
      </c>
      <c r="AB10" s="10" t="s">
        <v>148</v>
      </c>
      <c r="AC10" s="11" t="s">
        <v>427</v>
      </c>
      <c r="AD10" s="10" t="s">
        <v>128</v>
      </c>
      <c r="AE10" s="11"/>
      <c r="AF10" s="11" t="s">
        <v>163</v>
      </c>
      <c r="AG10" s="11" t="s">
        <v>130</v>
      </c>
      <c r="AH10" s="11" t="s">
        <v>131</v>
      </c>
      <c r="AI10" s="12" t="s">
        <v>164</v>
      </c>
      <c r="AJ10" s="12" t="s">
        <v>130</v>
      </c>
      <c r="AK10" s="11" t="s">
        <v>546</v>
      </c>
      <c r="AL10" s="11" t="s">
        <v>165</v>
      </c>
      <c r="AM10" s="10"/>
      <c r="AN10" s="10"/>
      <c r="AO10" s="10"/>
      <c r="AP10" s="10"/>
      <c r="AQ10" s="10"/>
      <c r="AR10" s="10"/>
      <c r="AS10" s="10"/>
      <c r="AT10" s="10"/>
      <c r="AU10" s="10"/>
      <c r="AV10" s="10"/>
      <c r="AW10" s="10"/>
      <c r="AX10" s="10"/>
      <c r="AY10" s="10"/>
      <c r="AZ10" s="10"/>
      <c r="BA10" s="10">
        <v>0</v>
      </c>
      <c r="BB10" s="10"/>
      <c r="BC10" s="10"/>
      <c r="BD10" s="11" t="s">
        <v>136</v>
      </c>
      <c r="BE10" s="10" t="s">
        <v>352</v>
      </c>
    </row>
    <row r="11" spans="1:57" s="33" customFormat="1" ht="195" x14ac:dyDescent="0.2">
      <c r="A11" s="31">
        <v>27</v>
      </c>
      <c r="B11" s="31">
        <v>27</v>
      </c>
      <c r="C11" s="31" t="s">
        <v>23</v>
      </c>
      <c r="D11" s="31" t="s">
        <v>24</v>
      </c>
      <c r="E11" s="31">
        <v>2017</v>
      </c>
      <c r="F11" s="31" t="s">
        <v>596</v>
      </c>
      <c r="G11" s="31" t="s">
        <v>596</v>
      </c>
      <c r="H11" s="31" t="s">
        <v>16</v>
      </c>
      <c r="I11" s="31">
        <v>28.15</v>
      </c>
      <c r="J11" s="31">
        <v>2.76</v>
      </c>
      <c r="K11" s="31">
        <v>25</v>
      </c>
      <c r="L11" s="31">
        <v>36</v>
      </c>
      <c r="M11" s="31" t="s">
        <v>362</v>
      </c>
      <c r="N11" s="31" t="s">
        <v>363</v>
      </c>
      <c r="O11" s="32" t="s">
        <v>136</v>
      </c>
      <c r="P11" s="31">
        <v>18</v>
      </c>
      <c r="Q11" s="31"/>
      <c r="R11" s="31"/>
      <c r="S11" s="31"/>
      <c r="T11" s="31"/>
      <c r="U11" s="31" t="s">
        <v>526</v>
      </c>
      <c r="V11" s="32" t="s">
        <v>166</v>
      </c>
      <c r="W11" s="31">
        <v>0</v>
      </c>
      <c r="X11" s="31"/>
      <c r="Y11" s="31"/>
      <c r="Z11" s="31"/>
      <c r="AA11" s="31">
        <v>8</v>
      </c>
      <c r="AB11" s="31" t="s">
        <v>148</v>
      </c>
      <c r="AC11" s="32" t="s">
        <v>166</v>
      </c>
      <c r="AD11" s="31" t="s">
        <v>128</v>
      </c>
      <c r="AE11" s="32"/>
      <c r="AF11" s="32" t="s">
        <v>345</v>
      </c>
      <c r="AG11" s="32" t="s">
        <v>167</v>
      </c>
      <c r="AH11" s="32"/>
      <c r="AI11" s="32" t="s">
        <v>168</v>
      </c>
      <c r="AJ11" s="32"/>
      <c r="AK11" s="32" t="s">
        <v>169</v>
      </c>
      <c r="AL11" s="32" t="s">
        <v>170</v>
      </c>
      <c r="AM11" s="32" t="s">
        <v>171</v>
      </c>
      <c r="AN11" s="32" t="s">
        <v>172</v>
      </c>
      <c r="AO11" s="31"/>
      <c r="AP11" s="31"/>
      <c r="AQ11" s="32" t="s">
        <v>173</v>
      </c>
      <c r="AR11" s="32" t="s">
        <v>174</v>
      </c>
      <c r="AS11" s="32" t="s">
        <v>175</v>
      </c>
      <c r="AT11" s="32"/>
      <c r="AU11" s="31"/>
      <c r="AV11" s="31"/>
      <c r="AW11" s="31"/>
      <c r="AX11" s="31"/>
      <c r="AY11" s="31"/>
      <c r="AZ11" s="31"/>
      <c r="BA11" s="31">
        <v>0</v>
      </c>
      <c r="BB11" s="31"/>
      <c r="BC11" s="31"/>
      <c r="BD11" s="32" t="s">
        <v>560</v>
      </c>
      <c r="BE11" s="31" t="s">
        <v>344</v>
      </c>
    </row>
    <row r="12" spans="1:57" s="26" customFormat="1" ht="105" x14ac:dyDescent="0.2">
      <c r="A12" s="24">
        <v>52</v>
      </c>
      <c r="B12" s="24">
        <v>52</v>
      </c>
      <c r="C12" s="24" t="s">
        <v>25</v>
      </c>
      <c r="D12" s="24" t="s">
        <v>26</v>
      </c>
      <c r="E12" s="24">
        <v>2016</v>
      </c>
      <c r="F12" s="24"/>
      <c r="G12" s="24"/>
      <c r="H12" s="24" t="s">
        <v>16</v>
      </c>
      <c r="I12" s="24">
        <v>19.96</v>
      </c>
      <c r="J12" s="24">
        <v>1.25</v>
      </c>
      <c r="K12" s="24">
        <v>18</v>
      </c>
      <c r="L12" s="24">
        <v>27</v>
      </c>
      <c r="M12" s="24" t="s">
        <v>372</v>
      </c>
      <c r="N12" s="24" t="s">
        <v>373</v>
      </c>
      <c r="O12" s="25" t="s">
        <v>136</v>
      </c>
      <c r="P12" s="24">
        <v>19</v>
      </c>
      <c r="Q12" s="24"/>
      <c r="R12" s="24"/>
      <c r="S12" s="24"/>
      <c r="T12" s="24"/>
      <c r="U12" s="24" t="s">
        <v>526</v>
      </c>
      <c r="V12" s="25" t="s">
        <v>429</v>
      </c>
      <c r="W12" s="24">
        <v>0</v>
      </c>
      <c r="X12" s="24"/>
      <c r="Y12" s="24"/>
      <c r="Z12" s="24"/>
      <c r="AA12" s="24">
        <v>9</v>
      </c>
      <c r="AB12" s="25" t="s">
        <v>176</v>
      </c>
      <c r="AC12" s="25" t="s">
        <v>429</v>
      </c>
      <c r="AD12" s="24" t="s">
        <v>128</v>
      </c>
      <c r="AE12" s="25"/>
      <c r="AF12" s="25" t="s">
        <v>178</v>
      </c>
      <c r="AG12" s="25" t="s">
        <v>130</v>
      </c>
      <c r="AH12" s="25" t="s">
        <v>179</v>
      </c>
      <c r="AI12" s="25" t="s">
        <v>180</v>
      </c>
      <c r="AJ12" s="25" t="s">
        <v>130</v>
      </c>
      <c r="AK12" s="25" t="s">
        <v>181</v>
      </c>
      <c r="AL12" s="25" t="s">
        <v>182</v>
      </c>
      <c r="AM12" s="24"/>
      <c r="AN12" s="24"/>
      <c r="AO12" s="25" t="s">
        <v>183</v>
      </c>
      <c r="AP12" s="24"/>
      <c r="AQ12" s="24"/>
      <c r="AR12" s="24"/>
      <c r="AS12" s="24"/>
      <c r="AT12" s="24"/>
      <c r="AU12" s="24"/>
      <c r="AV12" s="24"/>
      <c r="AW12" s="24"/>
      <c r="AX12" s="24"/>
      <c r="AY12" s="24"/>
      <c r="AZ12" s="24"/>
      <c r="BA12" s="24">
        <v>0</v>
      </c>
      <c r="BB12" s="24"/>
      <c r="BC12" s="24"/>
      <c r="BD12" s="25" t="s">
        <v>177</v>
      </c>
      <c r="BE12" s="24" t="s">
        <v>348</v>
      </c>
    </row>
    <row r="13" spans="1:57" s="26" customFormat="1" ht="45" x14ac:dyDescent="0.2">
      <c r="A13" s="24">
        <v>20</v>
      </c>
      <c r="B13" s="24">
        <v>20</v>
      </c>
      <c r="C13" s="24" t="s">
        <v>27</v>
      </c>
      <c r="D13" s="24" t="s">
        <v>28</v>
      </c>
      <c r="E13" s="24">
        <v>2013</v>
      </c>
      <c r="F13" s="24"/>
      <c r="G13" s="24"/>
      <c r="H13" s="24" t="s">
        <v>32</v>
      </c>
      <c r="I13" s="24">
        <v>33.299999999999997</v>
      </c>
      <c r="J13" s="24">
        <v>4.2699999999999996</v>
      </c>
      <c r="K13" s="24"/>
      <c r="L13" s="24"/>
      <c r="M13" s="24" t="s">
        <v>362</v>
      </c>
      <c r="N13" s="24" t="s">
        <v>374</v>
      </c>
      <c r="O13" s="25" t="s">
        <v>136</v>
      </c>
      <c r="P13" s="24">
        <v>20</v>
      </c>
      <c r="Q13" s="24"/>
      <c r="R13" s="24"/>
      <c r="S13" s="24"/>
      <c r="T13" s="24"/>
      <c r="U13" s="24" t="s">
        <v>526</v>
      </c>
      <c r="V13" s="25" t="s">
        <v>428</v>
      </c>
      <c r="W13" s="24">
        <v>0</v>
      </c>
      <c r="X13" s="24"/>
      <c r="Y13" s="24"/>
      <c r="Z13" s="24"/>
      <c r="AA13" s="24">
        <v>10</v>
      </c>
      <c r="AB13" s="24" t="s">
        <v>142</v>
      </c>
      <c r="AC13" s="25" t="s">
        <v>428</v>
      </c>
      <c r="AD13" s="24" t="s">
        <v>128</v>
      </c>
      <c r="AE13" s="24"/>
      <c r="AF13" s="25"/>
      <c r="AG13" s="25"/>
      <c r="AH13" s="25"/>
      <c r="AI13" s="24"/>
      <c r="AJ13" s="24"/>
      <c r="AK13" s="24"/>
      <c r="AL13" s="24"/>
      <c r="AM13" s="24"/>
      <c r="AN13" s="24"/>
      <c r="AO13" s="24"/>
      <c r="AP13" s="24"/>
      <c r="AQ13" s="24"/>
      <c r="AR13" s="24"/>
      <c r="AS13" s="24" t="s">
        <v>346</v>
      </c>
      <c r="AT13" s="24"/>
      <c r="AU13" s="24" t="s">
        <v>185</v>
      </c>
      <c r="AV13" s="24"/>
      <c r="AW13" s="24"/>
      <c r="AX13" s="24"/>
      <c r="AY13" s="24"/>
      <c r="AZ13" s="24"/>
      <c r="BA13" s="24">
        <v>0</v>
      </c>
      <c r="BB13" s="24"/>
      <c r="BC13" s="24"/>
      <c r="BD13" s="25" t="s">
        <v>184</v>
      </c>
      <c r="BE13" s="24" t="s">
        <v>347</v>
      </c>
    </row>
    <row r="14" spans="1:57" s="26" customFormat="1" ht="45" x14ac:dyDescent="0.2">
      <c r="A14" s="24">
        <v>21</v>
      </c>
      <c r="B14" s="24">
        <v>21</v>
      </c>
      <c r="C14" s="26" t="s">
        <v>27</v>
      </c>
      <c r="D14" s="24" t="s">
        <v>29</v>
      </c>
      <c r="E14" s="26">
        <v>2013</v>
      </c>
      <c r="F14" s="24"/>
      <c r="G14" s="24"/>
      <c r="H14" s="26" t="s">
        <v>41</v>
      </c>
      <c r="I14" s="26">
        <v>66.2</v>
      </c>
      <c r="J14" s="26">
        <v>7.5</v>
      </c>
      <c r="M14" s="26" t="s">
        <v>362</v>
      </c>
      <c r="N14" s="26" t="s">
        <v>374</v>
      </c>
      <c r="O14" s="27" t="s">
        <v>136</v>
      </c>
      <c r="P14" s="26">
        <v>20</v>
      </c>
      <c r="U14" s="26" t="s">
        <v>526</v>
      </c>
      <c r="V14" s="25" t="s">
        <v>428</v>
      </c>
      <c r="W14" s="24">
        <v>0</v>
      </c>
      <c r="AA14" s="24">
        <v>10</v>
      </c>
      <c r="AB14" s="24" t="s">
        <v>142</v>
      </c>
      <c r="AC14" s="25" t="s">
        <v>428</v>
      </c>
      <c r="AD14" s="24" t="s">
        <v>128</v>
      </c>
      <c r="AE14" s="24"/>
      <c r="AF14" s="27"/>
      <c r="AG14" s="27"/>
      <c r="AH14" s="27"/>
      <c r="BA14" s="24">
        <v>0</v>
      </c>
      <c r="BD14" s="25" t="s">
        <v>184</v>
      </c>
      <c r="BE14" s="24" t="s">
        <v>347</v>
      </c>
    </row>
    <row r="15" spans="1:57" s="26" customFormat="1" ht="60" x14ac:dyDescent="0.2">
      <c r="A15" s="24">
        <v>8</v>
      </c>
      <c r="B15" s="24">
        <v>8</v>
      </c>
      <c r="C15" s="24" t="s">
        <v>30</v>
      </c>
      <c r="D15" s="24" t="s">
        <v>31</v>
      </c>
      <c r="E15" s="24">
        <v>2013</v>
      </c>
      <c r="F15" s="24"/>
      <c r="G15" s="24"/>
      <c r="H15" s="24" t="s">
        <v>32</v>
      </c>
      <c r="I15" s="24">
        <v>50.94</v>
      </c>
      <c r="J15" s="24"/>
      <c r="K15" s="24">
        <v>36.9</v>
      </c>
      <c r="L15" s="24">
        <v>65.2</v>
      </c>
      <c r="M15" s="24" t="s">
        <v>375</v>
      </c>
      <c r="N15" s="24" t="s">
        <v>376</v>
      </c>
      <c r="O15" s="25" t="s">
        <v>377</v>
      </c>
      <c r="P15" s="24">
        <v>36</v>
      </c>
      <c r="Q15" s="24"/>
      <c r="R15" s="24"/>
      <c r="S15" s="24"/>
      <c r="T15" s="24"/>
      <c r="U15" s="24" t="s">
        <v>526</v>
      </c>
      <c r="V15" s="25" t="s">
        <v>430</v>
      </c>
      <c r="W15" s="24">
        <v>1</v>
      </c>
      <c r="X15" s="25" t="s">
        <v>187</v>
      </c>
      <c r="Y15" s="24"/>
      <c r="Z15" s="24"/>
      <c r="AA15" s="24">
        <v>11</v>
      </c>
      <c r="AB15" s="24" t="s">
        <v>156</v>
      </c>
      <c r="AC15" s="25" t="s">
        <v>430</v>
      </c>
      <c r="AD15" s="25" t="s">
        <v>524</v>
      </c>
      <c r="AE15" s="25"/>
      <c r="AF15" s="25"/>
      <c r="AG15" s="25"/>
      <c r="AH15" s="25"/>
      <c r="AI15" s="24"/>
      <c r="AJ15" s="24"/>
      <c r="AK15" s="24"/>
      <c r="AL15" s="24"/>
      <c r="AM15" s="24"/>
      <c r="AN15" s="24"/>
      <c r="AO15" s="24"/>
      <c r="AP15" s="24"/>
      <c r="AQ15" s="25" t="s">
        <v>349</v>
      </c>
      <c r="AR15" s="25" t="s">
        <v>350</v>
      </c>
      <c r="AS15" s="24"/>
      <c r="AT15" s="24"/>
      <c r="AU15" s="24"/>
      <c r="AV15" s="25" t="s">
        <v>188</v>
      </c>
      <c r="AW15" s="24"/>
      <c r="AX15" s="24"/>
      <c r="AY15" s="24"/>
      <c r="AZ15" s="24"/>
      <c r="BA15" s="24">
        <v>1</v>
      </c>
      <c r="BB15" s="25" t="s">
        <v>187</v>
      </c>
      <c r="BC15" s="25">
        <v>2</v>
      </c>
      <c r="BD15" s="25" t="s">
        <v>186</v>
      </c>
      <c r="BE15" s="24" t="s">
        <v>351</v>
      </c>
    </row>
    <row r="16" spans="1:57" s="26" customFormat="1" ht="150" x14ac:dyDescent="0.2">
      <c r="A16" s="24">
        <v>25</v>
      </c>
      <c r="B16" s="24">
        <v>25</v>
      </c>
      <c r="C16" s="24" t="s">
        <v>33</v>
      </c>
      <c r="D16" s="24" t="s">
        <v>34</v>
      </c>
      <c r="E16" s="24">
        <v>2013</v>
      </c>
      <c r="F16" s="24"/>
      <c r="G16" s="24"/>
      <c r="H16" s="24" t="s">
        <v>32</v>
      </c>
      <c r="I16" s="24">
        <v>51</v>
      </c>
      <c r="J16" s="24">
        <v>8.6999999999999993</v>
      </c>
      <c r="K16" s="24"/>
      <c r="L16" s="24"/>
      <c r="M16" s="24" t="s">
        <v>375</v>
      </c>
      <c r="N16" s="24" t="s">
        <v>376</v>
      </c>
      <c r="O16" s="25" t="s">
        <v>378</v>
      </c>
      <c r="P16" s="24">
        <v>36</v>
      </c>
      <c r="Q16" s="24"/>
      <c r="R16" s="24"/>
      <c r="S16" s="24"/>
      <c r="T16" s="24"/>
      <c r="U16" s="24" t="s">
        <v>526</v>
      </c>
      <c r="V16" s="25" t="s">
        <v>431</v>
      </c>
      <c r="W16" s="24">
        <v>1</v>
      </c>
      <c r="X16" s="25" t="s">
        <v>191</v>
      </c>
      <c r="Y16" s="24"/>
      <c r="Z16" s="24"/>
      <c r="AA16" s="24">
        <v>12</v>
      </c>
      <c r="AB16" s="25" t="s">
        <v>189</v>
      </c>
      <c r="AC16" s="25" t="s">
        <v>431</v>
      </c>
      <c r="AD16" s="24" t="s">
        <v>190</v>
      </c>
      <c r="AE16" s="25"/>
      <c r="AF16" s="25"/>
      <c r="AG16" s="25"/>
      <c r="AH16" s="25"/>
      <c r="AI16" s="24"/>
      <c r="AJ16" s="24"/>
      <c r="AK16" s="24"/>
      <c r="AL16" s="24"/>
      <c r="AM16" s="24"/>
      <c r="AN16" s="24"/>
      <c r="AO16" s="24"/>
      <c r="AP16" s="25" t="s">
        <v>192</v>
      </c>
      <c r="AQ16" s="24"/>
      <c r="AR16" s="24"/>
      <c r="AS16" s="24"/>
      <c r="AT16" s="24"/>
      <c r="AU16" s="24"/>
      <c r="AV16" s="24"/>
      <c r="AW16" s="24"/>
      <c r="AX16" s="24"/>
      <c r="AY16" s="24"/>
      <c r="AZ16" s="24"/>
      <c r="BA16" s="24">
        <v>1</v>
      </c>
      <c r="BB16" s="25" t="s">
        <v>191</v>
      </c>
      <c r="BC16" s="25">
        <v>2</v>
      </c>
      <c r="BD16" s="25" t="s">
        <v>136</v>
      </c>
      <c r="BE16" s="24" t="s">
        <v>351</v>
      </c>
    </row>
    <row r="17" spans="1:57" s="26" customFormat="1" ht="90" x14ac:dyDescent="0.2">
      <c r="A17" s="24">
        <v>50</v>
      </c>
      <c r="B17" s="24">
        <v>50</v>
      </c>
      <c r="C17" s="24" t="s">
        <v>35</v>
      </c>
      <c r="D17" s="24" t="s">
        <v>36</v>
      </c>
      <c r="E17" s="24">
        <v>2017</v>
      </c>
      <c r="F17" s="24"/>
      <c r="G17" s="24"/>
      <c r="H17" s="24" t="s">
        <v>32</v>
      </c>
      <c r="I17" s="24">
        <v>52.1</v>
      </c>
      <c r="J17" s="24">
        <v>9.5</v>
      </c>
      <c r="K17" s="24">
        <v>33</v>
      </c>
      <c r="L17" s="24">
        <v>71</v>
      </c>
      <c r="M17" s="24" t="s">
        <v>362</v>
      </c>
      <c r="N17" s="24" t="s">
        <v>379</v>
      </c>
      <c r="O17" s="25" t="s">
        <v>380</v>
      </c>
      <c r="P17" s="24">
        <v>9</v>
      </c>
      <c r="Q17" s="24"/>
      <c r="R17" s="24"/>
      <c r="S17" s="24"/>
      <c r="T17" s="24"/>
      <c r="U17" s="24" t="s">
        <v>526</v>
      </c>
      <c r="V17" s="25" t="s">
        <v>432</v>
      </c>
      <c r="W17" s="24">
        <v>1</v>
      </c>
      <c r="X17" s="25" t="s">
        <v>193</v>
      </c>
      <c r="Y17" s="24"/>
      <c r="Z17" s="24"/>
      <c r="AA17" s="24">
        <v>13</v>
      </c>
      <c r="AB17" s="24" t="s">
        <v>142</v>
      </c>
      <c r="AC17" s="25" t="s">
        <v>432</v>
      </c>
      <c r="AD17" s="24" t="s">
        <v>190</v>
      </c>
      <c r="AE17" s="24"/>
      <c r="AF17" s="25" t="s">
        <v>136</v>
      </c>
      <c r="AG17" s="25" t="s">
        <v>136</v>
      </c>
      <c r="AH17" s="25" t="s">
        <v>136</v>
      </c>
      <c r="AI17" s="25" t="s">
        <v>433</v>
      </c>
      <c r="AJ17" s="24"/>
      <c r="AK17" s="24" t="s">
        <v>434</v>
      </c>
      <c r="AL17" s="24" t="s">
        <v>434</v>
      </c>
      <c r="AM17" s="24" t="s">
        <v>434</v>
      </c>
      <c r="AN17" s="24" t="s">
        <v>434</v>
      </c>
      <c r="AO17" s="24" t="s">
        <v>434</v>
      </c>
      <c r="AP17" s="24" t="s">
        <v>434</v>
      </c>
      <c r="AQ17" s="24" t="s">
        <v>434</v>
      </c>
      <c r="AR17" s="24" t="s">
        <v>434</v>
      </c>
      <c r="AS17" s="24" t="s">
        <v>136</v>
      </c>
      <c r="AT17" s="25" t="s">
        <v>437</v>
      </c>
      <c r="AU17" s="24"/>
      <c r="AV17" s="24"/>
      <c r="AW17" s="24"/>
      <c r="AX17" s="24"/>
      <c r="AY17" s="24"/>
      <c r="AZ17" s="24"/>
      <c r="BA17" s="24">
        <v>1</v>
      </c>
      <c r="BB17" s="25" t="s">
        <v>193</v>
      </c>
      <c r="BC17" s="25">
        <v>3</v>
      </c>
      <c r="BD17" s="25" t="s">
        <v>136</v>
      </c>
      <c r="BE17" s="24" t="s">
        <v>348</v>
      </c>
    </row>
    <row r="18" spans="1:57" s="26" customFormat="1" ht="90" x14ac:dyDescent="0.2">
      <c r="A18" s="24">
        <v>46</v>
      </c>
      <c r="B18" s="24">
        <v>46</v>
      </c>
      <c r="C18" s="24" t="s">
        <v>37</v>
      </c>
      <c r="D18" s="24" t="s">
        <v>38</v>
      </c>
      <c r="E18" s="24">
        <v>2018</v>
      </c>
      <c r="F18" s="24"/>
      <c r="G18" s="24"/>
      <c r="H18" s="24" t="s">
        <v>32</v>
      </c>
      <c r="I18" s="24">
        <v>51.62</v>
      </c>
      <c r="J18" s="24">
        <v>9.14</v>
      </c>
      <c r="K18" s="24">
        <v>33</v>
      </c>
      <c r="L18" s="24">
        <v>69</v>
      </c>
      <c r="M18" s="24" t="s">
        <v>362</v>
      </c>
      <c r="N18" s="24" t="s">
        <v>379</v>
      </c>
      <c r="O18" s="25" t="s">
        <v>381</v>
      </c>
      <c r="P18" s="24">
        <v>9</v>
      </c>
      <c r="Q18" s="24"/>
      <c r="R18" s="24"/>
      <c r="S18" s="24"/>
      <c r="T18" s="24"/>
      <c r="U18" s="24" t="s">
        <v>526</v>
      </c>
      <c r="V18" s="25" t="s">
        <v>438</v>
      </c>
      <c r="W18" s="24">
        <v>1</v>
      </c>
      <c r="X18" s="25" t="s">
        <v>194</v>
      </c>
      <c r="Y18" s="24"/>
      <c r="Z18" s="24"/>
      <c r="AA18" s="24">
        <v>13</v>
      </c>
      <c r="AB18" s="24" t="s">
        <v>148</v>
      </c>
      <c r="AC18" s="25" t="s">
        <v>438</v>
      </c>
      <c r="AD18" s="24" t="s">
        <v>190</v>
      </c>
      <c r="AE18" s="24"/>
      <c r="AF18" s="25"/>
      <c r="AG18" s="25"/>
      <c r="AH18" s="25"/>
      <c r="AI18" s="24"/>
      <c r="AJ18" s="24"/>
      <c r="AK18" s="24"/>
      <c r="AL18" s="24"/>
      <c r="AM18" s="24"/>
      <c r="AN18" s="24"/>
      <c r="AO18" s="24"/>
      <c r="AP18" s="24"/>
      <c r="AQ18" s="24" t="s">
        <v>561</v>
      </c>
      <c r="AR18" s="24"/>
      <c r="AS18" s="24" t="s">
        <v>562</v>
      </c>
      <c r="AT18" s="24"/>
      <c r="AU18" s="24"/>
      <c r="AV18" s="24"/>
      <c r="AW18" s="24"/>
      <c r="AX18" s="24"/>
      <c r="AY18" s="24"/>
      <c r="AZ18" s="24"/>
      <c r="BA18" s="24">
        <v>1</v>
      </c>
      <c r="BB18" s="25" t="s">
        <v>194</v>
      </c>
      <c r="BC18" s="24">
        <v>3</v>
      </c>
      <c r="BD18" s="25" t="s">
        <v>136</v>
      </c>
      <c r="BE18" s="24"/>
    </row>
    <row r="19" spans="1:57" s="26" customFormat="1" ht="180" x14ac:dyDescent="0.2">
      <c r="A19" s="24">
        <v>47</v>
      </c>
      <c r="B19" s="24">
        <v>47</v>
      </c>
      <c r="C19" s="24" t="s">
        <v>39</v>
      </c>
      <c r="D19" s="24" t="s">
        <v>40</v>
      </c>
      <c r="E19" s="24">
        <v>2016</v>
      </c>
      <c r="F19" s="24"/>
      <c r="G19" s="24"/>
      <c r="H19" s="24" t="s">
        <v>41</v>
      </c>
      <c r="I19" s="24">
        <v>68.7</v>
      </c>
      <c r="J19" s="24"/>
      <c r="K19" s="24"/>
      <c r="L19" s="24"/>
      <c r="M19" s="24" t="s">
        <v>375</v>
      </c>
      <c r="N19" s="24" t="s">
        <v>382</v>
      </c>
      <c r="O19" s="25" t="s">
        <v>383</v>
      </c>
      <c r="P19" s="24">
        <v>37</v>
      </c>
      <c r="Q19" s="24"/>
      <c r="R19" s="24"/>
      <c r="S19" s="24"/>
      <c r="T19" s="24"/>
      <c r="U19" s="24" t="s">
        <v>526</v>
      </c>
      <c r="V19" s="25" t="s">
        <v>442</v>
      </c>
      <c r="W19" s="24">
        <v>0</v>
      </c>
      <c r="X19" s="24"/>
      <c r="Y19" s="24"/>
      <c r="Z19" s="24"/>
      <c r="AA19" s="24">
        <v>14</v>
      </c>
      <c r="AB19" s="24" t="s">
        <v>195</v>
      </c>
      <c r="AC19" s="25" t="s">
        <v>442</v>
      </c>
      <c r="AD19" s="24" t="s">
        <v>128</v>
      </c>
      <c r="AE19" s="25"/>
      <c r="AF19" s="25"/>
      <c r="AG19" s="25"/>
      <c r="AH19" s="25"/>
      <c r="AI19" s="24"/>
      <c r="AJ19" s="24"/>
      <c r="AK19" s="24"/>
      <c r="AL19" s="24"/>
      <c r="AM19" s="24"/>
      <c r="AN19" s="24"/>
      <c r="AO19" s="24"/>
      <c r="AP19" s="25" t="s">
        <v>196</v>
      </c>
      <c r="AQ19" s="24"/>
      <c r="AR19" s="24"/>
      <c r="AS19" s="24"/>
      <c r="AT19" s="24"/>
      <c r="AU19" s="25" t="s">
        <v>197</v>
      </c>
      <c r="AV19" s="25" t="s">
        <v>198</v>
      </c>
      <c r="AW19" s="24"/>
      <c r="AX19" s="24"/>
      <c r="AY19" s="24"/>
      <c r="AZ19" s="24"/>
      <c r="BA19" s="24">
        <v>0</v>
      </c>
      <c r="BB19" s="24"/>
      <c r="BC19" s="24"/>
      <c r="BD19" s="25" t="s">
        <v>136</v>
      </c>
      <c r="BE19" s="24" t="s">
        <v>347</v>
      </c>
    </row>
    <row r="20" spans="1:57" s="26" customFormat="1" ht="105" x14ac:dyDescent="0.2">
      <c r="A20" s="24">
        <v>12</v>
      </c>
      <c r="B20" s="24">
        <v>12</v>
      </c>
      <c r="C20" s="24" t="s">
        <v>42</v>
      </c>
      <c r="D20" s="24" t="s">
        <v>43</v>
      </c>
      <c r="E20" s="24">
        <v>2007</v>
      </c>
      <c r="F20" s="24"/>
      <c r="G20" s="24"/>
      <c r="H20" s="24" t="s">
        <v>32</v>
      </c>
      <c r="I20" s="24">
        <v>45.5</v>
      </c>
      <c r="J20" s="24"/>
      <c r="K20" s="24">
        <v>31</v>
      </c>
      <c r="L20" s="24">
        <v>54</v>
      </c>
      <c r="M20" s="24" t="s">
        <v>362</v>
      </c>
      <c r="N20" s="24" t="s">
        <v>384</v>
      </c>
      <c r="O20" s="25" t="s">
        <v>385</v>
      </c>
      <c r="P20" s="24">
        <v>1</v>
      </c>
      <c r="Q20" s="24"/>
      <c r="R20" s="24"/>
      <c r="S20" s="24"/>
      <c r="T20" s="24"/>
      <c r="U20" s="24" t="s">
        <v>526</v>
      </c>
      <c r="V20" s="25" t="s">
        <v>445</v>
      </c>
      <c r="W20" s="24">
        <v>0</v>
      </c>
      <c r="X20" s="24"/>
      <c r="Y20" s="24"/>
      <c r="Z20" s="24"/>
      <c r="AA20" s="24">
        <v>15</v>
      </c>
      <c r="AB20" s="24" t="s">
        <v>199</v>
      </c>
      <c r="AC20" s="25" t="s">
        <v>445</v>
      </c>
      <c r="AD20" s="24" t="s">
        <v>128</v>
      </c>
      <c r="AE20" s="25"/>
      <c r="AF20" s="25"/>
      <c r="AG20" s="25"/>
      <c r="AH20" s="25"/>
      <c r="AI20" s="24"/>
      <c r="AJ20" s="24"/>
      <c r="AK20" s="24"/>
      <c r="AL20" s="24"/>
      <c r="AM20" s="24"/>
      <c r="AN20" s="24"/>
      <c r="AO20" s="24"/>
      <c r="AP20" s="25" t="s">
        <v>563</v>
      </c>
      <c r="AQ20" s="24" t="s">
        <v>136</v>
      </c>
      <c r="AR20" s="25" t="s">
        <v>443</v>
      </c>
      <c r="AS20" s="24" t="s">
        <v>136</v>
      </c>
      <c r="AT20" s="25" t="s">
        <v>444</v>
      </c>
      <c r="AU20" s="24"/>
      <c r="AV20" s="24"/>
      <c r="AW20" s="24"/>
      <c r="AX20" s="24"/>
      <c r="AY20" s="24"/>
      <c r="AZ20" s="24"/>
      <c r="BA20" s="24">
        <v>0</v>
      </c>
      <c r="BB20" s="24"/>
      <c r="BC20" s="24"/>
      <c r="BD20" s="25" t="s">
        <v>200</v>
      </c>
      <c r="BE20" s="24" t="s">
        <v>446</v>
      </c>
    </row>
    <row r="21" spans="1:57" s="26" customFormat="1" ht="195" x14ac:dyDescent="0.2">
      <c r="A21" s="24">
        <v>14</v>
      </c>
      <c r="B21" s="24">
        <v>14</v>
      </c>
      <c r="C21" s="24" t="s">
        <v>42</v>
      </c>
      <c r="D21" s="24" t="s">
        <v>44</v>
      </c>
      <c r="E21" s="24">
        <v>2017</v>
      </c>
      <c r="F21" s="24"/>
      <c r="G21" s="24"/>
      <c r="H21" s="24" t="s">
        <v>32</v>
      </c>
      <c r="I21" s="24">
        <v>42.618000000000002</v>
      </c>
      <c r="J21" s="24">
        <v>7.3410000000000002</v>
      </c>
      <c r="K21" s="24">
        <v>30</v>
      </c>
      <c r="L21" s="24">
        <v>54</v>
      </c>
      <c r="M21" s="24" t="s">
        <v>362</v>
      </c>
      <c r="N21" s="24" t="s">
        <v>384</v>
      </c>
      <c r="O21" s="25" t="s">
        <v>385</v>
      </c>
      <c r="P21" s="24">
        <v>1</v>
      </c>
      <c r="Q21" s="24"/>
      <c r="R21" s="24"/>
      <c r="S21" s="24"/>
      <c r="T21" s="24"/>
      <c r="U21" s="24" t="s">
        <v>526</v>
      </c>
      <c r="V21" s="25" t="s">
        <v>447</v>
      </c>
      <c r="W21" s="24">
        <v>0</v>
      </c>
      <c r="X21" s="24"/>
      <c r="Y21" s="24"/>
      <c r="Z21" s="24"/>
      <c r="AA21" s="24">
        <v>16</v>
      </c>
      <c r="AB21" s="25" t="s">
        <v>201</v>
      </c>
      <c r="AC21" s="25" t="s">
        <v>447</v>
      </c>
      <c r="AD21" s="24" t="s">
        <v>128</v>
      </c>
      <c r="AE21" s="25"/>
      <c r="AF21" s="25" t="s">
        <v>202</v>
      </c>
      <c r="AG21" s="25" t="s">
        <v>130</v>
      </c>
      <c r="AH21" s="25" t="s">
        <v>203</v>
      </c>
      <c r="AI21" s="25" t="s">
        <v>204</v>
      </c>
      <c r="AJ21" s="25" t="s">
        <v>205</v>
      </c>
      <c r="AK21" s="24"/>
      <c r="AL21" s="24"/>
      <c r="AM21" s="24"/>
      <c r="AN21" s="24"/>
      <c r="AO21" s="24"/>
      <c r="AP21" s="25" t="s">
        <v>564</v>
      </c>
      <c r="AQ21" s="24"/>
      <c r="AR21" s="24"/>
      <c r="AS21" s="24" t="s">
        <v>136</v>
      </c>
      <c r="AT21" s="24" t="s">
        <v>206</v>
      </c>
      <c r="AU21" s="25" t="s">
        <v>207</v>
      </c>
      <c r="AV21" s="24"/>
      <c r="AW21" s="24"/>
      <c r="AX21" s="24"/>
      <c r="AY21" s="24"/>
      <c r="AZ21" s="24"/>
      <c r="BA21" s="24">
        <v>0</v>
      </c>
      <c r="BB21" s="24"/>
      <c r="BC21" s="24"/>
      <c r="BD21" s="25" t="s">
        <v>565</v>
      </c>
      <c r="BE21" s="24" t="s">
        <v>446</v>
      </c>
    </row>
    <row r="22" spans="1:57" s="26" customFormat="1" ht="150" x14ac:dyDescent="0.2">
      <c r="A22" s="28">
        <v>13</v>
      </c>
      <c r="B22" s="28">
        <v>13</v>
      </c>
      <c r="C22" s="28" t="s">
        <v>42</v>
      </c>
      <c r="D22" s="28" t="s">
        <v>45</v>
      </c>
      <c r="E22" s="28">
        <v>2013</v>
      </c>
      <c r="F22" s="24"/>
      <c r="G22" s="24"/>
      <c r="H22" s="28" t="s">
        <v>32</v>
      </c>
      <c r="I22" s="28">
        <v>40.700000000000003</v>
      </c>
      <c r="J22" s="28">
        <v>6.2</v>
      </c>
      <c r="K22" s="28">
        <v>30</v>
      </c>
      <c r="L22" s="28">
        <v>50</v>
      </c>
      <c r="M22" s="28" t="s">
        <v>362</v>
      </c>
      <c r="N22" s="28" t="s">
        <v>384</v>
      </c>
      <c r="O22" s="29" t="s">
        <v>136</v>
      </c>
      <c r="P22" s="28">
        <v>21</v>
      </c>
      <c r="Q22" s="28"/>
      <c r="R22" s="28"/>
      <c r="S22" s="28"/>
      <c r="T22" s="28"/>
      <c r="U22" s="24" t="s">
        <v>526</v>
      </c>
      <c r="V22" s="29" t="s">
        <v>448</v>
      </c>
      <c r="W22" s="28">
        <v>0</v>
      </c>
      <c r="X22" s="28"/>
      <c r="Y22" s="28"/>
      <c r="Z22" s="28"/>
      <c r="AA22" s="28">
        <v>17</v>
      </c>
      <c r="AB22" s="29" t="s">
        <v>208</v>
      </c>
      <c r="AC22" s="29" t="s">
        <v>448</v>
      </c>
      <c r="AD22" s="28" t="s">
        <v>128</v>
      </c>
      <c r="AE22" s="29"/>
      <c r="AF22" s="29" t="s">
        <v>210</v>
      </c>
      <c r="AG22" s="25" t="s">
        <v>130</v>
      </c>
      <c r="AH22" s="25" t="s">
        <v>203</v>
      </c>
      <c r="AI22" s="29" t="s">
        <v>566</v>
      </c>
      <c r="AJ22" s="29" t="s">
        <v>205</v>
      </c>
      <c r="AK22" s="28"/>
      <c r="AL22" s="28"/>
      <c r="AM22" s="28"/>
      <c r="AN22" s="28"/>
      <c r="AO22" s="28"/>
      <c r="AP22" s="29" t="s">
        <v>567</v>
      </c>
      <c r="AQ22" s="28"/>
      <c r="AR22" s="28"/>
      <c r="AS22" s="28" t="s">
        <v>206</v>
      </c>
      <c r="AT22" s="29" t="s">
        <v>449</v>
      </c>
      <c r="AU22" s="28"/>
      <c r="AV22" s="28"/>
      <c r="AW22" s="28"/>
      <c r="AX22" s="28"/>
      <c r="AY22" s="28"/>
      <c r="AZ22" s="28"/>
      <c r="BA22" s="28">
        <v>0</v>
      </c>
      <c r="BB22" s="28"/>
      <c r="BC22" s="28"/>
      <c r="BD22" s="29" t="s">
        <v>209</v>
      </c>
      <c r="BE22" s="28" t="s">
        <v>347</v>
      </c>
    </row>
    <row r="23" spans="1:57" s="15" customFormat="1" ht="45" x14ac:dyDescent="0.2">
      <c r="A23" s="10">
        <v>43</v>
      </c>
      <c r="B23" s="10">
        <v>43</v>
      </c>
      <c r="C23" s="10" t="s">
        <v>46</v>
      </c>
      <c r="D23" s="10" t="s">
        <v>47</v>
      </c>
      <c r="E23" s="10">
        <v>2017</v>
      </c>
      <c r="F23" s="10" t="s">
        <v>576</v>
      </c>
      <c r="G23" s="10" t="s">
        <v>581</v>
      </c>
      <c r="H23" s="10" t="s">
        <v>8</v>
      </c>
      <c r="I23" s="10">
        <f>40.08/51</f>
        <v>0.78588235294117648</v>
      </c>
      <c r="J23" s="10">
        <f>1.21/50</f>
        <v>2.4199999999999999E-2</v>
      </c>
      <c r="K23" s="10"/>
      <c r="L23" s="10"/>
      <c r="M23" s="10" t="s">
        <v>386</v>
      </c>
      <c r="N23" s="10" t="s">
        <v>386</v>
      </c>
      <c r="O23" s="11" t="s">
        <v>387</v>
      </c>
      <c r="P23" s="10">
        <v>6</v>
      </c>
      <c r="Q23" s="10"/>
      <c r="R23" s="10"/>
      <c r="S23" s="10"/>
      <c r="T23" s="10"/>
      <c r="U23" s="10" t="s">
        <v>130</v>
      </c>
      <c r="V23" s="11" t="s">
        <v>529</v>
      </c>
      <c r="W23" s="10">
        <v>0</v>
      </c>
      <c r="X23" s="10"/>
      <c r="Y23" s="10"/>
      <c r="Z23" s="10"/>
      <c r="AA23" s="10">
        <v>18</v>
      </c>
      <c r="AB23" s="10" t="s">
        <v>148</v>
      </c>
      <c r="AC23" s="10" t="s">
        <v>211</v>
      </c>
      <c r="AD23" s="10" t="s">
        <v>137</v>
      </c>
      <c r="AE23" s="10"/>
      <c r="AF23" s="11" t="s">
        <v>212</v>
      </c>
      <c r="AG23" s="11" t="s">
        <v>130</v>
      </c>
      <c r="AH23" s="11" t="s">
        <v>131</v>
      </c>
      <c r="AI23" s="18" t="s">
        <v>213</v>
      </c>
      <c r="AJ23" s="19" t="s">
        <v>130</v>
      </c>
      <c r="AK23" s="10"/>
      <c r="AL23" s="10"/>
      <c r="AM23" s="10"/>
      <c r="AN23" s="10"/>
      <c r="AO23" s="10"/>
      <c r="AP23" s="10"/>
      <c r="AQ23" s="10"/>
      <c r="AR23" s="10"/>
      <c r="AS23" s="10"/>
      <c r="AT23" s="10"/>
      <c r="AU23" s="10"/>
      <c r="AV23" s="10"/>
      <c r="AW23" s="10"/>
      <c r="AX23" s="10"/>
      <c r="AY23" s="10"/>
      <c r="AZ23" s="10"/>
      <c r="BA23" s="10">
        <v>0</v>
      </c>
      <c r="BB23" s="10"/>
      <c r="BC23" s="10"/>
      <c r="BD23" s="11" t="s">
        <v>136</v>
      </c>
      <c r="BE23" s="10" t="s">
        <v>348</v>
      </c>
    </row>
    <row r="24" spans="1:57" s="15" customFormat="1" ht="105" x14ac:dyDescent="0.2">
      <c r="A24" s="10">
        <v>22</v>
      </c>
      <c r="B24" s="10">
        <v>22</v>
      </c>
      <c r="C24" s="10" t="s">
        <v>48</v>
      </c>
      <c r="D24" s="10" t="s">
        <v>49</v>
      </c>
      <c r="E24" s="10">
        <v>2019</v>
      </c>
      <c r="F24" s="10" t="s">
        <v>576</v>
      </c>
      <c r="G24" s="10" t="s">
        <v>576</v>
      </c>
      <c r="H24" s="10" t="s">
        <v>13</v>
      </c>
      <c r="I24" s="10">
        <v>8.09</v>
      </c>
      <c r="J24" s="10">
        <v>1.35</v>
      </c>
      <c r="K24" s="10">
        <v>6</v>
      </c>
      <c r="L24" s="10">
        <v>11</v>
      </c>
      <c r="M24" s="10" t="s">
        <v>362</v>
      </c>
      <c r="N24" s="10" t="s">
        <v>388</v>
      </c>
      <c r="O24" s="11" t="s">
        <v>389</v>
      </c>
      <c r="P24" s="10">
        <v>29</v>
      </c>
      <c r="Q24" s="10"/>
      <c r="R24" s="10"/>
      <c r="S24" s="10"/>
      <c r="T24" s="10"/>
      <c r="U24" s="10" t="s">
        <v>130</v>
      </c>
      <c r="V24" s="11" t="s">
        <v>211</v>
      </c>
      <c r="W24" s="10">
        <v>1</v>
      </c>
      <c r="X24" s="10" t="s">
        <v>454</v>
      </c>
      <c r="Y24" s="10"/>
      <c r="Z24" s="10"/>
      <c r="AA24" s="10">
        <v>19</v>
      </c>
      <c r="AB24" s="10" t="s">
        <v>214</v>
      </c>
      <c r="AC24" s="10" t="s">
        <v>211</v>
      </c>
      <c r="AD24" s="10" t="s">
        <v>521</v>
      </c>
      <c r="AE24" s="10"/>
      <c r="AF24" s="12" t="s">
        <v>216</v>
      </c>
      <c r="AG24" s="11" t="s">
        <v>130</v>
      </c>
      <c r="AH24" s="11" t="s">
        <v>131</v>
      </c>
      <c r="AI24" s="11" t="s">
        <v>217</v>
      </c>
      <c r="AJ24" s="11" t="s">
        <v>152</v>
      </c>
      <c r="AK24" s="10"/>
      <c r="AL24" s="10"/>
      <c r="AM24" s="10"/>
      <c r="AN24" s="10"/>
      <c r="AO24" s="10"/>
      <c r="AP24" s="10"/>
      <c r="AQ24" s="10"/>
      <c r="AR24" s="10"/>
      <c r="AS24" s="10"/>
      <c r="AT24" s="10"/>
      <c r="AU24" s="10"/>
      <c r="AV24" s="10"/>
      <c r="AW24" s="10"/>
      <c r="AX24" s="10"/>
      <c r="AY24" s="10"/>
      <c r="AZ24" s="10"/>
      <c r="BA24" s="10">
        <v>1</v>
      </c>
      <c r="BB24" s="10" t="s">
        <v>454</v>
      </c>
      <c r="BC24" s="10"/>
      <c r="BD24" s="11" t="s">
        <v>215</v>
      </c>
      <c r="BE24" s="10" t="s">
        <v>458</v>
      </c>
    </row>
    <row r="25" spans="1:57" s="15" customFormat="1" ht="75" x14ac:dyDescent="0.2">
      <c r="A25" s="10">
        <v>17</v>
      </c>
      <c r="B25" s="10">
        <v>17</v>
      </c>
      <c r="C25" s="10" t="s">
        <v>50</v>
      </c>
      <c r="D25" s="10" t="s">
        <v>51</v>
      </c>
      <c r="E25" s="10">
        <v>2013</v>
      </c>
      <c r="F25" s="10" t="s">
        <v>580</v>
      </c>
      <c r="G25" s="10" t="s">
        <v>580</v>
      </c>
      <c r="H25" s="10" t="s">
        <v>13</v>
      </c>
      <c r="I25" s="10"/>
      <c r="J25" s="10"/>
      <c r="K25" s="10">
        <v>0.3</v>
      </c>
      <c r="L25" s="10">
        <v>4</v>
      </c>
      <c r="M25" s="10" t="s">
        <v>362</v>
      </c>
      <c r="N25" s="10" t="s">
        <v>390</v>
      </c>
      <c r="O25" s="11" t="s">
        <v>391</v>
      </c>
      <c r="P25" s="10">
        <v>31</v>
      </c>
      <c r="Q25" s="10"/>
      <c r="R25" s="10"/>
      <c r="S25" s="10"/>
      <c r="T25" s="10"/>
      <c r="U25" s="10" t="s">
        <v>130</v>
      </c>
      <c r="V25" s="11" t="s">
        <v>130</v>
      </c>
      <c r="W25" s="10">
        <v>1</v>
      </c>
      <c r="X25" s="11" t="s">
        <v>220</v>
      </c>
      <c r="Y25" s="10"/>
      <c r="Z25" s="10"/>
      <c r="AA25" s="10">
        <v>20</v>
      </c>
      <c r="AB25" s="10" t="s">
        <v>218</v>
      </c>
      <c r="AC25" s="10" t="s">
        <v>211</v>
      </c>
      <c r="AD25" s="10" t="s">
        <v>524</v>
      </c>
      <c r="AE25" s="10"/>
      <c r="AF25" s="11" t="s">
        <v>221</v>
      </c>
      <c r="AG25" s="11" t="s">
        <v>130</v>
      </c>
      <c r="AH25" s="11" t="s">
        <v>150</v>
      </c>
      <c r="AI25" s="11" t="s">
        <v>222</v>
      </c>
      <c r="AJ25" s="11" t="s">
        <v>455</v>
      </c>
      <c r="AK25" s="11" t="s">
        <v>224</v>
      </c>
      <c r="AL25" s="11" t="s">
        <v>225</v>
      </c>
      <c r="AM25" s="10"/>
      <c r="AN25" s="10"/>
      <c r="AO25" s="10"/>
      <c r="AP25" s="10"/>
      <c r="AQ25" s="10"/>
      <c r="AR25" s="10"/>
      <c r="AS25" s="10"/>
      <c r="AT25" s="10"/>
      <c r="AU25" s="10"/>
      <c r="AV25" s="10"/>
      <c r="AW25" s="10"/>
      <c r="AX25" s="10"/>
      <c r="AY25" s="10"/>
      <c r="AZ25" s="10"/>
      <c r="BA25" s="10">
        <v>1</v>
      </c>
      <c r="BB25" s="11" t="s">
        <v>220</v>
      </c>
      <c r="BC25" s="11"/>
      <c r="BD25" s="11" t="s">
        <v>219</v>
      </c>
      <c r="BE25" s="10" t="s">
        <v>458</v>
      </c>
    </row>
    <row r="26" spans="1:57" s="15" customFormat="1" ht="90" x14ac:dyDescent="0.2">
      <c r="A26" s="10">
        <v>15</v>
      </c>
      <c r="B26" s="10">
        <v>15</v>
      </c>
      <c r="C26" s="10" t="s">
        <v>52</v>
      </c>
      <c r="D26" s="10" t="s">
        <v>51</v>
      </c>
      <c r="E26" s="10">
        <v>2015</v>
      </c>
      <c r="F26" s="10" t="s">
        <v>576</v>
      </c>
      <c r="G26" s="10" t="s">
        <v>597</v>
      </c>
      <c r="H26" s="10" t="s">
        <v>18</v>
      </c>
      <c r="I26" s="10">
        <v>11.1</v>
      </c>
      <c r="J26" s="10"/>
      <c r="K26" s="10">
        <v>4</v>
      </c>
      <c r="L26" s="10">
        <v>20</v>
      </c>
      <c r="M26" s="10" t="s">
        <v>362</v>
      </c>
      <c r="N26" s="10" t="s">
        <v>390</v>
      </c>
      <c r="O26" s="11" t="s">
        <v>391</v>
      </c>
      <c r="P26" s="10">
        <v>32</v>
      </c>
      <c r="Q26" s="10"/>
      <c r="R26" s="10"/>
      <c r="S26" s="10"/>
      <c r="T26" s="10"/>
      <c r="U26" s="10" t="s">
        <v>130</v>
      </c>
      <c r="V26" s="11" t="s">
        <v>211</v>
      </c>
      <c r="W26" s="10">
        <v>1</v>
      </c>
      <c r="X26" s="10" t="s">
        <v>220</v>
      </c>
      <c r="Y26" s="10"/>
      <c r="Z26" s="10"/>
      <c r="AA26" s="10">
        <v>21</v>
      </c>
      <c r="AB26" s="10" t="s">
        <v>226</v>
      </c>
      <c r="AC26" s="10" t="s">
        <v>211</v>
      </c>
      <c r="AD26" s="10" t="s">
        <v>190</v>
      </c>
      <c r="AE26" s="10"/>
      <c r="AF26" s="11" t="s">
        <v>227</v>
      </c>
      <c r="AG26" s="11" t="s">
        <v>130</v>
      </c>
      <c r="AH26" s="11" t="s">
        <v>150</v>
      </c>
      <c r="AI26" s="11" t="s">
        <v>456</v>
      </c>
      <c r="AJ26" s="11" t="s">
        <v>457</v>
      </c>
      <c r="AK26" s="11" t="s">
        <v>229</v>
      </c>
      <c r="AL26" s="10" t="s">
        <v>230</v>
      </c>
      <c r="AM26" s="10"/>
      <c r="AN26" s="10"/>
      <c r="AO26" s="10"/>
      <c r="AP26" s="10"/>
      <c r="AQ26" s="10"/>
      <c r="AR26" s="10"/>
      <c r="AS26" s="10"/>
      <c r="AT26" s="10"/>
      <c r="AU26" s="10"/>
      <c r="AV26" s="10"/>
      <c r="AW26" s="10"/>
      <c r="AX26" s="10"/>
      <c r="AY26" s="10"/>
      <c r="AZ26" s="10"/>
      <c r="BA26" s="10">
        <v>1</v>
      </c>
      <c r="BB26" s="10" t="s">
        <v>220</v>
      </c>
      <c r="BC26" s="10"/>
      <c r="BD26" s="11" t="s">
        <v>136</v>
      </c>
      <c r="BE26" s="10" t="s">
        <v>458</v>
      </c>
    </row>
    <row r="27" spans="1:57" s="15" customFormat="1" ht="75" x14ac:dyDescent="0.2">
      <c r="A27" s="10">
        <v>29</v>
      </c>
      <c r="B27" s="10">
        <v>29</v>
      </c>
      <c r="C27" s="10" t="s">
        <v>53</v>
      </c>
      <c r="D27" s="10" t="s">
        <v>20</v>
      </c>
      <c r="E27" s="10">
        <v>2015</v>
      </c>
      <c r="F27" s="23" t="s">
        <v>598</v>
      </c>
      <c r="G27" s="23" t="s">
        <v>598</v>
      </c>
      <c r="H27" s="10" t="s">
        <v>54</v>
      </c>
      <c r="I27" s="10">
        <v>14.42</v>
      </c>
      <c r="J27" s="10"/>
      <c r="K27" s="10"/>
      <c r="L27" s="10"/>
      <c r="M27" s="10" t="s">
        <v>362</v>
      </c>
      <c r="N27" s="10" t="s">
        <v>371</v>
      </c>
      <c r="O27" s="11" t="s">
        <v>392</v>
      </c>
      <c r="P27" s="10">
        <v>12</v>
      </c>
      <c r="Q27" s="10"/>
      <c r="R27" s="10"/>
      <c r="S27" s="10"/>
      <c r="T27" s="10"/>
      <c r="U27" s="10" t="s">
        <v>130</v>
      </c>
      <c r="V27" s="11" t="s">
        <v>130</v>
      </c>
      <c r="W27" s="10">
        <v>1</v>
      </c>
      <c r="X27" s="11" t="s">
        <v>231</v>
      </c>
      <c r="Y27" s="10"/>
      <c r="Z27" s="10"/>
      <c r="AA27" s="10">
        <v>22</v>
      </c>
      <c r="AB27" s="10" t="s">
        <v>142</v>
      </c>
      <c r="AC27" s="10" t="s">
        <v>211</v>
      </c>
      <c r="AD27" s="10" t="s">
        <v>190</v>
      </c>
      <c r="AE27" s="10"/>
      <c r="AF27" s="11" t="s">
        <v>451</v>
      </c>
      <c r="AG27" s="11" t="s">
        <v>167</v>
      </c>
      <c r="AH27" s="11"/>
      <c r="AI27" s="11" t="s">
        <v>232</v>
      </c>
      <c r="AJ27" s="11"/>
      <c r="AK27" s="10"/>
      <c r="AL27" s="10"/>
      <c r="AM27" s="10"/>
      <c r="AN27" s="10"/>
      <c r="AO27" s="10"/>
      <c r="AP27" s="10"/>
      <c r="AQ27" s="10"/>
      <c r="AR27" s="10"/>
      <c r="AS27" s="10"/>
      <c r="AT27" s="10"/>
      <c r="AU27" s="10"/>
      <c r="AV27" s="10"/>
      <c r="AW27" s="10"/>
      <c r="AX27" s="10"/>
      <c r="AY27" s="10"/>
      <c r="AZ27" s="10"/>
      <c r="BA27" s="10">
        <v>1</v>
      </c>
      <c r="BB27" s="11" t="s">
        <v>231</v>
      </c>
      <c r="BC27" s="11"/>
      <c r="BD27" s="11" t="s">
        <v>136</v>
      </c>
      <c r="BE27" s="10" t="s">
        <v>347</v>
      </c>
    </row>
    <row r="28" spans="1:57" s="15" customFormat="1" ht="120" x14ac:dyDescent="0.2">
      <c r="A28" s="10">
        <v>32</v>
      </c>
      <c r="B28" s="10">
        <v>32</v>
      </c>
      <c r="C28" s="10" t="s">
        <v>55</v>
      </c>
      <c r="D28" s="10" t="s">
        <v>20</v>
      </c>
      <c r="E28" s="10">
        <v>2015</v>
      </c>
      <c r="F28" s="23" t="s">
        <v>598</v>
      </c>
      <c r="G28" s="23" t="s">
        <v>598</v>
      </c>
      <c r="H28" s="10" t="s">
        <v>54</v>
      </c>
      <c r="I28" s="10"/>
      <c r="J28" s="10"/>
      <c r="K28" s="10"/>
      <c r="L28" s="10"/>
      <c r="M28" s="10" t="s">
        <v>362</v>
      </c>
      <c r="N28" s="10" t="s">
        <v>371</v>
      </c>
      <c r="O28" s="11" t="s">
        <v>392</v>
      </c>
      <c r="P28" s="10">
        <v>12</v>
      </c>
      <c r="Q28" s="10"/>
      <c r="R28" s="10"/>
      <c r="S28" s="10"/>
      <c r="T28" s="10"/>
      <c r="U28" s="10" t="s">
        <v>130</v>
      </c>
      <c r="V28" s="11" t="s">
        <v>130</v>
      </c>
      <c r="W28" s="10">
        <v>1</v>
      </c>
      <c r="X28" s="11" t="s">
        <v>233</v>
      </c>
      <c r="Y28" s="10"/>
      <c r="Z28" s="10"/>
      <c r="AA28" s="10">
        <v>23</v>
      </c>
      <c r="AB28" s="10" t="s">
        <v>211</v>
      </c>
      <c r="AC28" s="10" t="s">
        <v>211</v>
      </c>
      <c r="AD28" s="10" t="s">
        <v>190</v>
      </c>
      <c r="AE28" s="10"/>
      <c r="AF28" s="11" t="s">
        <v>450</v>
      </c>
      <c r="AG28" s="11" t="s">
        <v>167</v>
      </c>
      <c r="AH28" s="11"/>
      <c r="AI28" s="11" t="s">
        <v>234</v>
      </c>
      <c r="AJ28" s="11"/>
      <c r="AK28" s="10"/>
      <c r="AL28" s="10"/>
      <c r="AM28" s="10"/>
      <c r="AN28" s="10"/>
      <c r="AO28" s="10"/>
      <c r="AP28" s="10"/>
      <c r="AQ28" s="10"/>
      <c r="AR28" s="10"/>
      <c r="AS28" s="10"/>
      <c r="AT28" s="10"/>
      <c r="AU28" s="10"/>
      <c r="AV28" s="10"/>
      <c r="AW28" s="10"/>
      <c r="AX28" s="10"/>
      <c r="AY28" s="10"/>
      <c r="AZ28" s="10"/>
      <c r="BA28" s="10">
        <v>1</v>
      </c>
      <c r="BB28" s="11" t="s">
        <v>233</v>
      </c>
      <c r="BC28" s="11"/>
      <c r="BD28" s="11" t="s">
        <v>136</v>
      </c>
      <c r="BE28" s="10" t="s">
        <v>347</v>
      </c>
    </row>
    <row r="29" spans="1:57" s="15" customFormat="1" ht="45" x14ac:dyDescent="0.2">
      <c r="A29" s="10">
        <v>31</v>
      </c>
      <c r="B29" s="10">
        <v>31</v>
      </c>
      <c r="C29" s="10" t="s">
        <v>56</v>
      </c>
      <c r="D29" s="10" t="s">
        <v>57</v>
      </c>
      <c r="E29" s="10">
        <v>2013</v>
      </c>
      <c r="F29" s="10" t="s">
        <v>576</v>
      </c>
      <c r="G29" s="10" t="s">
        <v>576</v>
      </c>
      <c r="H29" s="10" t="s">
        <v>13</v>
      </c>
      <c r="I29" s="10">
        <v>9.7799999999999994</v>
      </c>
      <c r="J29" s="10">
        <v>1.29</v>
      </c>
      <c r="K29" s="10">
        <v>6</v>
      </c>
      <c r="L29" s="10">
        <v>12</v>
      </c>
      <c r="M29" s="10" t="s">
        <v>362</v>
      </c>
      <c r="N29" s="10" t="s">
        <v>393</v>
      </c>
      <c r="O29" s="11" t="s">
        <v>394</v>
      </c>
      <c r="P29" s="10">
        <v>35</v>
      </c>
      <c r="Q29" s="10"/>
      <c r="R29" s="10"/>
      <c r="S29" s="10"/>
      <c r="T29" s="10"/>
      <c r="U29" s="10" t="s">
        <v>130</v>
      </c>
      <c r="V29" s="11" t="s">
        <v>235</v>
      </c>
      <c r="W29" s="10">
        <v>0</v>
      </c>
      <c r="X29" s="10"/>
      <c r="Y29" s="10"/>
      <c r="Z29" s="10"/>
      <c r="AA29" s="10">
        <v>24</v>
      </c>
      <c r="AB29" s="10" t="s">
        <v>98</v>
      </c>
      <c r="AC29" s="10" t="s">
        <v>235</v>
      </c>
      <c r="AD29" s="10" t="s">
        <v>128</v>
      </c>
      <c r="AE29" s="10"/>
      <c r="AF29" s="11" t="s">
        <v>237</v>
      </c>
      <c r="AG29" s="11" t="s">
        <v>130</v>
      </c>
      <c r="AH29" s="11" t="s">
        <v>131</v>
      </c>
      <c r="AI29" s="11" t="s">
        <v>238</v>
      </c>
      <c r="AJ29" s="11" t="s">
        <v>152</v>
      </c>
      <c r="AK29" s="11" t="s">
        <v>573</v>
      </c>
      <c r="AL29" s="10" t="s">
        <v>452</v>
      </c>
      <c r="AM29" s="10"/>
      <c r="AN29" s="10"/>
      <c r="AO29" s="10"/>
      <c r="AP29" s="10"/>
      <c r="AQ29" s="10"/>
      <c r="AR29" s="10"/>
      <c r="AS29" s="10"/>
      <c r="AT29" s="10"/>
      <c r="AU29" s="10"/>
      <c r="AV29" s="10"/>
      <c r="AW29" s="10"/>
      <c r="AX29" s="10"/>
      <c r="AY29" s="10"/>
      <c r="AZ29" s="10"/>
      <c r="BA29" s="10">
        <v>0</v>
      </c>
      <c r="BB29" s="10"/>
      <c r="BC29" s="10"/>
      <c r="BD29" s="11" t="s">
        <v>236</v>
      </c>
      <c r="BE29" s="10" t="s">
        <v>453</v>
      </c>
    </row>
    <row r="30" spans="1:57" s="15" customFormat="1" ht="90" x14ac:dyDescent="0.2">
      <c r="A30" s="10">
        <v>5</v>
      </c>
      <c r="B30" s="10">
        <v>5</v>
      </c>
      <c r="C30" s="10" t="s">
        <v>58</v>
      </c>
      <c r="D30" s="10" t="s">
        <v>59</v>
      </c>
      <c r="E30" s="10">
        <v>2017</v>
      </c>
      <c r="F30" s="10" t="s">
        <v>595</v>
      </c>
      <c r="G30" s="10" t="s">
        <v>595</v>
      </c>
      <c r="H30" s="10" t="s">
        <v>18</v>
      </c>
      <c r="I30" s="10">
        <v>25</v>
      </c>
      <c r="J30" s="10"/>
      <c r="K30" s="10"/>
      <c r="L30" s="10"/>
      <c r="M30" s="10" t="s">
        <v>362</v>
      </c>
      <c r="N30" s="10" t="s">
        <v>395</v>
      </c>
      <c r="O30" s="11" t="s">
        <v>396</v>
      </c>
      <c r="P30" s="10">
        <v>38</v>
      </c>
      <c r="Q30" s="10"/>
      <c r="R30" s="10"/>
      <c r="S30" s="10"/>
      <c r="T30" s="10"/>
      <c r="U30" s="10" t="s">
        <v>130</v>
      </c>
      <c r="V30" s="11" t="s">
        <v>460</v>
      </c>
      <c r="W30" s="10">
        <v>1</v>
      </c>
      <c r="X30" s="11" t="s">
        <v>239</v>
      </c>
      <c r="Y30" s="10"/>
      <c r="Z30" s="10"/>
      <c r="AA30" s="10">
        <v>25</v>
      </c>
      <c r="AB30" s="10" t="s">
        <v>98</v>
      </c>
      <c r="AC30" s="11" t="s">
        <v>460</v>
      </c>
      <c r="AD30" s="11" t="s">
        <v>525</v>
      </c>
      <c r="AE30" s="10"/>
      <c r="AF30" s="11" t="s">
        <v>240</v>
      </c>
      <c r="AG30" s="11" t="s">
        <v>130</v>
      </c>
      <c r="AH30" s="11" t="s">
        <v>131</v>
      </c>
      <c r="AI30" s="11" t="s">
        <v>459</v>
      </c>
      <c r="AJ30" s="11" t="s">
        <v>228</v>
      </c>
      <c r="AK30" s="23" t="s">
        <v>136</v>
      </c>
      <c r="AL30" s="11" t="s">
        <v>241</v>
      </c>
      <c r="AM30" s="10" t="s">
        <v>242</v>
      </c>
      <c r="AN30" s="10"/>
      <c r="AO30" s="10"/>
      <c r="AP30" s="10"/>
      <c r="AQ30" s="10"/>
      <c r="AR30" s="10"/>
      <c r="AS30" s="10"/>
      <c r="AT30" s="10"/>
      <c r="AU30" s="10"/>
      <c r="AV30" s="10"/>
      <c r="AW30" s="10"/>
      <c r="AX30" s="10"/>
      <c r="AY30" s="10"/>
      <c r="AZ30" s="10"/>
      <c r="BA30" s="10">
        <v>1</v>
      </c>
      <c r="BB30" s="11" t="s">
        <v>239</v>
      </c>
      <c r="BC30" s="11"/>
      <c r="BD30" s="11" t="s">
        <v>136</v>
      </c>
      <c r="BE30" s="10" t="s">
        <v>347</v>
      </c>
    </row>
    <row r="31" spans="1:57" s="26" customFormat="1" ht="150" x14ac:dyDescent="0.2">
      <c r="A31" s="24">
        <v>18</v>
      </c>
      <c r="B31" s="24">
        <v>18</v>
      </c>
      <c r="C31" s="24" t="s">
        <v>60</v>
      </c>
      <c r="D31" s="24" t="s">
        <v>61</v>
      </c>
      <c r="E31" s="24">
        <v>2015</v>
      </c>
      <c r="F31" s="24"/>
      <c r="G31" s="24"/>
      <c r="H31" s="24" t="s">
        <v>16</v>
      </c>
      <c r="I31" s="24">
        <v>0.25</v>
      </c>
      <c r="J31" s="24"/>
      <c r="K31" s="24"/>
      <c r="L31" s="24"/>
      <c r="M31" s="24" t="s">
        <v>397</v>
      </c>
      <c r="N31" s="24" t="s">
        <v>398</v>
      </c>
      <c r="O31" s="25" t="s">
        <v>399</v>
      </c>
      <c r="P31" s="24">
        <v>11</v>
      </c>
      <c r="Q31" s="24"/>
      <c r="R31" s="24"/>
      <c r="S31" s="24"/>
      <c r="T31" s="24"/>
      <c r="U31" s="24" t="s">
        <v>130</v>
      </c>
      <c r="V31" s="25" t="s">
        <v>130</v>
      </c>
      <c r="W31" s="24">
        <v>1</v>
      </c>
      <c r="X31" s="25" t="s">
        <v>245</v>
      </c>
      <c r="Y31" s="24"/>
      <c r="Z31" s="24"/>
      <c r="AA31" s="24">
        <v>26</v>
      </c>
      <c r="AB31" s="24" t="s">
        <v>243</v>
      </c>
      <c r="AC31" s="24" t="s">
        <v>211</v>
      </c>
      <c r="AD31" s="24" t="s">
        <v>190</v>
      </c>
      <c r="AE31" s="24"/>
      <c r="AF31" s="25" t="s">
        <v>599</v>
      </c>
      <c r="AG31" s="25" t="s">
        <v>130</v>
      </c>
      <c r="AH31" s="25" t="s">
        <v>136</v>
      </c>
      <c r="AI31" s="25" t="s">
        <v>600</v>
      </c>
      <c r="AJ31" s="25" t="s">
        <v>228</v>
      </c>
      <c r="AK31" s="25" t="s">
        <v>246</v>
      </c>
      <c r="AL31" s="25" t="s">
        <v>247</v>
      </c>
      <c r="AM31" s="24"/>
      <c r="AN31" s="24"/>
      <c r="AO31" s="24"/>
      <c r="AP31" s="24"/>
      <c r="AQ31" s="25" t="s">
        <v>248</v>
      </c>
      <c r="AR31" s="24"/>
      <c r="AS31" s="24"/>
      <c r="AT31" s="24"/>
      <c r="AU31" s="24"/>
      <c r="AV31" s="24"/>
      <c r="AW31" s="24"/>
      <c r="AX31" s="24"/>
      <c r="AY31" s="24"/>
      <c r="AZ31" s="24"/>
      <c r="BA31" s="24">
        <v>1</v>
      </c>
      <c r="BB31" s="25" t="s">
        <v>245</v>
      </c>
      <c r="BC31" s="25"/>
      <c r="BD31" s="25" t="s">
        <v>244</v>
      </c>
      <c r="BE31" s="24" t="s">
        <v>446</v>
      </c>
    </row>
    <row r="32" spans="1:57" s="15" customFormat="1" ht="120" x14ac:dyDescent="0.2">
      <c r="A32" s="10">
        <v>30</v>
      </c>
      <c r="B32" s="10">
        <v>30</v>
      </c>
      <c r="C32" s="10" t="s">
        <v>53</v>
      </c>
      <c r="D32" s="10" t="s">
        <v>55</v>
      </c>
      <c r="E32" s="10">
        <v>2019</v>
      </c>
      <c r="F32" s="10" t="s">
        <v>576</v>
      </c>
      <c r="G32" s="10" t="s">
        <v>578</v>
      </c>
      <c r="H32" s="10" t="s">
        <v>13</v>
      </c>
      <c r="I32" s="10">
        <v>5.85</v>
      </c>
      <c r="J32" s="10">
        <v>0.96</v>
      </c>
      <c r="K32" s="10"/>
      <c r="L32" s="10"/>
      <c r="M32" s="10" t="s">
        <v>362</v>
      </c>
      <c r="N32" s="10" t="s">
        <v>371</v>
      </c>
      <c r="O32" s="11" t="s">
        <v>400</v>
      </c>
      <c r="P32" s="10">
        <v>8</v>
      </c>
      <c r="Q32" s="10"/>
      <c r="R32" s="10"/>
      <c r="S32" s="10"/>
      <c r="T32" s="10"/>
      <c r="U32" s="10" t="s">
        <v>531</v>
      </c>
      <c r="V32" s="11" t="s">
        <v>249</v>
      </c>
      <c r="W32" s="10">
        <v>1</v>
      </c>
      <c r="X32" s="11" t="s">
        <v>251</v>
      </c>
      <c r="Y32" s="10"/>
      <c r="Z32" s="10"/>
      <c r="AA32" s="10">
        <v>27</v>
      </c>
      <c r="AB32" s="10" t="s">
        <v>142</v>
      </c>
      <c r="AC32" s="10" t="s">
        <v>249</v>
      </c>
      <c r="AD32" s="11" t="s">
        <v>523</v>
      </c>
      <c r="AE32" s="10"/>
      <c r="AF32" s="11" t="s">
        <v>252</v>
      </c>
      <c r="AG32" s="11" t="s">
        <v>130</v>
      </c>
      <c r="AH32" s="11" t="s">
        <v>136</v>
      </c>
      <c r="AI32" s="11" t="s">
        <v>253</v>
      </c>
      <c r="AJ32" s="11" t="s">
        <v>254</v>
      </c>
      <c r="AK32" s="11" t="s">
        <v>255</v>
      </c>
      <c r="AL32" s="12" t="s">
        <v>476</v>
      </c>
      <c r="AM32" s="10"/>
      <c r="AN32" s="10"/>
      <c r="AO32" s="10"/>
      <c r="AP32" s="10"/>
      <c r="AQ32" s="10"/>
      <c r="AR32" s="10"/>
      <c r="AS32" s="10"/>
      <c r="AT32" s="10"/>
      <c r="AU32" s="10"/>
      <c r="AV32" s="10"/>
      <c r="AW32" s="10"/>
      <c r="AX32" s="10"/>
      <c r="AY32" s="10"/>
      <c r="AZ32" s="10"/>
      <c r="BA32" s="10">
        <v>1</v>
      </c>
      <c r="BB32" s="11" t="s">
        <v>251</v>
      </c>
      <c r="BC32" s="11"/>
      <c r="BD32" s="11" t="s">
        <v>250</v>
      </c>
      <c r="BE32" s="10" t="s">
        <v>477</v>
      </c>
    </row>
    <row r="33" spans="1:57" s="15" customFormat="1" ht="45" x14ac:dyDescent="0.2">
      <c r="A33" s="10">
        <v>39</v>
      </c>
      <c r="B33" s="10">
        <v>39</v>
      </c>
      <c r="C33" s="10" t="s">
        <v>62</v>
      </c>
      <c r="D33" s="10" t="s">
        <v>63</v>
      </c>
      <c r="E33" s="10">
        <v>2019</v>
      </c>
      <c r="F33" s="10" t="s">
        <v>576</v>
      </c>
      <c r="G33" s="10" t="s">
        <v>576</v>
      </c>
      <c r="H33" s="10" t="s">
        <v>13</v>
      </c>
      <c r="I33" s="10">
        <f>66.98/12</f>
        <v>5.581666666666667</v>
      </c>
      <c r="J33" s="10">
        <f>4.16/12</f>
        <v>0.34666666666666668</v>
      </c>
      <c r="K33" s="10">
        <f>58/12</f>
        <v>4.833333333333333</v>
      </c>
      <c r="L33" s="10">
        <f>80/12</f>
        <v>6.666666666666667</v>
      </c>
      <c r="M33" s="10" t="s">
        <v>362</v>
      </c>
      <c r="N33" s="10" t="s">
        <v>401</v>
      </c>
      <c r="O33" s="11" t="s">
        <v>136</v>
      </c>
      <c r="P33" s="10">
        <v>22</v>
      </c>
      <c r="Q33" s="10"/>
      <c r="R33" s="10"/>
      <c r="S33" s="10"/>
      <c r="T33" s="10"/>
      <c r="U33" s="10" t="s">
        <v>531</v>
      </c>
      <c r="V33" s="11" t="s">
        <v>256</v>
      </c>
      <c r="W33" s="10">
        <v>1</v>
      </c>
      <c r="X33" s="11" t="s">
        <v>258</v>
      </c>
      <c r="Y33" s="10"/>
      <c r="Z33" s="10"/>
      <c r="AA33" s="10">
        <v>28</v>
      </c>
      <c r="AB33" s="10" t="s">
        <v>142</v>
      </c>
      <c r="AC33" s="10" t="s">
        <v>256</v>
      </c>
      <c r="AD33" s="11" t="s">
        <v>521</v>
      </c>
      <c r="AE33" s="10"/>
      <c r="AF33" s="11"/>
      <c r="AG33" s="11"/>
      <c r="AH33" s="11"/>
      <c r="AI33" s="11"/>
      <c r="AJ33" s="11"/>
      <c r="AK33" s="11" t="s">
        <v>255</v>
      </c>
      <c r="AL33" s="11" t="s">
        <v>548</v>
      </c>
      <c r="AM33" s="10"/>
      <c r="AN33" s="10"/>
      <c r="AO33" s="10"/>
      <c r="AP33" s="10"/>
      <c r="AQ33" s="10"/>
      <c r="AR33" s="10"/>
      <c r="AS33" s="10"/>
      <c r="AT33" s="10"/>
      <c r="AU33" s="10"/>
      <c r="AV33" s="10"/>
      <c r="AW33" s="10"/>
      <c r="AX33" s="10"/>
      <c r="AY33" s="10"/>
      <c r="AZ33" s="10"/>
      <c r="BA33" s="10">
        <v>1</v>
      </c>
      <c r="BB33" s="11" t="s">
        <v>258</v>
      </c>
      <c r="BC33" s="11"/>
      <c r="BD33" s="11" t="s">
        <v>257</v>
      </c>
      <c r="BE33" s="10" t="s">
        <v>458</v>
      </c>
    </row>
    <row r="34" spans="1:57" s="26" customFormat="1" ht="30" x14ac:dyDescent="0.2">
      <c r="A34" s="24">
        <v>36</v>
      </c>
      <c r="B34" s="24">
        <v>36</v>
      </c>
      <c r="C34" s="24" t="s">
        <v>64</v>
      </c>
      <c r="D34" s="24" t="s">
        <v>65</v>
      </c>
      <c r="E34" s="24">
        <v>2012</v>
      </c>
      <c r="F34" s="24"/>
      <c r="G34" s="24"/>
      <c r="H34" s="24" t="s">
        <v>66</v>
      </c>
      <c r="I34" s="24">
        <v>39.700000000000003</v>
      </c>
      <c r="J34" s="24">
        <v>17</v>
      </c>
      <c r="K34" s="24">
        <v>17</v>
      </c>
      <c r="L34" s="24">
        <v>87</v>
      </c>
      <c r="M34" s="24" t="s">
        <v>402</v>
      </c>
      <c r="N34" s="24" t="s">
        <v>403</v>
      </c>
      <c r="O34" s="25" t="s">
        <v>404</v>
      </c>
      <c r="P34" s="24">
        <v>3</v>
      </c>
      <c r="Q34" s="24"/>
      <c r="R34" s="24"/>
      <c r="S34" s="24"/>
      <c r="T34" s="24"/>
      <c r="U34" s="24" t="s">
        <v>259</v>
      </c>
      <c r="V34" s="25" t="s">
        <v>259</v>
      </c>
      <c r="W34" s="24">
        <v>1</v>
      </c>
      <c r="X34" s="24" t="s">
        <v>481</v>
      </c>
      <c r="Y34" s="24"/>
      <c r="Z34" s="24"/>
      <c r="AA34" s="24">
        <v>29</v>
      </c>
      <c r="AB34" s="24" t="s">
        <v>142</v>
      </c>
      <c r="AC34" s="24" t="s">
        <v>259</v>
      </c>
      <c r="AD34" s="24" t="s">
        <v>521</v>
      </c>
      <c r="AE34" s="24"/>
      <c r="AF34" s="25"/>
      <c r="AG34" s="25"/>
      <c r="AH34" s="25"/>
      <c r="AI34" s="24"/>
      <c r="AJ34" s="24"/>
      <c r="AK34" s="24"/>
      <c r="AL34" s="24"/>
      <c r="AM34" s="24"/>
      <c r="AN34" s="24"/>
      <c r="AO34" s="24"/>
      <c r="AP34" s="24"/>
      <c r="AQ34" s="24"/>
      <c r="AR34" s="24"/>
      <c r="AS34" s="25" t="s">
        <v>568</v>
      </c>
      <c r="AT34" s="25" t="s">
        <v>480</v>
      </c>
      <c r="AU34" s="24"/>
      <c r="AV34" s="24"/>
      <c r="AW34" s="24"/>
      <c r="AX34" s="24"/>
      <c r="AY34" s="24"/>
      <c r="AZ34" s="24"/>
      <c r="BA34" s="24">
        <v>1</v>
      </c>
      <c r="BB34" s="24" t="s">
        <v>481</v>
      </c>
      <c r="BC34" s="24"/>
      <c r="BD34" s="25" t="s">
        <v>260</v>
      </c>
      <c r="BE34" s="24" t="s">
        <v>338</v>
      </c>
    </row>
    <row r="35" spans="1:57" s="26" customFormat="1" ht="135" x14ac:dyDescent="0.2">
      <c r="A35" s="24">
        <v>42</v>
      </c>
      <c r="B35" s="24">
        <v>42</v>
      </c>
      <c r="C35" s="24" t="s">
        <v>67</v>
      </c>
      <c r="D35" s="24" t="s">
        <v>68</v>
      </c>
      <c r="E35" s="24">
        <v>2011</v>
      </c>
      <c r="F35" s="24"/>
      <c r="G35" s="24"/>
      <c r="H35" s="24" t="s">
        <v>32</v>
      </c>
      <c r="I35" s="24">
        <v>40.35</v>
      </c>
      <c r="J35" s="24">
        <v>15.69</v>
      </c>
      <c r="K35" s="24">
        <v>18</v>
      </c>
      <c r="L35" s="24">
        <v>65</v>
      </c>
      <c r="M35" s="24" t="s">
        <v>405</v>
      </c>
      <c r="N35" s="24" t="s">
        <v>406</v>
      </c>
      <c r="O35" s="25" t="s">
        <v>136</v>
      </c>
      <c r="P35" s="24">
        <v>23</v>
      </c>
      <c r="Q35" s="24"/>
      <c r="R35" s="24"/>
      <c r="S35" s="24"/>
      <c r="T35" s="24"/>
      <c r="U35" s="24" t="s">
        <v>259</v>
      </c>
      <c r="V35" s="25" t="s">
        <v>259</v>
      </c>
      <c r="W35" s="24">
        <v>0</v>
      </c>
      <c r="X35" s="24"/>
      <c r="Y35" s="24"/>
      <c r="Z35" s="24"/>
      <c r="AA35" s="24">
        <v>30</v>
      </c>
      <c r="AB35" s="24" t="s">
        <v>261</v>
      </c>
      <c r="AC35" s="24" t="s">
        <v>259</v>
      </c>
      <c r="AD35" s="25" t="s">
        <v>128</v>
      </c>
      <c r="AE35" s="24"/>
      <c r="AF35" s="25"/>
      <c r="AG35" s="25"/>
      <c r="AH35" s="25"/>
      <c r="AI35" s="24"/>
      <c r="AJ35" s="24"/>
      <c r="AK35" s="24"/>
      <c r="AL35" s="24"/>
      <c r="AM35" s="24"/>
      <c r="AN35" s="24"/>
      <c r="AO35" s="24"/>
      <c r="AP35" s="24"/>
      <c r="AQ35" s="24"/>
      <c r="AR35" s="24"/>
      <c r="AS35" s="25" t="s">
        <v>478</v>
      </c>
      <c r="AT35" s="25" t="s">
        <v>479</v>
      </c>
      <c r="AU35" s="24"/>
      <c r="AV35" s="24"/>
      <c r="AW35" s="24"/>
      <c r="AX35" s="24"/>
      <c r="AY35" s="24"/>
      <c r="AZ35" s="24"/>
      <c r="BA35" s="24">
        <v>0</v>
      </c>
      <c r="BB35" s="24"/>
      <c r="BC35" s="24"/>
      <c r="BD35" s="25" t="s">
        <v>136</v>
      </c>
      <c r="BE35" s="24" t="s">
        <v>338</v>
      </c>
    </row>
    <row r="36" spans="1:57" s="15" customFormat="1" ht="120" x14ac:dyDescent="0.2">
      <c r="A36" s="10">
        <v>24</v>
      </c>
      <c r="B36" s="10">
        <v>24</v>
      </c>
      <c r="C36" s="10" t="s">
        <v>69</v>
      </c>
      <c r="D36" s="10" t="s">
        <v>70</v>
      </c>
      <c r="E36" s="10">
        <v>2015</v>
      </c>
      <c r="F36" s="10" t="s">
        <v>576</v>
      </c>
      <c r="G36" s="10" t="s">
        <v>594</v>
      </c>
      <c r="H36" s="10" t="s">
        <v>16</v>
      </c>
      <c r="I36" s="10">
        <v>21.57</v>
      </c>
      <c r="J36" s="10">
        <v>1.01</v>
      </c>
      <c r="K36" s="10"/>
      <c r="L36" s="10"/>
      <c r="M36" s="10" t="s">
        <v>372</v>
      </c>
      <c r="N36" s="10" t="s">
        <v>407</v>
      </c>
      <c r="O36" s="11" t="s">
        <v>136</v>
      </c>
      <c r="P36" s="10">
        <v>24</v>
      </c>
      <c r="Q36" s="10"/>
      <c r="R36" s="10"/>
      <c r="S36" s="10"/>
      <c r="T36" s="10"/>
      <c r="U36" s="10" t="s">
        <v>531</v>
      </c>
      <c r="V36" s="11" t="s">
        <v>263</v>
      </c>
      <c r="W36" s="10">
        <v>0</v>
      </c>
      <c r="X36" s="10"/>
      <c r="Y36" s="10"/>
      <c r="Z36" s="10"/>
      <c r="AA36" s="10">
        <v>31</v>
      </c>
      <c r="AB36" s="10" t="s">
        <v>262</v>
      </c>
      <c r="AC36" s="10" t="s">
        <v>263</v>
      </c>
      <c r="AD36" s="11" t="s">
        <v>128</v>
      </c>
      <c r="AE36" s="10"/>
      <c r="AF36" s="11"/>
      <c r="AG36" s="11"/>
      <c r="AH36" s="11"/>
      <c r="AI36" s="10"/>
      <c r="AJ36" s="10"/>
      <c r="AK36" s="11" t="s">
        <v>482</v>
      </c>
      <c r="AL36" s="11" t="s">
        <v>483</v>
      </c>
      <c r="AM36" s="10"/>
      <c r="AN36" s="10"/>
      <c r="AO36" s="11" t="s">
        <v>265</v>
      </c>
      <c r="AP36" s="10"/>
      <c r="AQ36" s="11"/>
      <c r="AR36" s="10"/>
      <c r="AS36" s="10"/>
      <c r="AT36" s="10"/>
      <c r="AU36" s="10"/>
      <c r="AV36" s="10"/>
      <c r="AW36" s="10"/>
      <c r="AX36" s="10"/>
      <c r="AY36" s="10"/>
      <c r="AZ36" s="10"/>
      <c r="BA36" s="10">
        <v>0</v>
      </c>
      <c r="BB36" s="10"/>
      <c r="BC36" s="10"/>
      <c r="BD36" s="11" t="s">
        <v>264</v>
      </c>
      <c r="BE36" s="10" t="s">
        <v>338</v>
      </c>
    </row>
    <row r="37" spans="1:57" s="15" customFormat="1" ht="60" x14ac:dyDescent="0.2">
      <c r="A37" s="10">
        <v>23</v>
      </c>
      <c r="B37" s="10">
        <v>23</v>
      </c>
      <c r="C37" s="10" t="s">
        <v>71</v>
      </c>
      <c r="D37" s="10" t="s">
        <v>72</v>
      </c>
      <c r="E37" s="10">
        <v>2017</v>
      </c>
      <c r="F37" s="10" t="s">
        <v>583</v>
      </c>
      <c r="G37" s="10" t="s">
        <v>576</v>
      </c>
      <c r="H37" s="10" t="s">
        <v>559</v>
      </c>
      <c r="I37" s="10">
        <f>33/365</f>
        <v>9.0410958904109592E-2</v>
      </c>
      <c r="J37" s="10">
        <f>20/365</f>
        <v>5.4794520547945202E-2</v>
      </c>
      <c r="K37" s="10">
        <f>6/365</f>
        <v>1.643835616438356E-2</v>
      </c>
      <c r="L37" s="10">
        <f>161/365</f>
        <v>0.44109589041095892</v>
      </c>
      <c r="M37" s="10" t="s">
        <v>362</v>
      </c>
      <c r="N37" s="10" t="s">
        <v>408</v>
      </c>
      <c r="O37" s="11" t="s">
        <v>409</v>
      </c>
      <c r="P37" s="10">
        <v>5</v>
      </c>
      <c r="Q37" s="10"/>
      <c r="R37" s="10"/>
      <c r="S37" s="10"/>
      <c r="T37" s="10"/>
      <c r="U37" s="10" t="s">
        <v>528</v>
      </c>
      <c r="V37" s="11" t="s">
        <v>266</v>
      </c>
      <c r="W37" s="10">
        <v>1</v>
      </c>
      <c r="X37" s="10" t="s">
        <v>267</v>
      </c>
      <c r="Y37" s="10"/>
      <c r="Z37" s="10"/>
      <c r="AA37" s="10">
        <v>32</v>
      </c>
      <c r="AB37" s="10" t="s">
        <v>142</v>
      </c>
      <c r="AC37" s="10" t="s">
        <v>266</v>
      </c>
      <c r="AD37" s="11" t="s">
        <v>522</v>
      </c>
      <c r="AE37" s="10"/>
      <c r="AF37" s="11" t="s">
        <v>484</v>
      </c>
      <c r="AG37" s="11" t="s">
        <v>130</v>
      </c>
      <c r="AH37" s="11" t="s">
        <v>131</v>
      </c>
      <c r="AI37" s="11" t="s">
        <v>485</v>
      </c>
      <c r="AJ37" s="11" t="s">
        <v>223</v>
      </c>
      <c r="AK37" s="11" t="s">
        <v>268</v>
      </c>
      <c r="AL37" s="11" t="s">
        <v>269</v>
      </c>
      <c r="AM37" s="10"/>
      <c r="AN37" s="10"/>
      <c r="AO37" s="10"/>
      <c r="AP37" s="10"/>
      <c r="AQ37" s="10"/>
      <c r="AR37" s="10"/>
      <c r="AS37" s="10"/>
      <c r="AT37" s="10"/>
      <c r="AU37" s="10"/>
      <c r="AV37" s="10"/>
      <c r="AW37" s="10"/>
      <c r="AX37" s="10"/>
      <c r="AY37" s="10"/>
      <c r="AZ37" s="10"/>
      <c r="BA37" s="10">
        <v>1</v>
      </c>
      <c r="BB37" s="10" t="s">
        <v>267</v>
      </c>
      <c r="BC37" s="10"/>
      <c r="BD37" s="11" t="s">
        <v>136</v>
      </c>
      <c r="BE37" s="10" t="s">
        <v>338</v>
      </c>
    </row>
    <row r="38" spans="1:57" ht="90" x14ac:dyDescent="0.2">
      <c r="A38" s="7">
        <v>2</v>
      </c>
      <c r="B38" s="7">
        <v>2</v>
      </c>
      <c r="C38" s="7" t="s">
        <v>73</v>
      </c>
      <c r="D38" s="7"/>
      <c r="E38" s="7">
        <v>2012</v>
      </c>
      <c r="F38" s="6" t="s">
        <v>603</v>
      </c>
      <c r="G38" s="6" t="s">
        <v>603</v>
      </c>
      <c r="H38" s="7" t="s">
        <v>13</v>
      </c>
      <c r="I38" s="7"/>
      <c r="J38" s="7"/>
      <c r="K38" s="7">
        <v>4.8</v>
      </c>
      <c r="L38" s="7">
        <v>18.3</v>
      </c>
      <c r="M38" s="7" t="s">
        <v>362</v>
      </c>
      <c r="N38" s="8" t="s">
        <v>390</v>
      </c>
      <c r="O38" s="8" t="s">
        <v>391</v>
      </c>
      <c r="P38" s="7">
        <v>32</v>
      </c>
      <c r="Q38" s="7"/>
      <c r="R38" s="7"/>
      <c r="S38" s="7"/>
      <c r="T38" s="7"/>
      <c r="U38" s="1" t="s">
        <v>528</v>
      </c>
      <c r="V38" s="8" t="s">
        <v>266</v>
      </c>
      <c r="W38" s="7">
        <v>0</v>
      </c>
      <c r="X38" s="7"/>
      <c r="Y38" s="7"/>
      <c r="Z38" s="7"/>
      <c r="AA38" s="9">
        <v>33</v>
      </c>
      <c r="AB38" s="7" t="s">
        <v>270</v>
      </c>
      <c r="AC38" s="7" t="s">
        <v>266</v>
      </c>
      <c r="AD38" s="7" t="s">
        <v>128</v>
      </c>
      <c r="AE38" s="7"/>
      <c r="AF38" s="8" t="s">
        <v>486</v>
      </c>
      <c r="AG38" s="5" t="s">
        <v>130</v>
      </c>
      <c r="AH38" s="5" t="s">
        <v>131</v>
      </c>
      <c r="AI38" s="8" t="s">
        <v>271</v>
      </c>
      <c r="AJ38" s="8" t="s">
        <v>272</v>
      </c>
      <c r="AK38" s="8" t="s">
        <v>273</v>
      </c>
      <c r="AL38" s="8" t="s">
        <v>274</v>
      </c>
      <c r="AM38" s="7"/>
      <c r="AN38" s="7"/>
      <c r="AO38" s="7"/>
      <c r="AP38" s="7"/>
      <c r="AQ38" s="7"/>
      <c r="AR38" s="7"/>
      <c r="AS38" s="7"/>
      <c r="AT38" s="7"/>
      <c r="AU38" s="7"/>
      <c r="AV38" s="7"/>
      <c r="AW38" s="7"/>
      <c r="AX38" s="7"/>
      <c r="AY38" s="7"/>
      <c r="AZ38" s="7"/>
      <c r="BA38" s="7">
        <v>0</v>
      </c>
      <c r="BB38" s="7"/>
      <c r="BC38" s="7"/>
      <c r="BD38" s="8" t="s">
        <v>136</v>
      </c>
      <c r="BE38" s="7" t="s">
        <v>446</v>
      </c>
    </row>
    <row r="39" spans="1:57" s="1" customFormat="1" ht="30" x14ac:dyDescent="0.2">
      <c r="A39" s="1">
        <v>26</v>
      </c>
      <c r="B39" s="1">
        <v>26</v>
      </c>
      <c r="C39" s="1" t="s">
        <v>74</v>
      </c>
      <c r="D39" s="1" t="s">
        <v>73</v>
      </c>
      <c r="E39" s="1">
        <v>2010</v>
      </c>
      <c r="F39" s="6" t="s">
        <v>592</v>
      </c>
      <c r="G39" s="6" t="s">
        <v>593</v>
      </c>
      <c r="H39" s="1" t="s">
        <v>13</v>
      </c>
      <c r="I39" s="1">
        <v>10.91</v>
      </c>
      <c r="J39" s="1">
        <v>0.21</v>
      </c>
      <c r="K39" s="1">
        <v>4.0999999999999996</v>
      </c>
      <c r="L39" s="1">
        <v>18.25</v>
      </c>
      <c r="M39" s="1" t="s">
        <v>362</v>
      </c>
      <c r="N39" s="1" t="s">
        <v>390</v>
      </c>
      <c r="O39" s="5" t="s">
        <v>391</v>
      </c>
      <c r="P39" s="1">
        <v>32</v>
      </c>
      <c r="U39" s="1" t="s">
        <v>528</v>
      </c>
      <c r="V39" s="5" t="s">
        <v>266</v>
      </c>
      <c r="W39" s="1">
        <v>0</v>
      </c>
      <c r="AA39" s="6">
        <v>33</v>
      </c>
      <c r="AB39" s="1" t="s">
        <v>275</v>
      </c>
      <c r="AC39" s="1" t="s">
        <v>266</v>
      </c>
      <c r="AD39" s="1" t="s">
        <v>128</v>
      </c>
      <c r="AF39" s="5" t="s">
        <v>276</v>
      </c>
      <c r="AG39" s="5" t="s">
        <v>130</v>
      </c>
      <c r="AH39" s="5" t="s">
        <v>131</v>
      </c>
      <c r="AI39" s="5" t="s">
        <v>277</v>
      </c>
      <c r="AJ39" s="5" t="s">
        <v>272</v>
      </c>
      <c r="AK39" s="5" t="s">
        <v>277</v>
      </c>
      <c r="AL39" s="5" t="s">
        <v>277</v>
      </c>
      <c r="BA39" s="1">
        <v>0</v>
      </c>
      <c r="BD39" s="5" t="s">
        <v>136</v>
      </c>
      <c r="BE39" s="1" t="s">
        <v>446</v>
      </c>
    </row>
    <row r="40" spans="1:57" s="15" customFormat="1" ht="75" x14ac:dyDescent="0.2">
      <c r="A40" s="20">
        <v>28</v>
      </c>
      <c r="B40" s="20">
        <v>28</v>
      </c>
      <c r="C40" s="20" t="s">
        <v>23</v>
      </c>
      <c r="D40" s="20" t="s">
        <v>75</v>
      </c>
      <c r="E40" s="20">
        <v>2013</v>
      </c>
      <c r="F40" s="10" t="s">
        <v>581</v>
      </c>
      <c r="G40" s="10" t="s">
        <v>576</v>
      </c>
      <c r="H40" s="20" t="s">
        <v>13</v>
      </c>
      <c r="I40" s="20">
        <v>11.47</v>
      </c>
      <c r="J40" s="20">
        <v>3.5</v>
      </c>
      <c r="K40" s="20">
        <v>4.5</v>
      </c>
      <c r="L40" s="20">
        <v>18.25</v>
      </c>
      <c r="M40" s="20" t="s">
        <v>362</v>
      </c>
      <c r="N40" s="20" t="s">
        <v>390</v>
      </c>
      <c r="O40" s="21" t="s">
        <v>391</v>
      </c>
      <c r="P40" s="20">
        <v>32</v>
      </c>
      <c r="Q40" s="20"/>
      <c r="R40" s="20"/>
      <c r="S40" s="20"/>
      <c r="T40" s="20"/>
      <c r="U40" s="10" t="s">
        <v>528</v>
      </c>
      <c r="V40" s="21" t="s">
        <v>266</v>
      </c>
      <c r="W40" s="20">
        <v>0</v>
      </c>
      <c r="X40" s="20"/>
      <c r="Y40" s="20"/>
      <c r="Z40" s="20"/>
      <c r="AA40" s="22">
        <v>34</v>
      </c>
      <c r="AB40" s="20" t="s">
        <v>142</v>
      </c>
      <c r="AC40" s="20" t="s">
        <v>266</v>
      </c>
      <c r="AD40" s="20" t="s">
        <v>128</v>
      </c>
      <c r="AE40" s="20"/>
      <c r="AF40" s="21" t="s">
        <v>572</v>
      </c>
      <c r="AG40" s="11" t="s">
        <v>130</v>
      </c>
      <c r="AH40" s="11" t="s">
        <v>278</v>
      </c>
      <c r="AI40" s="21" t="s">
        <v>487</v>
      </c>
      <c r="AJ40" s="21" t="s">
        <v>279</v>
      </c>
      <c r="AK40" s="21" t="s">
        <v>280</v>
      </c>
      <c r="AL40" s="21" t="s">
        <v>570</v>
      </c>
      <c r="AM40" s="20"/>
      <c r="AN40" s="20"/>
      <c r="AO40" s="20"/>
      <c r="AP40" s="20"/>
      <c r="AQ40" s="20"/>
      <c r="AR40" s="20"/>
      <c r="AS40" s="20"/>
      <c r="AT40" s="20"/>
      <c r="AU40" s="20"/>
      <c r="AV40" s="20"/>
      <c r="AW40" s="20"/>
      <c r="AX40" s="20"/>
      <c r="AY40" s="20"/>
      <c r="AZ40" s="20"/>
      <c r="BA40" s="20">
        <v>0</v>
      </c>
      <c r="BB40" s="20"/>
      <c r="BC40" s="20"/>
      <c r="BD40" s="21" t="s">
        <v>136</v>
      </c>
      <c r="BE40" s="20" t="s">
        <v>488</v>
      </c>
    </row>
    <row r="41" spans="1:57" s="15" customFormat="1" ht="105" x14ac:dyDescent="0.2">
      <c r="A41" s="10">
        <v>16</v>
      </c>
      <c r="B41" s="10">
        <v>16</v>
      </c>
      <c r="C41" s="10" t="s">
        <v>50</v>
      </c>
      <c r="D41" s="10" t="s">
        <v>51</v>
      </c>
      <c r="E41" s="10">
        <v>2011</v>
      </c>
      <c r="F41" s="10" t="s">
        <v>578</v>
      </c>
      <c r="G41" s="10" t="s">
        <v>584</v>
      </c>
      <c r="H41" s="10" t="s">
        <v>18</v>
      </c>
      <c r="I41" s="10">
        <v>11.15</v>
      </c>
      <c r="J41" s="10">
        <v>3.8130000000000002</v>
      </c>
      <c r="K41" s="10">
        <v>6</v>
      </c>
      <c r="L41" s="10">
        <v>17</v>
      </c>
      <c r="M41" s="10" t="s">
        <v>362</v>
      </c>
      <c r="N41" s="10" t="s">
        <v>390</v>
      </c>
      <c r="O41" s="11" t="s">
        <v>391</v>
      </c>
      <c r="P41" s="10">
        <v>32</v>
      </c>
      <c r="Q41" s="10"/>
      <c r="R41" s="10"/>
      <c r="S41" s="10"/>
      <c r="T41" s="10"/>
      <c r="U41" s="10" t="s">
        <v>528</v>
      </c>
      <c r="V41" s="11" t="s">
        <v>266</v>
      </c>
      <c r="W41" s="10">
        <v>0</v>
      </c>
      <c r="X41" s="10"/>
      <c r="Y41" s="10"/>
      <c r="Z41" s="10"/>
      <c r="AA41" s="23">
        <v>35</v>
      </c>
      <c r="AB41" s="10" t="s">
        <v>211</v>
      </c>
      <c r="AC41" s="10" t="s">
        <v>266</v>
      </c>
      <c r="AD41" s="10" t="s">
        <v>128</v>
      </c>
      <c r="AE41" s="10"/>
      <c r="AF41" s="11" t="s">
        <v>571</v>
      </c>
      <c r="AG41" s="11" t="s">
        <v>130</v>
      </c>
      <c r="AH41" s="11" t="s">
        <v>150</v>
      </c>
      <c r="AI41" s="11" t="s">
        <v>549</v>
      </c>
      <c r="AJ41" s="11" t="s">
        <v>130</v>
      </c>
      <c r="AK41" s="11" t="s">
        <v>281</v>
      </c>
      <c r="AL41" s="11" t="s">
        <v>550</v>
      </c>
      <c r="AM41" s="10"/>
      <c r="AN41" s="10"/>
      <c r="AO41" s="10"/>
      <c r="AP41" s="10"/>
      <c r="AQ41" s="10"/>
      <c r="AR41" s="10"/>
      <c r="AS41" s="10"/>
      <c r="AT41" s="10"/>
      <c r="AU41" s="10"/>
      <c r="AV41" s="10"/>
      <c r="AW41" s="10"/>
      <c r="AX41" s="10"/>
      <c r="AY41" s="10"/>
      <c r="AZ41" s="10"/>
      <c r="BA41" s="10">
        <v>0</v>
      </c>
      <c r="BB41" s="10"/>
      <c r="BC41" s="10"/>
      <c r="BD41" s="11" t="s">
        <v>136</v>
      </c>
      <c r="BE41" s="10" t="s">
        <v>338</v>
      </c>
    </row>
    <row r="42" spans="1:57" s="15" customFormat="1" ht="105" x14ac:dyDescent="0.2">
      <c r="A42" s="10">
        <v>49</v>
      </c>
      <c r="B42" s="10">
        <v>49</v>
      </c>
      <c r="C42" s="10" t="s">
        <v>551</v>
      </c>
      <c r="D42" s="10" t="s">
        <v>64</v>
      </c>
      <c r="E42" s="10">
        <v>2016</v>
      </c>
      <c r="F42" s="10" t="s">
        <v>585</v>
      </c>
      <c r="G42" s="10" t="s">
        <v>586</v>
      </c>
      <c r="H42" s="10" t="s">
        <v>18</v>
      </c>
      <c r="I42" s="10">
        <v>12.21</v>
      </c>
      <c r="J42" s="10">
        <v>4.91</v>
      </c>
      <c r="K42" s="10">
        <v>3</v>
      </c>
      <c r="L42" s="10">
        <v>21</v>
      </c>
      <c r="M42" s="10" t="s">
        <v>362</v>
      </c>
      <c r="N42" s="10" t="s">
        <v>410</v>
      </c>
      <c r="O42" s="11" t="s">
        <v>411</v>
      </c>
      <c r="P42" s="10">
        <v>34</v>
      </c>
      <c r="Q42" s="10"/>
      <c r="R42" s="10"/>
      <c r="S42" s="10"/>
      <c r="T42" s="10"/>
      <c r="U42" s="10" t="s">
        <v>528</v>
      </c>
      <c r="V42" s="11" t="s">
        <v>266</v>
      </c>
      <c r="W42" s="10">
        <v>0</v>
      </c>
      <c r="X42" s="10"/>
      <c r="Y42" s="10"/>
      <c r="Z42" s="10"/>
      <c r="AA42" s="10">
        <v>36</v>
      </c>
      <c r="AB42" s="10" t="s">
        <v>142</v>
      </c>
      <c r="AC42" s="10" t="s">
        <v>266</v>
      </c>
      <c r="AD42" s="10" t="s">
        <v>128</v>
      </c>
      <c r="AE42" s="10"/>
      <c r="AF42" s="11" t="s">
        <v>552</v>
      </c>
      <c r="AG42" s="11" t="s">
        <v>130</v>
      </c>
      <c r="AH42" s="11" t="s">
        <v>282</v>
      </c>
      <c r="AI42" s="11" t="s">
        <v>489</v>
      </c>
      <c r="AJ42" s="11" t="s">
        <v>130</v>
      </c>
      <c r="AK42" s="11" t="s">
        <v>283</v>
      </c>
      <c r="AL42" s="11" t="s">
        <v>553</v>
      </c>
      <c r="AM42" s="10"/>
      <c r="AN42" s="10"/>
      <c r="AO42" s="10"/>
      <c r="AP42" s="10"/>
      <c r="AQ42" s="10"/>
      <c r="AR42" s="10"/>
      <c r="AS42" s="10"/>
      <c r="AT42" s="10"/>
      <c r="AU42" s="10"/>
      <c r="AV42" s="10"/>
      <c r="AW42" s="10"/>
      <c r="AX42" s="10"/>
      <c r="AY42" s="10"/>
      <c r="AZ42" s="11" t="s">
        <v>284</v>
      </c>
      <c r="BA42" s="10">
        <v>0</v>
      </c>
      <c r="BB42" s="10"/>
      <c r="BC42" s="10"/>
      <c r="BD42" s="11" t="s">
        <v>136</v>
      </c>
      <c r="BE42" s="10" t="s">
        <v>338</v>
      </c>
    </row>
    <row r="43" spans="1:57" s="15" customFormat="1" ht="75" x14ac:dyDescent="0.2">
      <c r="A43" s="10">
        <v>4</v>
      </c>
      <c r="B43" s="10">
        <v>4</v>
      </c>
      <c r="C43" s="10" t="s">
        <v>554</v>
      </c>
      <c r="D43" s="10" t="s">
        <v>64</v>
      </c>
      <c r="E43" s="10">
        <v>2017</v>
      </c>
      <c r="F43" s="10" t="s">
        <v>585</v>
      </c>
      <c r="G43" s="10" t="s">
        <v>586</v>
      </c>
      <c r="H43" s="10" t="s">
        <v>18</v>
      </c>
      <c r="I43" s="10">
        <v>11.9</v>
      </c>
      <c r="J43" s="10">
        <v>4.9000000000000004</v>
      </c>
      <c r="K43" s="10">
        <v>3</v>
      </c>
      <c r="L43" s="10">
        <v>20.9</v>
      </c>
      <c r="M43" s="10" t="s">
        <v>362</v>
      </c>
      <c r="N43" s="10" t="s">
        <v>412</v>
      </c>
      <c r="O43" s="11" t="s">
        <v>411</v>
      </c>
      <c r="P43" s="10">
        <v>34</v>
      </c>
      <c r="Q43" s="10"/>
      <c r="R43" s="10"/>
      <c r="S43" s="10"/>
      <c r="T43" s="10"/>
      <c r="U43" s="10" t="s">
        <v>528</v>
      </c>
      <c r="V43" s="11" t="s">
        <v>266</v>
      </c>
      <c r="W43" s="10">
        <v>0</v>
      </c>
      <c r="X43" s="10"/>
      <c r="Y43" s="10"/>
      <c r="Z43" s="10"/>
      <c r="AA43" s="10">
        <v>36</v>
      </c>
      <c r="AB43" s="10" t="s">
        <v>285</v>
      </c>
      <c r="AC43" s="10" t="s">
        <v>266</v>
      </c>
      <c r="AD43" s="10" t="s">
        <v>128</v>
      </c>
      <c r="AE43" s="10"/>
      <c r="AF43" s="11" t="s">
        <v>287</v>
      </c>
      <c r="AG43" s="11" t="s">
        <v>130</v>
      </c>
      <c r="AH43" s="11" t="s">
        <v>282</v>
      </c>
      <c r="AI43" s="11" t="s">
        <v>555</v>
      </c>
      <c r="AJ43" s="11" t="s">
        <v>130</v>
      </c>
      <c r="AK43" s="11" t="s">
        <v>288</v>
      </c>
      <c r="AL43" s="11" t="s">
        <v>289</v>
      </c>
      <c r="AM43" s="10"/>
      <c r="AN43" s="10"/>
      <c r="AO43" s="10"/>
      <c r="AP43" s="10"/>
      <c r="AQ43" s="10"/>
      <c r="AR43" s="10"/>
      <c r="AS43" s="10"/>
      <c r="AT43" s="10"/>
      <c r="AU43" s="10"/>
      <c r="AV43" s="10"/>
      <c r="AW43" s="10"/>
      <c r="AX43" s="10"/>
      <c r="AY43" s="10"/>
      <c r="AZ43" s="10"/>
      <c r="BA43" s="10">
        <v>0</v>
      </c>
      <c r="BB43" s="10"/>
      <c r="BC43" s="10"/>
      <c r="BD43" s="11" t="s">
        <v>286</v>
      </c>
      <c r="BE43" s="10" t="s">
        <v>338</v>
      </c>
    </row>
    <row r="44" spans="1:57" s="15" customFormat="1" ht="90" x14ac:dyDescent="0.2">
      <c r="A44" s="10">
        <v>3</v>
      </c>
      <c r="B44" s="10">
        <v>3</v>
      </c>
      <c r="C44" s="10" t="s">
        <v>76</v>
      </c>
      <c r="D44" s="10" t="s">
        <v>64</v>
      </c>
      <c r="E44" s="10">
        <v>2018</v>
      </c>
      <c r="F44" s="10" t="s">
        <v>585</v>
      </c>
      <c r="G44" s="10" t="s">
        <v>586</v>
      </c>
      <c r="H44" s="10" t="s">
        <v>18</v>
      </c>
      <c r="I44" s="10">
        <v>13.47</v>
      </c>
      <c r="J44" s="10">
        <v>4.9000000000000004</v>
      </c>
      <c r="K44" s="10">
        <v>3.4</v>
      </c>
      <c r="L44" s="10">
        <v>20.9</v>
      </c>
      <c r="M44" s="10" t="s">
        <v>362</v>
      </c>
      <c r="N44" s="10" t="s">
        <v>410</v>
      </c>
      <c r="O44" s="11" t="s">
        <v>411</v>
      </c>
      <c r="P44" s="10">
        <v>34</v>
      </c>
      <c r="Q44" s="10"/>
      <c r="R44" s="10"/>
      <c r="S44" s="10"/>
      <c r="T44" s="10"/>
      <c r="U44" s="10" t="s">
        <v>528</v>
      </c>
      <c r="V44" s="11" t="s">
        <v>266</v>
      </c>
      <c r="W44" s="10">
        <v>0</v>
      </c>
      <c r="X44" s="10"/>
      <c r="Y44" s="10"/>
      <c r="Z44" s="10"/>
      <c r="AA44" s="10">
        <v>36</v>
      </c>
      <c r="AB44" s="10" t="s">
        <v>142</v>
      </c>
      <c r="AC44" s="10" t="s">
        <v>266</v>
      </c>
      <c r="AD44" s="10" t="s">
        <v>128</v>
      </c>
      <c r="AE44" s="10"/>
      <c r="AF44" s="11" t="s">
        <v>287</v>
      </c>
      <c r="AG44" s="11" t="s">
        <v>130</v>
      </c>
      <c r="AH44" s="11" t="s">
        <v>282</v>
      </c>
      <c r="AI44" s="11" t="s">
        <v>491</v>
      </c>
      <c r="AJ44" s="11" t="s">
        <v>130</v>
      </c>
      <c r="AK44" s="11" t="s">
        <v>288</v>
      </c>
      <c r="AL44" s="11" t="s">
        <v>289</v>
      </c>
      <c r="AM44" s="10"/>
      <c r="AN44" s="10"/>
      <c r="AO44" s="10"/>
      <c r="AP44" s="10"/>
      <c r="AQ44" s="10"/>
      <c r="AR44" s="10"/>
      <c r="AS44" s="10"/>
      <c r="AT44" s="10"/>
      <c r="AU44" s="10"/>
      <c r="AV44" s="10"/>
      <c r="AW44" s="10"/>
      <c r="AX44" s="10"/>
      <c r="AY44" s="10"/>
      <c r="AZ44" s="10"/>
      <c r="BA44" s="10">
        <v>0</v>
      </c>
      <c r="BB44" s="10"/>
      <c r="BC44" s="10"/>
      <c r="BD44" s="11" t="s">
        <v>290</v>
      </c>
      <c r="BE44" s="10" t="s">
        <v>338</v>
      </c>
    </row>
    <row r="45" spans="1:57" s="15" customFormat="1" ht="45" x14ac:dyDescent="0.2">
      <c r="A45" s="10">
        <v>37</v>
      </c>
      <c r="B45" s="10">
        <v>37</v>
      </c>
      <c r="C45" s="10" t="s">
        <v>64</v>
      </c>
      <c r="D45" s="10" t="s">
        <v>77</v>
      </c>
      <c r="E45" s="10">
        <v>2015</v>
      </c>
      <c r="F45" s="10" t="s">
        <v>580</v>
      </c>
      <c r="G45" s="10" t="s">
        <v>587</v>
      </c>
      <c r="H45" s="10" t="s">
        <v>18</v>
      </c>
      <c r="I45" s="10">
        <v>11.9</v>
      </c>
      <c r="J45" s="10">
        <v>4.9000000000000004</v>
      </c>
      <c r="K45" s="10">
        <v>3</v>
      </c>
      <c r="L45" s="10">
        <v>20</v>
      </c>
      <c r="M45" s="10" t="s">
        <v>362</v>
      </c>
      <c r="N45" s="10" t="s">
        <v>410</v>
      </c>
      <c r="O45" s="11" t="s">
        <v>411</v>
      </c>
      <c r="P45" s="10">
        <v>34</v>
      </c>
      <c r="Q45" s="10"/>
      <c r="R45" s="10"/>
      <c r="S45" s="10"/>
      <c r="T45" s="10"/>
      <c r="U45" s="10" t="s">
        <v>528</v>
      </c>
      <c r="V45" s="11" t="s">
        <v>266</v>
      </c>
      <c r="W45" s="10">
        <v>0</v>
      </c>
      <c r="X45" s="10"/>
      <c r="Y45" s="10"/>
      <c r="Z45" s="10"/>
      <c r="AA45" s="10">
        <v>36</v>
      </c>
      <c r="AB45" s="10" t="s">
        <v>291</v>
      </c>
      <c r="AC45" s="10" t="s">
        <v>266</v>
      </c>
      <c r="AD45" s="10" t="s">
        <v>128</v>
      </c>
      <c r="AE45" s="10"/>
      <c r="AF45" s="11" t="s">
        <v>292</v>
      </c>
      <c r="AG45" s="11" t="s">
        <v>130</v>
      </c>
      <c r="AH45" s="11" t="s">
        <v>282</v>
      </c>
      <c r="AI45" s="11" t="s">
        <v>490</v>
      </c>
      <c r="AJ45" s="11" t="s">
        <v>130</v>
      </c>
      <c r="AK45" s="10" t="s">
        <v>288</v>
      </c>
      <c r="AL45" s="11" t="s">
        <v>289</v>
      </c>
      <c r="AM45" s="10"/>
      <c r="AN45" s="10"/>
      <c r="AO45" s="10"/>
      <c r="AP45" s="10"/>
      <c r="AQ45" s="10"/>
      <c r="AR45" s="10"/>
      <c r="AS45" s="10"/>
      <c r="AT45" s="10"/>
      <c r="AU45" s="10"/>
      <c r="AV45" s="10"/>
      <c r="AW45" s="10"/>
      <c r="AX45" s="10"/>
      <c r="AY45" s="10"/>
      <c r="AZ45" s="10" t="s">
        <v>293</v>
      </c>
      <c r="BA45" s="10">
        <v>0</v>
      </c>
      <c r="BB45" s="10"/>
      <c r="BC45" s="10"/>
      <c r="BD45" s="11" t="s">
        <v>136</v>
      </c>
      <c r="BE45" s="10" t="s">
        <v>338</v>
      </c>
    </row>
    <row r="46" spans="1:57" s="15" customFormat="1" ht="60" x14ac:dyDescent="0.2">
      <c r="A46" s="10">
        <v>41</v>
      </c>
      <c r="B46" s="10">
        <v>41</v>
      </c>
      <c r="C46" s="10" t="s">
        <v>78</v>
      </c>
      <c r="D46" s="10" t="s">
        <v>64</v>
      </c>
      <c r="E46" s="10">
        <v>2019</v>
      </c>
      <c r="F46" s="10" t="s">
        <v>585</v>
      </c>
      <c r="G46" s="10" t="s">
        <v>586</v>
      </c>
      <c r="H46" s="10" t="s">
        <v>18</v>
      </c>
      <c r="I46" s="10">
        <v>14.1</v>
      </c>
      <c r="J46" s="10">
        <v>1.76</v>
      </c>
      <c r="K46" s="10">
        <v>9.32</v>
      </c>
      <c r="L46" s="10">
        <v>17.559999999999999</v>
      </c>
      <c r="M46" s="10" t="s">
        <v>362</v>
      </c>
      <c r="N46" s="10" t="s">
        <v>412</v>
      </c>
      <c r="O46" s="11" t="s">
        <v>411</v>
      </c>
      <c r="P46" s="10">
        <v>34</v>
      </c>
      <c r="Q46" s="10"/>
      <c r="R46" s="10"/>
      <c r="S46" s="10"/>
      <c r="T46" s="10"/>
      <c r="U46" s="10" t="s">
        <v>528</v>
      </c>
      <c r="V46" s="11" t="s">
        <v>266</v>
      </c>
      <c r="W46" s="10">
        <v>0</v>
      </c>
      <c r="X46" s="10"/>
      <c r="Y46" s="10"/>
      <c r="Z46" s="10"/>
      <c r="AA46" s="10">
        <v>36</v>
      </c>
      <c r="AB46" s="10" t="s">
        <v>148</v>
      </c>
      <c r="AC46" s="10" t="s">
        <v>266</v>
      </c>
      <c r="AD46" s="10" t="s">
        <v>128</v>
      </c>
      <c r="AE46" s="10"/>
      <c r="AF46" s="11" t="s">
        <v>292</v>
      </c>
      <c r="AG46" s="11" t="s">
        <v>130</v>
      </c>
      <c r="AH46" s="11" t="s">
        <v>282</v>
      </c>
      <c r="AI46" s="11" t="s">
        <v>492</v>
      </c>
      <c r="AJ46" s="11" t="s">
        <v>130</v>
      </c>
      <c r="AK46" s="10" t="s">
        <v>288</v>
      </c>
      <c r="AL46" s="11" t="s">
        <v>289</v>
      </c>
      <c r="AM46" s="10"/>
      <c r="AN46" s="10"/>
      <c r="AO46" s="10"/>
      <c r="AP46" s="10"/>
      <c r="AQ46" s="10"/>
      <c r="AR46" s="10"/>
      <c r="AS46" s="10"/>
      <c r="AT46" s="10"/>
      <c r="AU46" s="10"/>
      <c r="AV46" s="10"/>
      <c r="AW46" s="10"/>
      <c r="AX46" s="10"/>
      <c r="AY46" s="10"/>
      <c r="AZ46" s="10"/>
      <c r="BA46" s="10">
        <v>0</v>
      </c>
      <c r="BB46" s="10"/>
      <c r="BC46" s="10"/>
      <c r="BD46" s="11" t="s">
        <v>286</v>
      </c>
      <c r="BE46" s="10" t="s">
        <v>338</v>
      </c>
    </row>
    <row r="47" spans="1:57" s="15" customFormat="1" ht="60" x14ac:dyDescent="0.2">
      <c r="A47" s="10">
        <v>34</v>
      </c>
      <c r="B47" s="10">
        <v>34</v>
      </c>
      <c r="C47" s="10" t="s">
        <v>79</v>
      </c>
      <c r="D47" s="10" t="s">
        <v>64</v>
      </c>
      <c r="E47" s="10">
        <v>2018</v>
      </c>
      <c r="F47" s="10" t="s">
        <v>585</v>
      </c>
      <c r="G47" s="10" t="s">
        <v>586</v>
      </c>
      <c r="H47" s="10" t="s">
        <v>18</v>
      </c>
      <c r="I47" s="10">
        <v>13.65</v>
      </c>
      <c r="J47" s="10">
        <v>3.62</v>
      </c>
      <c r="K47" s="10">
        <v>7.08</v>
      </c>
      <c r="L47" s="10">
        <v>21</v>
      </c>
      <c r="M47" s="10" t="s">
        <v>362</v>
      </c>
      <c r="N47" s="10" t="s">
        <v>410</v>
      </c>
      <c r="O47" s="11" t="s">
        <v>411</v>
      </c>
      <c r="P47" s="10">
        <v>34</v>
      </c>
      <c r="Q47" s="10"/>
      <c r="R47" s="10"/>
      <c r="S47" s="10"/>
      <c r="T47" s="10"/>
      <c r="U47" s="10" t="s">
        <v>528</v>
      </c>
      <c r="V47" s="11" t="s">
        <v>266</v>
      </c>
      <c r="W47" s="10">
        <v>0</v>
      </c>
      <c r="X47" s="10"/>
      <c r="Y47" s="10"/>
      <c r="Z47" s="10"/>
      <c r="AA47" s="10">
        <v>36</v>
      </c>
      <c r="AB47" s="10" t="s">
        <v>156</v>
      </c>
      <c r="AC47" s="10" t="s">
        <v>266</v>
      </c>
      <c r="AD47" s="10" t="s">
        <v>128</v>
      </c>
      <c r="AE47" s="10"/>
      <c r="AF47" s="11" t="s">
        <v>292</v>
      </c>
      <c r="AG47" s="11" t="s">
        <v>130</v>
      </c>
      <c r="AH47" s="11" t="s">
        <v>282</v>
      </c>
      <c r="AI47" s="11" t="s">
        <v>493</v>
      </c>
      <c r="AJ47" s="11" t="s">
        <v>130</v>
      </c>
      <c r="AK47" s="10" t="s">
        <v>288</v>
      </c>
      <c r="AL47" s="11" t="s">
        <v>289</v>
      </c>
      <c r="AM47" s="10"/>
      <c r="AN47" s="10"/>
      <c r="AO47" s="10"/>
      <c r="AP47" s="10"/>
      <c r="AQ47" s="10"/>
      <c r="AR47" s="10"/>
      <c r="AS47" s="10"/>
      <c r="AT47" s="10"/>
      <c r="AU47" s="10"/>
      <c r="AV47" s="10"/>
      <c r="AW47" s="10"/>
      <c r="AX47" s="10"/>
      <c r="AY47" s="10"/>
      <c r="AZ47" s="10" t="s">
        <v>294</v>
      </c>
      <c r="BA47" s="10">
        <v>0</v>
      </c>
      <c r="BB47" s="10"/>
      <c r="BC47" s="10"/>
      <c r="BD47" s="11" t="s">
        <v>136</v>
      </c>
      <c r="BE47" s="10" t="s">
        <v>338</v>
      </c>
    </row>
    <row r="48" spans="1:57" s="15" customFormat="1" ht="60" x14ac:dyDescent="0.2">
      <c r="A48" s="10">
        <v>40</v>
      </c>
      <c r="B48" s="10">
        <v>40</v>
      </c>
      <c r="C48" s="10" t="s">
        <v>78</v>
      </c>
      <c r="D48" s="10" t="s">
        <v>64</v>
      </c>
      <c r="E48" s="10">
        <v>2016</v>
      </c>
      <c r="F48" s="10" t="s">
        <v>585</v>
      </c>
      <c r="G48" s="10" t="s">
        <v>586</v>
      </c>
      <c r="H48" s="10" t="s">
        <v>18</v>
      </c>
      <c r="I48" s="10">
        <v>12.05</v>
      </c>
      <c r="J48" s="10">
        <v>4.9400000000000004</v>
      </c>
      <c r="K48" s="10">
        <v>3</v>
      </c>
      <c r="L48" s="10">
        <v>20</v>
      </c>
      <c r="M48" s="10" t="s">
        <v>362</v>
      </c>
      <c r="N48" s="10" t="s">
        <v>410</v>
      </c>
      <c r="O48" s="11" t="s">
        <v>411</v>
      </c>
      <c r="P48" s="10">
        <v>34</v>
      </c>
      <c r="Q48" s="10"/>
      <c r="R48" s="10"/>
      <c r="S48" s="10"/>
      <c r="T48" s="10"/>
      <c r="U48" s="10" t="s">
        <v>528</v>
      </c>
      <c r="V48" s="11" t="s">
        <v>266</v>
      </c>
      <c r="W48" s="10">
        <v>0</v>
      </c>
      <c r="X48" s="10"/>
      <c r="Y48" s="10"/>
      <c r="Z48" s="10"/>
      <c r="AA48" s="10">
        <v>36</v>
      </c>
      <c r="AB48" s="10" t="s">
        <v>148</v>
      </c>
      <c r="AC48" s="10" t="s">
        <v>266</v>
      </c>
      <c r="AD48" s="10" t="s">
        <v>128</v>
      </c>
      <c r="AE48" s="10"/>
      <c r="AF48" s="11" t="s">
        <v>292</v>
      </c>
      <c r="AG48" s="11" t="s">
        <v>130</v>
      </c>
      <c r="AH48" s="11" t="s">
        <v>282</v>
      </c>
      <c r="AI48" s="11" t="s">
        <v>494</v>
      </c>
      <c r="AJ48" s="11" t="s">
        <v>130</v>
      </c>
      <c r="AK48" s="10" t="s">
        <v>288</v>
      </c>
      <c r="AL48" s="11" t="s">
        <v>289</v>
      </c>
      <c r="AM48" s="10"/>
      <c r="AN48" s="10"/>
      <c r="AO48" s="10"/>
      <c r="AP48" s="10"/>
      <c r="AQ48" s="10"/>
      <c r="AR48" s="10"/>
      <c r="AS48" s="10"/>
      <c r="AT48" s="10"/>
      <c r="AU48" s="10"/>
      <c r="AV48" s="10"/>
      <c r="AW48" s="10"/>
      <c r="AX48" s="10"/>
      <c r="AY48" s="10"/>
      <c r="AZ48" s="10"/>
      <c r="BA48" s="10">
        <v>0</v>
      </c>
      <c r="BB48" s="10"/>
      <c r="BC48" s="10"/>
      <c r="BD48" s="11" t="s">
        <v>295</v>
      </c>
      <c r="BE48" s="10" t="s">
        <v>338</v>
      </c>
    </row>
    <row r="49" spans="1:57" s="15" customFormat="1" ht="60" x14ac:dyDescent="0.2">
      <c r="A49" s="10">
        <v>6</v>
      </c>
      <c r="B49" s="10">
        <v>6</v>
      </c>
      <c r="C49" s="10" t="s">
        <v>80</v>
      </c>
      <c r="D49" s="10" t="s">
        <v>81</v>
      </c>
      <c r="E49" s="10">
        <v>2018</v>
      </c>
      <c r="F49" s="23" t="s">
        <v>591</v>
      </c>
      <c r="G49" s="23" t="s">
        <v>591</v>
      </c>
      <c r="H49" s="10" t="s">
        <v>54</v>
      </c>
      <c r="I49" s="10">
        <v>15.8</v>
      </c>
      <c r="J49" s="10">
        <v>1.1000000000000001</v>
      </c>
      <c r="K49" s="10">
        <v>14</v>
      </c>
      <c r="L49" s="10">
        <v>18</v>
      </c>
      <c r="M49" s="10" t="s">
        <v>362</v>
      </c>
      <c r="N49" s="10" t="s">
        <v>413</v>
      </c>
      <c r="O49" s="11" t="s">
        <v>136</v>
      </c>
      <c r="P49" s="10">
        <v>25</v>
      </c>
      <c r="Q49" s="10"/>
      <c r="R49" s="10"/>
      <c r="S49" s="10"/>
      <c r="T49" s="10"/>
      <c r="U49" s="10" t="s">
        <v>528</v>
      </c>
      <c r="V49" s="11" t="s">
        <v>266</v>
      </c>
      <c r="W49" s="10">
        <v>1</v>
      </c>
      <c r="X49" s="10" t="s">
        <v>296</v>
      </c>
      <c r="Y49" s="10"/>
      <c r="Z49" s="10"/>
      <c r="AA49" s="10">
        <v>37</v>
      </c>
      <c r="AB49" s="10" t="s">
        <v>148</v>
      </c>
      <c r="AC49" s="10" t="s">
        <v>266</v>
      </c>
      <c r="AD49" s="10" t="s">
        <v>190</v>
      </c>
      <c r="AE49" s="10"/>
      <c r="AF49" s="11" t="s">
        <v>297</v>
      </c>
      <c r="AG49" s="11" t="s">
        <v>558</v>
      </c>
      <c r="AH49" s="11"/>
      <c r="AI49" s="10" t="s">
        <v>298</v>
      </c>
      <c r="AJ49" s="10">
        <v>0</v>
      </c>
      <c r="AK49" s="11" t="s">
        <v>495</v>
      </c>
      <c r="AL49" s="11" t="s">
        <v>299</v>
      </c>
      <c r="AM49" s="10"/>
      <c r="AN49" s="10"/>
      <c r="AO49" s="10"/>
      <c r="AP49" s="10"/>
      <c r="AQ49" s="10"/>
      <c r="AR49" s="10"/>
      <c r="AS49" s="10"/>
      <c r="AT49" s="10"/>
      <c r="AU49" s="10"/>
      <c r="AV49" s="10"/>
      <c r="AW49" s="10"/>
      <c r="AX49" s="10"/>
      <c r="AY49" s="10"/>
      <c r="AZ49" s="10"/>
      <c r="BA49" s="10">
        <v>1</v>
      </c>
      <c r="BB49" s="10" t="s">
        <v>296</v>
      </c>
      <c r="BC49" s="10"/>
      <c r="BD49" s="11" t="s">
        <v>286</v>
      </c>
      <c r="BE49" s="10" t="s">
        <v>347</v>
      </c>
    </row>
    <row r="50" spans="1:57" s="15" customFormat="1" ht="60" x14ac:dyDescent="0.2">
      <c r="A50" s="10">
        <v>38</v>
      </c>
      <c r="B50" s="10">
        <v>38</v>
      </c>
      <c r="C50" s="10" t="s">
        <v>64</v>
      </c>
      <c r="D50" s="10" t="s">
        <v>77</v>
      </c>
      <c r="E50" s="10">
        <v>2012</v>
      </c>
      <c r="F50" s="10" t="s">
        <v>576</v>
      </c>
      <c r="G50" s="10" t="s">
        <v>583</v>
      </c>
      <c r="H50" s="10" t="s">
        <v>82</v>
      </c>
      <c r="I50" s="10">
        <v>11.4</v>
      </c>
      <c r="J50" s="10">
        <v>3.1</v>
      </c>
      <c r="K50" s="10">
        <v>5</v>
      </c>
      <c r="L50" s="10">
        <v>17</v>
      </c>
      <c r="M50" s="10" t="s">
        <v>362</v>
      </c>
      <c r="N50" s="10" t="s">
        <v>413</v>
      </c>
      <c r="O50" s="11" t="s">
        <v>136</v>
      </c>
      <c r="P50" s="10">
        <v>26</v>
      </c>
      <c r="Q50" s="10"/>
      <c r="R50" s="10"/>
      <c r="S50" s="10"/>
      <c r="T50" s="10"/>
      <c r="U50" s="10" t="s">
        <v>528</v>
      </c>
      <c r="V50" s="11" t="s">
        <v>266</v>
      </c>
      <c r="W50" s="10">
        <v>0</v>
      </c>
      <c r="X50" s="10"/>
      <c r="Y50" s="10"/>
      <c r="Z50" s="10"/>
      <c r="AA50" s="10">
        <v>38</v>
      </c>
      <c r="AB50" s="10" t="s">
        <v>142</v>
      </c>
      <c r="AC50" s="10" t="s">
        <v>266</v>
      </c>
      <c r="AD50" s="10" t="s">
        <v>128</v>
      </c>
      <c r="AE50" s="10"/>
      <c r="AF50" s="11" t="s">
        <v>301</v>
      </c>
      <c r="AG50" s="11" t="s">
        <v>130</v>
      </c>
      <c r="AH50" s="11" t="s">
        <v>131</v>
      </c>
      <c r="AI50" s="11" t="s">
        <v>302</v>
      </c>
      <c r="AJ50" s="11" t="s">
        <v>152</v>
      </c>
      <c r="AK50" s="30" t="s">
        <v>497</v>
      </c>
      <c r="AL50" s="30" t="s">
        <v>496</v>
      </c>
      <c r="AM50" s="10"/>
      <c r="AN50" s="10"/>
      <c r="AO50" s="10"/>
      <c r="AP50" s="10"/>
      <c r="AQ50" s="10"/>
      <c r="AR50" s="10"/>
      <c r="AS50" s="10"/>
      <c r="AT50" s="10"/>
      <c r="AU50" s="10"/>
      <c r="AV50" s="10"/>
      <c r="AW50" s="10"/>
      <c r="AX50" s="10"/>
      <c r="AY50" s="10"/>
      <c r="AZ50" s="10"/>
      <c r="BA50" s="10">
        <v>0</v>
      </c>
      <c r="BB50" s="10"/>
      <c r="BC50" s="10"/>
      <c r="BD50" s="11" t="s">
        <v>300</v>
      </c>
      <c r="BE50" s="10" t="s">
        <v>446</v>
      </c>
    </row>
    <row r="51" spans="1:57" s="15" customFormat="1" ht="75" x14ac:dyDescent="0.2">
      <c r="A51" s="10">
        <v>11</v>
      </c>
      <c r="B51" s="10">
        <v>11</v>
      </c>
      <c r="C51" s="10" t="s">
        <v>83</v>
      </c>
      <c r="D51" s="10" t="s">
        <v>84</v>
      </c>
      <c r="E51" s="10">
        <v>2018</v>
      </c>
      <c r="F51" s="10" t="s">
        <v>576</v>
      </c>
      <c r="G51" s="10" t="s">
        <v>583</v>
      </c>
      <c r="H51" s="10" t="s">
        <v>54</v>
      </c>
      <c r="I51" s="10">
        <v>14.82</v>
      </c>
      <c r="J51" s="10">
        <v>3.09</v>
      </c>
      <c r="K51" s="10">
        <v>10.32</v>
      </c>
      <c r="L51" s="10">
        <v>22.82</v>
      </c>
      <c r="M51" s="10" t="s">
        <v>362</v>
      </c>
      <c r="N51" s="10" t="s">
        <v>414</v>
      </c>
      <c r="O51" s="11" t="s">
        <v>415</v>
      </c>
      <c r="P51" s="10">
        <v>10</v>
      </c>
      <c r="Q51" s="10"/>
      <c r="R51" s="10"/>
      <c r="S51" s="10"/>
      <c r="T51" s="10"/>
      <c r="U51" s="10" t="s">
        <v>528</v>
      </c>
      <c r="V51" s="11" t="s">
        <v>266</v>
      </c>
      <c r="W51" s="10">
        <v>0</v>
      </c>
      <c r="X51" s="10"/>
      <c r="Y51" s="10"/>
      <c r="Z51" s="10"/>
      <c r="AA51" s="10">
        <v>39</v>
      </c>
      <c r="AB51" s="10" t="s">
        <v>211</v>
      </c>
      <c r="AC51" s="10" t="s">
        <v>266</v>
      </c>
      <c r="AD51" s="10" t="s">
        <v>303</v>
      </c>
      <c r="AE51" s="10"/>
      <c r="AF51" s="11" t="s">
        <v>557</v>
      </c>
      <c r="AG51" s="11" t="s">
        <v>130</v>
      </c>
      <c r="AH51" s="11" t="s">
        <v>179</v>
      </c>
      <c r="AI51" s="10" t="s">
        <v>304</v>
      </c>
      <c r="AJ51" s="10" t="s">
        <v>130</v>
      </c>
      <c r="AK51" s="11" t="s">
        <v>556</v>
      </c>
      <c r="AL51" s="11" t="s">
        <v>498</v>
      </c>
      <c r="AM51" s="10"/>
      <c r="AN51" s="10"/>
      <c r="AO51" s="10"/>
      <c r="AP51" s="10"/>
      <c r="AQ51" s="10"/>
      <c r="AR51" s="10"/>
      <c r="AS51" s="10"/>
      <c r="AT51" s="10"/>
      <c r="AU51" s="10"/>
      <c r="AV51" s="10"/>
      <c r="AW51" s="10"/>
      <c r="AX51" s="10"/>
      <c r="AY51" s="10"/>
      <c r="AZ51" s="10"/>
      <c r="BA51" s="10">
        <v>0</v>
      </c>
      <c r="BB51" s="10"/>
      <c r="BC51" s="10"/>
      <c r="BD51" s="11" t="s">
        <v>499</v>
      </c>
      <c r="BE51" s="10" t="s">
        <v>458</v>
      </c>
    </row>
    <row r="52" spans="1:57" s="15" customFormat="1" ht="90" x14ac:dyDescent="0.2">
      <c r="A52" s="10">
        <v>48</v>
      </c>
      <c r="B52" s="10">
        <v>48</v>
      </c>
      <c r="C52" s="10" t="s">
        <v>85</v>
      </c>
      <c r="D52" s="10" t="s">
        <v>86</v>
      </c>
      <c r="E52" s="10">
        <v>2019</v>
      </c>
      <c r="F52" s="10" t="s">
        <v>581</v>
      </c>
      <c r="G52" s="10" t="s">
        <v>580</v>
      </c>
      <c r="H52" s="10" t="s">
        <v>16</v>
      </c>
      <c r="I52" s="10">
        <v>20.8</v>
      </c>
      <c r="J52" s="10">
        <v>1.89</v>
      </c>
      <c r="K52" s="10"/>
      <c r="L52" s="10"/>
      <c r="M52" s="10" t="s">
        <v>416</v>
      </c>
      <c r="N52" s="10" t="s">
        <v>417</v>
      </c>
      <c r="O52" s="11" t="s">
        <v>136</v>
      </c>
      <c r="P52" s="10">
        <v>27</v>
      </c>
      <c r="Q52" s="10"/>
      <c r="R52" s="10"/>
      <c r="S52" s="10"/>
      <c r="T52" s="10"/>
      <c r="U52" s="10" t="s">
        <v>528</v>
      </c>
      <c r="V52" s="11" t="s">
        <v>266</v>
      </c>
      <c r="W52" s="10">
        <v>0</v>
      </c>
      <c r="X52" s="10"/>
      <c r="Y52" s="10"/>
      <c r="Z52" s="10"/>
      <c r="AA52" s="10">
        <v>40</v>
      </c>
      <c r="AB52" s="11" t="s">
        <v>176</v>
      </c>
      <c r="AC52" s="10" t="s">
        <v>266</v>
      </c>
      <c r="AD52" s="11" t="s">
        <v>522</v>
      </c>
      <c r="AE52" s="10"/>
      <c r="AF52" s="11" t="s">
        <v>574</v>
      </c>
      <c r="AG52" s="11" t="s">
        <v>130</v>
      </c>
      <c r="AH52" s="11" t="s">
        <v>306</v>
      </c>
      <c r="AI52" s="11" t="s">
        <v>307</v>
      </c>
      <c r="AJ52" s="11" t="s">
        <v>130</v>
      </c>
      <c r="AK52" s="11" t="s">
        <v>500</v>
      </c>
      <c r="AL52" s="11" t="s">
        <v>501</v>
      </c>
      <c r="AM52" s="10"/>
      <c r="AN52" s="10"/>
      <c r="AO52" s="10"/>
      <c r="AP52" s="10"/>
      <c r="AQ52" s="10"/>
      <c r="AR52" s="10"/>
      <c r="AS52" s="10"/>
      <c r="AT52" s="10"/>
      <c r="AU52" s="10"/>
      <c r="AV52" s="10"/>
      <c r="AW52" s="10"/>
      <c r="AX52" s="10"/>
      <c r="AY52" s="10"/>
      <c r="AZ52" s="10"/>
      <c r="BA52" s="10">
        <v>0</v>
      </c>
      <c r="BB52" s="10"/>
      <c r="BC52" s="10"/>
      <c r="BD52" s="11" t="s">
        <v>305</v>
      </c>
      <c r="BE52" s="10" t="s">
        <v>338</v>
      </c>
    </row>
    <row r="53" spans="1:57" s="15" customFormat="1" ht="60" x14ac:dyDescent="0.2">
      <c r="A53" s="10">
        <v>9</v>
      </c>
      <c r="B53" s="10">
        <v>9</v>
      </c>
      <c r="C53" s="10" t="s">
        <v>87</v>
      </c>
      <c r="D53" s="10" t="s">
        <v>88</v>
      </c>
      <c r="E53" s="10">
        <v>2017</v>
      </c>
      <c r="F53" s="23" t="s">
        <v>588</v>
      </c>
      <c r="G53" s="23" t="s">
        <v>588</v>
      </c>
      <c r="H53" s="10" t="s">
        <v>18</v>
      </c>
      <c r="I53" s="10">
        <v>8.66</v>
      </c>
      <c r="J53" s="10">
        <v>0.67</v>
      </c>
      <c r="K53" s="10">
        <v>8</v>
      </c>
      <c r="L53" s="10">
        <v>10</v>
      </c>
      <c r="M53" s="10" t="s">
        <v>362</v>
      </c>
      <c r="N53" s="10" t="s">
        <v>418</v>
      </c>
      <c r="O53" s="11" t="s">
        <v>136</v>
      </c>
      <c r="P53" s="10">
        <v>28</v>
      </c>
      <c r="Q53" s="10"/>
      <c r="R53" s="10"/>
      <c r="S53" s="10"/>
      <c r="T53" s="10"/>
      <c r="U53" s="10" t="s">
        <v>533</v>
      </c>
      <c r="V53" s="11" t="s">
        <v>308</v>
      </c>
      <c r="W53" s="10">
        <v>1</v>
      </c>
      <c r="X53" s="10" t="s">
        <v>309</v>
      </c>
      <c r="Y53" s="10"/>
      <c r="Z53" s="10"/>
      <c r="AA53" s="10">
        <v>41</v>
      </c>
      <c r="AB53" s="11" t="s">
        <v>503</v>
      </c>
      <c r="AC53" s="11" t="s">
        <v>308</v>
      </c>
      <c r="AD53" s="10" t="s">
        <v>128</v>
      </c>
      <c r="AE53" s="10"/>
      <c r="AF53" s="11" t="s">
        <v>310</v>
      </c>
      <c r="AG53" s="11" t="s">
        <v>130</v>
      </c>
      <c r="AH53" s="11" t="s">
        <v>131</v>
      </c>
      <c r="AI53" s="11" t="s">
        <v>311</v>
      </c>
      <c r="AJ53" s="11" t="s">
        <v>152</v>
      </c>
      <c r="AK53" s="11" t="s">
        <v>312</v>
      </c>
      <c r="AL53" s="11" t="s">
        <v>313</v>
      </c>
      <c r="AM53" s="10"/>
      <c r="AN53" s="10"/>
      <c r="AO53" s="10"/>
      <c r="AP53" s="10"/>
      <c r="AQ53" s="10"/>
      <c r="AR53" s="10"/>
      <c r="AS53" s="10"/>
      <c r="AT53" s="10"/>
      <c r="AU53" s="10"/>
      <c r="AV53" s="11" t="s">
        <v>502</v>
      </c>
      <c r="AW53" s="10"/>
      <c r="AX53" s="10"/>
      <c r="AY53" s="10"/>
      <c r="AZ53" s="10"/>
      <c r="BA53" s="10">
        <v>1</v>
      </c>
      <c r="BB53" s="10" t="s">
        <v>309</v>
      </c>
      <c r="BC53" s="10"/>
      <c r="BD53" s="11" t="s">
        <v>136</v>
      </c>
      <c r="BE53" s="10" t="s">
        <v>446</v>
      </c>
    </row>
    <row r="54" spans="1:57" s="15" customFormat="1" ht="90" x14ac:dyDescent="0.2">
      <c r="A54" s="10">
        <v>51</v>
      </c>
      <c r="B54" s="10">
        <v>51</v>
      </c>
      <c r="C54" s="10" t="s">
        <v>89</v>
      </c>
      <c r="D54" s="10" t="s">
        <v>90</v>
      </c>
      <c r="E54" s="10">
        <v>2017</v>
      </c>
      <c r="F54" s="23" t="s">
        <v>589</v>
      </c>
      <c r="G54" s="23" t="s">
        <v>589</v>
      </c>
      <c r="H54" s="10" t="s">
        <v>54</v>
      </c>
      <c r="I54" s="10">
        <v>12.79</v>
      </c>
      <c r="J54" s="10">
        <v>0.42499999999999999</v>
      </c>
      <c r="K54" s="10"/>
      <c r="L54" s="10"/>
      <c r="M54" s="10" t="s">
        <v>402</v>
      </c>
      <c r="N54" s="10" t="s">
        <v>419</v>
      </c>
      <c r="O54" s="11" t="s">
        <v>420</v>
      </c>
      <c r="P54" s="10">
        <v>2</v>
      </c>
      <c r="Q54" s="10"/>
      <c r="R54" s="10"/>
      <c r="S54" s="10"/>
      <c r="T54" s="10"/>
      <c r="U54" s="10" t="s">
        <v>527</v>
      </c>
      <c r="V54" s="11" t="s">
        <v>315</v>
      </c>
      <c r="W54" s="10">
        <v>0</v>
      </c>
      <c r="X54" s="10"/>
      <c r="Y54" s="10"/>
      <c r="Z54" s="10"/>
      <c r="AA54" s="10">
        <v>42</v>
      </c>
      <c r="AB54" s="11" t="s">
        <v>314</v>
      </c>
      <c r="AC54" s="11" t="s">
        <v>315</v>
      </c>
      <c r="AD54" s="11" t="s">
        <v>520</v>
      </c>
      <c r="AE54" s="10"/>
      <c r="AF54" s="11" t="s">
        <v>317</v>
      </c>
      <c r="AG54" s="11" t="s">
        <v>130</v>
      </c>
      <c r="AH54" s="11" t="s">
        <v>278</v>
      </c>
      <c r="AI54" s="11" t="s">
        <v>318</v>
      </c>
      <c r="AJ54" s="11" t="s">
        <v>152</v>
      </c>
      <c r="AK54" s="11" t="s">
        <v>504</v>
      </c>
      <c r="AL54" s="11" t="s">
        <v>319</v>
      </c>
      <c r="AM54" s="11" t="s">
        <v>505</v>
      </c>
      <c r="AN54" s="11" t="s">
        <v>506</v>
      </c>
      <c r="AO54" s="10"/>
      <c r="AP54" s="11" t="s">
        <v>320</v>
      </c>
      <c r="AQ54" s="10"/>
      <c r="AR54" s="10"/>
      <c r="AS54" s="10"/>
      <c r="AT54" s="10"/>
      <c r="AU54" s="10"/>
      <c r="AV54" s="10"/>
      <c r="AW54" s="10"/>
      <c r="AX54" s="10"/>
      <c r="AY54" s="10"/>
      <c r="AZ54" s="10"/>
      <c r="BA54" s="10">
        <v>0</v>
      </c>
      <c r="BB54" s="10"/>
      <c r="BC54" s="10"/>
      <c r="BD54" s="11" t="s">
        <v>316</v>
      </c>
      <c r="BE54" s="10" t="s">
        <v>347</v>
      </c>
    </row>
    <row r="55" spans="1:57" s="26" customFormat="1" ht="90" x14ac:dyDescent="0.2">
      <c r="A55" s="24">
        <v>7</v>
      </c>
      <c r="B55" s="24">
        <v>7</v>
      </c>
      <c r="C55" s="24" t="s">
        <v>91</v>
      </c>
      <c r="D55" s="24" t="s">
        <v>92</v>
      </c>
      <c r="E55" s="24">
        <v>2012</v>
      </c>
      <c r="F55" s="24"/>
      <c r="G55" s="24"/>
      <c r="H55" s="24" t="s">
        <v>32</v>
      </c>
      <c r="I55" s="24">
        <v>46.7</v>
      </c>
      <c r="J55" s="24">
        <v>7.0000000000000007E-2</v>
      </c>
      <c r="K55" s="24">
        <v>44</v>
      </c>
      <c r="L55" s="24">
        <v>48</v>
      </c>
      <c r="M55" s="24" t="s">
        <v>402</v>
      </c>
      <c r="N55" s="24" t="s">
        <v>421</v>
      </c>
      <c r="O55" s="25" t="s">
        <v>422</v>
      </c>
      <c r="P55" s="24">
        <v>33</v>
      </c>
      <c r="Q55" s="24"/>
      <c r="R55" s="24"/>
      <c r="S55" s="24"/>
      <c r="T55" s="24"/>
      <c r="U55" s="24" t="s">
        <v>534</v>
      </c>
      <c r="V55" s="25" t="s">
        <v>322</v>
      </c>
      <c r="W55" s="24">
        <v>1</v>
      </c>
      <c r="X55" s="25" t="s">
        <v>510</v>
      </c>
      <c r="Y55" s="24"/>
      <c r="Z55" s="24"/>
      <c r="AA55" s="24">
        <v>43</v>
      </c>
      <c r="AB55" s="24" t="s">
        <v>321</v>
      </c>
      <c r="AC55" s="24" t="s">
        <v>322</v>
      </c>
      <c r="AD55" s="24" t="s">
        <v>190</v>
      </c>
      <c r="AE55" s="24"/>
      <c r="AF55" s="25"/>
      <c r="AG55" s="25"/>
      <c r="AH55" s="25"/>
      <c r="AI55" s="24"/>
      <c r="AJ55" s="24"/>
      <c r="AK55" s="24"/>
      <c r="AL55" s="24"/>
      <c r="AM55" s="24"/>
      <c r="AN55" s="24"/>
      <c r="AO55" s="24"/>
      <c r="AP55" s="24"/>
      <c r="AQ55" s="25" t="s">
        <v>508</v>
      </c>
      <c r="AR55" s="25" t="s">
        <v>507</v>
      </c>
      <c r="AS55" s="25" t="s">
        <v>509</v>
      </c>
      <c r="AT55" s="25" t="s">
        <v>569</v>
      </c>
      <c r="AU55" s="25" t="s">
        <v>324</v>
      </c>
      <c r="AV55" s="24" t="s">
        <v>325</v>
      </c>
      <c r="AW55" s="24"/>
      <c r="AX55" s="24"/>
      <c r="AY55" s="24"/>
      <c r="AZ55" s="24"/>
      <c r="BA55" s="24">
        <v>1</v>
      </c>
      <c r="BB55" s="25" t="s">
        <v>510</v>
      </c>
      <c r="BC55" s="24"/>
      <c r="BD55" s="25" t="s">
        <v>323</v>
      </c>
      <c r="BE55" s="24" t="s">
        <v>446</v>
      </c>
    </row>
    <row r="56" spans="1:57" s="26" customFormat="1" ht="60" x14ac:dyDescent="0.2">
      <c r="A56" s="24">
        <v>55</v>
      </c>
      <c r="B56" s="24">
        <v>55</v>
      </c>
      <c r="C56" s="24" t="s">
        <v>93</v>
      </c>
      <c r="D56" s="24" t="s">
        <v>26</v>
      </c>
      <c r="E56" s="24">
        <v>2018</v>
      </c>
      <c r="F56" s="24"/>
      <c r="G56" s="24"/>
      <c r="H56" s="24" t="s">
        <v>94</v>
      </c>
      <c r="I56" s="24">
        <v>28.78</v>
      </c>
      <c r="J56" s="24">
        <v>3.7</v>
      </c>
      <c r="K56" s="24">
        <v>22</v>
      </c>
      <c r="L56" s="24">
        <v>37</v>
      </c>
      <c r="M56" s="24" t="s">
        <v>362</v>
      </c>
      <c r="N56" s="24" t="s">
        <v>393</v>
      </c>
      <c r="O56" s="25" t="s">
        <v>423</v>
      </c>
      <c r="P56" s="24">
        <v>7</v>
      </c>
      <c r="Q56" s="24"/>
      <c r="R56" s="24"/>
      <c r="S56" s="24"/>
      <c r="T56" s="24"/>
      <c r="U56" s="24" t="s">
        <v>530</v>
      </c>
      <c r="V56" s="25" t="s">
        <v>327</v>
      </c>
      <c r="W56" s="24">
        <v>0</v>
      </c>
      <c r="X56" s="24"/>
      <c r="Y56" s="24"/>
      <c r="Z56" s="24"/>
      <c r="AA56" s="24">
        <v>44</v>
      </c>
      <c r="AB56" s="25" t="s">
        <v>326</v>
      </c>
      <c r="AC56" s="25" t="s">
        <v>327</v>
      </c>
      <c r="AD56" s="25" t="s">
        <v>137</v>
      </c>
      <c r="AE56" s="24"/>
      <c r="AF56" s="25"/>
      <c r="AG56" s="25"/>
      <c r="AH56" s="25"/>
      <c r="AI56" s="24"/>
      <c r="AJ56" s="24"/>
      <c r="AK56" s="24"/>
      <c r="AL56" s="24"/>
      <c r="AM56" s="24"/>
      <c r="AN56" s="24"/>
      <c r="AO56" s="24"/>
      <c r="AP56" s="24"/>
      <c r="AQ56" s="25" t="s">
        <v>590</v>
      </c>
      <c r="AR56" s="25" t="s">
        <v>511</v>
      </c>
      <c r="AS56" s="24" t="s">
        <v>512</v>
      </c>
      <c r="AT56" s="24" t="s">
        <v>513</v>
      </c>
      <c r="AU56" s="25" t="s">
        <v>328</v>
      </c>
      <c r="AV56" s="24"/>
      <c r="AW56" s="24"/>
      <c r="AX56" s="24"/>
      <c r="AY56" s="24"/>
      <c r="AZ56" s="24"/>
      <c r="BA56" s="24">
        <v>0</v>
      </c>
      <c r="BB56" s="24"/>
      <c r="BC56" s="24"/>
      <c r="BD56" s="25" t="s">
        <v>136</v>
      </c>
      <c r="BE56" s="24" t="s">
        <v>458</v>
      </c>
    </row>
    <row r="57" spans="1:57" s="26" customFormat="1" ht="75" x14ac:dyDescent="0.2">
      <c r="A57" s="24">
        <v>10</v>
      </c>
      <c r="B57" s="24">
        <v>10</v>
      </c>
      <c r="C57" s="24" t="s">
        <v>95</v>
      </c>
      <c r="D57" s="24" t="s">
        <v>96</v>
      </c>
      <c r="E57" s="24">
        <v>2017</v>
      </c>
      <c r="F57" s="24"/>
      <c r="G57" s="24"/>
      <c r="H57" s="24" t="s">
        <v>41</v>
      </c>
      <c r="I57" s="24">
        <v>71.95</v>
      </c>
      <c r="J57" s="24">
        <v>3.9</v>
      </c>
      <c r="K57" s="24">
        <v>65</v>
      </c>
      <c r="L57" s="24">
        <v>80</v>
      </c>
      <c r="M57" s="24" t="s">
        <v>424</v>
      </c>
      <c r="N57" s="24" t="s">
        <v>425</v>
      </c>
      <c r="O57" s="25" t="s">
        <v>426</v>
      </c>
      <c r="P57" s="24">
        <v>39</v>
      </c>
      <c r="Q57" s="24"/>
      <c r="R57" s="24"/>
      <c r="S57" s="24"/>
      <c r="T57" s="24"/>
      <c r="U57" s="24" t="s">
        <v>535</v>
      </c>
      <c r="V57" s="25" t="s">
        <v>330</v>
      </c>
      <c r="W57" s="24">
        <v>0</v>
      </c>
      <c r="X57" s="24"/>
      <c r="Y57" s="24"/>
      <c r="Z57" s="24"/>
      <c r="AA57" s="24">
        <v>45</v>
      </c>
      <c r="AB57" s="25" t="s">
        <v>329</v>
      </c>
      <c r="AC57" s="25" t="s">
        <v>330</v>
      </c>
      <c r="AD57" s="24" t="s">
        <v>190</v>
      </c>
      <c r="AE57" s="24"/>
      <c r="AF57" s="25"/>
      <c r="AG57" s="25"/>
      <c r="AH57" s="25"/>
      <c r="AI57" s="24"/>
      <c r="AJ57" s="24"/>
      <c r="AK57" s="24"/>
      <c r="AL57" s="24"/>
      <c r="AM57" s="24"/>
      <c r="AN57" s="24"/>
      <c r="AO57" s="24"/>
      <c r="AP57" s="24"/>
      <c r="AQ57" s="24"/>
      <c r="AR57" s="24"/>
      <c r="AS57" s="24"/>
      <c r="AT57" s="24"/>
      <c r="AU57" s="24"/>
      <c r="AV57" s="25" t="s">
        <v>332</v>
      </c>
      <c r="AW57" s="25" t="s">
        <v>333</v>
      </c>
      <c r="AX57" s="25" t="s">
        <v>334</v>
      </c>
      <c r="AY57" s="25" t="s">
        <v>335</v>
      </c>
      <c r="AZ57" s="25" t="s">
        <v>336</v>
      </c>
      <c r="BA57" s="24">
        <v>0</v>
      </c>
      <c r="BB57" s="24"/>
      <c r="BC57" s="24"/>
      <c r="BD57" s="25" t="s">
        <v>331</v>
      </c>
      <c r="BE57" s="24" t="s">
        <v>514</v>
      </c>
    </row>
    <row r="59" spans="1:57" x14ac:dyDescent="0.2">
      <c r="P59">
        <f>MAX(P3:P57)</f>
        <v>39</v>
      </c>
      <c r="AA59">
        <f>MAX(AA2:AA57)</f>
        <v>45</v>
      </c>
      <c r="BD59" s="4">
        <f>COUNTIF(BD3:BD57, "NA")</f>
        <v>24</v>
      </c>
    </row>
  </sheetData>
  <sortState ref="A3:BE57">
    <sortCondition ref="AA3:AA57"/>
  </sortState>
  <phoneticPr fontId="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 C-P</dc:creator>
  <cp:lastModifiedBy>Microsoft Office 用户</cp:lastModifiedBy>
  <dcterms:created xsi:type="dcterms:W3CDTF">2019-09-24T05:31:34Z</dcterms:created>
  <dcterms:modified xsi:type="dcterms:W3CDTF">2020-11-14T16:22:33Z</dcterms:modified>
</cp:coreProperties>
</file>