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0_Scrapping_git/XX_Master_database/"/>
    </mc:Choice>
  </mc:AlternateContent>
  <xr:revisionPtr revIDLastSave="1407" documentId="8_{B63EC7D8-7803-4775-989F-2C2416119993}" xr6:coauthVersionLast="47" xr6:coauthVersionMax="47" xr10:uidLastSave="{DF12493E-5CC5-4207-ADD9-ED89501033C2}"/>
  <bookViews>
    <workbookView xWindow="28680" yWindow="-120" windowWidth="24240" windowHeight="17640" activeTab="1" xr2:uid="{BB750D66-C71B-4412-8809-92E47E37BD8E}"/>
  </bookViews>
  <sheets>
    <sheet name="Competitors" sheetId="1" r:id="rId1"/>
    <sheet name="Mansfield" sheetId="2" r:id="rId2"/>
    <sheet name="Hoja1" sheetId="3" r:id="rId3"/>
  </sheets>
  <externalReferences>
    <externalReference r:id="rId4"/>
  </externalReferences>
  <definedNames>
    <definedName name="_xlnm._FilterDatabase" localSheetId="0" hidden="1">Competitors!$A$1:$Q$52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17" i="1"/>
  <c r="C16" i="1"/>
  <c r="C15" i="1"/>
  <c r="C12" i="1"/>
  <c r="H10" i="1"/>
  <c r="C10" i="1"/>
  <c r="C43" i="1"/>
  <c r="C44" i="1"/>
  <c r="C45" i="1"/>
  <c r="C46" i="1"/>
  <c r="C47" i="1"/>
  <c r="C48" i="1"/>
  <c r="C49" i="1"/>
  <c r="C50" i="1"/>
  <c r="C51" i="1"/>
  <c r="C52" i="1"/>
  <c r="C42" i="1"/>
  <c r="C33" i="1" l="1"/>
  <c r="C34" i="1"/>
  <c r="C35" i="1"/>
  <c r="C36" i="1"/>
  <c r="C37" i="1"/>
  <c r="C38" i="1"/>
  <c r="C39" i="1"/>
  <c r="C40" i="1"/>
  <c r="C41" i="1"/>
  <c r="C32" i="1"/>
  <c r="C3" i="1" l="1"/>
  <c r="C4" i="1"/>
  <c r="C5" i="1"/>
  <c r="C6" i="1"/>
  <c r="C7" i="1"/>
  <c r="C8" i="1"/>
  <c r="C9" i="1"/>
  <c r="C18" i="1"/>
  <c r="C19" i="1"/>
  <c r="C20" i="1"/>
  <c r="C22" i="1"/>
  <c r="C25" i="1"/>
  <c r="C26" i="1"/>
  <c r="C27" i="1"/>
  <c r="C28" i="1"/>
  <c r="C29" i="1"/>
  <c r="C30" i="1"/>
  <c r="C31" i="1"/>
  <c r="C2" i="1"/>
  <c r="H3" i="1" l="1"/>
  <c r="H4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<sst xmlns="http://schemas.openxmlformats.org/spreadsheetml/2006/main" count="740" uniqueCount="268">
  <si>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</si>
  <si>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</si>
  <si>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</si>
  <si>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</si>
  <si>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</si>
  <si>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</si>
  <si>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https://www.americanstandard-us.com/Floor-Standing-Toilets/Cadet-3-Elongated-16-gpf-Toilet/WHITE-270CA001020</t>
  </si>
  <si>
    <t>270CA001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</si>
  <si>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</si>
  <si>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</si>
  <si>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</si>
  <si>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</si>
  <si>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</si>
  <si>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</si>
  <si>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</si>
  <si>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</si>
  <si>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</si>
  <si>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</si>
  <si>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</si>
  <si>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</si>
  <si>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</si>
  <si>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Price List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</si>
  <si>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</si>
  <si>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</si>
  <si>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</si>
  <si>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</si>
  <si>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</si>
  <si>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</si>
  <si>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</si>
  <si>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</si>
  <si>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</si>
  <si>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</si>
  <si>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</si>
  <si>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</si>
  <si>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</si>
  <si>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</si>
  <si>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</si>
  <si>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3489-V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</si>
  <si>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</si>
  <si>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</si>
  <si>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</si>
  <si>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</si>
  <si>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</si>
  <si>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</si>
  <si>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</si>
  <si>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</si>
  <si>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</si>
  <si>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</si>
  <si>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</si>
  <si>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</si>
  <si>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</si>
  <si>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</si>
  <si>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</si>
  <si>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</si>
  <si>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</si>
  <si>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</si>
  <si>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</si>
  <si>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</si>
  <si>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</si>
  <si>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GVP21502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</si>
  <si>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</si>
  <si>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</si>
  <si>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</si>
  <si>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</si>
  <si>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</si>
  <si>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</si>
  <si>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</si>
  <si>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</si>
  <si>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</si>
  <si>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</si>
  <si>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</si>
  <si>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</si>
  <si>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</si>
  <si>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</si>
  <si>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</si>
  <si>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https://www.gerber-us.com/maxwell-1-28-gpf-12-rough-in-two-piece-elongated-ergoheight-toilet/products/us-GWS20918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</si>
  <si>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</si>
  <si>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</si>
  <si>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</si>
  <si>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https://www.americanstandard-us.com/Floor-Standing-Toilets/Colony-16-gpf-60-Lpf-12-Inch-Rough-Tank/BONE-4192A004021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</si>
  <si>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</si>
  <si>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</si>
  <si>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</si>
  <si>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https://www.gerber-us.com/viper-1-6-gpf-12-rough-in-two-piece-round-front-toilet/products/us-GVP21502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</si>
  <si>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</si>
  <si>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</si>
  <si>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</si>
  <si>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</si>
  <si>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</si>
  <si>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</si>
  <si>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</si>
  <si>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</si>
  <si>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</si>
  <si>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</si>
  <si>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</si>
  <si>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</si>
  <si>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123010000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</si>
  <si>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</si>
  <si>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</si>
  <si>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</si>
  <si>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</si>
  <si>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</si>
  <si>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</si>
  <si>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</si>
  <si>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Cadet 3 1.6 EL Combo</t>
  </si>
  <si>
    <t>Alto 130/160 RF 1.6 Combo</t>
  </si>
  <si>
    <t>Maxwell RF 1.6 Combo</t>
  </si>
  <si>
    <t>Reliant RF 1.28 Combo</t>
  </si>
  <si>
    <t>North Point ADA EL Bowl</t>
  </si>
  <si>
    <t>Maxwell  12 ADA EL 1.28 Combo</t>
  </si>
  <si>
    <t>Viper 12 Std RF 1.6 Combo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</si>
  <si>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</si>
  <si>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</si>
  <si>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</si>
  <si>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</si>
  <si>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</si>
  <si>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</si>
  <si>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</si>
  <si>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</si>
  <si>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</si>
  <si>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</si>
  <si>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</si>
  <si>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</si>
  <si>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</si>
  <si>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</si>
  <si>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</si>
  <si>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 xml:space="preserve">OPP 1035 EL  Bowl                                                                               </t>
  </si>
  <si>
    <t>Rear</t>
  </si>
  <si>
    <t>Adriatic</t>
  </si>
  <si>
    <t xml:space="preserve">QUANTUM TANK  123 LH                                                                           </t>
  </si>
  <si>
    <t xml:space="preserve">COMEMRCIAL BOWL 1319 EL  1.28                                                                           </t>
  </si>
  <si>
    <t xml:space="preserve">ALTO TANK 3173 CTL 1.28                                                                              </t>
  </si>
  <si>
    <t xml:space="preserve">ALTO BOWL 137 1.6                                                                                 </t>
  </si>
  <si>
    <t>ALTO BOWL 135 EL 1.6</t>
  </si>
  <si>
    <t xml:space="preserve">ALTO BOWL 130 1.6                                                                                 </t>
  </si>
  <si>
    <t xml:space="preserve">ALTO BOWL 151 EL ADA 1.6                                                                                 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</si>
  <si>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</si>
  <si>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</si>
  <si>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</si>
  <si>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</si>
  <si>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</si>
  <si>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</si>
  <si>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</si>
  <si>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</si>
  <si>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</si>
  <si>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</si>
  <si>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</si>
  <si>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</si>
  <si>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</si>
  <si>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G0012514</t>
  </si>
  <si>
    <t>G0012585</t>
  </si>
  <si>
    <t>G0012760</t>
  </si>
  <si>
    <t>G0012884CH</t>
  </si>
  <si>
    <t>G0013595</t>
  </si>
  <si>
    <t>G0012504</t>
  </si>
  <si>
    <t>G0012791</t>
  </si>
  <si>
    <t>G0012589</t>
  </si>
  <si>
    <t>328 4" LAV</t>
  </si>
  <si>
    <t>292 4" LAV</t>
  </si>
  <si>
    <t>218NS PET COVINGTON LAV</t>
  </si>
  <si>
    <t>239 4" MS ROUND LAV</t>
  </si>
  <si>
    <t xml:space="preserve">348 4" LAV                                                          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</si>
  <si>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</si>
  <si>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</si>
  <si>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</si>
  <si>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</si>
  <si>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</si>
  <si>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</si>
  <si>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</si>
  <si>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</si>
  <si>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</si>
  <si>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239410000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</si>
  <si>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</si>
  <si>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</si>
  <si>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</si>
  <si>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</si>
  <si>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</si>
  <si>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</si>
  <si>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</si>
  <si>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</si>
  <si>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</si>
  <si>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</si>
  <si>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</si>
  <si>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</si>
  <si>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</si>
  <si>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</si>
  <si>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</si>
  <si>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</si>
  <si>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</si>
  <si>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</si>
  <si>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</si>
  <si>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</si>
  <si>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</si>
  <si>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</si>
  <si>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</si>
  <si>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</si>
  <si>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</si>
  <si>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</si>
  <si>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</si>
  <si>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Maxwell Round Self-Rimming Sink 4"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</si>
  <si>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</si>
  <si>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</si>
  <si>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</si>
  <si>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</si>
  <si>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</si>
  <si>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</si>
  <si>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</si>
  <si>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</si>
  <si>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</si>
  <si>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</si>
  <si>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</si>
  <si>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</si>
  <si>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</si>
  <si>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</si>
  <si>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</si>
  <si>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</si>
  <si>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</si>
  <si>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</si>
  <si>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</si>
  <si>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</si>
  <si>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</si>
  <si>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</si>
  <si>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</si>
  <si>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</si>
  <si>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</si>
  <si>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</si>
  <si>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</si>
  <si>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</si>
  <si>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</si>
  <si>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</si>
  <si>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</si>
  <si>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</si>
  <si>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</si>
  <si>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</si>
  <si>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</si>
  <si>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</si>
  <si>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</si>
  <si>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</si>
  <si>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</si>
  <si>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</si>
  <si>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</si>
  <si>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</si>
  <si>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</si>
  <si>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</si>
  <si>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</si>
  <si>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</si>
  <si>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237 4" WHT MS OVAL 20X17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</si>
  <si>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</si>
  <si>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</si>
  <si>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</si>
  <si>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</si>
  <si>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</si>
  <si>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</si>
  <si>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</si>
  <si>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</si>
  <si>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</si>
  <si>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</si>
  <si>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</si>
  <si>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https://www.gerber-us.com/logan-square-4-centers-standard-pedestal-bathroom-sink/products/us-G0022585</t>
  </si>
  <si>
    <t>https://www.gerber-us.com/logan-square-rectangular-standard-undercounter-bathroom-sink/products/us-G0012760</t>
  </si>
  <si>
    <t>https://www.gerber-us.com/maxwell-round-4-centers-self-rimming-bathroom-sink/products/us-G0012884CH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</si>
  <si>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</si>
  <si>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</si>
  <si>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</si>
  <si>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</si>
  <si>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317310000, 107380000</t>
  </si>
  <si>
    <t>137210040, 103780000</t>
  </si>
  <si>
    <t>135010007, 103580000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</si>
</sst>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3" borderId="0" xfId="0" applyFont="1" applyFill="1"/>
    <xf numFmtId="0" fontId="6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0" fontId="6" fillId="0" borderId="2" xfId="1" applyFont="1" applyBorder="1" applyAlignment="1">
      <alignment horizontal="left" vertical="center" wrapText="1"/>
    </xf>
    <xf numFmtId="49" fontId="0" fillId="0" borderId="1" xfId="0" applyNumberFormat="1" applyBorder="1"/>
    <xf numFmtId="2" fontId="6" fillId="0" borderId="1" xfId="0" applyNumberFormat="1" applyFont="1" applyFill="1" applyBorder="1"/>
    <xf numFmtId="0" fontId="0" fillId="0" borderId="1" xfId="0" applyFill="1" applyBorder="1"/>
    <xf numFmtId="0" fontId="4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4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4" fillId="6" borderId="1" xfId="2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6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3" fillId="0" borderId="1" xfId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1" xfId="0" applyNumberFormat="1" applyFill="1" applyBorder="1"/>
    <xf numFmtId="0" fontId="0" fillId="7" borderId="3" xfId="0" applyFill="1" applyBorder="1"/>
    <xf numFmtId="0" fontId="0" fillId="7" borderId="0" xfId="0" applyFill="1"/>
    <xf numFmtId="49" fontId="0" fillId="7" borderId="1" xfId="0" applyNumberFormat="1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69AA4-A78E-4B5E-BAD5-DDEAAC3BA3CB}" name="Tabla1" displayName="Tabla1" ref="A1:G13" totalsRowShown="0">
  <autoFilter ref="A1:G13" xr:uid="{ED469AA4-A78E-4B5E-BAD5-DDEAAC3BA3CB}"/>
  <tableColumns count="7">
    <tableColumn id="1" xr3:uid="{CB74C943-EB9C-4480-80B6-5E9F02E61F2A}" name="Marca"/>
    <tableColumn id="2" xr3:uid="{600C6BD9-C0D8-4BAC-93AA-EEB723EABF48}" name="Descripcion  SKU"/>
    <tableColumn id="3" xr3:uid="{66E1D603-32EC-4C0F-B0D3-456BC326C87F}" name="Codigo componente"/>
    <tableColumn id="4" xr3:uid="{6B9571F0-9968-4A39-9033-31277A4A1A90}" name="Descripcion componente"/>
    <tableColumn id="5" xr3:uid="{0F31CDE3-B055-4802-939F-B1F8EEDA4E87}" name="Price list"/>
    <tableColumn id="6" xr3:uid="{911932A1-EC3B-4289-AE5A-81E7542EC922}" name="Multiplier"/>
    <tableColumn id="7" xr3:uid="{1E74023B-F77F-40C8-908B-E3A8822A7EA2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ultra-flush-1-6-gpf-12-rough-in-two-piece-elongated-ergoheight-toilet/products/us-G0020318" TargetMode="External"/><Relationship Id="rId13" Type="http://schemas.openxmlformats.org/officeDocument/2006/relationships/hyperlink" Target="https://www.gerber-us.com/maxwell-round-4-centers-self-rimming-bathroom-sink/products/us-G0012884CH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ericanstandard-us.com/Floor-Standing-Toilets/Cadet-3-Elongated-16-gpf-Toilet/WHITE-270CA001020" TargetMode="External"/><Relationship Id="rId7" Type="http://schemas.openxmlformats.org/officeDocument/2006/relationships/hyperlink" Target="https://www.gerber-us.com/viper-1-6-gpf-12-rough-in-two-piece-elongated-ergoheight-toilet/products/us-GVP21518" TargetMode="External"/><Relationship Id="rId12" Type="http://schemas.openxmlformats.org/officeDocument/2006/relationships/hyperlink" Target="https://www.gerber-us.com/logan-square-rectangular-standard-undercounter-bathroom-sink/products/us-G0012760" TargetMode="External"/><Relationship Id="rId17" Type="http://schemas.openxmlformats.org/officeDocument/2006/relationships/hyperlink" Target="https://www.gerber-us.com/logan-square-8-centers-standard-pedestal-bathroom-sink/products/us-G0022589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wicker-park-rectangular-undercounter-bathroom-sink/products/us-G0012791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maxwell-1-6-gpf-12-rough-in-two-piece-elongated-toilet/products/us-GMX20912" TargetMode="External"/><Relationship Id="rId11" Type="http://schemas.openxmlformats.org/officeDocument/2006/relationships/hyperlink" Target="https://www.gerber-us.com/logan-square-4-centers-standard-pedestal-bathroom-sink/products/us-G0022585" TargetMode="External"/><Relationship Id="rId5" Type="http://schemas.openxmlformats.org/officeDocument/2006/relationships/hyperlink" Target="https://www.americanstandard-us.com/Countertop-Bathroom-Sinks/Reliant-Oval-Drop-In-Bathroom-Sink-4-in-Centerset-Holes/WHITE-0476228020" TargetMode="External"/><Relationship Id="rId15" Type="http://schemas.openxmlformats.org/officeDocument/2006/relationships/hyperlink" Target="https://www.gerber-us.com/maxwell-oval-4-centers-self-rimming-bathroom-sink/products/us-G0012834CH" TargetMode="External"/><Relationship Id="rId10" Type="http://schemas.openxmlformats.org/officeDocument/2006/relationships/hyperlink" Target="https://www.gerber-us.com/luxoval-oval-standard-undercounter-bathroom-sink/products/us-G0012780" TargetMode="External"/><Relationship Id="rId4" Type="http://schemas.openxmlformats.org/officeDocument/2006/relationships/hyperlink" Target="https://www.americanstandard-us.com/Toilets-Commercial/Pressure-Assist-16-gpf-60-Lpf-Left-Hand-Trip-Lever-EverClean-Tank/WHITE-4142016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gerber-us.com/avalanche-4-centers-standard-pedestal-bathroom-sink/products/us-G002359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sheetPr filterMode="1"/>
  <dimension ref="A1:Q52"/>
  <sheetViews>
    <sheetView zoomScale="85" zoomScaleNormal="85" workbookViewId="0">
      <pane ySplit="1" topLeftCell="A2" activePane="bottomLeft" state="frozen"/>
      <selection pane="bottomLeft" activeCell="E14" sqref="E14"/>
    </sheetView>
  </sheetViews>
  <sheetFormatPr baseColWidth="10" defaultRowHeight="15" x14ac:dyDescent="0.25"/>
  <cols>
    <col min="1" max="1" width="19.5703125" bestFit="1" customWidth="1"/>
    <col min="2" max="2" width="23.28515625" bestFit="1" customWidth="1"/>
    <col min="3" max="3" width="32.85546875" customWidth="1"/>
    <col min="4" max="4" width="13.28515625" customWidth="1"/>
    <col min="5" max="5" width="14" bestFit="1" customWidth="1"/>
    <col min="6" max="6" width="16.85546875" bestFit="1" customWidth="1"/>
    <col min="7" max="7" width="7.85546875" bestFit="1" customWidth="1"/>
    <col min="8" max="8" width="12.42578125" bestFit="1" customWidth="1"/>
    <col min="9" max="9" width="11.42578125" bestFit="1" customWidth="1"/>
    <col min="10" max="10" width="15" bestFit="1" customWidth="1"/>
    <col min="11" max="11" width="12.28515625" bestFit="1" customWidth="1"/>
    <col min="12" max="12" width="13.42578125" bestFit="1" customWidth="1"/>
    <col min="13" max="13" width="60.140625" customWidth="1"/>
    <col min="14" max="14" width="169" bestFit="1" customWidth="1"/>
    <col min="15" max="15" width="12.85546875" bestFit="1" customWidth="1"/>
    <col min="16" max="16" width="16.28515625" bestFit="1" customWidth="1"/>
    <col min="17" max="17" width="10.7109375" bestFit="1" customWidth="1"/>
  </cols>
  <sheetData>
    <row r="1" spans="1:17" x14ac:dyDescent="0.25">
      <c r="A1" s="1" t="s">
        <v>9</v>
      </c>
      <c r="B1" s="1" t="s">
        <v>10</v>
      </c>
      <c r="C1" s="1" t="s">
        <v>11</v>
      </c>
      <c r="D1" s="1"/>
      <c r="E1" s="1" t="s">
        <v>12</v>
      </c>
      <c r="F1" s="1" t="s">
        <v>14</v>
      </c>
      <c r="G1" s="1" t="s">
        <v>13</v>
      </c>
      <c r="H1" s="1" t="s">
        <v>249</v>
      </c>
      <c r="I1" s="1" t="s">
        <v>250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3</v>
      </c>
      <c r="Q1" s="4" t="s">
        <v>264</v>
      </c>
    </row>
    <row r="2" spans="1:17" x14ac:dyDescent="0.25">
      <c r="A2" s="15" t="s">
        <v>4</v>
      </c>
      <c r="B2" s="15" t="s">
        <v>24</v>
      </c>
      <c r="C2" s="15" t="str">
        <f>VLOOKUP(B2,Mansfield!$D$1:$L$20,9,0)</f>
        <v>Alto 130/160 RF 1.6 Combo</v>
      </c>
      <c r="D2" s="15">
        <f t="shared" ref="D2:D33" si="0">COUNTIF($B$2:$B$52,B2)</f>
        <v>3</v>
      </c>
      <c r="E2" s="16" t="s">
        <v>0</v>
      </c>
      <c r="F2" s="15" t="s">
        <v>32</v>
      </c>
      <c r="G2" s="15" t="s">
        <v>46</v>
      </c>
      <c r="H2" s="15" t="str">
        <f>VLOOKUP(E2,[1]query!$D:$O,4,0)</f>
        <v>Maxwell</v>
      </c>
      <c r="I2" s="18">
        <v>12</v>
      </c>
      <c r="J2" s="15" t="s">
        <v>53</v>
      </c>
      <c r="K2" s="15" t="s">
        <v>55</v>
      </c>
      <c r="L2" s="18">
        <v>1.6</v>
      </c>
      <c r="M2" s="15" t="s">
        <v>106</v>
      </c>
      <c r="N2" s="15" t="s">
        <v>2</v>
      </c>
      <c r="O2" s="15" t="s">
        <v>264</v>
      </c>
      <c r="P2" s="28">
        <v>0.41</v>
      </c>
      <c r="Q2" s="15"/>
    </row>
    <row r="3" spans="1:17" x14ac:dyDescent="0.25">
      <c r="A3" s="15" t="s">
        <v>4</v>
      </c>
      <c r="B3" s="15" t="s">
        <v>35</v>
      </c>
      <c r="C3" s="15" t="str">
        <f>VLOOKUP(B3,Mansfield!$D$1:$L$20,9,0)</f>
        <v>Alto 135/160  El 1.6 Combo</v>
      </c>
      <c r="D3" s="15">
        <f t="shared" si="0"/>
        <v>3</v>
      </c>
      <c r="E3" s="16" t="s">
        <v>1</v>
      </c>
      <c r="F3" s="15" t="s">
        <v>32</v>
      </c>
      <c r="G3" s="15" t="s">
        <v>46</v>
      </c>
      <c r="H3" s="15" t="str">
        <f>VLOOKUP(E3,[1]query!$D:$O,4,0)</f>
        <v>Maxwell</v>
      </c>
      <c r="I3" s="18">
        <v>12</v>
      </c>
      <c r="J3" s="15" t="s">
        <v>53</v>
      </c>
      <c r="K3" s="15" t="s">
        <v>54</v>
      </c>
      <c r="L3" s="18">
        <v>1.6</v>
      </c>
      <c r="M3" s="15" t="s">
        <v>102</v>
      </c>
      <c r="N3" s="17" t="s">
        <v>253</v>
      </c>
      <c r="O3" s="15" t="s">
        <v>264</v>
      </c>
      <c r="P3" s="28">
        <v>0.41</v>
      </c>
      <c r="Q3" s="15"/>
    </row>
    <row r="4" spans="1:17" x14ac:dyDescent="0.25">
      <c r="A4" s="15" t="s">
        <v>4</v>
      </c>
      <c r="B4" s="15" t="s">
        <v>100</v>
      </c>
      <c r="C4" s="15" t="str">
        <f>VLOOKUP(B4,Mansfield!$D$1:$L$20,9,0)</f>
        <v>Summit 384/386  ADA 1.28 Combo</v>
      </c>
      <c r="D4" s="15">
        <f t="shared" si="0"/>
        <v>1</v>
      </c>
      <c r="E4" s="16" t="s">
        <v>5</v>
      </c>
      <c r="F4" s="15" t="s">
        <v>31</v>
      </c>
      <c r="G4" s="15" t="s">
        <v>46</v>
      </c>
      <c r="H4" s="15" t="str">
        <f>VLOOKUP(E4,[1]query!$D:$O,4,0)</f>
        <v>Viper</v>
      </c>
      <c r="I4" s="18">
        <v>12</v>
      </c>
      <c r="J4" s="15" t="s">
        <v>52</v>
      </c>
      <c r="K4" s="15" t="s">
        <v>54</v>
      </c>
      <c r="L4" s="18">
        <v>1.6</v>
      </c>
      <c r="M4" s="15" t="s">
        <v>103</v>
      </c>
      <c r="N4" s="17" t="s">
        <v>254</v>
      </c>
      <c r="O4" s="15" t="s">
        <v>264</v>
      </c>
      <c r="P4" s="28">
        <v>0.41</v>
      </c>
      <c r="Q4" s="15"/>
    </row>
    <row r="5" spans="1:17" hidden="1" x14ac:dyDescent="0.25">
      <c r="A5" s="15" t="s">
        <v>8</v>
      </c>
      <c r="B5" s="15" t="s">
        <v>35</v>
      </c>
      <c r="C5" s="15" t="str">
        <f>VLOOKUP(B5,Mansfield!$D$1:$L$20,9,0)</f>
        <v>Alto 135/160  El 1.6 Combo</v>
      </c>
      <c r="D5" s="15">
        <f t="shared" si="0"/>
        <v>3</v>
      </c>
      <c r="E5" s="16" t="s">
        <v>7</v>
      </c>
      <c r="F5" s="15" t="s">
        <v>31</v>
      </c>
      <c r="G5" s="15" t="s">
        <v>46</v>
      </c>
      <c r="H5" s="15" t="s">
        <v>67</v>
      </c>
      <c r="I5" s="15">
        <v>12</v>
      </c>
      <c r="J5" s="15" t="s">
        <v>53</v>
      </c>
      <c r="K5" s="15" t="s">
        <v>54</v>
      </c>
      <c r="L5" s="15">
        <v>1.6</v>
      </c>
      <c r="M5" s="15" t="s">
        <v>104</v>
      </c>
      <c r="N5" s="17" t="s">
        <v>6</v>
      </c>
      <c r="O5" s="15" t="s">
        <v>264</v>
      </c>
      <c r="P5" s="28">
        <v>0.34</v>
      </c>
      <c r="Q5" s="15"/>
    </row>
    <row r="6" spans="1:17" hidden="1" x14ac:dyDescent="0.25">
      <c r="A6" s="15" t="s">
        <v>8</v>
      </c>
      <c r="B6" s="15" t="s">
        <v>24</v>
      </c>
      <c r="C6" s="15" t="str">
        <f>VLOOKUP(B6,Mansfield!$D$1:$L$20,9,0)</f>
        <v>Alto 130/160 RF 1.6 Combo</v>
      </c>
      <c r="D6" s="15">
        <f t="shared" si="0"/>
        <v>3</v>
      </c>
      <c r="E6" s="16" t="s">
        <v>25</v>
      </c>
      <c r="F6" s="15" t="s">
        <v>32</v>
      </c>
      <c r="G6" s="15" t="s">
        <v>46</v>
      </c>
      <c r="H6" s="15" t="str">
        <f>VLOOKUP(E6,[1]query!$D:$O,4,0)</f>
        <v>Reliant</v>
      </c>
      <c r="I6" s="18">
        <v>12</v>
      </c>
      <c r="J6" s="15" t="s">
        <v>53</v>
      </c>
      <c r="K6" s="15" t="s">
        <v>55</v>
      </c>
      <c r="L6" s="18">
        <v>1.28</v>
      </c>
      <c r="M6" s="15" t="s">
        <v>107</v>
      </c>
      <c r="N6" s="17" t="s">
        <v>28</v>
      </c>
      <c r="O6" s="15" t="s">
        <v>264</v>
      </c>
      <c r="P6" s="28">
        <v>0.34</v>
      </c>
      <c r="Q6" s="15"/>
    </row>
    <row r="7" spans="1:17" hidden="1" x14ac:dyDescent="0.25">
      <c r="A7" s="15" t="s">
        <v>8</v>
      </c>
      <c r="B7" s="15" t="s">
        <v>35</v>
      </c>
      <c r="C7" s="15" t="str">
        <f>VLOOKUP(B7,Mansfield!$D$1:$L$20,9,0)</f>
        <v>Alto 135/160  El 1.6 Combo</v>
      </c>
      <c r="D7" s="15">
        <f t="shared" si="0"/>
        <v>3</v>
      </c>
      <c r="E7" s="16" t="s">
        <v>26</v>
      </c>
      <c r="F7" s="15" t="s">
        <v>32</v>
      </c>
      <c r="G7" s="15" t="s">
        <v>46</v>
      </c>
      <c r="H7" s="15" t="str">
        <f>VLOOKUP(E7,[1]query!$D:$O,4,0)</f>
        <v>Reliant</v>
      </c>
      <c r="I7" s="18">
        <v>12</v>
      </c>
      <c r="J7" s="15" t="s">
        <v>53</v>
      </c>
      <c r="K7" s="15" t="s">
        <v>54</v>
      </c>
      <c r="L7" s="18">
        <v>1.28</v>
      </c>
      <c r="M7" s="15" t="s">
        <v>114</v>
      </c>
      <c r="N7" s="15" t="s">
        <v>29</v>
      </c>
      <c r="O7" s="15" t="s">
        <v>264</v>
      </c>
      <c r="P7" s="28">
        <v>0.34</v>
      </c>
      <c r="Q7" s="15"/>
    </row>
    <row r="8" spans="1:17" hidden="1" x14ac:dyDescent="0.25">
      <c r="A8" s="15" t="s">
        <v>8</v>
      </c>
      <c r="B8" s="15" t="s">
        <v>36</v>
      </c>
      <c r="C8" s="15" t="str">
        <f>VLOOKUP(B8,Mansfield!$D$1:$L$20,9,0)</f>
        <v>Alto 137/160 ADA EL 1.6 Combo</v>
      </c>
      <c r="D8" s="15">
        <f t="shared" si="0"/>
        <v>2</v>
      </c>
      <c r="E8" s="16" t="s">
        <v>27</v>
      </c>
      <c r="F8" s="15" t="s">
        <v>32</v>
      </c>
      <c r="G8" s="15" t="s">
        <v>46</v>
      </c>
      <c r="H8" s="15" t="str">
        <f>VLOOKUP(E8,[1]query!$D:$O,4,0)</f>
        <v>Reliant</v>
      </c>
      <c r="I8" s="18">
        <v>12</v>
      </c>
      <c r="J8" s="15" t="s">
        <v>52</v>
      </c>
      <c r="K8" s="15" t="s">
        <v>54</v>
      </c>
      <c r="L8" s="18">
        <v>1.28</v>
      </c>
      <c r="M8" s="15" t="s">
        <v>113</v>
      </c>
      <c r="N8" s="15" t="s">
        <v>30</v>
      </c>
      <c r="O8" s="15" t="s">
        <v>264</v>
      </c>
      <c r="P8" s="28">
        <v>0.34</v>
      </c>
      <c r="Q8" s="15"/>
    </row>
    <row r="9" spans="1:17" x14ac:dyDescent="0.25">
      <c r="A9" s="15" t="s">
        <v>4</v>
      </c>
      <c r="B9" s="15" t="s">
        <v>61</v>
      </c>
      <c r="C9" s="15" t="str">
        <f>VLOOKUP(B9,Mansfield!$D$1:$L$20,9,0)</f>
        <v>QUANTUM 148123 1.6 EL  SMARTHEIGHT Combo</v>
      </c>
      <c r="D9" s="15">
        <f t="shared" si="0"/>
        <v>2</v>
      </c>
      <c r="E9" s="16" t="s">
        <v>33</v>
      </c>
      <c r="F9" s="15" t="s">
        <v>34</v>
      </c>
      <c r="G9" s="15" t="s">
        <v>46</v>
      </c>
      <c r="H9" s="15" t="str">
        <f>VLOOKUP(E9,[1]query!$D:$O,4,0)</f>
        <v>Ultra Flush</v>
      </c>
      <c r="I9" s="18">
        <v>12</v>
      </c>
      <c r="J9" s="15" t="s">
        <v>52</v>
      </c>
      <c r="K9" s="15" t="s">
        <v>54</v>
      </c>
      <c r="L9" s="18">
        <v>1.6</v>
      </c>
      <c r="M9" s="15" t="s">
        <v>112</v>
      </c>
      <c r="N9" s="17" t="s">
        <v>255</v>
      </c>
      <c r="O9" s="15" t="s">
        <v>264</v>
      </c>
      <c r="P9" s="28">
        <v>0.34</v>
      </c>
      <c r="Q9" s="15"/>
    </row>
    <row r="10" spans="1:17" s="40" customFormat="1" x14ac:dyDescent="0.25">
      <c r="A10" s="36" t="s">
        <v>4</v>
      </c>
      <c r="B10" s="36" t="s">
        <v>96</v>
      </c>
      <c r="C10" s="36" t="str">
        <f>VLOOKUP(B10,Mansfield!$D$1:$L$20,9,0)</f>
        <v xml:space="preserve">QUANTUM TANK  123 LH                                                                           </v>
      </c>
      <c r="D10" s="36">
        <f t="shared" si="0"/>
        <v>2</v>
      </c>
      <c r="E10" s="37" t="s">
        <v>215</v>
      </c>
      <c r="F10" s="36" t="s">
        <v>32</v>
      </c>
      <c r="G10" s="36" t="s">
        <v>45</v>
      </c>
      <c r="H10" s="36" t="str">
        <f>VLOOKUP(E10,[1]query!$D:$O,4,0)</f>
        <v>Ultra Flush</v>
      </c>
      <c r="I10" s="38">
        <v>12</v>
      </c>
      <c r="J10" s="36"/>
      <c r="K10" s="36"/>
      <c r="L10" s="38">
        <v>1.6</v>
      </c>
      <c r="M10" s="36" t="s">
        <v>221</v>
      </c>
      <c r="N10" s="36"/>
      <c r="O10" s="36" t="s">
        <v>264</v>
      </c>
      <c r="P10" s="39">
        <v>0.41</v>
      </c>
      <c r="Q10" s="36">
        <v>308</v>
      </c>
    </row>
    <row r="11" spans="1:17" s="40" customFormat="1" x14ac:dyDescent="0.25">
      <c r="A11" s="36" t="s">
        <v>4</v>
      </c>
      <c r="B11" s="36" t="s">
        <v>265</v>
      </c>
      <c r="C11" s="36"/>
      <c r="D11" s="36">
        <f t="shared" si="0"/>
        <v>2</v>
      </c>
      <c r="E11" s="37" t="s">
        <v>140</v>
      </c>
      <c r="F11" s="36" t="s">
        <v>32</v>
      </c>
      <c r="G11" s="36" t="s">
        <v>45</v>
      </c>
      <c r="H11" s="36" t="s">
        <v>69</v>
      </c>
      <c r="I11" s="38">
        <v>12</v>
      </c>
      <c r="J11" s="36"/>
      <c r="K11" s="36"/>
      <c r="L11" s="38">
        <v>1.28</v>
      </c>
      <c r="M11" s="36" t="s">
        <v>222</v>
      </c>
      <c r="N11" s="36"/>
      <c r="O11" s="36" t="s">
        <v>264</v>
      </c>
      <c r="P11" s="39">
        <v>0.41</v>
      </c>
      <c r="Q11" s="36">
        <v>78</v>
      </c>
    </row>
    <row r="12" spans="1:17" s="40" customFormat="1" x14ac:dyDescent="0.25">
      <c r="A12" s="36" t="s">
        <v>4</v>
      </c>
      <c r="B12" s="41">
        <v>160010007</v>
      </c>
      <c r="C12" s="36" t="str">
        <f>VLOOKUP(B12,Mansfield!$D$1:$L$20,9,0)</f>
        <v>ALTO TANK 160 1.6</v>
      </c>
      <c r="D12" s="36">
        <f t="shared" si="0"/>
        <v>2</v>
      </c>
      <c r="E12" s="37" t="s">
        <v>216</v>
      </c>
      <c r="F12" s="36" t="s">
        <v>32</v>
      </c>
      <c r="G12" s="36" t="s">
        <v>45</v>
      </c>
      <c r="H12" s="36" t="s">
        <v>69</v>
      </c>
      <c r="I12" s="38">
        <v>12</v>
      </c>
      <c r="J12" s="36"/>
      <c r="K12" s="36"/>
      <c r="L12" s="38">
        <v>1.6</v>
      </c>
      <c r="M12" s="36" t="s">
        <v>223</v>
      </c>
      <c r="N12" s="36"/>
      <c r="O12" s="36" t="s">
        <v>264</v>
      </c>
      <c r="P12" s="39">
        <v>0.41</v>
      </c>
      <c r="Q12" s="36">
        <v>78</v>
      </c>
    </row>
    <row r="13" spans="1:17" s="40" customFormat="1" x14ac:dyDescent="0.25">
      <c r="A13" s="36" t="s">
        <v>4</v>
      </c>
      <c r="B13" s="36" t="s">
        <v>266</v>
      </c>
      <c r="C13" s="36"/>
      <c r="D13" s="36">
        <f t="shared" si="0"/>
        <v>2</v>
      </c>
      <c r="E13" s="37" t="s">
        <v>139</v>
      </c>
      <c r="F13" s="36" t="s">
        <v>32</v>
      </c>
      <c r="G13" s="36" t="s">
        <v>47</v>
      </c>
      <c r="H13" s="36" t="s">
        <v>69</v>
      </c>
      <c r="I13" s="38">
        <v>12</v>
      </c>
      <c r="J13" s="38" t="s">
        <v>52</v>
      </c>
      <c r="K13" s="36" t="s">
        <v>54</v>
      </c>
      <c r="L13" s="38">
        <v>1.28</v>
      </c>
      <c r="M13" s="36" t="s">
        <v>225</v>
      </c>
      <c r="N13" s="36"/>
      <c r="O13" s="36" t="s">
        <v>264</v>
      </c>
      <c r="P13" s="39">
        <v>0.41</v>
      </c>
      <c r="Q13" s="36">
        <v>255</v>
      </c>
    </row>
    <row r="14" spans="1:17" s="40" customFormat="1" x14ac:dyDescent="0.25">
      <c r="A14" s="36" t="s">
        <v>4</v>
      </c>
      <c r="B14" s="36" t="s">
        <v>267</v>
      </c>
      <c r="C14" s="36"/>
      <c r="D14" s="36">
        <f t="shared" si="0"/>
        <v>2</v>
      </c>
      <c r="E14" s="37" t="s">
        <v>138</v>
      </c>
      <c r="F14" s="36" t="s">
        <v>32</v>
      </c>
      <c r="G14" s="36" t="s">
        <v>47</v>
      </c>
      <c r="H14" s="36" t="s">
        <v>69</v>
      </c>
      <c r="I14" s="38">
        <v>12</v>
      </c>
      <c r="J14" s="38" t="s">
        <v>53</v>
      </c>
      <c r="K14" s="38" t="s">
        <v>54</v>
      </c>
      <c r="L14" s="38">
        <v>1.28</v>
      </c>
      <c r="M14" s="36" t="s">
        <v>224</v>
      </c>
      <c r="N14" s="36"/>
      <c r="O14" s="36" t="s">
        <v>264</v>
      </c>
      <c r="P14" s="39">
        <v>0.41</v>
      </c>
      <c r="Q14" s="36">
        <v>170</v>
      </c>
    </row>
    <row r="15" spans="1:17" s="40" customFormat="1" x14ac:dyDescent="0.25">
      <c r="A15" s="36" t="s">
        <v>4</v>
      </c>
      <c r="B15" s="36" t="s">
        <v>64</v>
      </c>
      <c r="C15" s="36" t="str">
        <f>VLOOKUP(B15,Mansfield!$D$1:$L$20,9,0)</f>
        <v xml:space="preserve">ALTO BOWL 130 1.6                                                                                 </v>
      </c>
      <c r="D15" s="36">
        <f t="shared" si="0"/>
        <v>2</v>
      </c>
      <c r="E15" s="37" t="s">
        <v>217</v>
      </c>
      <c r="F15" s="36" t="s">
        <v>32</v>
      </c>
      <c r="G15" s="36" t="s">
        <v>47</v>
      </c>
      <c r="H15" s="36" t="s">
        <v>69</v>
      </c>
      <c r="I15" s="38">
        <v>12</v>
      </c>
      <c r="J15" s="38" t="s">
        <v>53</v>
      </c>
      <c r="K15" s="38" t="s">
        <v>55</v>
      </c>
      <c r="L15" s="38">
        <v>1.6</v>
      </c>
      <c r="M15" s="36" t="s">
        <v>226</v>
      </c>
      <c r="N15" s="36"/>
      <c r="O15" s="36" t="s">
        <v>264</v>
      </c>
      <c r="P15" s="39">
        <v>0.41</v>
      </c>
      <c r="Q15" s="36">
        <v>153</v>
      </c>
    </row>
    <row r="16" spans="1:17" s="40" customFormat="1" x14ac:dyDescent="0.25">
      <c r="A16" s="36" t="s">
        <v>4</v>
      </c>
      <c r="B16" s="36" t="s">
        <v>98</v>
      </c>
      <c r="C16" s="36" t="str">
        <f>VLOOKUP(B16,Mansfield!$D$1:$L$20,9,0)</f>
        <v xml:space="preserve">ALTO BOWL 151 EL ADA 1.6                                                                                 </v>
      </c>
      <c r="D16" s="36">
        <f t="shared" si="0"/>
        <v>2</v>
      </c>
      <c r="E16" s="37" t="s">
        <v>218</v>
      </c>
      <c r="F16" s="36" t="s">
        <v>34</v>
      </c>
      <c r="G16" s="36" t="s">
        <v>47</v>
      </c>
      <c r="H16" s="36" t="s">
        <v>219</v>
      </c>
      <c r="I16" s="38">
        <v>12</v>
      </c>
      <c r="J16" s="38" t="s">
        <v>52</v>
      </c>
      <c r="K16" s="38" t="s">
        <v>54</v>
      </c>
      <c r="L16" s="38" t="s">
        <v>252</v>
      </c>
      <c r="M16" s="36" t="s">
        <v>227</v>
      </c>
      <c r="N16" s="36"/>
      <c r="O16" s="36" t="s">
        <v>264</v>
      </c>
      <c r="P16" s="39">
        <v>0.41</v>
      </c>
      <c r="Q16" s="36">
        <v>546</v>
      </c>
    </row>
    <row r="17" spans="1:17" s="40" customFormat="1" x14ac:dyDescent="0.25">
      <c r="A17" s="36" t="s">
        <v>4</v>
      </c>
      <c r="B17" s="36" t="s">
        <v>99</v>
      </c>
      <c r="C17" s="36" t="str">
        <f>VLOOKUP(B17,Mansfield!$D$1:$L$20,9,0)</f>
        <v xml:space="preserve">SUMMIT TANK 386      </v>
      </c>
      <c r="D17" s="36">
        <f t="shared" si="0"/>
        <v>2</v>
      </c>
      <c r="E17" s="37" t="s">
        <v>220</v>
      </c>
      <c r="F17" s="36" t="s">
        <v>31</v>
      </c>
      <c r="G17" s="36" t="s">
        <v>45</v>
      </c>
      <c r="H17" s="36" t="s">
        <v>70</v>
      </c>
      <c r="I17" s="38"/>
      <c r="J17" s="38"/>
      <c r="K17" s="38"/>
      <c r="L17" s="38">
        <v>1.6</v>
      </c>
      <c r="M17" s="36" t="s">
        <v>228</v>
      </c>
      <c r="N17" s="36"/>
      <c r="O17" s="36" t="s">
        <v>264</v>
      </c>
      <c r="P17" s="39">
        <v>0.41</v>
      </c>
      <c r="Q17" s="36">
        <v>132</v>
      </c>
    </row>
    <row r="18" spans="1:17" hidden="1" x14ac:dyDescent="0.25">
      <c r="A18" s="15" t="s">
        <v>8</v>
      </c>
      <c r="B18" s="15" t="s">
        <v>61</v>
      </c>
      <c r="C18" s="15" t="str">
        <f>VLOOKUP(B18,Mansfield!$D$1:$L$20,9,0)</f>
        <v>QUANTUM 148123 1.6 EL  SMARTHEIGHT Combo</v>
      </c>
      <c r="D18" s="15">
        <f t="shared" si="0"/>
        <v>2</v>
      </c>
      <c r="E18" s="16">
        <v>2467016</v>
      </c>
      <c r="F18" s="15" t="s">
        <v>34</v>
      </c>
      <c r="G18" s="15" t="s">
        <v>46</v>
      </c>
      <c r="H18" s="15" t="s">
        <v>48</v>
      </c>
      <c r="I18" s="15">
        <v>12</v>
      </c>
      <c r="J18" s="15" t="s">
        <v>85</v>
      </c>
      <c r="K18" s="15" t="s">
        <v>54</v>
      </c>
      <c r="L18" s="15">
        <v>1.6</v>
      </c>
      <c r="M18" s="15" t="s">
        <v>229</v>
      </c>
      <c r="N18" s="17" t="s">
        <v>101</v>
      </c>
      <c r="O18" s="15" t="s">
        <v>264</v>
      </c>
      <c r="P18" s="28">
        <v>0.34</v>
      </c>
      <c r="Q18" s="15"/>
    </row>
    <row r="19" spans="1:17" hidden="1" x14ac:dyDescent="0.25">
      <c r="A19" s="19" t="s">
        <v>8</v>
      </c>
      <c r="B19" s="15" t="s">
        <v>96</v>
      </c>
      <c r="C19" s="15" t="str">
        <f>VLOOKUP(B19,Mansfield!$D$1:$L$20,9,0)</f>
        <v xml:space="preserve">QUANTUM TANK  123 LH                                                                           </v>
      </c>
      <c r="D19" s="15">
        <f t="shared" si="0"/>
        <v>2</v>
      </c>
      <c r="E19" s="20">
        <v>4142016</v>
      </c>
      <c r="F19" s="15" t="s">
        <v>34</v>
      </c>
      <c r="G19" s="19" t="s">
        <v>45</v>
      </c>
      <c r="H19" s="15" t="s">
        <v>48</v>
      </c>
      <c r="I19" s="19"/>
      <c r="J19" s="15"/>
      <c r="K19" s="19"/>
      <c r="L19" s="15">
        <v>1.6</v>
      </c>
      <c r="M19" s="15" t="s">
        <v>115</v>
      </c>
      <c r="N19" s="17" t="s">
        <v>76</v>
      </c>
      <c r="O19" s="15" t="s">
        <v>264</v>
      </c>
      <c r="P19" s="28">
        <v>0.34</v>
      </c>
      <c r="Q19" s="15"/>
    </row>
    <row r="20" spans="1:17" hidden="1" x14ac:dyDescent="0.25">
      <c r="A20" s="15" t="s">
        <v>8</v>
      </c>
      <c r="B20" s="15" t="s">
        <v>97</v>
      </c>
      <c r="C20" s="15" t="str">
        <f>VLOOKUP(B20,Mansfield!$D$1:$L$20,9,0)</f>
        <v xml:space="preserve">COMEMRCIAL BOWL 1319 EL  1.28                                                                           </v>
      </c>
      <c r="D20" s="15">
        <f t="shared" si="0"/>
        <v>2</v>
      </c>
      <c r="E20" s="20">
        <v>3043001</v>
      </c>
      <c r="F20" s="15" t="s">
        <v>34</v>
      </c>
      <c r="G20" s="15" t="s">
        <v>47</v>
      </c>
      <c r="H20" s="15" t="s">
        <v>49</v>
      </c>
      <c r="I20" s="18">
        <v>12</v>
      </c>
      <c r="J20" s="15" t="s">
        <v>52</v>
      </c>
      <c r="K20" s="15" t="s">
        <v>54</v>
      </c>
      <c r="L20" s="21" t="s">
        <v>251</v>
      </c>
      <c r="M20" s="15" t="s">
        <v>116</v>
      </c>
      <c r="N20" s="15" t="s">
        <v>77</v>
      </c>
      <c r="O20" s="15" t="s">
        <v>264</v>
      </c>
      <c r="P20" s="28">
        <v>0.34</v>
      </c>
      <c r="Q20" s="15"/>
    </row>
    <row r="21" spans="1:17" hidden="1" x14ac:dyDescent="0.25">
      <c r="A21" s="22" t="s">
        <v>8</v>
      </c>
      <c r="B21" s="22" t="s">
        <v>265</v>
      </c>
      <c r="C21" s="22"/>
      <c r="D21" s="22">
        <f t="shared" si="0"/>
        <v>2</v>
      </c>
      <c r="E21" s="23" t="s">
        <v>40</v>
      </c>
      <c r="F21" s="22" t="s">
        <v>32</v>
      </c>
      <c r="G21" s="22" t="s">
        <v>45</v>
      </c>
      <c r="H21" s="22" t="s">
        <v>50</v>
      </c>
      <c r="I21" s="22"/>
      <c r="J21" s="22"/>
      <c r="K21" s="22"/>
      <c r="L21" s="24">
        <v>1.28</v>
      </c>
      <c r="M21" s="22" t="s">
        <v>142</v>
      </c>
      <c r="N21" s="22" t="s">
        <v>78</v>
      </c>
      <c r="O21" s="22" t="s">
        <v>264</v>
      </c>
      <c r="P21" s="29">
        <v>0.34</v>
      </c>
      <c r="Q21" s="22"/>
    </row>
    <row r="22" spans="1:17" hidden="1" x14ac:dyDescent="0.25">
      <c r="A22" s="15" t="s">
        <v>8</v>
      </c>
      <c r="B22" s="19">
        <v>160010007</v>
      </c>
      <c r="C22" s="15" t="str">
        <f>VLOOKUP(B22,Mansfield!$D$1:$L$20,9,0)</f>
        <v>ALTO TANK 160 1.6</v>
      </c>
      <c r="D22" s="15">
        <f t="shared" si="0"/>
        <v>2</v>
      </c>
      <c r="E22" s="16" t="s">
        <v>41</v>
      </c>
      <c r="F22" s="15" t="s">
        <v>32</v>
      </c>
      <c r="G22" s="15" t="s">
        <v>45</v>
      </c>
      <c r="H22" s="15" t="s">
        <v>50</v>
      </c>
      <c r="I22" s="15"/>
      <c r="J22" s="15"/>
      <c r="K22" s="15"/>
      <c r="L22" s="18">
        <v>1.6</v>
      </c>
      <c r="M22" s="15" t="s">
        <v>117</v>
      </c>
      <c r="N22" s="15" t="s">
        <v>79</v>
      </c>
      <c r="O22" s="15" t="s">
        <v>264</v>
      </c>
      <c r="P22" s="28">
        <v>0.34</v>
      </c>
      <c r="Q22" s="15"/>
    </row>
    <row r="23" spans="1:17" hidden="1" x14ac:dyDescent="0.25">
      <c r="A23" s="22" t="s">
        <v>8</v>
      </c>
      <c r="B23" s="22" t="s">
        <v>266</v>
      </c>
      <c r="C23" s="22"/>
      <c r="D23" s="22">
        <f t="shared" si="0"/>
        <v>2</v>
      </c>
      <c r="E23" s="23" t="s">
        <v>42</v>
      </c>
      <c r="F23" s="22" t="s">
        <v>32</v>
      </c>
      <c r="G23" s="22" t="s">
        <v>47</v>
      </c>
      <c r="H23" s="22" t="s">
        <v>50</v>
      </c>
      <c r="I23" s="24">
        <v>12</v>
      </c>
      <c r="J23" s="22" t="s">
        <v>52</v>
      </c>
      <c r="K23" s="22" t="s">
        <v>54</v>
      </c>
      <c r="L23" s="24">
        <v>1.28</v>
      </c>
      <c r="M23" s="22" t="s">
        <v>141</v>
      </c>
      <c r="N23" s="22" t="s">
        <v>80</v>
      </c>
      <c r="O23" s="22" t="s">
        <v>264</v>
      </c>
      <c r="P23" s="29">
        <v>0.34</v>
      </c>
      <c r="Q23" s="22"/>
    </row>
    <row r="24" spans="1:17" hidden="1" x14ac:dyDescent="0.25">
      <c r="A24" s="22" t="s">
        <v>8</v>
      </c>
      <c r="B24" s="22" t="s">
        <v>267</v>
      </c>
      <c r="C24" s="22"/>
      <c r="D24" s="22">
        <f t="shared" si="0"/>
        <v>2</v>
      </c>
      <c r="E24" s="23" t="s">
        <v>43</v>
      </c>
      <c r="F24" s="22" t="s">
        <v>32</v>
      </c>
      <c r="G24" s="22" t="s">
        <v>47</v>
      </c>
      <c r="H24" s="22" t="s">
        <v>50</v>
      </c>
      <c r="I24" s="24">
        <v>12</v>
      </c>
      <c r="J24" s="22" t="s">
        <v>53</v>
      </c>
      <c r="K24" s="22" t="s">
        <v>54</v>
      </c>
      <c r="L24" s="24">
        <v>1.28</v>
      </c>
      <c r="M24" s="22" t="s">
        <v>145</v>
      </c>
      <c r="N24" s="22" t="s">
        <v>81</v>
      </c>
      <c r="O24" s="22" t="s">
        <v>264</v>
      </c>
      <c r="P24" s="29">
        <v>0.34</v>
      </c>
      <c r="Q24" s="22"/>
    </row>
    <row r="25" spans="1:17" hidden="1" x14ac:dyDescent="0.25">
      <c r="A25" s="15" t="s">
        <v>8</v>
      </c>
      <c r="B25" s="15" t="s">
        <v>64</v>
      </c>
      <c r="C25" s="15" t="str">
        <f>VLOOKUP(B25,Mansfield!$D$1:$L$20,9,0)</f>
        <v xml:space="preserve">ALTO BOWL 130 1.6                                                                                 </v>
      </c>
      <c r="D25" s="15">
        <f t="shared" si="0"/>
        <v>2</v>
      </c>
      <c r="E25" s="16" t="s">
        <v>44</v>
      </c>
      <c r="F25" s="15" t="s">
        <v>32</v>
      </c>
      <c r="G25" s="15" t="s">
        <v>47</v>
      </c>
      <c r="H25" s="15" t="s">
        <v>50</v>
      </c>
      <c r="I25" s="18">
        <v>12</v>
      </c>
      <c r="J25" s="15" t="s">
        <v>53</v>
      </c>
      <c r="K25" s="15" t="s">
        <v>55</v>
      </c>
      <c r="L25" s="18">
        <v>1.28</v>
      </c>
      <c r="M25" s="15" t="s">
        <v>118</v>
      </c>
      <c r="N25" s="15" t="s">
        <v>82</v>
      </c>
      <c r="O25" s="15" t="s">
        <v>264</v>
      </c>
      <c r="P25" s="28">
        <v>0.34</v>
      </c>
      <c r="Q25" s="15"/>
    </row>
    <row r="26" spans="1:17" hidden="1" x14ac:dyDescent="0.25">
      <c r="A26" s="15" t="s">
        <v>8</v>
      </c>
      <c r="B26" s="15" t="s">
        <v>98</v>
      </c>
      <c r="C26" s="15" t="str">
        <f>VLOOKUP(B26,Mansfield!$D$1:$L$20,9,0)</f>
        <v xml:space="preserve">ALTO BOWL 151 EL ADA 1.6                                                                                 </v>
      </c>
      <c r="D26" s="15">
        <f t="shared" si="0"/>
        <v>2</v>
      </c>
      <c r="E26" s="20">
        <v>3703100</v>
      </c>
      <c r="F26" s="15" t="s">
        <v>34</v>
      </c>
      <c r="G26" s="15" t="s">
        <v>47</v>
      </c>
      <c r="H26" s="15" t="s">
        <v>66</v>
      </c>
      <c r="I26" s="18">
        <v>12</v>
      </c>
      <c r="J26" s="15" t="s">
        <v>52</v>
      </c>
      <c r="K26" s="15" t="s">
        <v>54</v>
      </c>
      <c r="L26" s="18">
        <v>1.1000000000000001</v>
      </c>
      <c r="M26" s="15" t="s">
        <v>119</v>
      </c>
      <c r="N26" s="15" t="s">
        <v>72</v>
      </c>
      <c r="O26" s="15" t="s">
        <v>264</v>
      </c>
      <c r="P26" s="28">
        <v>0.34</v>
      </c>
      <c r="Q26" s="15"/>
    </row>
    <row r="27" spans="1:17" hidden="1" x14ac:dyDescent="0.25">
      <c r="A27" s="15" t="s">
        <v>8</v>
      </c>
      <c r="B27" s="15" t="s">
        <v>99</v>
      </c>
      <c r="C27" s="15" t="str">
        <f>VLOOKUP(B27,Mansfield!$D$1:$L$20,9,0)</f>
        <v xml:space="preserve">SUMMIT TANK 386      </v>
      </c>
      <c r="D27" s="15">
        <f t="shared" si="0"/>
        <v>2</v>
      </c>
      <c r="E27" s="16" t="s">
        <v>56</v>
      </c>
      <c r="F27" s="15" t="s">
        <v>34</v>
      </c>
      <c r="G27" s="15" t="s">
        <v>45</v>
      </c>
      <c r="H27" s="15" t="s">
        <v>67</v>
      </c>
      <c r="I27" s="15"/>
      <c r="J27" s="15"/>
      <c r="K27" s="15"/>
      <c r="L27" s="18">
        <v>1.6</v>
      </c>
      <c r="M27" s="15" t="s">
        <v>120</v>
      </c>
      <c r="N27" s="15" t="s">
        <v>73</v>
      </c>
      <c r="O27" s="15" t="s">
        <v>264</v>
      </c>
      <c r="P27" s="28">
        <v>0.34</v>
      </c>
      <c r="Q27" s="15"/>
    </row>
    <row r="28" spans="1:17" x14ac:dyDescent="0.25">
      <c r="A28" s="15" t="s">
        <v>4</v>
      </c>
      <c r="B28" s="15" t="s">
        <v>97</v>
      </c>
      <c r="C28" s="15" t="str">
        <f>VLOOKUP(B28,Mansfield!$D$1:$L$20,9,0)</f>
        <v xml:space="preserve">COMEMRCIAL BOWL 1319 EL  1.28                                                                           </v>
      </c>
      <c r="D28" s="15">
        <f t="shared" si="0"/>
        <v>2</v>
      </c>
      <c r="E28" s="16" t="s">
        <v>57</v>
      </c>
      <c r="F28" s="15" t="s">
        <v>34</v>
      </c>
      <c r="G28" s="15" t="s">
        <v>47</v>
      </c>
      <c r="H28" s="15" t="s">
        <v>68</v>
      </c>
      <c r="I28" s="18">
        <v>10</v>
      </c>
      <c r="J28" s="15" t="s">
        <v>52</v>
      </c>
      <c r="K28" s="15" t="s">
        <v>54</v>
      </c>
      <c r="L28" s="18">
        <v>1.28</v>
      </c>
      <c r="M28" s="15" t="s">
        <v>108</v>
      </c>
      <c r="N28" s="15" t="s">
        <v>74</v>
      </c>
      <c r="O28" s="15" t="s">
        <v>264</v>
      </c>
      <c r="P28" s="28">
        <v>0.41</v>
      </c>
      <c r="Q28" s="15"/>
    </row>
    <row r="29" spans="1:17" x14ac:dyDescent="0.25">
      <c r="A29" s="15" t="s">
        <v>4</v>
      </c>
      <c r="B29" s="15" t="s">
        <v>36</v>
      </c>
      <c r="C29" s="15" t="str">
        <f>VLOOKUP(B29,Mansfield!$D$1:$L$20,9,0)</f>
        <v>Alto 137/160 ADA EL 1.6 Combo</v>
      </c>
      <c r="D29" s="15">
        <f t="shared" si="0"/>
        <v>2</v>
      </c>
      <c r="E29" s="16" t="s">
        <v>58</v>
      </c>
      <c r="F29" s="15" t="s">
        <v>32</v>
      </c>
      <c r="G29" s="15" t="s">
        <v>46</v>
      </c>
      <c r="H29" s="15" t="s">
        <v>69</v>
      </c>
      <c r="I29" s="18">
        <v>12</v>
      </c>
      <c r="J29" s="15" t="s">
        <v>52</v>
      </c>
      <c r="K29" s="15" t="s">
        <v>54</v>
      </c>
      <c r="L29" s="18">
        <v>1.28</v>
      </c>
      <c r="M29" s="15" t="s">
        <v>109</v>
      </c>
      <c r="N29" s="15" t="s">
        <v>75</v>
      </c>
      <c r="O29" s="15" t="s">
        <v>264</v>
      </c>
      <c r="P29" s="28">
        <v>0.41</v>
      </c>
      <c r="Q29" s="15"/>
    </row>
    <row r="30" spans="1:17" x14ac:dyDescent="0.25">
      <c r="A30" s="15" t="s">
        <v>4</v>
      </c>
      <c r="B30" s="15" t="s">
        <v>24</v>
      </c>
      <c r="C30" s="15" t="str">
        <f>VLOOKUP(B30,Mansfield!$D$1:$L$20,9,0)</f>
        <v>Alto 130/160 RF 1.6 Combo</v>
      </c>
      <c r="D30" s="15">
        <f t="shared" si="0"/>
        <v>3</v>
      </c>
      <c r="E30" s="16" t="s">
        <v>59</v>
      </c>
      <c r="F30" s="15" t="s">
        <v>31</v>
      </c>
      <c r="G30" s="15" t="s">
        <v>46</v>
      </c>
      <c r="H30" s="15" t="s">
        <v>70</v>
      </c>
      <c r="I30" s="18">
        <v>12</v>
      </c>
      <c r="J30" s="15" t="s">
        <v>53</v>
      </c>
      <c r="K30" s="15" t="s">
        <v>55</v>
      </c>
      <c r="L30" s="18">
        <v>1.6</v>
      </c>
      <c r="M30" s="15" t="s">
        <v>110</v>
      </c>
      <c r="N30" s="15" t="s">
        <v>83</v>
      </c>
      <c r="O30" s="15" t="s">
        <v>264</v>
      </c>
      <c r="P30" s="28">
        <v>0.41</v>
      </c>
      <c r="Q30" s="15"/>
    </row>
    <row r="31" spans="1:17" x14ac:dyDescent="0.25">
      <c r="A31" s="15" t="s">
        <v>4</v>
      </c>
      <c r="B31" s="15" t="s">
        <v>37</v>
      </c>
      <c r="C31" s="15" t="str">
        <f>VLOOKUP(B31,Mansfield!$D$1:$L$20,9,0)</f>
        <v>HET 3489-V El 1.28 Combo </v>
      </c>
      <c r="D31" s="15">
        <f t="shared" si="0"/>
        <v>1</v>
      </c>
      <c r="E31" s="16" t="s">
        <v>65</v>
      </c>
      <c r="F31" s="15" t="s">
        <v>32</v>
      </c>
      <c r="G31" s="15" t="s">
        <v>46</v>
      </c>
      <c r="H31" s="15" t="s">
        <v>69</v>
      </c>
      <c r="I31" s="18">
        <v>12</v>
      </c>
      <c r="J31" s="15" t="s">
        <v>53</v>
      </c>
      <c r="K31" s="15" t="s">
        <v>54</v>
      </c>
      <c r="L31" s="18">
        <v>1.28</v>
      </c>
      <c r="M31" s="15" t="s">
        <v>111</v>
      </c>
      <c r="N31" s="15" t="s">
        <v>84</v>
      </c>
      <c r="O31" s="15" t="s">
        <v>264</v>
      </c>
      <c r="P31" s="28">
        <v>0.41</v>
      </c>
      <c r="Q31" s="15"/>
    </row>
    <row r="32" spans="1:17" x14ac:dyDescent="0.25">
      <c r="A32" s="5" t="s">
        <v>4</v>
      </c>
      <c r="B32" s="10" t="s">
        <v>166</v>
      </c>
      <c r="C32" s="12" t="str">
        <f>VLOOKUP(B32,Mansfield!$D$1:$L$50,9,0)</f>
        <v>237 4" WHT MS OVAL 20X17</v>
      </c>
      <c r="D32" s="12">
        <f t="shared" si="0"/>
        <v>2</v>
      </c>
      <c r="E32" s="5" t="s">
        <v>147</v>
      </c>
      <c r="F32" s="5" t="s">
        <v>146</v>
      </c>
      <c r="G32" s="5"/>
      <c r="H32" s="5"/>
      <c r="I32" s="5"/>
      <c r="J32" s="5"/>
      <c r="K32" s="5"/>
      <c r="L32" s="5"/>
      <c r="M32" s="5" t="s">
        <v>194</v>
      </c>
      <c r="N32" s="13" t="s">
        <v>256</v>
      </c>
      <c r="O32" s="5" t="s">
        <v>264</v>
      </c>
      <c r="P32" s="30">
        <v>0.41</v>
      </c>
      <c r="Q32" s="5"/>
    </row>
    <row r="33" spans="1:17" x14ac:dyDescent="0.25">
      <c r="A33" s="5" t="s">
        <v>4</v>
      </c>
      <c r="B33" s="10" t="s">
        <v>167</v>
      </c>
      <c r="C33" s="12" t="str">
        <f>VLOOKUP(B33,Mansfield!$D$1:$L$50,9,0)</f>
        <v>217 Lav</v>
      </c>
      <c r="D33" s="12">
        <f t="shared" si="0"/>
        <v>2</v>
      </c>
      <c r="E33" s="5" t="s">
        <v>148</v>
      </c>
      <c r="F33" s="5" t="s">
        <v>146</v>
      </c>
      <c r="G33" s="5"/>
      <c r="H33" s="5"/>
      <c r="I33" s="5"/>
      <c r="J33" s="5"/>
      <c r="K33" s="5"/>
      <c r="L33" s="5"/>
      <c r="M33" s="5" t="s">
        <v>195</v>
      </c>
      <c r="N33" s="13" t="s">
        <v>257</v>
      </c>
      <c r="O33" s="5" t="s">
        <v>264</v>
      </c>
      <c r="P33" s="30">
        <v>0.41</v>
      </c>
      <c r="Q33" s="5"/>
    </row>
    <row r="34" spans="1:17" x14ac:dyDescent="0.25">
      <c r="A34" s="5" t="s">
        <v>4</v>
      </c>
      <c r="B34" s="10" t="s">
        <v>168</v>
      </c>
      <c r="C34" s="12" t="str">
        <f>VLOOKUP(B34,Mansfield!$D$1:$L$50,9,0)</f>
        <v>292 4" LAV</v>
      </c>
      <c r="D34" s="12">
        <f t="shared" ref="D34:D52" si="1">COUNTIF($B$2:$B$52,B34)</f>
        <v>2</v>
      </c>
      <c r="E34" s="5" t="s">
        <v>149</v>
      </c>
      <c r="F34" s="5" t="s">
        <v>146</v>
      </c>
      <c r="G34" s="5"/>
      <c r="H34" s="5"/>
      <c r="I34" s="5"/>
      <c r="J34" s="5"/>
      <c r="K34" s="5"/>
      <c r="L34" s="5"/>
      <c r="M34" s="14" t="s">
        <v>196</v>
      </c>
      <c r="N34" s="5" t="s">
        <v>204</v>
      </c>
      <c r="O34" s="5" t="s">
        <v>264</v>
      </c>
      <c r="P34" s="30">
        <v>0.41</v>
      </c>
      <c r="Q34" s="5"/>
    </row>
    <row r="35" spans="1:17" x14ac:dyDescent="0.25">
      <c r="A35" s="5" t="s">
        <v>4</v>
      </c>
      <c r="B35" s="10" t="s">
        <v>169</v>
      </c>
      <c r="C35" s="12" t="str">
        <f>VLOOKUP(B35,Mansfield!$D$1:$L$50,9,0)</f>
        <v>328 4" LAV</v>
      </c>
      <c r="D35" s="12">
        <f t="shared" si="1"/>
        <v>2</v>
      </c>
      <c r="E35" s="5" t="s">
        <v>150</v>
      </c>
      <c r="F35" s="5" t="s">
        <v>146</v>
      </c>
      <c r="G35" s="5"/>
      <c r="H35" s="5"/>
      <c r="I35" s="5"/>
      <c r="J35" s="5"/>
      <c r="K35" s="5"/>
      <c r="L35" s="5"/>
      <c r="M35" s="5" t="s">
        <v>197</v>
      </c>
      <c r="N35" s="13" t="s">
        <v>258</v>
      </c>
      <c r="O35" s="5" t="s">
        <v>264</v>
      </c>
      <c r="P35" s="30">
        <v>0.41</v>
      </c>
      <c r="Q35" s="5"/>
    </row>
    <row r="36" spans="1:17" x14ac:dyDescent="0.25">
      <c r="A36" s="5" t="s">
        <v>4</v>
      </c>
      <c r="B36" s="10" t="s">
        <v>170</v>
      </c>
      <c r="C36" s="12" t="str">
        <f>VLOOKUP(B36,Mansfield!$D$1:$L$50,9,0)</f>
        <v>218NS PET COVINGTON LAV</v>
      </c>
      <c r="D36" s="12">
        <f t="shared" si="1"/>
        <v>2</v>
      </c>
      <c r="E36" s="5" t="s">
        <v>151</v>
      </c>
      <c r="F36" s="5" t="s">
        <v>146</v>
      </c>
      <c r="G36" s="5"/>
      <c r="H36" s="5"/>
      <c r="I36" s="5"/>
      <c r="J36" s="5"/>
      <c r="K36" s="5"/>
      <c r="L36" s="5"/>
      <c r="M36" s="5" t="s">
        <v>198</v>
      </c>
      <c r="N36" s="13" t="s">
        <v>259</v>
      </c>
      <c r="O36" s="5" t="s">
        <v>264</v>
      </c>
      <c r="P36" s="30">
        <v>0.41</v>
      </c>
      <c r="Q36" s="5"/>
    </row>
    <row r="37" spans="1:17" x14ac:dyDescent="0.25">
      <c r="A37" s="5" t="s">
        <v>4</v>
      </c>
      <c r="B37" s="10" t="s">
        <v>171</v>
      </c>
      <c r="C37" s="12" t="str">
        <f>VLOOKUP(B37,Mansfield!$D$1:$L$50,9,0)</f>
        <v>239 4" MS ROUND LAV</v>
      </c>
      <c r="D37" s="12">
        <f t="shared" si="1"/>
        <v>1</v>
      </c>
      <c r="E37" s="5" t="s">
        <v>152</v>
      </c>
      <c r="F37" s="5" t="s">
        <v>146</v>
      </c>
      <c r="G37" s="5"/>
      <c r="H37" s="5"/>
      <c r="I37" s="5"/>
      <c r="J37" s="5"/>
      <c r="K37" s="5"/>
      <c r="L37" s="5"/>
      <c r="M37" s="5" t="s">
        <v>199</v>
      </c>
      <c r="N37" s="13" t="s">
        <v>260</v>
      </c>
      <c r="O37" s="5" t="s">
        <v>264</v>
      </c>
      <c r="P37" s="30">
        <v>0.41</v>
      </c>
      <c r="Q37" s="5"/>
    </row>
    <row r="38" spans="1:17" x14ac:dyDescent="0.25">
      <c r="A38" s="5" t="s">
        <v>4</v>
      </c>
      <c r="B38" s="10" t="s">
        <v>172</v>
      </c>
      <c r="C38" s="12" t="str">
        <f>VLOOKUP(B38,Mansfield!$D$1:$L$50,9,0)</f>
        <v xml:space="preserve">348 4" LAV                                                          </v>
      </c>
      <c r="D38" s="12">
        <f t="shared" si="1"/>
        <v>2</v>
      </c>
      <c r="E38" s="5" t="s">
        <v>153</v>
      </c>
      <c r="F38" s="5" t="s">
        <v>146</v>
      </c>
      <c r="G38" s="5"/>
      <c r="H38" s="5"/>
      <c r="I38" s="5"/>
      <c r="J38" s="5"/>
      <c r="K38" s="5"/>
      <c r="L38" s="5"/>
      <c r="M38" s="5" t="s">
        <v>200</v>
      </c>
      <c r="N38" s="13" t="s">
        <v>261</v>
      </c>
      <c r="O38" s="5" t="s">
        <v>264</v>
      </c>
      <c r="P38" s="30">
        <v>0.41</v>
      </c>
      <c r="Q38" s="5"/>
    </row>
    <row r="39" spans="1:17" x14ac:dyDescent="0.25">
      <c r="A39" s="5" t="s">
        <v>4</v>
      </c>
      <c r="B39" s="10" t="s">
        <v>173</v>
      </c>
      <c r="C39" s="12" t="str">
        <f>VLOOKUP(B39,Mansfield!$D$1:$L$50,9,0)</f>
        <v>272 4" LAV</v>
      </c>
      <c r="D39" s="12">
        <f t="shared" si="1"/>
        <v>2</v>
      </c>
      <c r="E39" s="5" t="s">
        <v>154</v>
      </c>
      <c r="F39" s="5" t="s">
        <v>146</v>
      </c>
      <c r="G39" s="5"/>
      <c r="H39" s="5"/>
      <c r="I39" s="5"/>
      <c r="J39" s="5"/>
      <c r="K39" s="5"/>
      <c r="L39" s="5"/>
      <c r="M39" s="5" t="s">
        <v>201</v>
      </c>
      <c r="N39" s="5" t="s">
        <v>205</v>
      </c>
      <c r="O39" s="5" t="s">
        <v>264</v>
      </c>
      <c r="P39" s="30">
        <v>0.41</v>
      </c>
      <c r="Q39" s="5"/>
    </row>
    <row r="40" spans="1:17" x14ac:dyDescent="0.25">
      <c r="A40" s="5" t="s">
        <v>4</v>
      </c>
      <c r="B40" s="10" t="s">
        <v>174</v>
      </c>
      <c r="C40" s="12" t="str">
        <f>VLOOKUP(B40,Mansfield!$D$1:$L$50,9,0)</f>
        <v>251 4" LAV</v>
      </c>
      <c r="D40" s="12">
        <f t="shared" si="1"/>
        <v>2</v>
      </c>
      <c r="E40" s="5" t="s">
        <v>147</v>
      </c>
      <c r="F40" s="5" t="s">
        <v>146</v>
      </c>
      <c r="G40" s="5"/>
      <c r="H40" s="5"/>
      <c r="I40" s="5"/>
      <c r="J40" s="5"/>
      <c r="K40" s="5"/>
      <c r="L40" s="5"/>
      <c r="M40" s="5" t="s">
        <v>194</v>
      </c>
      <c r="N40" s="13" t="s">
        <v>256</v>
      </c>
      <c r="O40" s="5" t="s">
        <v>264</v>
      </c>
      <c r="P40" s="30">
        <v>0.41</v>
      </c>
      <c r="Q40" s="5"/>
    </row>
    <row r="41" spans="1:17" x14ac:dyDescent="0.25">
      <c r="A41" s="5" t="s">
        <v>4</v>
      </c>
      <c r="B41" s="10" t="s">
        <v>175</v>
      </c>
      <c r="C41" s="12" t="str">
        <f>VLOOKUP(B41,Mansfield!$D$1:$L$50,9,0)</f>
        <v>234 BRENTWOOD LAV</v>
      </c>
      <c r="D41" s="12">
        <f t="shared" si="1"/>
        <v>2</v>
      </c>
      <c r="E41" s="5" t="s">
        <v>155</v>
      </c>
      <c r="F41" s="5" t="s">
        <v>146</v>
      </c>
      <c r="G41" s="5"/>
      <c r="H41" s="5"/>
      <c r="I41" s="5"/>
      <c r="J41" s="5"/>
      <c r="K41" s="5"/>
      <c r="L41" s="5"/>
      <c r="M41" s="5" t="s">
        <v>202</v>
      </c>
      <c r="N41" s="13" t="s">
        <v>262</v>
      </c>
      <c r="O41" s="5" t="s">
        <v>264</v>
      </c>
      <c r="P41" s="30">
        <v>0.41</v>
      </c>
      <c r="Q41" s="5"/>
    </row>
    <row r="42" spans="1:17" x14ac:dyDescent="0.25">
      <c r="A42" s="5" t="s">
        <v>4</v>
      </c>
      <c r="B42" s="10" t="s">
        <v>176</v>
      </c>
      <c r="C42" s="12" t="str">
        <f>VLOOKUP(B42,Mansfield!$D$1:$L$50,9,0)</f>
        <v>328 8" LAV</v>
      </c>
      <c r="D42" s="12">
        <f t="shared" si="1"/>
        <v>2</v>
      </c>
      <c r="E42" s="5" t="s">
        <v>156</v>
      </c>
      <c r="F42" s="5" t="s">
        <v>146</v>
      </c>
      <c r="G42" s="5"/>
      <c r="H42" s="5"/>
      <c r="I42" s="5"/>
      <c r="J42" s="5"/>
      <c r="K42" s="5"/>
      <c r="L42" s="5"/>
      <c r="M42" s="5" t="s">
        <v>203</v>
      </c>
      <c r="N42" s="13" t="s">
        <v>263</v>
      </c>
      <c r="O42" s="5" t="s">
        <v>264</v>
      </c>
      <c r="P42" s="30">
        <v>0.41</v>
      </c>
      <c r="Q42" s="5"/>
    </row>
    <row r="43" spans="1:17" hidden="1" x14ac:dyDescent="0.25">
      <c r="A43" s="25" t="s">
        <v>8</v>
      </c>
      <c r="B43" s="26" t="s">
        <v>166</v>
      </c>
      <c r="C43" s="25" t="str">
        <f>VLOOKUP(B43,Mansfield!$D$1:$L$50,9,0)</f>
        <v>237 4" WHT MS OVAL 20X17</v>
      </c>
      <c r="D43" s="25">
        <f t="shared" si="1"/>
        <v>2</v>
      </c>
      <c r="E43" s="25" t="s">
        <v>177</v>
      </c>
      <c r="F43" s="25" t="s">
        <v>146</v>
      </c>
      <c r="G43" s="25"/>
      <c r="H43" s="25"/>
      <c r="I43" s="25"/>
      <c r="J43" s="25"/>
      <c r="K43" s="25"/>
      <c r="L43" s="25"/>
      <c r="M43" s="25" t="s">
        <v>185</v>
      </c>
      <c r="N43" s="25" t="s">
        <v>206</v>
      </c>
      <c r="O43" s="25" t="s">
        <v>264</v>
      </c>
      <c r="P43" s="31">
        <v>0.34</v>
      </c>
      <c r="Q43" s="5"/>
    </row>
    <row r="44" spans="1:17" hidden="1" x14ac:dyDescent="0.25">
      <c r="A44" s="25" t="s">
        <v>8</v>
      </c>
      <c r="B44" s="26" t="s">
        <v>167</v>
      </c>
      <c r="C44" s="25" t="str">
        <f>VLOOKUP(B44,Mansfield!$D$1:$L$50,9,0)</f>
        <v>217 Lav</v>
      </c>
      <c r="D44" s="25">
        <f t="shared" si="1"/>
        <v>2</v>
      </c>
      <c r="E44" s="25" t="s">
        <v>178</v>
      </c>
      <c r="F44" s="25" t="s">
        <v>146</v>
      </c>
      <c r="G44" s="25"/>
      <c r="H44" s="25"/>
      <c r="I44" s="25"/>
      <c r="J44" s="25"/>
      <c r="K44" s="25"/>
      <c r="L44" s="25"/>
      <c r="M44" s="25" t="s">
        <v>186</v>
      </c>
      <c r="N44" s="25" t="s">
        <v>207</v>
      </c>
      <c r="O44" s="25" t="s">
        <v>264</v>
      </c>
      <c r="P44" s="31">
        <v>0.34</v>
      </c>
      <c r="Q44" s="5"/>
    </row>
    <row r="45" spans="1:17" hidden="1" x14ac:dyDescent="0.25">
      <c r="A45" s="25" t="s">
        <v>8</v>
      </c>
      <c r="B45" s="26" t="s">
        <v>168</v>
      </c>
      <c r="C45" s="25" t="str">
        <f>VLOOKUP(B45,Mansfield!$D$1:$L$50,9,0)</f>
        <v>292 4" LAV</v>
      </c>
      <c r="D45" s="25">
        <f t="shared" si="1"/>
        <v>2</v>
      </c>
      <c r="E45" s="25" t="s">
        <v>179</v>
      </c>
      <c r="F45" s="25" t="s">
        <v>146</v>
      </c>
      <c r="G45" s="25"/>
      <c r="H45" s="25"/>
      <c r="I45" s="25"/>
      <c r="J45" s="25"/>
      <c r="K45" s="25"/>
      <c r="L45" s="25"/>
      <c r="M45" s="25" t="s">
        <v>187</v>
      </c>
      <c r="N45" s="25" t="s">
        <v>208</v>
      </c>
      <c r="O45" s="25" t="s">
        <v>264</v>
      </c>
      <c r="P45" s="31">
        <v>0.34</v>
      </c>
      <c r="Q45" s="5"/>
    </row>
    <row r="46" spans="1:17" hidden="1" x14ac:dyDescent="0.25">
      <c r="A46" s="25" t="s">
        <v>8</v>
      </c>
      <c r="B46" s="26" t="s">
        <v>169</v>
      </c>
      <c r="C46" s="25" t="str">
        <f>VLOOKUP(B46,Mansfield!$D$1:$L$50,9,0)</f>
        <v>328 4" LAV</v>
      </c>
      <c r="D46" s="25">
        <f t="shared" si="1"/>
        <v>2</v>
      </c>
      <c r="E46" s="26" t="s">
        <v>209</v>
      </c>
      <c r="F46" s="25" t="s">
        <v>146</v>
      </c>
      <c r="G46" s="25"/>
      <c r="H46" s="25"/>
      <c r="I46" s="25"/>
      <c r="J46" s="25"/>
      <c r="K46" s="25"/>
      <c r="L46" s="25"/>
      <c r="M46" s="25" t="s">
        <v>188</v>
      </c>
      <c r="N46" s="25" t="s">
        <v>210</v>
      </c>
      <c r="O46" s="25" t="s">
        <v>264</v>
      </c>
      <c r="P46" s="31">
        <v>0.34</v>
      </c>
      <c r="Q46" s="5"/>
    </row>
    <row r="47" spans="1:17" hidden="1" x14ac:dyDescent="0.25">
      <c r="A47" s="25" t="s">
        <v>8</v>
      </c>
      <c r="B47" s="26" t="s">
        <v>170</v>
      </c>
      <c r="C47" s="25" t="str">
        <f>VLOOKUP(B47,Mansfield!$D$1:$L$50,9,0)</f>
        <v>218NS PET COVINGTON LAV</v>
      </c>
      <c r="D47" s="25">
        <f t="shared" si="1"/>
        <v>2</v>
      </c>
      <c r="E47" s="25" t="s">
        <v>180</v>
      </c>
      <c r="F47" s="25" t="s">
        <v>146</v>
      </c>
      <c r="G47" s="25"/>
      <c r="H47" s="25"/>
      <c r="I47" s="25"/>
      <c r="J47" s="25"/>
      <c r="K47" s="25"/>
      <c r="L47" s="25"/>
      <c r="M47" s="25" t="s">
        <v>189</v>
      </c>
      <c r="N47" s="25" t="s">
        <v>211</v>
      </c>
      <c r="O47" s="25" t="s">
        <v>264</v>
      </c>
      <c r="P47" s="31">
        <v>0.34</v>
      </c>
      <c r="Q47" s="5"/>
    </row>
    <row r="48" spans="1:17" hidden="1" x14ac:dyDescent="0.25">
      <c r="A48" s="25" t="s">
        <v>8</v>
      </c>
      <c r="B48" s="26" t="s">
        <v>172</v>
      </c>
      <c r="C48" s="25" t="str">
        <f>VLOOKUP(B48,Mansfield!$D$1:$L$50,9,0)</f>
        <v xml:space="preserve">348 4" LAV                                                          </v>
      </c>
      <c r="D48" s="25">
        <f t="shared" si="1"/>
        <v>2</v>
      </c>
      <c r="E48" s="25" t="s">
        <v>181</v>
      </c>
      <c r="F48" s="25" t="s">
        <v>146</v>
      </c>
      <c r="G48" s="25"/>
      <c r="H48" s="25"/>
      <c r="I48" s="25"/>
      <c r="J48" s="25"/>
      <c r="K48" s="25"/>
      <c r="L48" s="25"/>
      <c r="M48" s="25" t="s">
        <v>190</v>
      </c>
      <c r="N48" s="25" t="s">
        <v>211</v>
      </c>
      <c r="O48" s="25" t="s">
        <v>264</v>
      </c>
      <c r="P48" s="31">
        <v>0.34</v>
      </c>
      <c r="Q48" s="5"/>
    </row>
    <row r="49" spans="1:17" hidden="1" x14ac:dyDescent="0.25">
      <c r="A49" s="25" t="s">
        <v>8</v>
      </c>
      <c r="B49" s="26" t="s">
        <v>173</v>
      </c>
      <c r="C49" s="25" t="str">
        <f>VLOOKUP(B49,Mansfield!$D$1:$L$50,9,0)</f>
        <v>272 4" LAV</v>
      </c>
      <c r="D49" s="25">
        <f t="shared" si="1"/>
        <v>2</v>
      </c>
      <c r="E49" s="25" t="s">
        <v>182</v>
      </c>
      <c r="F49" s="25" t="s">
        <v>146</v>
      </c>
      <c r="G49" s="25"/>
      <c r="H49" s="25"/>
      <c r="I49" s="25"/>
      <c r="J49" s="25"/>
      <c r="K49" s="25"/>
      <c r="L49" s="25"/>
      <c r="M49" s="25" t="s">
        <v>191</v>
      </c>
      <c r="N49" s="25" t="s">
        <v>212</v>
      </c>
      <c r="O49" s="25" t="s">
        <v>264</v>
      </c>
      <c r="P49" s="31">
        <v>0.34</v>
      </c>
      <c r="Q49" s="5"/>
    </row>
    <row r="50" spans="1:17" hidden="1" x14ac:dyDescent="0.25">
      <c r="A50" s="25" t="s">
        <v>8</v>
      </c>
      <c r="B50" s="26" t="s">
        <v>174</v>
      </c>
      <c r="C50" s="25" t="str">
        <f>VLOOKUP(B50,Mansfield!$D$1:$L$50,9,0)</f>
        <v>251 4" LAV</v>
      </c>
      <c r="D50" s="25">
        <f t="shared" si="1"/>
        <v>2</v>
      </c>
      <c r="E50" s="25" t="s">
        <v>177</v>
      </c>
      <c r="F50" s="25" t="s">
        <v>146</v>
      </c>
      <c r="G50" s="25"/>
      <c r="H50" s="25"/>
      <c r="I50" s="25"/>
      <c r="J50" s="25"/>
      <c r="K50" s="25"/>
      <c r="L50" s="25"/>
      <c r="M50" s="25" t="s">
        <v>185</v>
      </c>
      <c r="N50" s="27" t="s">
        <v>206</v>
      </c>
      <c r="O50" s="25" t="s">
        <v>264</v>
      </c>
      <c r="P50" s="31">
        <v>0.34</v>
      </c>
      <c r="Q50" s="5"/>
    </row>
    <row r="51" spans="1:17" hidden="1" x14ac:dyDescent="0.25">
      <c r="A51" s="25" t="s">
        <v>8</v>
      </c>
      <c r="B51" s="26" t="s">
        <v>175</v>
      </c>
      <c r="C51" s="25" t="str">
        <f>VLOOKUP(B51,Mansfield!$D$1:$L$50,9,0)</f>
        <v>234 BRENTWOOD LAV</v>
      </c>
      <c r="D51" s="25">
        <f t="shared" si="1"/>
        <v>2</v>
      </c>
      <c r="E51" s="25" t="s">
        <v>183</v>
      </c>
      <c r="F51" s="25" t="s">
        <v>146</v>
      </c>
      <c r="G51" s="25"/>
      <c r="H51" s="25"/>
      <c r="I51" s="25"/>
      <c r="J51" s="25"/>
      <c r="K51" s="25"/>
      <c r="L51" s="25"/>
      <c r="M51" s="25" t="s">
        <v>192</v>
      </c>
      <c r="N51" s="25" t="s">
        <v>213</v>
      </c>
      <c r="O51" s="25" t="s">
        <v>264</v>
      </c>
      <c r="P51" s="31">
        <v>0.34</v>
      </c>
      <c r="Q51" s="5"/>
    </row>
    <row r="52" spans="1:17" hidden="1" x14ac:dyDescent="0.25">
      <c r="A52" s="25" t="s">
        <v>8</v>
      </c>
      <c r="B52" s="26" t="s">
        <v>176</v>
      </c>
      <c r="C52" s="25" t="str">
        <f>VLOOKUP(B52,Mansfield!$D$1:$L$50,9,0)</f>
        <v>328 8" LAV</v>
      </c>
      <c r="D52" s="25">
        <f t="shared" si="1"/>
        <v>2</v>
      </c>
      <c r="E52" s="25" t="s">
        <v>184</v>
      </c>
      <c r="F52" s="25" t="s">
        <v>146</v>
      </c>
      <c r="G52" s="25"/>
      <c r="H52" s="25"/>
      <c r="I52" s="25"/>
      <c r="J52" s="25"/>
      <c r="K52" s="25"/>
      <c r="L52" s="25"/>
      <c r="M52" s="25" t="s">
        <v>193</v>
      </c>
      <c r="N52" s="25" t="s">
        <v>214</v>
      </c>
      <c r="O52" s="25" t="s">
        <v>264</v>
      </c>
      <c r="P52" s="31">
        <v>0.34</v>
      </c>
      <c r="Q52" s="5"/>
    </row>
  </sheetData>
  <autoFilter ref="A1:Q52" xr:uid="{EB033180-4452-49A4-8BEB-F48FDF308044}">
    <filterColumn colId="0">
      <filters>
        <filter val="Gerber"/>
      </filters>
    </filterColumn>
  </autoFilter>
  <hyperlinks>
    <hyperlink ref="N6" r:id="rId1" xr:uid="{EF7953C9-ED02-4DDB-9445-D95A01E86511}"/>
    <hyperlink ref="N18" r:id="rId2" xr:uid="{CD91D937-81FC-495B-9B8D-2E8D7673C161}"/>
    <hyperlink ref="N5" r:id="rId3" xr:uid="{E3330B5E-87F5-49AA-8053-64A164A612C6}"/>
    <hyperlink ref="N19" r:id="rId4" xr:uid="{F8CC36D8-B3D6-4CE7-8BB1-39588FC65DFD}"/>
    <hyperlink ref="N50" r:id="rId5" xr:uid="{E3B9BAE2-78EC-4625-BD19-698C4A48EC97}"/>
    <hyperlink ref="N3" r:id="rId6" xr:uid="{EF43BBC5-D734-48E3-8E51-41FA4C5BBAAC}"/>
    <hyperlink ref="N4" r:id="rId7" xr:uid="{22484C09-4856-4889-8D85-F3AB32A71518}"/>
    <hyperlink ref="N9" r:id="rId8" xr:uid="{6A10DF77-5DF5-4F15-83CF-4EE626A1CEE3}"/>
    <hyperlink ref="N32" r:id="rId9" xr:uid="{F37460DF-2564-4429-91B1-6BA15AE0C40D}"/>
    <hyperlink ref="N33" r:id="rId10" xr:uid="{5FA15A89-8D97-4347-8409-801BF0EB34DA}"/>
    <hyperlink ref="N35" r:id="rId11" xr:uid="{3F809B5C-0F80-4242-A83A-CB2D74BB3A0E}"/>
    <hyperlink ref="N36" r:id="rId12" xr:uid="{6D20289D-9F93-42B1-A99D-4583DD5D70FA}"/>
    <hyperlink ref="N37" r:id="rId13" xr:uid="{F473458B-5628-44DC-BD66-D3DDD7DD07A2}"/>
    <hyperlink ref="N38" r:id="rId14" xr:uid="{2B8A67F9-2D5C-4A93-9C82-E5B32B266FA4}"/>
    <hyperlink ref="N40" r:id="rId15" xr:uid="{1515F505-E4F5-43A7-A068-D4C92341112C}"/>
    <hyperlink ref="N41" r:id="rId16" xr:uid="{1E8E0998-C4EC-48BC-8445-39D26C94D065}"/>
    <hyperlink ref="N42" r:id="rId17" xr:uid="{6C553BF5-CDFB-415A-8EA1-065521322AC3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Q31"/>
  <sheetViews>
    <sheetView tabSelected="1" zoomScale="85" zoomScaleNormal="85" workbookViewId="0">
      <selection activeCell="H1" sqref="H1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62.85546875" bestFit="1" customWidth="1"/>
    <col min="15" max="15" width="13.5703125" bestFit="1" customWidth="1"/>
    <col min="17" max="17" width="13.85546875" bestFit="1" customWidth="1"/>
  </cols>
  <sheetData>
    <row r="1" spans="1:17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14</v>
      </c>
      <c r="F1" s="4" t="s">
        <v>13</v>
      </c>
      <c r="G1" s="4" t="s">
        <v>249</v>
      </c>
      <c r="H1" s="4" t="s">
        <v>250</v>
      </c>
      <c r="I1" s="4" t="s">
        <v>15</v>
      </c>
      <c r="J1" s="4" t="s">
        <v>16</v>
      </c>
      <c r="K1" s="4" t="s">
        <v>17</v>
      </c>
      <c r="L1" s="4" t="s">
        <v>18</v>
      </c>
      <c r="M1" s="1" t="s">
        <v>19</v>
      </c>
      <c r="N1" s="1" t="s">
        <v>20</v>
      </c>
      <c r="O1" s="1" t="s">
        <v>3</v>
      </c>
      <c r="P1" s="1" t="s">
        <v>22</v>
      </c>
      <c r="Q1" s="1" t="s">
        <v>23</v>
      </c>
    </row>
    <row r="2" spans="1:17" ht="15.75" x14ac:dyDescent="0.25">
      <c r="A2" s="5" t="s">
        <v>38</v>
      </c>
      <c r="B2" s="5"/>
      <c r="C2" s="5"/>
      <c r="D2" s="12" t="s">
        <v>24</v>
      </c>
      <c r="E2" s="5" t="s">
        <v>32</v>
      </c>
      <c r="F2" s="5" t="s">
        <v>46</v>
      </c>
      <c r="G2" s="5" t="s">
        <v>88</v>
      </c>
      <c r="H2" s="5">
        <v>12</v>
      </c>
      <c r="I2" s="6" t="s">
        <v>53</v>
      </c>
      <c r="J2" s="6" t="s">
        <v>71</v>
      </c>
      <c r="K2" s="6">
        <v>1.6</v>
      </c>
      <c r="L2" s="34" t="s">
        <v>105</v>
      </c>
      <c r="M2" s="5"/>
      <c r="N2" s="5" t="s">
        <v>21</v>
      </c>
      <c r="O2" s="5">
        <v>0.42749999999999999</v>
      </c>
      <c r="P2" s="5"/>
      <c r="Q2" s="5">
        <v>206.63</v>
      </c>
    </row>
    <row r="3" spans="1:17" ht="15.75" x14ac:dyDescent="0.25">
      <c r="A3" s="5" t="s">
        <v>38</v>
      </c>
      <c r="B3" s="5"/>
      <c r="C3" s="5"/>
      <c r="D3" s="12" t="s">
        <v>35</v>
      </c>
      <c r="E3" s="5" t="s">
        <v>32</v>
      </c>
      <c r="F3" s="5" t="s">
        <v>46</v>
      </c>
      <c r="G3" s="5" t="s">
        <v>90</v>
      </c>
      <c r="H3" s="5">
        <v>12</v>
      </c>
      <c r="I3" s="6" t="s">
        <v>53</v>
      </c>
      <c r="J3" s="6" t="s">
        <v>54</v>
      </c>
      <c r="K3" s="6">
        <v>1.6</v>
      </c>
      <c r="L3" s="34" t="s">
        <v>121</v>
      </c>
      <c r="M3" s="5"/>
      <c r="N3" s="5" t="s">
        <v>21</v>
      </c>
      <c r="O3" s="5">
        <v>0.42749999999999999</v>
      </c>
      <c r="P3" s="5"/>
      <c r="Q3" s="5">
        <v>224.85999999999999</v>
      </c>
    </row>
    <row r="4" spans="1:17" ht="15.75" x14ac:dyDescent="0.25">
      <c r="A4" s="5" t="s">
        <v>38</v>
      </c>
      <c r="B4" s="5"/>
      <c r="C4" s="5"/>
      <c r="D4" s="12" t="s">
        <v>36</v>
      </c>
      <c r="E4" s="5" t="s">
        <v>32</v>
      </c>
      <c r="F4" s="5" t="s">
        <v>46</v>
      </c>
      <c r="G4" s="5" t="s">
        <v>89</v>
      </c>
      <c r="H4" s="5">
        <v>12</v>
      </c>
      <c r="I4" s="6" t="s">
        <v>52</v>
      </c>
      <c r="J4" s="6" t="s">
        <v>54</v>
      </c>
      <c r="K4" s="6">
        <v>1.6</v>
      </c>
      <c r="L4" s="34" t="s">
        <v>122</v>
      </c>
      <c r="M4" s="5"/>
      <c r="N4" s="5" t="s">
        <v>21</v>
      </c>
      <c r="O4" s="5">
        <v>0.42749999999999999</v>
      </c>
      <c r="P4" s="5"/>
      <c r="Q4" s="5">
        <v>317.63</v>
      </c>
    </row>
    <row r="5" spans="1:17" ht="15.75" x14ac:dyDescent="0.25">
      <c r="A5" s="5" t="s">
        <v>39</v>
      </c>
      <c r="B5" s="5"/>
      <c r="C5" s="5"/>
      <c r="D5" s="12" t="s">
        <v>37</v>
      </c>
      <c r="E5" s="5" t="s">
        <v>32</v>
      </c>
      <c r="F5" s="5" t="s">
        <v>46</v>
      </c>
      <c r="G5" s="5" t="s">
        <v>32</v>
      </c>
      <c r="H5" s="5">
        <v>12</v>
      </c>
      <c r="I5" s="6"/>
      <c r="J5" s="6" t="s">
        <v>54</v>
      </c>
      <c r="K5" s="6">
        <v>1.28</v>
      </c>
      <c r="L5" s="34" t="s">
        <v>123</v>
      </c>
      <c r="M5" s="5"/>
      <c r="N5" s="5" t="s">
        <v>21</v>
      </c>
      <c r="O5" s="5">
        <v>0.42749999999999999</v>
      </c>
      <c r="P5" s="5"/>
      <c r="Q5" s="5">
        <v>354.87</v>
      </c>
    </row>
    <row r="6" spans="1:17" x14ac:dyDescent="0.25">
      <c r="A6" s="5" t="s">
        <v>38</v>
      </c>
      <c r="B6" s="5"/>
      <c r="C6" s="5"/>
      <c r="D6" s="12" t="s">
        <v>100</v>
      </c>
      <c r="E6" s="5" t="s">
        <v>31</v>
      </c>
      <c r="F6" s="5" t="s">
        <v>46</v>
      </c>
      <c r="G6" s="5" t="s">
        <v>86</v>
      </c>
      <c r="H6" s="5">
        <v>12</v>
      </c>
      <c r="I6" s="6" t="s">
        <v>52</v>
      </c>
      <c r="J6" s="6" t="s">
        <v>52</v>
      </c>
      <c r="K6" s="6">
        <v>1.28</v>
      </c>
      <c r="L6" s="35" t="s">
        <v>124</v>
      </c>
      <c r="M6" s="5"/>
      <c r="N6" s="5" t="s">
        <v>21</v>
      </c>
      <c r="O6" s="5">
        <v>0.42749999999999999</v>
      </c>
      <c r="P6" s="5"/>
      <c r="Q6" s="5">
        <v>357.52</v>
      </c>
    </row>
    <row r="7" spans="1:17" x14ac:dyDescent="0.25">
      <c r="A7" s="5" t="s">
        <v>38</v>
      </c>
      <c r="B7" s="5"/>
      <c r="C7" s="5"/>
      <c r="D7" s="12" t="s">
        <v>61</v>
      </c>
      <c r="E7" s="5" t="s">
        <v>34</v>
      </c>
      <c r="F7" s="5" t="s">
        <v>46</v>
      </c>
      <c r="G7" s="5" t="s">
        <v>87</v>
      </c>
      <c r="H7" s="5">
        <v>12</v>
      </c>
      <c r="I7" s="6" t="s">
        <v>52</v>
      </c>
      <c r="J7" s="6" t="s">
        <v>54</v>
      </c>
      <c r="K7" s="6">
        <v>1.6</v>
      </c>
      <c r="L7" s="35" t="s">
        <v>125</v>
      </c>
      <c r="M7" s="5"/>
      <c r="N7" s="5" t="s">
        <v>21</v>
      </c>
      <c r="O7" s="5">
        <v>0.42749999999999999</v>
      </c>
      <c r="P7" s="5"/>
      <c r="Q7" s="5">
        <v>644.74</v>
      </c>
    </row>
    <row r="8" spans="1:17" x14ac:dyDescent="0.25">
      <c r="A8" s="5" t="s">
        <v>38</v>
      </c>
      <c r="B8" s="5"/>
      <c r="C8" s="5"/>
      <c r="D8" s="12" t="s">
        <v>91</v>
      </c>
      <c r="E8" s="5" t="s">
        <v>95</v>
      </c>
      <c r="F8" s="5" t="s">
        <v>47</v>
      </c>
      <c r="G8" s="5" t="s">
        <v>92</v>
      </c>
      <c r="H8" s="5">
        <v>12</v>
      </c>
      <c r="I8" s="6" t="s">
        <v>53</v>
      </c>
      <c r="J8" s="6" t="s">
        <v>54</v>
      </c>
      <c r="K8" s="5">
        <v>1.28</v>
      </c>
      <c r="L8" s="35" t="s">
        <v>126</v>
      </c>
      <c r="M8" s="5"/>
      <c r="N8" s="5" t="s">
        <v>21</v>
      </c>
      <c r="O8" s="5">
        <v>0.42749999999999999</v>
      </c>
      <c r="P8" s="5"/>
      <c r="Q8" s="11">
        <v>52.257166153334992</v>
      </c>
    </row>
    <row r="9" spans="1:17" x14ac:dyDescent="0.25">
      <c r="A9" s="5" t="s">
        <v>38</v>
      </c>
      <c r="B9" s="5"/>
      <c r="C9" s="5"/>
      <c r="D9" s="12" t="s">
        <v>93</v>
      </c>
      <c r="E9" s="5" t="s">
        <v>95</v>
      </c>
      <c r="F9" s="5" t="s">
        <v>47</v>
      </c>
      <c r="G9" s="5" t="s">
        <v>95</v>
      </c>
      <c r="H9" s="5" t="s">
        <v>51</v>
      </c>
      <c r="I9" s="6" t="s">
        <v>51</v>
      </c>
      <c r="J9" s="6" t="s">
        <v>51</v>
      </c>
      <c r="K9" s="5" t="s">
        <v>51</v>
      </c>
      <c r="L9" s="35" t="s">
        <v>143</v>
      </c>
      <c r="M9" s="5"/>
      <c r="N9" s="5" t="s">
        <v>21</v>
      </c>
      <c r="O9" s="5">
        <v>0.42749999999999999</v>
      </c>
      <c r="P9" s="5"/>
      <c r="Q9" s="11">
        <v>90.068346141637491</v>
      </c>
    </row>
    <row r="10" spans="1:17" x14ac:dyDescent="0.25">
      <c r="A10" s="5" t="s">
        <v>38</v>
      </c>
      <c r="B10" s="5"/>
      <c r="C10" s="5"/>
      <c r="D10" s="12" t="s">
        <v>94</v>
      </c>
      <c r="E10" s="5" t="s">
        <v>95</v>
      </c>
      <c r="F10" s="5" t="s">
        <v>45</v>
      </c>
      <c r="G10" s="5" t="s">
        <v>95</v>
      </c>
      <c r="H10" s="5">
        <v>12</v>
      </c>
      <c r="I10" s="6" t="s">
        <v>53</v>
      </c>
      <c r="J10" s="6" t="s">
        <v>54</v>
      </c>
      <c r="K10" s="5">
        <v>1.28</v>
      </c>
      <c r="L10" s="35" t="s">
        <v>144</v>
      </c>
      <c r="M10" s="5"/>
      <c r="N10" s="5" t="s">
        <v>21</v>
      </c>
      <c r="O10" s="5">
        <v>0.42749999999999999</v>
      </c>
      <c r="P10" s="5"/>
      <c r="Q10" s="11">
        <v>39.382151105261244</v>
      </c>
    </row>
    <row r="11" spans="1:17" x14ac:dyDescent="0.25">
      <c r="A11" s="5" t="s">
        <v>38</v>
      </c>
      <c r="B11" s="5"/>
      <c r="C11" s="5"/>
      <c r="D11" s="12" t="s">
        <v>96</v>
      </c>
      <c r="E11" s="5" t="s">
        <v>34</v>
      </c>
      <c r="F11" s="5" t="s">
        <v>45</v>
      </c>
      <c r="G11" s="5" t="s">
        <v>87</v>
      </c>
      <c r="H11" s="5" t="s">
        <v>51</v>
      </c>
      <c r="I11" s="5" t="s">
        <v>51</v>
      </c>
      <c r="J11" s="5" t="s">
        <v>51</v>
      </c>
      <c r="K11" s="5" t="s">
        <v>51</v>
      </c>
      <c r="L11" s="2" t="s">
        <v>129</v>
      </c>
      <c r="M11" s="5"/>
      <c r="N11" s="5" t="s">
        <v>21</v>
      </c>
      <c r="O11" s="5">
        <v>0.42749999999999999</v>
      </c>
      <c r="P11" s="5"/>
      <c r="Q11" s="11">
        <v>165.65897915102249</v>
      </c>
    </row>
    <row r="12" spans="1:17" x14ac:dyDescent="0.25">
      <c r="A12" s="5" t="s">
        <v>38</v>
      </c>
      <c r="B12" s="5"/>
      <c r="C12" s="5"/>
      <c r="D12" s="12" t="s">
        <v>97</v>
      </c>
      <c r="E12" s="5" t="s">
        <v>34</v>
      </c>
      <c r="F12" s="5" t="s">
        <v>47</v>
      </c>
      <c r="G12" s="5" t="s">
        <v>34</v>
      </c>
      <c r="H12" s="5">
        <v>10</v>
      </c>
      <c r="I12" s="6" t="s">
        <v>52</v>
      </c>
      <c r="J12" s="6" t="s">
        <v>54</v>
      </c>
      <c r="K12" s="5" t="s">
        <v>51</v>
      </c>
      <c r="L12" s="2" t="s">
        <v>130</v>
      </c>
      <c r="M12" s="5"/>
      <c r="N12" s="5" t="s">
        <v>21</v>
      </c>
      <c r="O12" s="5">
        <v>0.42749999999999999</v>
      </c>
      <c r="P12" s="5"/>
      <c r="Q12" s="11">
        <v>117.11139459698248</v>
      </c>
    </row>
    <row r="13" spans="1:17" ht="15.75" x14ac:dyDescent="0.25">
      <c r="A13" s="5" t="s">
        <v>38</v>
      </c>
      <c r="B13" s="5"/>
      <c r="C13" s="5"/>
      <c r="D13" s="12" t="s">
        <v>60</v>
      </c>
      <c r="E13" s="5" t="s">
        <v>32</v>
      </c>
      <c r="F13" s="5" t="s">
        <v>45</v>
      </c>
      <c r="G13" s="5" t="s">
        <v>32</v>
      </c>
      <c r="H13" s="5" t="s">
        <v>51</v>
      </c>
      <c r="I13" s="5" t="s">
        <v>51</v>
      </c>
      <c r="J13" s="6" t="s">
        <v>51</v>
      </c>
      <c r="K13" s="5" t="s">
        <v>51</v>
      </c>
      <c r="L13" s="3" t="s">
        <v>131</v>
      </c>
      <c r="M13" s="5"/>
      <c r="N13" s="5" t="s">
        <v>21</v>
      </c>
      <c r="O13" s="5">
        <v>0.42749999999999999</v>
      </c>
      <c r="P13" s="5"/>
      <c r="Q13" s="11">
        <v>41.3095536973387</v>
      </c>
    </row>
    <row r="14" spans="1:17" ht="15.75" x14ac:dyDescent="0.25">
      <c r="A14" s="5" t="s">
        <v>38</v>
      </c>
      <c r="B14" s="5"/>
      <c r="C14" s="5"/>
      <c r="D14" s="32">
        <v>160010007</v>
      </c>
      <c r="E14" s="5" t="s">
        <v>32</v>
      </c>
      <c r="F14" s="5" t="s">
        <v>45</v>
      </c>
      <c r="G14" s="5" t="s">
        <v>32</v>
      </c>
      <c r="H14" s="5" t="s">
        <v>51</v>
      </c>
      <c r="I14" s="5" t="s">
        <v>51</v>
      </c>
      <c r="J14" s="5" t="s">
        <v>51</v>
      </c>
      <c r="K14" s="5" t="s">
        <v>51</v>
      </c>
      <c r="L14" s="3" t="s">
        <v>248</v>
      </c>
      <c r="M14" s="5"/>
      <c r="N14" s="5" t="s">
        <v>21</v>
      </c>
      <c r="O14" s="5">
        <v>0.42749999999999999</v>
      </c>
      <c r="P14" s="5"/>
      <c r="Q14" s="11">
        <v>41.309324999999994</v>
      </c>
    </row>
    <row r="15" spans="1:17" ht="15.75" x14ac:dyDescent="0.25">
      <c r="A15" s="5" t="s">
        <v>38</v>
      </c>
      <c r="B15" s="5"/>
      <c r="C15" s="5"/>
      <c r="D15" s="12" t="s">
        <v>62</v>
      </c>
      <c r="E15" s="5" t="s">
        <v>32</v>
      </c>
      <c r="F15" s="5" t="s">
        <v>47</v>
      </c>
      <c r="G15" s="5" t="s">
        <v>32</v>
      </c>
      <c r="H15" s="5">
        <v>12</v>
      </c>
      <c r="I15" s="5" t="s">
        <v>52</v>
      </c>
      <c r="J15" s="5" t="s">
        <v>54</v>
      </c>
      <c r="K15" s="5">
        <v>1.6</v>
      </c>
      <c r="L15" s="3" t="s">
        <v>132</v>
      </c>
      <c r="M15" s="5"/>
      <c r="N15" s="5" t="s">
        <v>21</v>
      </c>
      <c r="O15" s="5">
        <v>0.42749999999999999</v>
      </c>
      <c r="P15" s="5"/>
      <c r="Q15" s="11">
        <v>94.481695102577731</v>
      </c>
    </row>
    <row r="16" spans="1:17" ht="15.75" x14ac:dyDescent="0.25">
      <c r="A16" s="5" t="s">
        <v>38</v>
      </c>
      <c r="B16" s="5"/>
      <c r="C16" s="5"/>
      <c r="D16" s="12" t="s">
        <v>63</v>
      </c>
      <c r="E16" s="5" t="s">
        <v>32</v>
      </c>
      <c r="F16" s="5" t="s">
        <v>47</v>
      </c>
      <c r="G16" s="5" t="s">
        <v>32</v>
      </c>
      <c r="H16" s="5">
        <v>12</v>
      </c>
      <c r="I16" s="5" t="s">
        <v>53</v>
      </c>
      <c r="J16" s="5" t="s">
        <v>54</v>
      </c>
      <c r="K16" s="5">
        <v>1.6</v>
      </c>
      <c r="L16" s="3" t="s">
        <v>133</v>
      </c>
      <c r="M16" s="5"/>
      <c r="N16" s="5" t="s">
        <v>21</v>
      </c>
      <c r="O16" s="5">
        <v>0.42749999999999999</v>
      </c>
      <c r="P16" s="5"/>
      <c r="Q16" s="11">
        <v>54.817767294848409</v>
      </c>
    </row>
    <row r="17" spans="1:17" ht="15.75" x14ac:dyDescent="0.25">
      <c r="A17" s="5" t="s">
        <v>38</v>
      </c>
      <c r="B17" s="5"/>
      <c r="C17" s="5"/>
      <c r="D17" s="12" t="s">
        <v>64</v>
      </c>
      <c r="E17" s="5" t="s">
        <v>32</v>
      </c>
      <c r="F17" s="5" t="s">
        <v>47</v>
      </c>
      <c r="G17" s="5" t="s">
        <v>32</v>
      </c>
      <c r="H17" s="5">
        <v>12</v>
      </c>
      <c r="I17" s="5" t="s">
        <v>53</v>
      </c>
      <c r="J17" s="5" t="s">
        <v>71</v>
      </c>
      <c r="K17" s="5">
        <v>1.6</v>
      </c>
      <c r="L17" s="3" t="s">
        <v>134</v>
      </c>
      <c r="M17" s="5"/>
      <c r="N17" s="5" t="s">
        <v>21</v>
      </c>
      <c r="O17" s="5">
        <v>0.42749999999999999</v>
      </c>
      <c r="P17" s="5"/>
      <c r="Q17" s="11">
        <v>47.024419817793579</v>
      </c>
    </row>
    <row r="18" spans="1:17" x14ac:dyDescent="0.25">
      <c r="A18" s="5" t="s">
        <v>38</v>
      </c>
      <c r="B18" s="5"/>
      <c r="C18" s="5"/>
      <c r="D18" s="12" t="s">
        <v>98</v>
      </c>
      <c r="E18" s="5" t="s">
        <v>34</v>
      </c>
      <c r="F18" s="5" t="s">
        <v>47</v>
      </c>
      <c r="G18" s="5" t="s">
        <v>87</v>
      </c>
      <c r="H18" s="5" t="s">
        <v>127</v>
      </c>
      <c r="I18" s="5" t="s">
        <v>52</v>
      </c>
      <c r="J18" s="5" t="s">
        <v>54</v>
      </c>
      <c r="K18" s="5">
        <v>1.6</v>
      </c>
      <c r="L18" s="2" t="s">
        <v>135</v>
      </c>
      <c r="M18" s="5"/>
      <c r="N18" s="5" t="s">
        <v>21</v>
      </c>
      <c r="O18" s="5">
        <v>0.42749999999999999</v>
      </c>
      <c r="P18" s="5"/>
      <c r="Q18" s="11">
        <v>212.23939813904951</v>
      </c>
    </row>
    <row r="19" spans="1:17" x14ac:dyDescent="0.25">
      <c r="A19" s="5" t="s">
        <v>38</v>
      </c>
      <c r="B19" s="5"/>
      <c r="C19" s="5"/>
      <c r="D19" s="12" t="s">
        <v>99</v>
      </c>
      <c r="E19" s="5" t="s">
        <v>31</v>
      </c>
      <c r="F19" s="5" t="s">
        <v>45</v>
      </c>
      <c r="G19" s="5" t="s">
        <v>86</v>
      </c>
      <c r="H19" s="5" t="s">
        <v>51</v>
      </c>
      <c r="I19" s="5" t="s">
        <v>51</v>
      </c>
      <c r="J19" s="5" t="s">
        <v>51</v>
      </c>
      <c r="K19" s="5" t="s">
        <v>51</v>
      </c>
      <c r="L19" s="2" t="s">
        <v>136</v>
      </c>
      <c r="M19" s="5"/>
      <c r="N19" s="5" t="s">
        <v>21</v>
      </c>
      <c r="O19" s="5">
        <v>0.42749999999999999</v>
      </c>
      <c r="P19" s="5"/>
      <c r="Q19" s="11">
        <v>49.064810425312494</v>
      </c>
    </row>
    <row r="20" spans="1:17" x14ac:dyDescent="0.25">
      <c r="A20" s="8" t="s">
        <v>38</v>
      </c>
      <c r="B20" s="8"/>
      <c r="C20" s="8"/>
      <c r="D20" s="33" t="s">
        <v>97</v>
      </c>
      <c r="E20" s="8" t="s">
        <v>34</v>
      </c>
      <c r="F20" s="8" t="s">
        <v>47</v>
      </c>
      <c r="G20" s="8" t="s">
        <v>128</v>
      </c>
      <c r="H20" s="8">
        <v>10</v>
      </c>
      <c r="I20" s="8" t="s">
        <v>52</v>
      </c>
      <c r="J20" s="8" t="s">
        <v>54</v>
      </c>
      <c r="K20" s="8">
        <v>1.28</v>
      </c>
      <c r="L20" s="9" t="s">
        <v>137</v>
      </c>
      <c r="M20" s="5"/>
      <c r="N20" s="5" t="s">
        <v>21</v>
      </c>
      <c r="O20" s="5">
        <v>0.42749999999999999</v>
      </c>
      <c r="P20" s="5"/>
      <c r="Q20" s="11">
        <v>117.11139459698248</v>
      </c>
    </row>
    <row r="21" spans="1:17" x14ac:dyDescent="0.25">
      <c r="A21" s="5" t="s">
        <v>38</v>
      </c>
      <c r="B21" s="5"/>
      <c r="C21" s="5"/>
      <c r="D21" s="10" t="s">
        <v>166</v>
      </c>
      <c r="E21" s="5" t="s">
        <v>146</v>
      </c>
      <c r="F21" s="5"/>
      <c r="G21" s="5"/>
      <c r="H21" s="5"/>
      <c r="I21" s="5"/>
      <c r="J21" s="5"/>
      <c r="K21" s="5"/>
      <c r="L21" s="14" t="s">
        <v>246</v>
      </c>
      <c r="M21" s="5"/>
      <c r="N21" s="14"/>
      <c r="O21" s="14"/>
      <c r="P21" s="14"/>
      <c r="Q21" s="14"/>
    </row>
    <row r="22" spans="1:17" x14ac:dyDescent="0.25">
      <c r="A22" s="5" t="s">
        <v>38</v>
      </c>
      <c r="B22" s="5"/>
      <c r="C22" s="5"/>
      <c r="D22" s="10" t="s">
        <v>167</v>
      </c>
      <c r="E22" s="5" t="s">
        <v>146</v>
      </c>
      <c r="F22" s="5"/>
      <c r="G22" s="5"/>
      <c r="H22" s="5"/>
      <c r="I22" s="5"/>
      <c r="J22" s="5"/>
      <c r="K22" s="5"/>
      <c r="L22" s="14" t="s">
        <v>247</v>
      </c>
      <c r="M22" s="5"/>
      <c r="N22" s="14"/>
      <c r="O22" s="14"/>
      <c r="P22" s="14"/>
      <c r="Q22" s="14"/>
    </row>
    <row r="23" spans="1:17" x14ac:dyDescent="0.25">
      <c r="A23" s="5" t="s">
        <v>38</v>
      </c>
      <c r="B23" s="5"/>
      <c r="C23" s="5"/>
      <c r="D23" s="10" t="s">
        <v>168</v>
      </c>
      <c r="E23" s="5" t="s">
        <v>146</v>
      </c>
      <c r="F23" s="5"/>
      <c r="G23" s="5"/>
      <c r="H23" s="5"/>
      <c r="I23" s="5"/>
      <c r="J23" s="5"/>
      <c r="K23" s="5"/>
      <c r="L23" s="14" t="s">
        <v>158</v>
      </c>
      <c r="M23" s="5"/>
      <c r="N23" s="14"/>
      <c r="O23" s="14"/>
      <c r="P23" s="14"/>
      <c r="Q23" s="14"/>
    </row>
    <row r="24" spans="1:17" x14ac:dyDescent="0.25">
      <c r="A24" s="5" t="s">
        <v>38</v>
      </c>
      <c r="B24" s="5"/>
      <c r="C24" s="5"/>
      <c r="D24" s="10" t="s">
        <v>169</v>
      </c>
      <c r="E24" s="5" t="s">
        <v>146</v>
      </c>
      <c r="F24" s="5"/>
      <c r="G24" s="5"/>
      <c r="H24" s="5"/>
      <c r="I24" s="5"/>
      <c r="J24" s="5"/>
      <c r="K24" s="5"/>
      <c r="L24" s="14" t="s">
        <v>157</v>
      </c>
      <c r="M24" s="5"/>
      <c r="N24" s="14"/>
      <c r="O24" s="14"/>
      <c r="P24" s="14"/>
      <c r="Q24" s="14"/>
    </row>
    <row r="25" spans="1:17" x14ac:dyDescent="0.25">
      <c r="A25" s="5" t="s">
        <v>38</v>
      </c>
      <c r="B25" s="5"/>
      <c r="C25" s="5"/>
      <c r="D25" s="10" t="s">
        <v>170</v>
      </c>
      <c r="E25" s="5" t="s">
        <v>146</v>
      </c>
      <c r="F25" s="5"/>
      <c r="G25" s="5"/>
      <c r="H25" s="5"/>
      <c r="I25" s="5"/>
      <c r="J25" s="5"/>
      <c r="K25" s="5"/>
      <c r="L25" s="14" t="s">
        <v>159</v>
      </c>
      <c r="M25" s="5"/>
      <c r="N25" s="14"/>
      <c r="O25" s="14"/>
      <c r="P25" s="14"/>
      <c r="Q25" s="14"/>
    </row>
    <row r="26" spans="1:17" x14ac:dyDescent="0.25">
      <c r="A26" s="5" t="s">
        <v>38</v>
      </c>
      <c r="B26" s="5"/>
      <c r="C26" s="5"/>
      <c r="D26" s="10" t="s">
        <v>171</v>
      </c>
      <c r="E26" s="5" t="s">
        <v>146</v>
      </c>
      <c r="F26" s="5"/>
      <c r="G26" s="5"/>
      <c r="H26" s="5"/>
      <c r="I26" s="5"/>
      <c r="J26" s="5"/>
      <c r="K26" s="5"/>
      <c r="L26" s="14" t="s">
        <v>160</v>
      </c>
      <c r="M26" s="5"/>
      <c r="N26" s="14"/>
      <c r="O26" s="14"/>
      <c r="P26" s="14"/>
      <c r="Q26" s="14"/>
    </row>
    <row r="27" spans="1:17" x14ac:dyDescent="0.25">
      <c r="A27" s="5" t="s">
        <v>38</v>
      </c>
      <c r="B27" s="5"/>
      <c r="C27" s="5"/>
      <c r="D27" s="10" t="s">
        <v>172</v>
      </c>
      <c r="E27" s="5" t="s">
        <v>146</v>
      </c>
      <c r="F27" s="5"/>
      <c r="G27" s="5"/>
      <c r="H27" s="5"/>
      <c r="I27" s="5"/>
      <c r="J27" s="5"/>
      <c r="K27" s="5"/>
      <c r="L27" s="14" t="s">
        <v>161</v>
      </c>
      <c r="M27" s="5"/>
      <c r="N27" s="14"/>
      <c r="O27" s="14"/>
      <c r="P27" s="14"/>
      <c r="Q27" s="14"/>
    </row>
    <row r="28" spans="1:17" x14ac:dyDescent="0.25">
      <c r="A28" s="5" t="s">
        <v>38</v>
      </c>
      <c r="B28" s="5"/>
      <c r="C28" s="5"/>
      <c r="D28" s="10" t="s">
        <v>173</v>
      </c>
      <c r="E28" s="5" t="s">
        <v>146</v>
      </c>
      <c r="F28" s="5"/>
      <c r="G28" s="5"/>
      <c r="H28" s="5"/>
      <c r="I28" s="5"/>
      <c r="J28" s="5"/>
      <c r="K28" s="5"/>
      <c r="L28" s="14" t="s">
        <v>162</v>
      </c>
      <c r="M28" s="5"/>
      <c r="N28" s="14"/>
      <c r="O28" s="14"/>
      <c r="P28" s="14"/>
      <c r="Q28" s="14"/>
    </row>
    <row r="29" spans="1:17" x14ac:dyDescent="0.25">
      <c r="A29" s="5" t="s">
        <v>38</v>
      </c>
      <c r="B29" s="5"/>
      <c r="C29" s="5"/>
      <c r="D29" s="10" t="s">
        <v>174</v>
      </c>
      <c r="E29" s="5" t="s">
        <v>146</v>
      </c>
      <c r="F29" s="5"/>
      <c r="G29" s="5"/>
      <c r="H29" s="5"/>
      <c r="I29" s="5"/>
      <c r="J29" s="5"/>
      <c r="K29" s="5"/>
      <c r="L29" s="14" t="s">
        <v>163</v>
      </c>
      <c r="M29" s="5"/>
      <c r="N29" s="14"/>
      <c r="O29" s="14"/>
      <c r="P29" s="14"/>
      <c r="Q29" s="14"/>
    </row>
    <row r="30" spans="1:17" x14ac:dyDescent="0.25">
      <c r="A30" s="5" t="s">
        <v>38</v>
      </c>
      <c r="B30" s="5"/>
      <c r="C30" s="5"/>
      <c r="D30" s="10" t="s">
        <v>175</v>
      </c>
      <c r="E30" s="5" t="s">
        <v>146</v>
      </c>
      <c r="F30" s="5"/>
      <c r="G30" s="5"/>
      <c r="H30" s="5"/>
      <c r="I30" s="5"/>
      <c r="J30" s="5"/>
      <c r="K30" s="5"/>
      <c r="L30" s="14" t="s">
        <v>164</v>
      </c>
      <c r="M30" s="5"/>
      <c r="N30" s="14"/>
      <c r="O30" s="14"/>
      <c r="P30" s="14"/>
      <c r="Q30" s="14"/>
    </row>
    <row r="31" spans="1:17" x14ac:dyDescent="0.25">
      <c r="A31" s="5" t="s">
        <v>38</v>
      </c>
      <c r="B31" s="5"/>
      <c r="C31" s="5"/>
      <c r="D31" s="10" t="s">
        <v>176</v>
      </c>
      <c r="E31" s="5" t="s">
        <v>146</v>
      </c>
      <c r="F31" s="5"/>
      <c r="G31" s="5"/>
      <c r="H31" s="5"/>
      <c r="I31" s="5"/>
      <c r="J31" s="5"/>
      <c r="K31" s="5"/>
      <c r="L31" s="14" t="s">
        <v>165</v>
      </c>
      <c r="M31" s="5"/>
      <c r="N31" s="14"/>
      <c r="O31" s="14"/>
      <c r="P31" s="14"/>
      <c r="Q31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B216-7B6C-43B6-A943-98341DCFCDB0}">
  <dimension ref="A1:G13"/>
  <sheetViews>
    <sheetView zoomScaleNormal="100" workbookViewId="0">
      <selection activeCell="H8" sqref="H8"/>
    </sheetView>
  </sheetViews>
  <sheetFormatPr baseColWidth="10" defaultRowHeight="15" x14ac:dyDescent="0.25"/>
  <cols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231</v>
      </c>
      <c r="B1" t="s">
        <v>236</v>
      </c>
      <c r="C1" t="s">
        <v>232</v>
      </c>
      <c r="D1" t="s">
        <v>233</v>
      </c>
      <c r="E1" t="s">
        <v>230</v>
      </c>
      <c r="F1" t="s">
        <v>245</v>
      </c>
      <c r="G1" t="s">
        <v>23</v>
      </c>
    </row>
    <row r="2" spans="1:7" x14ac:dyDescent="0.25">
      <c r="A2" t="s">
        <v>38</v>
      </c>
      <c r="B2" t="s">
        <v>105</v>
      </c>
      <c r="C2">
        <v>130</v>
      </c>
      <c r="D2" t="s">
        <v>234</v>
      </c>
      <c r="E2">
        <v>110</v>
      </c>
      <c r="F2">
        <v>0.42749999999999999</v>
      </c>
      <c r="G2" s="7">
        <f>Tabla1[[#This Row],[Price list]]*Tabla1[[#This Row],[Multiplier]]</f>
        <v>47.024999999999999</v>
      </c>
    </row>
    <row r="3" spans="1:7" x14ac:dyDescent="0.25">
      <c r="A3" t="s">
        <v>38</v>
      </c>
      <c r="B3" t="s">
        <v>105</v>
      </c>
      <c r="C3">
        <v>160</v>
      </c>
      <c r="D3" t="s">
        <v>235</v>
      </c>
      <c r="E3">
        <v>96.63</v>
      </c>
      <c r="F3">
        <v>0.42749999999999999</v>
      </c>
      <c r="G3" s="7">
        <f>Tabla1[[#This Row],[Price list]]*Tabla1[[#This Row],[Multiplier]]</f>
        <v>41.309324999999994</v>
      </c>
    </row>
    <row r="4" spans="1:7" x14ac:dyDescent="0.25">
      <c r="A4" t="s">
        <v>38</v>
      </c>
      <c r="B4" t="s">
        <v>121</v>
      </c>
      <c r="C4">
        <v>135</v>
      </c>
      <c r="D4" t="s">
        <v>237</v>
      </c>
      <c r="E4">
        <v>128.22999999999999</v>
      </c>
      <c r="F4">
        <v>0.42749999999999999</v>
      </c>
      <c r="G4" s="7">
        <f>Tabla1[[#This Row],[Price list]]*Tabla1[[#This Row],[Multiplier]]</f>
        <v>54.818324999999994</v>
      </c>
    </row>
    <row r="5" spans="1:7" x14ac:dyDescent="0.25">
      <c r="A5" t="s">
        <v>38</v>
      </c>
      <c r="B5" t="s">
        <v>121</v>
      </c>
      <c r="C5">
        <v>160</v>
      </c>
      <c r="D5" t="s">
        <v>235</v>
      </c>
      <c r="F5">
        <v>0.42749999999999999</v>
      </c>
      <c r="G5" s="7">
        <f>Tabla1[[#This Row],[Price list]]*Tabla1[[#This Row],[Multiplier]]</f>
        <v>0</v>
      </c>
    </row>
    <row r="6" spans="1:7" x14ac:dyDescent="0.25">
      <c r="A6" t="s">
        <v>38</v>
      </c>
      <c r="B6" t="s">
        <v>122</v>
      </c>
      <c r="C6">
        <v>137</v>
      </c>
      <c r="D6" t="s">
        <v>238</v>
      </c>
      <c r="F6">
        <v>0.42749999999999999</v>
      </c>
      <c r="G6" s="7">
        <f>Tabla1[[#This Row],[Price list]]*Tabla1[[#This Row],[Multiplier]]</f>
        <v>0</v>
      </c>
    </row>
    <row r="7" spans="1:7" x14ac:dyDescent="0.25">
      <c r="A7" t="s">
        <v>38</v>
      </c>
      <c r="B7" t="s">
        <v>122</v>
      </c>
      <c r="C7">
        <v>160</v>
      </c>
      <c r="D7" t="s">
        <v>235</v>
      </c>
      <c r="F7">
        <v>0.42749999999999999</v>
      </c>
      <c r="G7" s="7">
        <f>Tabla1[[#This Row],[Price list]]*Tabla1[[#This Row],[Multiplier]]</f>
        <v>0</v>
      </c>
    </row>
    <row r="8" spans="1:7" x14ac:dyDescent="0.25">
      <c r="A8" t="s">
        <v>38</v>
      </c>
      <c r="B8" t="s">
        <v>123</v>
      </c>
      <c r="C8">
        <v>3151</v>
      </c>
      <c r="D8" t="s">
        <v>239</v>
      </c>
      <c r="F8">
        <v>0.42749999999999999</v>
      </c>
      <c r="G8" s="7">
        <f>Tabla1[[#This Row],[Price list]]*Tabla1[[#This Row],[Multiplier]]</f>
        <v>0</v>
      </c>
    </row>
    <row r="9" spans="1:7" x14ac:dyDescent="0.25">
      <c r="A9" t="s">
        <v>38</v>
      </c>
      <c r="B9" t="s">
        <v>123</v>
      </c>
      <c r="C9">
        <v>3486</v>
      </c>
      <c r="D9" t="s">
        <v>240</v>
      </c>
      <c r="F9">
        <v>0.42749999999999999</v>
      </c>
      <c r="G9" s="7">
        <f>Tabla1[[#This Row],[Price list]]*Tabla1[[#This Row],[Multiplier]]</f>
        <v>0</v>
      </c>
    </row>
    <row r="10" spans="1:7" x14ac:dyDescent="0.25">
      <c r="A10" t="s">
        <v>38</v>
      </c>
      <c r="B10" t="s">
        <v>124</v>
      </c>
      <c r="C10">
        <v>384</v>
      </c>
      <c r="D10" t="s">
        <v>241</v>
      </c>
      <c r="F10">
        <v>0.42749999999999999</v>
      </c>
      <c r="G10" s="7">
        <f>Tabla1[[#This Row],[Price list]]*Tabla1[[#This Row],[Multiplier]]</f>
        <v>0</v>
      </c>
    </row>
    <row r="11" spans="1:7" x14ac:dyDescent="0.25">
      <c r="A11" t="s">
        <v>38</v>
      </c>
      <c r="C11">
        <v>386</v>
      </c>
      <c r="D11" t="s">
        <v>242</v>
      </c>
      <c r="F11">
        <v>0.42749999999999999</v>
      </c>
      <c r="G11" s="7">
        <f>Tabla1[[#This Row],[Price list]]*Tabla1[[#This Row],[Multiplier]]</f>
        <v>0</v>
      </c>
    </row>
    <row r="12" spans="1:7" x14ac:dyDescent="0.25">
      <c r="A12" t="s">
        <v>38</v>
      </c>
      <c r="B12" t="s">
        <v>125</v>
      </c>
      <c r="C12">
        <v>148</v>
      </c>
      <c r="D12" t="s">
        <v>243</v>
      </c>
      <c r="F12">
        <v>0.42749999999999999</v>
      </c>
      <c r="G12" s="7">
        <f>Tabla1[[#This Row],[Price list]]*Tabla1[[#This Row],[Multiplier]]</f>
        <v>0</v>
      </c>
    </row>
    <row r="13" spans="1:7" x14ac:dyDescent="0.25">
      <c r="A13" t="s">
        <v>38</v>
      </c>
      <c r="C13">
        <v>123</v>
      </c>
      <c r="D13" t="s">
        <v>244</v>
      </c>
      <c r="F13">
        <v>0.42749999999999999</v>
      </c>
      <c r="G13" s="7">
        <f>Tabla1[[#This Row],[Price list]]*Tabla1[[#This Row],[Multiplier]]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2022-09-16T16:45:19Z</dcterms:modified>
</cp:coreProperties>
</file>