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wamp64\www\bourvence\"/>
    </mc:Choice>
  </mc:AlternateContent>
  <xr:revisionPtr revIDLastSave="0" documentId="13_ncr:1_{72CD272A-08AB-4482-BAA7-34B6211F76D1}" xr6:coauthVersionLast="47" xr6:coauthVersionMax="47" xr10:uidLastSave="{00000000-0000-0000-0000-000000000000}"/>
  <bookViews>
    <workbookView xWindow="-120" yWindow="-120" windowWidth="29040" windowHeight="15720" tabRatio="734" activeTab="2" xr2:uid="{00000000-000D-0000-FFFF-FFFF00000000}"/>
  </bookViews>
  <sheets>
    <sheet name="Procédure" sheetId="21" r:id="rId1"/>
    <sheet name="BaseXlSoft" sheetId="1" r:id="rId2"/>
    <sheet name="products" sheetId="12" r:id="rId3"/>
    <sheet name="frs" sheetId="14" r:id="rId4"/>
    <sheet name="Families" sheetId="15" r:id="rId5"/>
    <sheet name="Regions" sheetId="17" r:id="rId6"/>
    <sheet name="Appellations" sheetId="18" r:id="rId7"/>
    <sheet name="Colors" sheetId="20" r:id="rId8"/>
    <sheet name="Contenants" sheetId="19" r:id="rId9"/>
  </sheets>
  <definedNames>
    <definedName name="_xlnm._FilterDatabase" localSheetId="1" hidden="1">BaseXlSoft!$A$1:$Q$143</definedName>
    <definedName name="_xlnm._FilterDatabase" localSheetId="2" hidden="1">products!$A$1:$AI$2218</definedName>
    <definedName name="DonnéesExternes_1" localSheetId="2">products!#REF!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974" i="12" l="1"/>
  <c r="U1973" i="12"/>
  <c r="U1972" i="12"/>
  <c r="U1971" i="12"/>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2207" i="12"/>
  <c r="G2206" i="12"/>
  <c r="G2205" i="12"/>
  <c r="G2204" i="12"/>
  <c r="G2201" i="12"/>
  <c r="G2200" i="12"/>
  <c r="G2199" i="12"/>
  <c r="G2198" i="12"/>
  <c r="G2186" i="12"/>
  <c r="G2185" i="12"/>
  <c r="G2184" i="12"/>
  <c r="G2183" i="12"/>
  <c r="G2182" i="12"/>
  <c r="G2181" i="12"/>
  <c r="G2180" i="12"/>
  <c r="G2177" i="12"/>
  <c r="G2170" i="12"/>
  <c r="G2169" i="12"/>
  <c r="G2168" i="12"/>
  <c r="G2167" i="12"/>
  <c r="G2165" i="12"/>
  <c r="G2164" i="12"/>
  <c r="G2163" i="12"/>
  <c r="G2162" i="12"/>
  <c r="G2161" i="12"/>
  <c r="G2160" i="12"/>
  <c r="G2159" i="12"/>
  <c r="G2154" i="12"/>
  <c r="G2152" i="12"/>
  <c r="G2151" i="12"/>
  <c r="G2150" i="12"/>
  <c r="G2149" i="12"/>
  <c r="G2148" i="12"/>
  <c r="G2147" i="12"/>
  <c r="G2145" i="12"/>
  <c r="G2144" i="12"/>
  <c r="G2143" i="12"/>
  <c r="G2142" i="12"/>
  <c r="G2141" i="12"/>
  <c r="G2140" i="12"/>
  <c r="G2139" i="12"/>
  <c r="G2131" i="12"/>
  <c r="G2128" i="12"/>
  <c r="G2127" i="12"/>
  <c r="G2126" i="12"/>
  <c r="G2125" i="12"/>
  <c r="G2124" i="12"/>
  <c r="G2123" i="12"/>
  <c r="G2120" i="12"/>
  <c r="G2119" i="12"/>
  <c r="G2118" i="12"/>
  <c r="G2117" i="12"/>
  <c r="G2116" i="12"/>
  <c r="G2115" i="12"/>
  <c r="G2114" i="12"/>
  <c r="G2111" i="12"/>
  <c r="G2108" i="12"/>
  <c r="G2107" i="12"/>
  <c r="G2106" i="12"/>
  <c r="G2095" i="12"/>
  <c r="G2094" i="12"/>
  <c r="G2093" i="12"/>
  <c r="G2088" i="12"/>
  <c r="G2087" i="12"/>
  <c r="G2075" i="12"/>
  <c r="G2069" i="12"/>
  <c r="G2067" i="12"/>
  <c r="G2062" i="12"/>
  <c r="G2061" i="12"/>
  <c r="G2060" i="12"/>
  <c r="G2058" i="12"/>
  <c r="G2057" i="12"/>
  <c r="G2056" i="12"/>
  <c r="G2055" i="12"/>
  <c r="G2054" i="12"/>
  <c r="G2053" i="12"/>
  <c r="G2039" i="12"/>
  <c r="G2038" i="12"/>
  <c r="G2037" i="12"/>
  <c r="G2036" i="12"/>
  <c r="G2035" i="12"/>
  <c r="G2034" i="12"/>
  <c r="G2033" i="12"/>
  <c r="G2028" i="12"/>
  <c r="G2024" i="12"/>
  <c r="G2023" i="12"/>
  <c r="G2022" i="12"/>
  <c r="G2021" i="12"/>
  <c r="G2012" i="12"/>
  <c r="G2011" i="12"/>
  <c r="G2010" i="12"/>
  <c r="G2009" i="12"/>
  <c r="G1995" i="12"/>
  <c r="G1994" i="12"/>
  <c r="G1992" i="12"/>
  <c r="G1991" i="12"/>
  <c r="G1990" i="12"/>
  <c r="G1989" i="12"/>
  <c r="G1988" i="12"/>
  <c r="G1987" i="12"/>
  <c r="G1986" i="12"/>
  <c r="G1985" i="12"/>
  <c r="G1984" i="12"/>
  <c r="G1983" i="12"/>
  <c r="G1982" i="12"/>
  <c r="G1981" i="12"/>
  <c r="G1980" i="12"/>
  <c r="G1979" i="12"/>
  <c r="G1978" i="12"/>
  <c r="G1977" i="12"/>
  <c r="G1976" i="12"/>
  <c r="G1974" i="12"/>
  <c r="G1973" i="12"/>
  <c r="G1972" i="12"/>
  <c r="G1971" i="12"/>
  <c r="G1969" i="12"/>
  <c r="G1962" i="12"/>
  <c r="G1961" i="12"/>
  <c r="G1960" i="12"/>
  <c r="G1943" i="12"/>
  <c r="G1931" i="12"/>
  <c r="G1930" i="12"/>
  <c r="G1926" i="12"/>
  <c r="G1925" i="12"/>
  <c r="G1923" i="12"/>
  <c r="G1920" i="12"/>
  <c r="G1919" i="12"/>
  <c r="G1918" i="12"/>
  <c r="G1911" i="12"/>
  <c r="G1882" i="12"/>
  <c r="G1878" i="12"/>
  <c r="G1877" i="12"/>
  <c r="G1876" i="12"/>
  <c r="G1875" i="12"/>
  <c r="G1874" i="12"/>
  <c r="G1873" i="12"/>
  <c r="G1872" i="12"/>
  <c r="G1871" i="12"/>
  <c r="G1870" i="12"/>
  <c r="G1860" i="12"/>
  <c r="G1843" i="12"/>
  <c r="G1842" i="12"/>
  <c r="G1841" i="12"/>
  <c r="G1840" i="12"/>
  <c r="G1839" i="12"/>
  <c r="G1838" i="12"/>
  <c r="G1837" i="12"/>
  <c r="G1816" i="12"/>
  <c r="G1811" i="12"/>
  <c r="G1807" i="12"/>
  <c r="G1804" i="12"/>
  <c r="G1803" i="12"/>
  <c r="G1789" i="12"/>
  <c r="G1788" i="12"/>
  <c r="G1785" i="12"/>
  <c r="G1784" i="12"/>
  <c r="G1783" i="12"/>
  <c r="G1782" i="12"/>
  <c r="G1781" i="12"/>
  <c r="G1780" i="12"/>
  <c r="G1779" i="12"/>
  <c r="G1767" i="12"/>
  <c r="G1765" i="12"/>
  <c r="G1764" i="12"/>
  <c r="G1761" i="12"/>
  <c r="G1760" i="12"/>
  <c r="G1756" i="12"/>
  <c r="G1747" i="12"/>
  <c r="G1731" i="12"/>
  <c r="G1730" i="12"/>
  <c r="G1729" i="12"/>
  <c r="G1728" i="12"/>
  <c r="G1727" i="12"/>
  <c r="G1693" i="12"/>
  <c r="G1692" i="12"/>
  <c r="G1691" i="12"/>
  <c r="G1690" i="12"/>
  <c r="G1689" i="12"/>
  <c r="G1687" i="12"/>
  <c r="G1607" i="12"/>
  <c r="G1604" i="12"/>
  <c r="G1575" i="12"/>
  <c r="G1558" i="12"/>
  <c r="G1550" i="12"/>
  <c r="G1549" i="12"/>
  <c r="G1548" i="12"/>
  <c r="G1540" i="12"/>
  <c r="G1539" i="12"/>
  <c r="G1536" i="12"/>
  <c r="G1535" i="12"/>
  <c r="G1504" i="12"/>
  <c r="G1503" i="12"/>
  <c r="G1502" i="12"/>
  <c r="G1495" i="12"/>
  <c r="G1494" i="12"/>
  <c r="G1437" i="12"/>
  <c r="G1436" i="12"/>
  <c r="G1422" i="12"/>
  <c r="G1418" i="12"/>
  <c r="G1417" i="12"/>
  <c r="G1415" i="12"/>
  <c r="G1394" i="12"/>
  <c r="G1393" i="12"/>
  <c r="G1392" i="12"/>
  <c r="G1390" i="12"/>
  <c r="G1366" i="12"/>
  <c r="G1298" i="12"/>
  <c r="G1294" i="12"/>
  <c r="G1293" i="12"/>
  <c r="G1292" i="12"/>
  <c r="G1248" i="12"/>
  <c r="G1244" i="12"/>
  <c r="G1240" i="12"/>
  <c r="G1239" i="12"/>
  <c r="G1218" i="12"/>
  <c r="G1209" i="12"/>
  <c r="G1208" i="12"/>
  <c r="G1200" i="12"/>
  <c r="G1192" i="12"/>
  <c r="G1126" i="12"/>
  <c r="G1080" i="12"/>
  <c r="G1079" i="12"/>
  <c r="G1078" i="12"/>
  <c r="G1077" i="12"/>
  <c r="G1076" i="12"/>
  <c r="G1048" i="12"/>
  <c r="G1040" i="12"/>
  <c r="G1039" i="12"/>
  <c r="G1038" i="12"/>
  <c r="G1034" i="12"/>
  <c r="G1033" i="12"/>
  <c r="G1032" i="12"/>
  <c r="G1031" i="12"/>
  <c r="G1030" i="12"/>
  <c r="G1029" i="12"/>
  <c r="G1028" i="12"/>
  <c r="G1027" i="12"/>
  <c r="G1026" i="12"/>
  <c r="G998" i="12"/>
  <c r="G996" i="12"/>
  <c r="G995" i="12"/>
  <c r="G994" i="12"/>
  <c r="G993" i="12"/>
  <c r="G965" i="12"/>
  <c r="G964" i="12"/>
  <c r="G963" i="12"/>
  <c r="G924" i="12"/>
  <c r="G920" i="12"/>
  <c r="G914" i="12"/>
  <c r="G912" i="12"/>
  <c r="G911" i="12"/>
  <c r="G910" i="12"/>
  <c r="G906" i="12"/>
  <c r="G905" i="12"/>
  <c r="G904" i="12"/>
  <c r="G901" i="12"/>
  <c r="G900" i="12"/>
  <c r="G899" i="12"/>
  <c r="G898" i="12"/>
  <c r="G897" i="12"/>
  <c r="G896" i="12"/>
  <c r="G895" i="12"/>
  <c r="G894" i="12"/>
  <c r="G893" i="12"/>
  <c r="G892" i="12"/>
  <c r="G889" i="12"/>
  <c r="G888" i="12"/>
  <c r="G887" i="12"/>
  <c r="G886" i="12"/>
  <c r="G885" i="12"/>
  <c r="G884" i="12"/>
  <c r="G883" i="12"/>
  <c r="G882" i="12"/>
  <c r="G881" i="12"/>
  <c r="G880" i="12"/>
  <c r="G879" i="12"/>
  <c r="G877" i="12"/>
  <c r="G876" i="12"/>
  <c r="G874" i="12"/>
  <c r="G873" i="12"/>
  <c r="G872" i="12"/>
  <c r="G871" i="12"/>
  <c r="G870" i="12"/>
  <c r="G830" i="12"/>
  <c r="G821" i="12"/>
  <c r="G816" i="12"/>
  <c r="G815" i="12"/>
  <c r="G814" i="12"/>
  <c r="G813" i="12"/>
  <c r="G812" i="12"/>
  <c r="G811" i="12"/>
  <c r="G787" i="12"/>
  <c r="G778" i="12"/>
  <c r="G759" i="12"/>
  <c r="G758" i="12"/>
  <c r="G746" i="12"/>
  <c r="G730" i="12"/>
  <c r="G724" i="12"/>
  <c r="G723" i="12"/>
  <c r="G715" i="12"/>
  <c r="G714" i="12"/>
  <c r="G713" i="12"/>
  <c r="G712" i="12"/>
  <c r="G699" i="12"/>
  <c r="G698" i="12"/>
  <c r="G686" i="12"/>
  <c r="G685" i="12"/>
  <c r="G684" i="12"/>
  <c r="G682" i="12"/>
  <c r="G681" i="12"/>
  <c r="G680" i="12"/>
  <c r="G677" i="12"/>
  <c r="G671" i="12"/>
  <c r="G670" i="12"/>
  <c r="G668" i="12"/>
  <c r="G667" i="12"/>
  <c r="G666" i="12"/>
  <c r="G665" i="12"/>
  <c r="G659" i="12"/>
  <c r="G652" i="12"/>
  <c r="G651" i="12"/>
  <c r="G650" i="12"/>
  <c r="G639" i="12"/>
  <c r="G636" i="12"/>
  <c r="G635" i="12"/>
  <c r="G634" i="12"/>
  <c r="G633" i="12"/>
  <c r="G632" i="12"/>
  <c r="G631" i="12"/>
  <c r="G630" i="12"/>
  <c r="G627" i="12"/>
  <c r="G617" i="12"/>
  <c r="G616" i="12"/>
  <c r="G615" i="12"/>
  <c r="G614" i="12"/>
  <c r="G613" i="12"/>
  <c r="G612" i="12"/>
  <c r="G611" i="12"/>
  <c r="G610" i="12"/>
  <c r="G609" i="12"/>
  <c r="G608" i="12"/>
  <c r="G607" i="12"/>
  <c r="G606" i="12"/>
  <c r="G602" i="12"/>
  <c r="G599" i="12"/>
  <c r="G598" i="12"/>
  <c r="G597" i="12"/>
  <c r="G596" i="12"/>
  <c r="G595" i="12"/>
  <c r="G594" i="12"/>
  <c r="G593" i="12"/>
  <c r="G592" i="12"/>
  <c r="G591" i="12"/>
  <c r="G590" i="12"/>
  <c r="G589" i="12"/>
  <c r="G573" i="12"/>
  <c r="G572" i="12"/>
  <c r="G571" i="12"/>
  <c r="G570" i="12"/>
  <c r="G569" i="12"/>
  <c r="G568" i="12"/>
  <c r="G567" i="12"/>
  <c r="G566" i="12"/>
  <c r="G565" i="12"/>
  <c r="G564" i="12"/>
  <c r="G563" i="12"/>
  <c r="G562" i="12"/>
  <c r="G561" i="12"/>
  <c r="G558" i="12"/>
  <c r="G557" i="12"/>
  <c r="G556" i="12"/>
  <c r="G552" i="12"/>
  <c r="G541" i="12"/>
  <c r="G540" i="12"/>
  <c r="G518" i="12"/>
  <c r="G490" i="12"/>
  <c r="G489" i="12"/>
  <c r="G485" i="12"/>
  <c r="G469" i="12"/>
  <c r="G464" i="12"/>
  <c r="G457" i="12"/>
  <c r="G456" i="12"/>
  <c r="G455" i="12"/>
  <c r="G448" i="12"/>
  <c r="G442" i="12"/>
  <c r="G441" i="12"/>
  <c r="G440" i="12"/>
  <c r="G416" i="12"/>
  <c r="G415" i="12"/>
  <c r="G413" i="12"/>
  <c r="G412" i="12"/>
  <c r="G411" i="12"/>
  <c r="G408" i="12"/>
  <c r="G406" i="12"/>
  <c r="G405" i="12"/>
  <c r="G404" i="12"/>
  <c r="G403" i="12"/>
  <c r="G384" i="12"/>
  <c r="G383" i="12"/>
  <c r="G382" i="12"/>
  <c r="G359" i="12"/>
  <c r="G350" i="12"/>
  <c r="G343" i="12"/>
  <c r="G338" i="12"/>
  <c r="G332" i="12"/>
  <c r="G331" i="12"/>
  <c r="G330" i="12"/>
  <c r="G328" i="12"/>
  <c r="G327" i="12"/>
  <c r="G326" i="12"/>
  <c r="G305" i="12"/>
  <c r="G304" i="12"/>
  <c r="G288" i="12"/>
  <c r="G276" i="12"/>
  <c r="G275" i="12"/>
  <c r="G272" i="12"/>
  <c r="G271" i="12"/>
  <c r="G269" i="12"/>
  <c r="G268" i="12"/>
  <c r="G267" i="12"/>
  <c r="G265" i="12"/>
  <c r="G235" i="12"/>
  <c r="G234" i="12"/>
  <c r="G233" i="12"/>
  <c r="G232" i="12"/>
  <c r="G231" i="12"/>
  <c r="G229" i="12"/>
  <c r="G228" i="12"/>
  <c r="G203" i="12"/>
  <c r="G199" i="12"/>
  <c r="G198" i="12"/>
  <c r="G192" i="12"/>
  <c r="G186" i="12"/>
  <c r="G181" i="12"/>
  <c r="G173" i="12"/>
  <c r="G170" i="12"/>
  <c r="G169" i="12"/>
  <c r="G162" i="12"/>
  <c r="G161" i="12"/>
  <c r="G150" i="12"/>
  <c r="G134" i="12"/>
  <c r="G123" i="12"/>
  <c r="G118" i="12"/>
  <c r="G102" i="12"/>
  <c r="G81" i="12"/>
  <c r="G74" i="12"/>
  <c r="G61" i="12"/>
  <c r="G60" i="12"/>
  <c r="G55" i="12"/>
  <c r="G54" i="12"/>
  <c r="G51" i="12"/>
  <c r="G50" i="12"/>
  <c r="G45" i="12"/>
  <c r="G41" i="12"/>
  <c r="G35" i="12"/>
  <c r="G34" i="12"/>
  <c r="G33" i="12"/>
  <c r="G32" i="12"/>
  <c r="G31" i="12"/>
  <c r="G30" i="12"/>
  <c r="G29" i="12"/>
  <c r="G27" i="12"/>
  <c r="G24" i="12"/>
  <c r="G23" i="12"/>
  <c r="W2207" i="12"/>
  <c r="W2206" i="12"/>
  <c r="W2205" i="12"/>
  <c r="W2201" i="12"/>
  <c r="W2200" i="12"/>
  <c r="W2199" i="12"/>
  <c r="W2198" i="12"/>
  <c r="W2186" i="12"/>
  <c r="W2185" i="12"/>
  <c r="W2184" i="12"/>
  <c r="W2183" i="12"/>
  <c r="W2182" i="12"/>
  <c r="W2181" i="12"/>
  <c r="W2180" i="12"/>
  <c r="W2177" i="12"/>
  <c r="W2170" i="12"/>
  <c r="W2169" i="12"/>
  <c r="W2168" i="12"/>
  <c r="W2167" i="12"/>
  <c r="W2165" i="12"/>
  <c r="W2164" i="12"/>
  <c r="W2163" i="12"/>
  <c r="W2162" i="12"/>
  <c r="W2161" i="12"/>
  <c r="W2160" i="12"/>
  <c r="W2159" i="12"/>
  <c r="W2154" i="12"/>
  <c r="W2152" i="12"/>
  <c r="W2151" i="12"/>
  <c r="W2150" i="12"/>
  <c r="W2149" i="12"/>
  <c r="W2148" i="12"/>
  <c r="W2147" i="12"/>
  <c r="W2145" i="12"/>
  <c r="W2144" i="12"/>
  <c r="W2143" i="12"/>
  <c r="W2142" i="12"/>
  <c r="W2141" i="12"/>
  <c r="W2140" i="12"/>
  <c r="W2139" i="12"/>
  <c r="W2131" i="12"/>
  <c r="W2128" i="12"/>
  <c r="W2127" i="12"/>
  <c r="W2126" i="12"/>
  <c r="W2125" i="12"/>
  <c r="W2124" i="12"/>
  <c r="W2123" i="12"/>
  <c r="W2120" i="12"/>
  <c r="W2118" i="12"/>
  <c r="W2117" i="12"/>
  <c r="W2116" i="12"/>
  <c r="W2115" i="12"/>
  <c r="W2114" i="12"/>
  <c r="W2111" i="12"/>
  <c r="W2107" i="12"/>
  <c r="W2095" i="12"/>
  <c r="W2094" i="12"/>
  <c r="W2093" i="12"/>
  <c r="W2087" i="12"/>
  <c r="W2075" i="12"/>
  <c r="W2069" i="12"/>
  <c r="W2067" i="12"/>
  <c r="W2062" i="12"/>
  <c r="W2060" i="12"/>
  <c r="W2058" i="12"/>
  <c r="W2057" i="12"/>
  <c r="W2056" i="12"/>
  <c r="W2055" i="12"/>
  <c r="W2054" i="12"/>
  <c r="W2053" i="12"/>
  <c r="W2039" i="12"/>
  <c r="W2038" i="12"/>
  <c r="W2037" i="12"/>
  <c r="W2036" i="12"/>
  <c r="W2035" i="12"/>
  <c r="W2034" i="12"/>
  <c r="W2033" i="12"/>
  <c r="W2028" i="12"/>
  <c r="W2024" i="12"/>
  <c r="W2023" i="12"/>
  <c r="W2022" i="12"/>
  <c r="W2021" i="12"/>
  <c r="W2012" i="12"/>
  <c r="W2011" i="12"/>
  <c r="W2010" i="12"/>
  <c r="W2009" i="12"/>
  <c r="W1995" i="12"/>
  <c r="W1994" i="12"/>
  <c r="W1992" i="12"/>
  <c r="W1991" i="12"/>
  <c r="W1990" i="12"/>
  <c r="W1989" i="12"/>
  <c r="W1988" i="12"/>
  <c r="W1987" i="12"/>
  <c r="W1986" i="12"/>
  <c r="W1985" i="12"/>
  <c r="W1984" i="12"/>
  <c r="W1983" i="12"/>
  <c r="W1982" i="12"/>
  <c r="W1981" i="12"/>
  <c r="W1980" i="12"/>
  <c r="W1979" i="12"/>
  <c r="W1978" i="12"/>
  <c r="W1977" i="12"/>
  <c r="W1976" i="12"/>
  <c r="W1969" i="12"/>
  <c r="W1962" i="12"/>
  <c r="W1961" i="12"/>
  <c r="W1960" i="12"/>
  <c r="W1943" i="12"/>
  <c r="W1931" i="12"/>
  <c r="W1930" i="12"/>
  <c r="W1926" i="12"/>
  <c r="W1925" i="12"/>
  <c r="W1923" i="12"/>
  <c r="W1920" i="12"/>
  <c r="W1919" i="12"/>
  <c r="W1918" i="12"/>
  <c r="W1911" i="12"/>
  <c r="W1882" i="12"/>
  <c r="W1878" i="12"/>
  <c r="W1877" i="12"/>
  <c r="W1876" i="12"/>
  <c r="W1875" i="12"/>
  <c r="W1874" i="12"/>
  <c r="W1873" i="12"/>
  <c r="W1872" i="12"/>
  <c r="W1871" i="12"/>
  <c r="W1870" i="12"/>
  <c r="W1860" i="12"/>
  <c r="W1843" i="12"/>
  <c r="W1842" i="12"/>
  <c r="W1841" i="12"/>
  <c r="W1840" i="12"/>
  <c r="W1839" i="12"/>
  <c r="W1838" i="12"/>
  <c r="W1837" i="12"/>
  <c r="W1816" i="12"/>
  <c r="W1811" i="12"/>
  <c r="W1807" i="12"/>
  <c r="W1804" i="12"/>
  <c r="W1803" i="12"/>
  <c r="W1789" i="12"/>
  <c r="W1788" i="12"/>
  <c r="W1785" i="12"/>
  <c r="W1784" i="12"/>
  <c r="W1783" i="12"/>
  <c r="W1782" i="12"/>
  <c r="W1781" i="12"/>
  <c r="W1780" i="12"/>
  <c r="W1779" i="12"/>
  <c r="W1767" i="12"/>
  <c r="W1765" i="12"/>
  <c r="W1764" i="12"/>
  <c r="W1761" i="12"/>
  <c r="W1760" i="12"/>
  <c r="W1756" i="12"/>
  <c r="W1747" i="12"/>
  <c r="W1731" i="12"/>
  <c r="W1730" i="12"/>
  <c r="W1729" i="12"/>
  <c r="W1728" i="12"/>
  <c r="W1727" i="12"/>
  <c r="W1693" i="12"/>
  <c r="W1692" i="12"/>
  <c r="W1691" i="12"/>
  <c r="W1690" i="12"/>
  <c r="W1689" i="12"/>
  <c r="W1687" i="12"/>
  <c r="W1607" i="12"/>
  <c r="W1604" i="12"/>
  <c r="W1575" i="12"/>
  <c r="W1558" i="12"/>
  <c r="W1550" i="12"/>
  <c r="W1549" i="12"/>
  <c r="W1548" i="12"/>
  <c r="W1540" i="12"/>
  <c r="W1539" i="12"/>
  <c r="W1536" i="12"/>
  <c r="W1535" i="12"/>
  <c r="W1504" i="12"/>
  <c r="W1503" i="12"/>
  <c r="W1502" i="12"/>
  <c r="W1495" i="12"/>
  <c r="W1494" i="12"/>
  <c r="W1437" i="12"/>
  <c r="W1436" i="12"/>
  <c r="W1422" i="12"/>
  <c r="W1418" i="12"/>
  <c r="W1417" i="12"/>
  <c r="W1415" i="12"/>
  <c r="W1394" i="12"/>
  <c r="W1393" i="12"/>
  <c r="W1392" i="12"/>
  <c r="W1390" i="12"/>
  <c r="W1366" i="12"/>
  <c r="W1298" i="12"/>
  <c r="W1294" i="12"/>
  <c r="W1293" i="12"/>
  <c r="W1292" i="12"/>
  <c r="W1248" i="12"/>
  <c r="W1244" i="12"/>
  <c r="W1240" i="12"/>
  <c r="W1239" i="12"/>
  <c r="W1218" i="12"/>
  <c r="W1209" i="12"/>
  <c r="W1208" i="12"/>
  <c r="W1200" i="12"/>
  <c r="W1192" i="12"/>
  <c r="W1126" i="12"/>
  <c r="W1080" i="12"/>
  <c r="W1079" i="12"/>
  <c r="W1078" i="12"/>
  <c r="W1077" i="12"/>
  <c r="W1076" i="12"/>
  <c r="W1040" i="12"/>
  <c r="W1039" i="12"/>
  <c r="W1038" i="12"/>
  <c r="W1034" i="12"/>
  <c r="W1033" i="12"/>
  <c r="W1032" i="12"/>
  <c r="W1031" i="12"/>
  <c r="W1030" i="12"/>
  <c r="W1029" i="12"/>
  <c r="W1028" i="12"/>
  <c r="W1027" i="12"/>
  <c r="W1026" i="12"/>
  <c r="W998" i="12"/>
  <c r="W996" i="12"/>
  <c r="W994" i="12"/>
  <c r="W993" i="12"/>
  <c r="W965" i="12"/>
  <c r="W964" i="12"/>
  <c r="W963" i="12"/>
  <c r="W924" i="12"/>
  <c r="W920" i="12"/>
  <c r="W914" i="12"/>
  <c r="W912" i="12"/>
  <c r="W911" i="12"/>
  <c r="W910" i="12"/>
  <c r="W906" i="12"/>
  <c r="W905" i="12"/>
  <c r="W904" i="12"/>
  <c r="W901" i="12"/>
  <c r="W900" i="12"/>
  <c r="W899" i="12"/>
  <c r="W898" i="12"/>
  <c r="W897" i="12"/>
  <c r="W896" i="12"/>
  <c r="W895" i="12"/>
  <c r="W894" i="12"/>
  <c r="W893" i="12"/>
  <c r="W892" i="12"/>
  <c r="W889" i="12"/>
  <c r="W888" i="12"/>
  <c r="W887" i="12"/>
  <c r="W886" i="12"/>
  <c r="W885" i="12"/>
  <c r="W884" i="12"/>
  <c r="W883" i="12"/>
  <c r="W882" i="12"/>
  <c r="W881" i="12"/>
  <c r="W880" i="12"/>
  <c r="W879" i="12"/>
  <c r="W877" i="12"/>
  <c r="W876" i="12"/>
  <c r="W874" i="12"/>
  <c r="W873" i="12"/>
  <c r="D873" i="12"/>
  <c r="N2207" i="12"/>
  <c r="N2206" i="12"/>
  <c r="N2205" i="12"/>
  <c r="N2204" i="12"/>
  <c r="N2201" i="12"/>
  <c r="N2200" i="12"/>
  <c r="N2199" i="12"/>
  <c r="N2198" i="12"/>
  <c r="N2186" i="12"/>
  <c r="N2185" i="12"/>
  <c r="N2184" i="12"/>
  <c r="N2183" i="12"/>
  <c r="N2182" i="12"/>
  <c r="N2181" i="12"/>
  <c r="N2180" i="12"/>
  <c r="N2177" i="12"/>
  <c r="N2170" i="12"/>
  <c r="N2169" i="12"/>
  <c r="N2168" i="12"/>
  <c r="N2167" i="12"/>
  <c r="N2165" i="12"/>
  <c r="N2164" i="12"/>
  <c r="N2163" i="12"/>
  <c r="N2162" i="12"/>
  <c r="N2161" i="12"/>
  <c r="N2160" i="12"/>
  <c r="N2159" i="12"/>
  <c r="N2154" i="12"/>
  <c r="N2152" i="12"/>
  <c r="N2151" i="12"/>
  <c r="N2150" i="12"/>
  <c r="N2149" i="12"/>
  <c r="N2148" i="12"/>
  <c r="N2147" i="12"/>
  <c r="N2145" i="12"/>
  <c r="N2144" i="12"/>
  <c r="N2143" i="12"/>
  <c r="N2142" i="12"/>
  <c r="N2141" i="12"/>
  <c r="N2140" i="12"/>
  <c r="N2139" i="12"/>
  <c r="N2131" i="12"/>
  <c r="N2128" i="12"/>
  <c r="N2127" i="12"/>
  <c r="N2126" i="12"/>
  <c r="N2125" i="12"/>
  <c r="N2124" i="12"/>
  <c r="N2123" i="12"/>
  <c r="N2120" i="12"/>
  <c r="N2119" i="12"/>
  <c r="N2118" i="12"/>
  <c r="N2117" i="12"/>
  <c r="N2116" i="12"/>
  <c r="N2115" i="12"/>
  <c r="N2114" i="12"/>
  <c r="N2111" i="12"/>
  <c r="N2108" i="12"/>
  <c r="N2107" i="12"/>
  <c r="N2106" i="12"/>
  <c r="N2095" i="12"/>
  <c r="N2094" i="12"/>
  <c r="N2093" i="12"/>
  <c r="N2088" i="12"/>
  <c r="N2087" i="12"/>
  <c r="N2075" i="12"/>
  <c r="N2069" i="12"/>
  <c r="N2067" i="12"/>
  <c r="N2062" i="12"/>
  <c r="N2061" i="12"/>
  <c r="N2060" i="12"/>
  <c r="N2058" i="12"/>
  <c r="N2057" i="12"/>
  <c r="N2056" i="12"/>
  <c r="N2055" i="12"/>
  <c r="N2054" i="12"/>
  <c r="N2053" i="12"/>
  <c r="N2039" i="12"/>
  <c r="N2038" i="12"/>
  <c r="N2037" i="12"/>
  <c r="N2036" i="12"/>
  <c r="N2035" i="12"/>
  <c r="N2034" i="12"/>
  <c r="N2033" i="12"/>
  <c r="N2028" i="12"/>
  <c r="N2024" i="12"/>
  <c r="N2023" i="12"/>
  <c r="N2022" i="12"/>
  <c r="N2021" i="12"/>
  <c r="N2012" i="12"/>
  <c r="N2011" i="12"/>
  <c r="N2010" i="12"/>
  <c r="N2009" i="12"/>
  <c r="N1995" i="12"/>
  <c r="N1994" i="12"/>
  <c r="N1992" i="12"/>
  <c r="N1991" i="12"/>
  <c r="N1990" i="12"/>
  <c r="N1989" i="12"/>
  <c r="N1988" i="12"/>
  <c r="N1987" i="12"/>
  <c r="N1986" i="12"/>
  <c r="N1985" i="12"/>
  <c r="N1984" i="12"/>
  <c r="N1983" i="12"/>
  <c r="N1982" i="12"/>
  <c r="N1981" i="12"/>
  <c r="N1980" i="12"/>
  <c r="N1979" i="12"/>
  <c r="N1978" i="12"/>
  <c r="N1977" i="12"/>
  <c r="N1976" i="12"/>
  <c r="N1974" i="12"/>
  <c r="N1973" i="12"/>
  <c r="N1972" i="12"/>
  <c r="N1971" i="12"/>
  <c r="N1969" i="12"/>
  <c r="N1962" i="12"/>
  <c r="N1961" i="12"/>
  <c r="N1960" i="12"/>
  <c r="N1943" i="12"/>
  <c r="N1931" i="12"/>
  <c r="N1930" i="12"/>
  <c r="N1926" i="12"/>
  <c r="N1925" i="12"/>
  <c r="N1923" i="12"/>
  <c r="N1920" i="12"/>
  <c r="N1919" i="12"/>
  <c r="N1918" i="12"/>
  <c r="N1911" i="12"/>
  <c r="N1882" i="12"/>
  <c r="N1878" i="12"/>
  <c r="N1877" i="12"/>
  <c r="N1876" i="12"/>
  <c r="N1875" i="12"/>
  <c r="N1874" i="12"/>
  <c r="N1873" i="12"/>
  <c r="N1872" i="12"/>
  <c r="N1871" i="12"/>
  <c r="N1870" i="12"/>
  <c r="N1860" i="12"/>
  <c r="N1843" i="12"/>
  <c r="N1842" i="12"/>
  <c r="N1841" i="12"/>
  <c r="N1840" i="12"/>
  <c r="N1839" i="12"/>
  <c r="N1838" i="12"/>
  <c r="N1837" i="12"/>
  <c r="N1816" i="12"/>
  <c r="N1811" i="12"/>
  <c r="N1807" i="12"/>
  <c r="N1804" i="12"/>
  <c r="N1803" i="12"/>
  <c r="N1789" i="12"/>
  <c r="N1788" i="12"/>
  <c r="N1785" i="12"/>
  <c r="N1784" i="12"/>
  <c r="N1783" i="12"/>
  <c r="N1782" i="12"/>
  <c r="N1781" i="12"/>
  <c r="N1780" i="12"/>
  <c r="N1779" i="12"/>
  <c r="N1767" i="12"/>
  <c r="N1765" i="12"/>
  <c r="N1764" i="12"/>
  <c r="N1761" i="12"/>
  <c r="N1760" i="12"/>
  <c r="N1756" i="12"/>
  <c r="N1747" i="12"/>
  <c r="N1731" i="12"/>
  <c r="N1730" i="12"/>
  <c r="N1729" i="12"/>
  <c r="N1728" i="12"/>
  <c r="N1727" i="12"/>
  <c r="N1693" i="12"/>
  <c r="N1692" i="12"/>
  <c r="N1691" i="12"/>
  <c r="N1690" i="12"/>
  <c r="N1689" i="12"/>
  <c r="N1687" i="12"/>
  <c r="N1607" i="12"/>
  <c r="N1604" i="12"/>
  <c r="N1575" i="12"/>
  <c r="N1558" i="12"/>
  <c r="N1550" i="12"/>
  <c r="N1549" i="12"/>
  <c r="N1548" i="12"/>
  <c r="N1540" i="12"/>
  <c r="N1539" i="12"/>
  <c r="N1536" i="12"/>
  <c r="N1535" i="12"/>
  <c r="N1504" i="12"/>
  <c r="N1503" i="12"/>
  <c r="N1502" i="12"/>
  <c r="N1495" i="12"/>
  <c r="N1494" i="12"/>
  <c r="N1437" i="12"/>
  <c r="N1436" i="12"/>
  <c r="N1422" i="12"/>
  <c r="N1418" i="12"/>
  <c r="N1417" i="12"/>
  <c r="N1415" i="12"/>
  <c r="N1394" i="12"/>
  <c r="N1393" i="12"/>
  <c r="N1392" i="12"/>
  <c r="N1390" i="12"/>
  <c r="N1366" i="12"/>
  <c r="N1298" i="12"/>
  <c r="N1294" i="12"/>
  <c r="N1293" i="12"/>
  <c r="N1292" i="12"/>
  <c r="N1248" i="12"/>
  <c r="N1244" i="12"/>
  <c r="N1240" i="12"/>
  <c r="N1239" i="12"/>
  <c r="N1218" i="12"/>
  <c r="N1209" i="12"/>
  <c r="N1208" i="12"/>
  <c r="N1200" i="12"/>
  <c r="N1192" i="12"/>
  <c r="N1126" i="12"/>
  <c r="T873" i="12"/>
  <c r="N1080" i="12"/>
  <c r="N1079" i="12"/>
  <c r="N1078" i="12"/>
  <c r="N1077" i="12"/>
  <c r="N1076" i="12"/>
  <c r="N1048" i="12"/>
  <c r="N1040" i="12"/>
  <c r="N1039" i="12"/>
  <c r="N1038" i="12"/>
  <c r="N1034" i="12"/>
  <c r="N1033" i="12"/>
  <c r="N1032" i="12"/>
  <c r="N1031" i="12"/>
  <c r="N1030" i="12"/>
  <c r="N1029" i="12"/>
  <c r="N1028" i="12"/>
  <c r="N1027" i="12"/>
  <c r="N1026" i="12"/>
  <c r="N998" i="12"/>
  <c r="N996" i="12"/>
  <c r="N995" i="12"/>
  <c r="N994" i="12"/>
  <c r="N993" i="12"/>
  <c r="N965" i="12"/>
  <c r="N964" i="12"/>
  <c r="N963" i="12"/>
  <c r="N924" i="12"/>
  <c r="N920" i="12"/>
  <c r="N914" i="12"/>
  <c r="N912" i="12"/>
  <c r="N911" i="12"/>
  <c r="N910" i="12"/>
  <c r="N906" i="12"/>
  <c r="N905" i="12"/>
  <c r="N904" i="12"/>
  <c r="N901" i="12"/>
  <c r="N900" i="12"/>
  <c r="N899" i="12"/>
  <c r="N898" i="12"/>
  <c r="N897" i="12"/>
  <c r="N896" i="12"/>
  <c r="N895" i="12"/>
  <c r="N894" i="12"/>
  <c r="N893" i="12"/>
  <c r="N892" i="12"/>
  <c r="N889" i="12"/>
  <c r="N888" i="12"/>
  <c r="N887" i="12"/>
  <c r="N886" i="12"/>
  <c r="N885" i="12"/>
  <c r="N884" i="12"/>
  <c r="N883" i="12"/>
  <c r="N882" i="12"/>
  <c r="N881" i="12"/>
  <c r="N880" i="12"/>
  <c r="N879" i="12"/>
  <c r="N877" i="12"/>
  <c r="N876" i="12"/>
  <c r="N874" i="12"/>
  <c r="N873" i="12"/>
  <c r="N872" i="12"/>
  <c r="N871" i="12"/>
  <c r="N870" i="12"/>
  <c r="N830" i="12"/>
  <c r="N821" i="12"/>
  <c r="N816" i="12"/>
  <c r="N815" i="12"/>
  <c r="N814" i="12"/>
  <c r="N813" i="12"/>
  <c r="N812" i="12"/>
  <c r="N811" i="12"/>
  <c r="N787" i="12"/>
  <c r="N778" i="12"/>
  <c r="N759" i="12"/>
  <c r="N758" i="12"/>
  <c r="N746" i="12"/>
  <c r="N730" i="12"/>
  <c r="N724" i="12"/>
  <c r="N723" i="12"/>
  <c r="N715" i="12"/>
  <c r="N714" i="12"/>
  <c r="N713" i="12"/>
  <c r="N712" i="12"/>
  <c r="N699" i="12"/>
  <c r="N698" i="12"/>
  <c r="N686" i="12"/>
  <c r="N685" i="12"/>
  <c r="N684" i="12"/>
  <c r="N682" i="12"/>
  <c r="N681" i="12"/>
  <c r="N680" i="12"/>
  <c r="N677" i="12"/>
  <c r="N671" i="12"/>
  <c r="N670" i="12"/>
  <c r="N668" i="12"/>
  <c r="N667" i="12"/>
  <c r="N666" i="12"/>
  <c r="N665" i="12"/>
  <c r="N659" i="12"/>
  <c r="N652" i="12"/>
  <c r="N651" i="12"/>
  <c r="N650" i="12"/>
  <c r="N639" i="12"/>
  <c r="N636" i="12"/>
  <c r="N635" i="12"/>
  <c r="N634" i="12"/>
  <c r="N633" i="12"/>
  <c r="N632" i="12"/>
  <c r="N631" i="12"/>
  <c r="N630" i="12"/>
  <c r="N627" i="12"/>
  <c r="N617" i="12"/>
  <c r="N616" i="12"/>
  <c r="N615" i="12"/>
  <c r="N614" i="12"/>
  <c r="N613" i="12"/>
  <c r="N612" i="12"/>
  <c r="N611" i="12"/>
  <c r="N610" i="12"/>
  <c r="N609" i="12"/>
  <c r="N608" i="12"/>
  <c r="N607" i="12"/>
  <c r="N606" i="12"/>
  <c r="N602" i="12"/>
  <c r="N599" i="12"/>
  <c r="N598" i="12"/>
  <c r="N597" i="12"/>
  <c r="N596" i="12"/>
  <c r="N595" i="12"/>
  <c r="N594" i="12"/>
  <c r="N593" i="12"/>
  <c r="N592" i="12"/>
  <c r="N591" i="12"/>
  <c r="N590" i="12"/>
  <c r="N589" i="12"/>
  <c r="N573" i="12"/>
  <c r="N572" i="12"/>
  <c r="N571" i="12"/>
  <c r="N570" i="12"/>
  <c r="N569" i="12"/>
  <c r="N568" i="12"/>
  <c r="N567" i="12"/>
  <c r="N566" i="12"/>
  <c r="N565" i="12"/>
  <c r="N564" i="12"/>
  <c r="N563" i="12"/>
  <c r="N562" i="12"/>
  <c r="N561" i="12"/>
  <c r="N558" i="12"/>
  <c r="N557" i="12"/>
  <c r="N556" i="12"/>
  <c r="N552" i="12"/>
  <c r="N541" i="12"/>
  <c r="N540" i="12"/>
  <c r="N518" i="12"/>
  <c r="N490" i="12"/>
  <c r="N489" i="12"/>
  <c r="N485" i="12"/>
  <c r="N469" i="12"/>
  <c r="N464" i="12"/>
  <c r="N457" i="12"/>
  <c r="N456" i="12"/>
  <c r="N455" i="12"/>
  <c r="N448" i="12"/>
  <c r="N442" i="12"/>
  <c r="N441" i="12"/>
  <c r="N440" i="12"/>
  <c r="N416" i="12"/>
  <c r="N415" i="12"/>
  <c r="N413" i="12"/>
  <c r="N412" i="12"/>
  <c r="N411" i="12"/>
  <c r="N408" i="12"/>
  <c r="N406" i="12"/>
  <c r="N405" i="12"/>
  <c r="N404" i="12"/>
  <c r="N403" i="12"/>
  <c r="N384" i="12"/>
  <c r="N383" i="12"/>
  <c r="N382" i="12"/>
  <c r="N359" i="12"/>
  <c r="N350" i="12"/>
  <c r="N343" i="12"/>
  <c r="N338" i="12"/>
  <c r="N332" i="12"/>
  <c r="N331" i="12"/>
  <c r="N330" i="12"/>
  <c r="N328" i="12"/>
  <c r="N327" i="12"/>
  <c r="N326" i="12"/>
  <c r="N305" i="12"/>
  <c r="N304" i="12"/>
  <c r="N288" i="12"/>
  <c r="N276" i="12"/>
  <c r="N275" i="12"/>
  <c r="N272" i="12"/>
  <c r="N271" i="12"/>
  <c r="N269" i="12"/>
  <c r="N268" i="12"/>
  <c r="N267" i="12"/>
  <c r="N265" i="12"/>
  <c r="N235" i="12"/>
  <c r="N234" i="12"/>
  <c r="N233" i="12"/>
  <c r="N232" i="12"/>
  <c r="N231" i="12"/>
  <c r="N229" i="12"/>
  <c r="N228" i="12"/>
  <c r="N203" i="12"/>
  <c r="N199" i="12"/>
  <c r="N198" i="12"/>
  <c r="N192" i="12"/>
  <c r="N186" i="12"/>
  <c r="N181" i="12"/>
  <c r="N173" i="12"/>
  <c r="N170" i="12"/>
  <c r="N169" i="12"/>
  <c r="N162" i="12"/>
  <c r="N161" i="12"/>
  <c r="N150" i="12"/>
  <c r="N134" i="12"/>
  <c r="N123" i="12"/>
  <c r="N118" i="12"/>
  <c r="N102" i="12"/>
  <c r="N81" i="12"/>
  <c r="N74" i="12"/>
  <c r="N61" i="12"/>
  <c r="N60" i="12"/>
  <c r="N55" i="12"/>
  <c r="N54" i="12"/>
  <c r="N51" i="12"/>
  <c r="N50" i="12"/>
  <c r="N45" i="12"/>
  <c r="N41" i="12"/>
  <c r="N35" i="12"/>
  <c r="N34" i="12"/>
  <c r="N33" i="12"/>
  <c r="N32" i="12"/>
  <c r="N31" i="12"/>
  <c r="N30" i="12"/>
  <c r="N29" i="12"/>
  <c r="N27" i="12"/>
  <c r="N24" i="12"/>
  <c r="N23" i="12"/>
  <c r="G21" i="12"/>
  <c r="U1218" i="12"/>
  <c r="V1218" i="12" s="1"/>
  <c r="R1239" i="12"/>
  <c r="R1218" i="12"/>
  <c r="P1239" i="12"/>
  <c r="P1218" i="12"/>
  <c r="L1239" i="12"/>
  <c r="L1218" i="12"/>
  <c r="J1239" i="12"/>
  <c r="J1218" i="12"/>
  <c r="F44" i="14"/>
  <c r="F45" i="14"/>
  <c r="U2205" i="12"/>
  <c r="V2205" i="12" s="1"/>
  <c r="U2206" i="12"/>
  <c r="V2206" i="12" s="1"/>
  <c r="U2207" i="12"/>
  <c r="V2207" i="12" s="1"/>
  <c r="U2208" i="12"/>
  <c r="V2208" i="12" s="1"/>
  <c r="U2209" i="12"/>
  <c r="V2209" i="12" s="1"/>
  <c r="U2210" i="12"/>
  <c r="V2210" i="12" s="1"/>
  <c r="U2211" i="12"/>
  <c r="V2211" i="12" s="1"/>
  <c r="U2212" i="12"/>
  <c r="V2212" i="12" s="1"/>
  <c r="U2213" i="12"/>
  <c r="U2214" i="12"/>
  <c r="V2214" i="12" s="1"/>
  <c r="U2215" i="12"/>
  <c r="V2215" i="12" s="1"/>
  <c r="U2216" i="12"/>
  <c r="V2216" i="12" s="1"/>
  <c r="U2217" i="12"/>
  <c r="U2218" i="12"/>
  <c r="V2218" i="12" s="1"/>
  <c r="U551" i="12"/>
  <c r="U1239" i="12"/>
  <c r="V1239" i="12" s="1"/>
  <c r="U1238" i="12"/>
  <c r="V1238" i="12" s="1"/>
  <c r="U1237" i="12"/>
  <c r="V1237" i="12" s="1"/>
  <c r="U1221" i="12"/>
  <c r="V1221" i="12" s="1"/>
  <c r="U1220" i="12"/>
  <c r="V1220" i="12" s="1"/>
  <c r="U1219" i="12"/>
  <c r="U1213" i="12"/>
  <c r="U1212" i="12"/>
  <c r="T2206" i="12"/>
  <c r="T2207" i="12"/>
  <c r="T2208" i="12"/>
  <c r="T2212" i="12"/>
  <c r="T2213" i="12"/>
  <c r="T2214" i="12"/>
  <c r="T2215" i="12"/>
  <c r="T2216" i="12"/>
  <c r="T2217" i="12"/>
  <c r="T2218" i="12"/>
  <c r="T2205" i="12"/>
  <c r="R2205" i="12"/>
  <c r="R2206" i="12"/>
  <c r="R2207" i="12"/>
  <c r="R2208" i="12"/>
  <c r="R2209" i="12"/>
  <c r="R2210" i="12"/>
  <c r="R2211" i="12"/>
  <c r="R2212" i="12"/>
  <c r="R2213" i="12"/>
  <c r="R2214" i="12"/>
  <c r="R2215" i="12"/>
  <c r="R2216" i="12"/>
  <c r="R2217" i="12"/>
  <c r="R2218" i="12"/>
  <c r="P2205" i="12"/>
  <c r="P2206" i="12"/>
  <c r="P2207" i="12"/>
  <c r="P2208" i="12"/>
  <c r="P2209" i="12"/>
  <c r="P2210" i="12"/>
  <c r="P2211" i="12"/>
  <c r="P2212" i="12"/>
  <c r="P2213" i="12"/>
  <c r="P2214" i="12"/>
  <c r="P2215" i="12"/>
  <c r="P2216" i="12"/>
  <c r="P2217" i="12"/>
  <c r="P2218" i="12"/>
  <c r="N2208" i="12"/>
  <c r="N2209" i="12"/>
  <c r="N2210" i="12"/>
  <c r="N2211" i="12"/>
  <c r="N2212" i="12"/>
  <c r="N2213" i="12"/>
  <c r="N2214" i="12"/>
  <c r="N2215" i="12"/>
  <c r="N2216" i="12"/>
  <c r="N2217" i="12"/>
  <c r="N2218" i="12"/>
  <c r="L2205" i="12"/>
  <c r="L2206" i="12"/>
  <c r="L2207" i="12"/>
  <c r="L2208" i="12"/>
  <c r="L2209" i="12"/>
  <c r="L2210" i="12"/>
  <c r="L2211" i="12"/>
  <c r="L2212" i="12"/>
  <c r="L2213" i="12"/>
  <c r="L2214" i="12"/>
  <c r="L2215" i="12"/>
  <c r="L2216" i="12"/>
  <c r="L2217" i="12"/>
  <c r="L2218" i="12"/>
  <c r="J2205" i="12"/>
  <c r="J2206" i="12"/>
  <c r="J2207" i="12"/>
  <c r="J2208" i="12"/>
  <c r="J2209" i="12"/>
  <c r="J2210" i="12"/>
  <c r="J2211" i="12"/>
  <c r="J2212" i="12"/>
  <c r="J2213" i="12"/>
  <c r="J2214" i="12"/>
  <c r="J2215" i="12"/>
  <c r="J2216" i="12"/>
  <c r="J2217" i="12"/>
  <c r="J2218" i="12"/>
  <c r="G2208" i="12"/>
  <c r="G2209" i="12"/>
  <c r="G2210" i="12"/>
  <c r="G2211" i="12"/>
  <c r="G2212" i="12"/>
  <c r="G2213" i="12"/>
  <c r="G2214" i="12"/>
  <c r="G2215" i="12"/>
  <c r="G2216" i="12"/>
  <c r="G2217" i="12"/>
  <c r="G2218" i="12"/>
  <c r="D2205" i="12"/>
  <c r="D2206" i="12"/>
  <c r="D2207" i="12"/>
  <c r="D2208" i="12"/>
  <c r="D2209" i="12"/>
  <c r="D2210" i="12"/>
  <c r="D2211" i="12"/>
  <c r="D2212" i="12"/>
  <c r="D2213" i="12"/>
  <c r="D2214" i="12"/>
  <c r="D2215" i="12"/>
  <c r="D2216" i="12"/>
  <c r="D2217" i="12"/>
  <c r="D2218" i="12"/>
  <c r="F36" i="14"/>
  <c r="F30" i="14"/>
  <c r="F28" i="14"/>
  <c r="F22" i="14"/>
  <c r="F20" i="14"/>
  <c r="F14" i="14"/>
  <c r="G14" i="14" s="1"/>
  <c r="F12" i="14"/>
  <c r="G12" i="14" s="1"/>
  <c r="F7" i="14"/>
  <c r="G7" i="14" s="1"/>
  <c r="V2130" i="12"/>
  <c r="V2068" i="12"/>
  <c r="V2066" i="12"/>
  <c r="V2065" i="12"/>
  <c r="V2027" i="12"/>
  <c r="V2026" i="12"/>
  <c r="V2025" i="12"/>
  <c r="V2008" i="12"/>
  <c r="V2002" i="12"/>
  <c r="V2001" i="12"/>
  <c r="V1970" i="12"/>
  <c r="V1948" i="12"/>
  <c r="V1947" i="12"/>
  <c r="V1946" i="12"/>
  <c r="V1945" i="12"/>
  <c r="V1939" i="12"/>
  <c r="V1937" i="12"/>
  <c r="V1928" i="12"/>
  <c r="V1927" i="12"/>
  <c r="V1924" i="12"/>
  <c r="V1910" i="12"/>
  <c r="V1909" i="12"/>
  <c r="V1908" i="12"/>
  <c r="V1907" i="12"/>
  <c r="V1902" i="12"/>
  <c r="V1901" i="12"/>
  <c r="V1900" i="12"/>
  <c r="V1899" i="12"/>
  <c r="V1887" i="12"/>
  <c r="V1886" i="12"/>
  <c r="V1881" i="12"/>
  <c r="V1880" i="12"/>
  <c r="V1879" i="12"/>
  <c r="V1865" i="12"/>
  <c r="V1864" i="12"/>
  <c r="V1854" i="12"/>
  <c r="V1853" i="12"/>
  <c r="V1852" i="12"/>
  <c r="V1847" i="12"/>
  <c r="V1846" i="12"/>
  <c r="V1845" i="12"/>
  <c r="V1844" i="12"/>
  <c r="V1823" i="12"/>
  <c r="V1822" i="12"/>
  <c r="V1820" i="12"/>
  <c r="V1815" i="12"/>
  <c r="V1813" i="12"/>
  <c r="V1808" i="12"/>
  <c r="V1806" i="12"/>
  <c r="V1805" i="12"/>
  <c r="V1798" i="12"/>
  <c r="V1793" i="12"/>
  <c r="V1787" i="12"/>
  <c r="V1786" i="12"/>
  <c r="V1774" i="12"/>
  <c r="V1773" i="12"/>
  <c r="V1771" i="12"/>
  <c r="V1768" i="12"/>
  <c r="V1766" i="12"/>
  <c r="V1755" i="12"/>
  <c r="V1754" i="12"/>
  <c r="V1753" i="12"/>
  <c r="V1745" i="12"/>
  <c r="V1740" i="12"/>
  <c r="V1737" i="12"/>
  <c r="V1722" i="12"/>
  <c r="V1703" i="12"/>
  <c r="V1697" i="12"/>
  <c r="V1696" i="12"/>
  <c r="V1695" i="12"/>
  <c r="V1694" i="12"/>
  <c r="V1682" i="12"/>
  <c r="V1677" i="12"/>
  <c r="V1676" i="12"/>
  <c r="V1659" i="12"/>
  <c r="V1658" i="12"/>
  <c r="V1657" i="12"/>
  <c r="V1656" i="12"/>
  <c r="V1643" i="12"/>
  <c r="V1642" i="12"/>
  <c r="V1641" i="12"/>
  <c r="V1640" i="12"/>
  <c r="V1630" i="12"/>
  <c r="V1629" i="12"/>
  <c r="V1628" i="12"/>
  <c r="V1627" i="12"/>
  <c r="V1612" i="12"/>
  <c r="V1611" i="12"/>
  <c r="V1610" i="12"/>
  <c r="V1609" i="12"/>
  <c r="V1601" i="12"/>
  <c r="V1599" i="12"/>
  <c r="V1594" i="12"/>
  <c r="V1588" i="12"/>
  <c r="V1587" i="12"/>
  <c r="V1579" i="12"/>
  <c r="V1577" i="12"/>
  <c r="V1576" i="12"/>
  <c r="V1574" i="12"/>
  <c r="V1568" i="12"/>
  <c r="V1563" i="12"/>
  <c r="V1562" i="12"/>
  <c r="V1557" i="12"/>
  <c r="V1556" i="12"/>
  <c r="V1543" i="12"/>
  <c r="V1541" i="12"/>
  <c r="V1538" i="12"/>
  <c r="V1522" i="12"/>
  <c r="V1520" i="12"/>
  <c r="V1514" i="12"/>
  <c r="V1513" i="12"/>
  <c r="V1512" i="12"/>
  <c r="V1511" i="12"/>
  <c r="V1505" i="12"/>
  <c r="V1497" i="12"/>
  <c r="V1496" i="12"/>
  <c r="V1470" i="12"/>
  <c r="V1469" i="12"/>
  <c r="V1467" i="12"/>
  <c r="V1464" i="12"/>
  <c r="V1454" i="12"/>
  <c r="V1453" i="12"/>
  <c r="V1441" i="12"/>
  <c r="V1440" i="12"/>
  <c r="V1439" i="12"/>
  <c r="V1438" i="12"/>
  <c r="V1429" i="12"/>
  <c r="V1428" i="12"/>
  <c r="V1427" i="12"/>
  <c r="V1426" i="12"/>
  <c r="V1421" i="12"/>
  <c r="V1420" i="12"/>
  <c r="V1419" i="12"/>
  <c r="V1412" i="12"/>
  <c r="V1410" i="12"/>
  <c r="V1409" i="12"/>
  <c r="V1398" i="12"/>
  <c r="V1397" i="12"/>
  <c r="V1396" i="12"/>
  <c r="V1395" i="12"/>
  <c r="V1382" i="12"/>
  <c r="V1381" i="12"/>
  <c r="V1380" i="12"/>
  <c r="V1375" i="12"/>
  <c r="V1370" i="12"/>
  <c r="V1365" i="12"/>
  <c r="V1363" i="12"/>
  <c r="V1357" i="12"/>
  <c r="V1356" i="12"/>
  <c r="V1350" i="12"/>
  <c r="V1349" i="12"/>
  <c r="V1329" i="12"/>
  <c r="V1328" i="12"/>
  <c r="V1326" i="12"/>
  <c r="V1320" i="12"/>
  <c r="V1319" i="12"/>
  <c r="V1318" i="12"/>
  <c r="V1317" i="12"/>
  <c r="V1307" i="12"/>
  <c r="V1306" i="12"/>
  <c r="V1297" i="12"/>
  <c r="V1296" i="12"/>
  <c r="V1272" i="12"/>
  <c r="V1270" i="12"/>
  <c r="V1269" i="12"/>
  <c r="V1263" i="12"/>
  <c r="V1262" i="12"/>
  <c r="V1260" i="12"/>
  <c r="V1252" i="12"/>
  <c r="V1251" i="12"/>
  <c r="V1219" i="12"/>
  <c r="V1213" i="12"/>
  <c r="V1212" i="12"/>
  <c r="V1203" i="12"/>
  <c r="V1202" i="12"/>
  <c r="V1201" i="12"/>
  <c r="V1191" i="12"/>
  <c r="V1190" i="12"/>
  <c r="V1189" i="12"/>
  <c r="V1167" i="12"/>
  <c r="V1159" i="12"/>
  <c r="V1158" i="12"/>
  <c r="V1157" i="12"/>
  <c r="V1156" i="12"/>
  <c r="V1151" i="12"/>
  <c r="V1150" i="12"/>
  <c r="V1148" i="12"/>
  <c r="V1145" i="12"/>
  <c r="V1139" i="12"/>
  <c r="V1136" i="12"/>
  <c r="V1130" i="12"/>
  <c r="V1125" i="12"/>
  <c r="V1120" i="12"/>
  <c r="V1119" i="12"/>
  <c r="V1118" i="12"/>
  <c r="V1111" i="12"/>
  <c r="V1105" i="12"/>
  <c r="V1093" i="12"/>
  <c r="V1092" i="12"/>
  <c r="F15" i="14"/>
  <c r="F16" i="14"/>
  <c r="F17" i="14"/>
  <c r="F18" i="14"/>
  <c r="F19" i="14"/>
  <c r="F21" i="14"/>
  <c r="F23" i="14"/>
  <c r="F24" i="14"/>
  <c r="F25" i="14"/>
  <c r="F26" i="14"/>
  <c r="F27" i="14"/>
  <c r="F29" i="14"/>
  <c r="F31" i="14"/>
  <c r="F32" i="14"/>
  <c r="F33" i="14"/>
  <c r="F34" i="14"/>
  <c r="F35" i="14"/>
  <c r="F37" i="14"/>
  <c r="F38" i="14"/>
  <c r="F39" i="14"/>
  <c r="F40" i="14"/>
  <c r="F41" i="14"/>
  <c r="F42" i="14"/>
  <c r="F43" i="14"/>
  <c r="F2" i="14"/>
  <c r="G2" i="14" s="1"/>
  <c r="F3" i="14"/>
  <c r="G3" i="14" s="1"/>
  <c r="F5" i="14"/>
  <c r="G5" i="14" s="1"/>
  <c r="F6" i="14"/>
  <c r="G6" i="14" s="1"/>
  <c r="F8" i="14"/>
  <c r="G8" i="14" s="1"/>
  <c r="F9" i="14"/>
  <c r="G9" i="14" s="1"/>
  <c r="F10" i="14"/>
  <c r="G10" i="14" s="1"/>
  <c r="F11" i="14"/>
  <c r="G11" i="14" s="1"/>
  <c r="F13" i="14"/>
  <c r="G13" i="14" s="1"/>
  <c r="U608" i="12"/>
  <c r="V608" i="12" s="1"/>
  <c r="N669" i="12"/>
  <c r="N656" i="12"/>
  <c r="N21" i="12"/>
  <c r="C44" i="17"/>
  <c r="U2199" i="12"/>
  <c r="V2199" i="12" s="1"/>
  <c r="U2200" i="12"/>
  <c r="V2200" i="12" s="1"/>
  <c r="U2201" i="12"/>
  <c r="V2201" i="12" s="1"/>
  <c r="U2202" i="12"/>
  <c r="V2202" i="12" s="1"/>
  <c r="U2203" i="12"/>
  <c r="V2203" i="12" s="1"/>
  <c r="U2204" i="12"/>
  <c r="V2204" i="12" s="1"/>
  <c r="R2204" i="12"/>
  <c r="P2204" i="12"/>
  <c r="L2204" i="12"/>
  <c r="J2204" i="12"/>
  <c r="D2204" i="12"/>
  <c r="U665" i="12"/>
  <c r="V665" i="12" s="1"/>
  <c r="R656" i="12"/>
  <c r="L2198" i="12"/>
  <c r="L2186" i="12"/>
  <c r="L2185" i="12"/>
  <c r="L2184" i="12"/>
  <c r="L2183" i="12"/>
  <c r="L2182" i="12"/>
  <c r="L2181" i="12"/>
  <c r="L2180" i="12"/>
  <c r="L2177" i="12"/>
  <c r="L2170" i="12"/>
  <c r="L2169" i="12"/>
  <c r="L2168" i="12"/>
  <c r="L2167" i="12"/>
  <c r="L2165" i="12"/>
  <c r="L2164" i="12"/>
  <c r="L2163" i="12"/>
  <c r="L2162" i="12"/>
  <c r="L2161" i="12"/>
  <c r="L2160" i="12"/>
  <c r="L2159" i="12"/>
  <c r="L2154" i="12"/>
  <c r="L2152" i="12"/>
  <c r="L2151" i="12"/>
  <c r="L2150" i="12"/>
  <c r="L2149" i="12"/>
  <c r="L2148" i="12"/>
  <c r="L2147" i="12"/>
  <c r="L2145" i="12"/>
  <c r="L2144" i="12"/>
  <c r="L2143" i="12"/>
  <c r="L2142" i="12"/>
  <c r="L2141" i="12"/>
  <c r="L2140" i="12"/>
  <c r="L2139" i="12"/>
  <c r="L2131" i="12"/>
  <c r="L2128" i="12"/>
  <c r="L2127" i="12"/>
  <c r="L2126" i="12"/>
  <c r="L2125" i="12"/>
  <c r="L2124" i="12"/>
  <c r="L2123" i="12"/>
  <c r="L2120" i="12"/>
  <c r="L2119" i="12"/>
  <c r="L2118" i="12"/>
  <c r="L2117" i="12"/>
  <c r="L2116" i="12"/>
  <c r="L2115" i="12"/>
  <c r="L2114" i="12"/>
  <c r="L2111" i="12"/>
  <c r="L2108" i="12"/>
  <c r="L2107" i="12"/>
  <c r="L2106" i="12"/>
  <c r="L2095" i="12"/>
  <c r="L2094" i="12"/>
  <c r="L2093" i="12"/>
  <c r="L2069" i="12"/>
  <c r="L2067" i="12"/>
  <c r="L2062" i="12"/>
  <c r="L2061" i="12"/>
  <c r="L2060" i="12"/>
  <c r="L2058" i="12"/>
  <c r="L2057" i="12"/>
  <c r="L2056" i="12"/>
  <c r="L2055" i="12"/>
  <c r="L2054" i="12"/>
  <c r="L2053" i="12"/>
  <c r="L2039" i="12"/>
  <c r="L2038" i="12"/>
  <c r="L2037" i="12"/>
  <c r="L2036" i="12"/>
  <c r="L2035" i="12"/>
  <c r="L2034" i="12"/>
  <c r="L2033" i="12"/>
  <c r="L2028" i="12"/>
  <c r="L2024" i="12"/>
  <c r="L2023" i="12"/>
  <c r="L2022" i="12"/>
  <c r="L2021" i="12"/>
  <c r="L2012" i="12"/>
  <c r="L2011" i="12"/>
  <c r="L2010" i="12"/>
  <c r="L2009" i="12"/>
  <c r="L1995" i="12"/>
  <c r="L1994" i="12"/>
  <c r="L1992" i="12"/>
  <c r="L1991" i="12"/>
  <c r="L1990" i="12"/>
  <c r="L1989" i="12"/>
  <c r="L1988" i="12"/>
  <c r="L1987" i="12"/>
  <c r="L1986" i="12"/>
  <c r="L1985" i="12"/>
  <c r="L1984" i="12"/>
  <c r="L1983" i="12"/>
  <c r="L1982" i="12"/>
  <c r="L1981" i="12"/>
  <c r="L1980" i="12"/>
  <c r="L1979" i="12"/>
  <c r="L1978" i="12"/>
  <c r="L1977" i="12"/>
  <c r="L1976" i="12"/>
  <c r="L1974" i="12"/>
  <c r="L1973" i="12"/>
  <c r="L1972" i="12"/>
  <c r="L1971" i="12"/>
  <c r="L1969" i="12"/>
  <c r="L1962" i="12"/>
  <c r="L1961" i="12"/>
  <c r="L1960" i="12"/>
  <c r="L1943" i="12"/>
  <c r="L1931" i="12"/>
  <c r="L1930" i="12"/>
  <c r="L1920" i="12"/>
  <c r="L1919" i="12"/>
  <c r="L1918" i="12"/>
  <c r="L1911" i="12"/>
  <c r="L1882" i="12"/>
  <c r="L1878" i="12"/>
  <c r="L1877" i="12"/>
  <c r="L1876" i="12"/>
  <c r="L1875" i="12"/>
  <c r="L1874" i="12"/>
  <c r="L1873" i="12"/>
  <c r="L1872" i="12"/>
  <c r="L1871" i="12"/>
  <c r="L1870" i="12"/>
  <c r="L1860" i="12"/>
  <c r="L1843" i="12"/>
  <c r="L1842" i="12"/>
  <c r="L1841" i="12"/>
  <c r="L1840" i="12"/>
  <c r="L1839" i="12"/>
  <c r="L1838" i="12"/>
  <c r="L1837" i="12"/>
  <c r="L1816" i="12"/>
  <c r="L1811" i="12"/>
  <c r="L1807" i="12"/>
  <c r="L1804" i="12"/>
  <c r="L1803" i="12"/>
  <c r="L1789" i="12"/>
  <c r="L1788" i="12"/>
  <c r="L1785" i="12"/>
  <c r="L1784" i="12"/>
  <c r="L1783" i="12"/>
  <c r="L1782" i="12"/>
  <c r="L1781" i="12"/>
  <c r="L1780" i="12"/>
  <c r="L1779" i="12"/>
  <c r="L1767" i="12"/>
  <c r="L1765" i="12"/>
  <c r="L1764" i="12"/>
  <c r="L1761" i="12"/>
  <c r="L1760" i="12"/>
  <c r="L1756" i="12"/>
  <c r="L1747" i="12"/>
  <c r="L1731" i="12"/>
  <c r="L1730" i="12"/>
  <c r="L1729" i="12"/>
  <c r="L1728" i="12"/>
  <c r="L1727" i="12"/>
  <c r="L1693" i="12"/>
  <c r="L1692" i="12"/>
  <c r="L1691" i="12"/>
  <c r="L1690" i="12"/>
  <c r="L1689" i="12"/>
  <c r="L1687" i="12"/>
  <c r="L1607" i="12"/>
  <c r="L1604" i="12"/>
  <c r="L1575" i="12"/>
  <c r="L1558" i="12"/>
  <c r="L1550" i="12"/>
  <c r="L1549" i="12"/>
  <c r="L1548" i="12"/>
  <c r="L1540" i="12"/>
  <c r="L1539" i="12"/>
  <c r="L1536" i="12"/>
  <c r="L1535" i="12"/>
  <c r="L1504" i="12"/>
  <c r="L1503" i="12"/>
  <c r="L1502" i="12"/>
  <c r="L1495" i="12"/>
  <c r="L1494" i="12"/>
  <c r="L1437" i="12"/>
  <c r="L1436" i="12"/>
  <c r="L1422" i="12"/>
  <c r="L1418" i="12"/>
  <c r="L1417" i="12"/>
  <c r="L1415" i="12"/>
  <c r="L1394" i="12"/>
  <c r="L1393" i="12"/>
  <c r="L1392" i="12"/>
  <c r="L1390" i="12"/>
  <c r="L1366" i="12"/>
  <c r="L1298" i="12"/>
  <c r="L1294" i="12"/>
  <c r="L1293" i="12"/>
  <c r="L1292" i="12"/>
  <c r="L1248" i="12"/>
  <c r="L1244" i="12"/>
  <c r="L1240" i="12"/>
  <c r="L1209" i="12"/>
  <c r="L1208" i="12"/>
  <c r="L1200" i="12"/>
  <c r="L1192" i="12"/>
  <c r="L1126" i="12"/>
  <c r="L1080" i="12"/>
  <c r="L1079" i="12"/>
  <c r="L1078" i="12"/>
  <c r="L1077" i="12"/>
  <c r="L1076" i="12"/>
  <c r="L1048" i="12"/>
  <c r="L1040" i="12"/>
  <c r="L1039" i="12"/>
  <c r="L1038" i="12"/>
  <c r="L1034" i="12"/>
  <c r="L1033" i="12"/>
  <c r="L1032" i="12"/>
  <c r="L1031" i="12"/>
  <c r="L1030" i="12"/>
  <c r="L1029" i="12"/>
  <c r="L1028" i="12"/>
  <c r="L1027" i="12"/>
  <c r="L1026" i="12"/>
  <c r="L998" i="12"/>
  <c r="L996" i="12"/>
  <c r="L995" i="12"/>
  <c r="L994" i="12"/>
  <c r="L993" i="12"/>
  <c r="L965" i="12"/>
  <c r="L964" i="12"/>
  <c r="L963" i="12"/>
  <c r="L924" i="12"/>
  <c r="L920" i="12"/>
  <c r="L914" i="12"/>
  <c r="L912" i="12"/>
  <c r="L911" i="12"/>
  <c r="L910" i="12"/>
  <c r="L906" i="12"/>
  <c r="L905" i="12"/>
  <c r="L904" i="12"/>
  <c r="L901" i="12"/>
  <c r="L900" i="12"/>
  <c r="L899" i="12"/>
  <c r="L898" i="12"/>
  <c r="L897" i="12"/>
  <c r="L896" i="12"/>
  <c r="L895" i="12"/>
  <c r="L894" i="12"/>
  <c r="L893" i="12"/>
  <c r="L892" i="12"/>
  <c r="L889" i="12"/>
  <c r="L888" i="12"/>
  <c r="L887" i="12"/>
  <c r="L886" i="12"/>
  <c r="L885" i="12"/>
  <c r="L884" i="12"/>
  <c r="L883" i="12"/>
  <c r="L882" i="12"/>
  <c r="L881" i="12"/>
  <c r="L880" i="12"/>
  <c r="L879" i="12"/>
  <c r="L877" i="12"/>
  <c r="L876" i="12"/>
  <c r="L874" i="12"/>
  <c r="L872" i="12"/>
  <c r="L871" i="12"/>
  <c r="L870" i="12"/>
  <c r="L830" i="12"/>
  <c r="L821" i="12"/>
  <c r="L816" i="12"/>
  <c r="L815" i="12"/>
  <c r="L814" i="12"/>
  <c r="L813" i="12"/>
  <c r="L812" i="12"/>
  <c r="L811" i="12"/>
  <c r="L787" i="12"/>
  <c r="L778" i="12"/>
  <c r="L759" i="12"/>
  <c r="L758" i="12"/>
  <c r="L746" i="12"/>
  <c r="L730" i="12"/>
  <c r="L724" i="12"/>
  <c r="L723" i="12"/>
  <c r="L715" i="12"/>
  <c r="L714" i="12"/>
  <c r="L713" i="12"/>
  <c r="L712" i="12"/>
  <c r="L699" i="12"/>
  <c r="L698" i="12"/>
  <c r="L686" i="12"/>
  <c r="L685" i="12"/>
  <c r="L684" i="12"/>
  <c r="L682" i="12"/>
  <c r="L681" i="12"/>
  <c r="L680" i="12"/>
  <c r="L677" i="12"/>
  <c r="L671" i="12"/>
  <c r="L670" i="12"/>
  <c r="L669" i="12"/>
  <c r="L668" i="12"/>
  <c r="L667" i="12"/>
  <c r="L666" i="12"/>
  <c r="L665" i="12"/>
  <c r="L659" i="12"/>
  <c r="L656" i="12"/>
  <c r="L652" i="12"/>
  <c r="L651" i="12"/>
  <c r="L650" i="12"/>
  <c r="L639" i="12"/>
  <c r="L636" i="12"/>
  <c r="L635" i="12"/>
  <c r="L634" i="12"/>
  <c r="L633" i="12"/>
  <c r="L632" i="12"/>
  <c r="L631" i="12"/>
  <c r="L630" i="12"/>
  <c r="L627" i="12"/>
  <c r="L617" i="12"/>
  <c r="L616" i="12"/>
  <c r="L615" i="12"/>
  <c r="L614" i="12"/>
  <c r="L613" i="12"/>
  <c r="L612" i="12"/>
  <c r="L611" i="12"/>
  <c r="L610" i="12"/>
  <c r="L609" i="12"/>
  <c r="L608" i="12"/>
  <c r="L607" i="12"/>
  <c r="L606" i="12"/>
  <c r="L602" i="12"/>
  <c r="L599" i="12"/>
  <c r="L598" i="12"/>
  <c r="L597" i="12"/>
  <c r="L596" i="12"/>
  <c r="L595" i="12"/>
  <c r="L594" i="12"/>
  <c r="L593" i="12"/>
  <c r="L592" i="12"/>
  <c r="L591" i="12"/>
  <c r="L590" i="12"/>
  <c r="L589" i="12"/>
  <c r="L573" i="12"/>
  <c r="L572" i="12"/>
  <c r="L571" i="12"/>
  <c r="L570" i="12"/>
  <c r="L569" i="12"/>
  <c r="L568" i="12"/>
  <c r="L567" i="12"/>
  <c r="L566" i="12"/>
  <c r="L565" i="12"/>
  <c r="L564" i="12"/>
  <c r="L563" i="12"/>
  <c r="L562" i="12"/>
  <c r="L561" i="12"/>
  <c r="L558" i="12"/>
  <c r="L557" i="12"/>
  <c r="L556" i="12"/>
  <c r="L552" i="12"/>
  <c r="L541" i="12"/>
  <c r="L540" i="12"/>
  <c r="L518" i="12"/>
  <c r="L490" i="12"/>
  <c r="L489" i="12"/>
  <c r="L485" i="12"/>
  <c r="L469" i="12"/>
  <c r="L464" i="12"/>
  <c r="L457" i="12"/>
  <c r="L456" i="12"/>
  <c r="L455" i="12"/>
  <c r="L448" i="12"/>
  <c r="L442" i="12"/>
  <c r="L441" i="12"/>
  <c r="L440" i="12"/>
  <c r="L416" i="12"/>
  <c r="L415" i="12"/>
  <c r="L413" i="12"/>
  <c r="L412" i="12"/>
  <c r="L411" i="12"/>
  <c r="L408" i="12"/>
  <c r="L406" i="12"/>
  <c r="L405" i="12"/>
  <c r="L404" i="12"/>
  <c r="L403" i="12"/>
  <c r="L384" i="12"/>
  <c r="L383" i="12"/>
  <c r="L382" i="12"/>
  <c r="L359" i="12"/>
  <c r="L350" i="12"/>
  <c r="L343" i="12"/>
  <c r="L338" i="12"/>
  <c r="L332" i="12"/>
  <c r="L331" i="12"/>
  <c r="L330" i="12"/>
  <c r="L328" i="12"/>
  <c r="L327" i="12"/>
  <c r="L326" i="12"/>
  <c r="L305" i="12"/>
  <c r="L304" i="12"/>
  <c r="L288" i="12"/>
  <c r="L276" i="12"/>
  <c r="L275" i="12"/>
  <c r="L272" i="12"/>
  <c r="L271" i="12"/>
  <c r="L269" i="12"/>
  <c r="L268" i="12"/>
  <c r="L267" i="12"/>
  <c r="L265" i="12"/>
  <c r="L235" i="12"/>
  <c r="L234" i="12"/>
  <c r="L233" i="12"/>
  <c r="L232" i="12"/>
  <c r="L231" i="12"/>
  <c r="L229" i="12"/>
  <c r="L228" i="12"/>
  <c r="L203" i="12"/>
  <c r="L199" i="12"/>
  <c r="L198" i="12"/>
  <c r="L192" i="12"/>
  <c r="L186" i="12"/>
  <c r="L181" i="12"/>
  <c r="L173" i="12"/>
  <c r="L170" i="12"/>
  <c r="L169" i="12"/>
  <c r="L162" i="12"/>
  <c r="L161" i="12"/>
  <c r="L150" i="12"/>
  <c r="L134" i="12"/>
  <c r="L123" i="12"/>
  <c r="L118" i="12"/>
  <c r="L102" i="12"/>
  <c r="L81" i="12"/>
  <c r="L74" i="12"/>
  <c r="L61" i="12"/>
  <c r="L60" i="12"/>
  <c r="L55" i="12"/>
  <c r="L54" i="12"/>
  <c r="L51" i="12"/>
  <c r="L50" i="12"/>
  <c r="L45" i="12"/>
  <c r="L41" i="12"/>
  <c r="L35" i="12"/>
  <c r="L34" i="12"/>
  <c r="L33" i="12"/>
  <c r="L32" i="12"/>
  <c r="L31" i="12"/>
  <c r="L30" i="12"/>
  <c r="L29" i="12"/>
  <c r="L27" i="12"/>
  <c r="L24" i="12"/>
  <c r="L23" i="12"/>
  <c r="L21" i="12"/>
  <c r="U2198" i="12"/>
  <c r="V2198" i="12" s="1"/>
  <c r="U2186" i="12"/>
  <c r="V2186" i="12" s="1"/>
  <c r="U2185" i="12"/>
  <c r="V2185" i="12" s="1"/>
  <c r="U2184" i="12"/>
  <c r="V2184" i="12" s="1"/>
  <c r="U2183" i="12"/>
  <c r="V2183" i="12" s="1"/>
  <c r="U2182" i="12"/>
  <c r="V2182" i="12" s="1"/>
  <c r="U2181" i="12"/>
  <c r="V2181" i="12" s="1"/>
  <c r="U2180" i="12"/>
  <c r="V2180" i="12" s="1"/>
  <c r="U2177" i="12"/>
  <c r="V2177" i="12" s="1"/>
  <c r="U2170" i="12"/>
  <c r="V2170" i="12" s="1"/>
  <c r="U2169" i="12"/>
  <c r="V2169" i="12" s="1"/>
  <c r="U2168" i="12"/>
  <c r="V2168" i="12" s="1"/>
  <c r="U2167" i="12"/>
  <c r="V2167" i="12" s="1"/>
  <c r="U2165" i="12"/>
  <c r="V2165" i="12" s="1"/>
  <c r="U2164" i="12"/>
  <c r="V2164" i="12" s="1"/>
  <c r="U2163" i="12"/>
  <c r="V2163" i="12" s="1"/>
  <c r="U2162" i="12"/>
  <c r="V2162" i="12" s="1"/>
  <c r="U2161" i="12"/>
  <c r="V2161" i="12" s="1"/>
  <c r="U2160" i="12"/>
  <c r="V2160" i="12" s="1"/>
  <c r="U2159" i="12"/>
  <c r="V2159" i="12" s="1"/>
  <c r="U2154" i="12"/>
  <c r="V2154" i="12" s="1"/>
  <c r="U2152" i="12"/>
  <c r="V2152" i="12" s="1"/>
  <c r="U2151" i="12"/>
  <c r="V2151" i="12" s="1"/>
  <c r="U2150" i="12"/>
  <c r="V2150" i="12" s="1"/>
  <c r="U2149" i="12"/>
  <c r="V2149" i="12" s="1"/>
  <c r="U2148" i="12"/>
  <c r="V2148" i="12" s="1"/>
  <c r="U2147" i="12"/>
  <c r="V2147" i="12" s="1"/>
  <c r="U2145" i="12"/>
  <c r="V2145" i="12" s="1"/>
  <c r="U2144" i="12"/>
  <c r="V2144" i="12" s="1"/>
  <c r="U2143" i="12"/>
  <c r="V2143" i="12" s="1"/>
  <c r="U2142" i="12"/>
  <c r="V2142" i="12" s="1"/>
  <c r="U2141" i="12"/>
  <c r="V2141" i="12" s="1"/>
  <c r="U2140" i="12"/>
  <c r="V2140" i="12" s="1"/>
  <c r="U2139" i="12"/>
  <c r="V2139" i="12" s="1"/>
  <c r="U2131" i="12"/>
  <c r="V2131" i="12" s="1"/>
  <c r="U2128" i="12"/>
  <c r="V2128" i="12" s="1"/>
  <c r="U2127" i="12"/>
  <c r="V2127" i="12" s="1"/>
  <c r="U2126" i="12"/>
  <c r="V2126" i="12" s="1"/>
  <c r="U2125" i="12"/>
  <c r="V2125" i="12" s="1"/>
  <c r="U2124" i="12"/>
  <c r="V2124" i="12" s="1"/>
  <c r="U2123" i="12"/>
  <c r="V2123" i="12" s="1"/>
  <c r="U2120" i="12"/>
  <c r="V2120" i="12" s="1"/>
  <c r="U2119" i="12"/>
  <c r="V2119" i="12" s="1"/>
  <c r="U2118" i="12"/>
  <c r="V2118" i="12" s="1"/>
  <c r="U2117" i="12"/>
  <c r="V2117" i="12" s="1"/>
  <c r="U2116" i="12"/>
  <c r="V2116" i="12" s="1"/>
  <c r="U2115" i="12"/>
  <c r="V2115" i="12" s="1"/>
  <c r="U2114" i="12"/>
  <c r="V2114" i="12" s="1"/>
  <c r="U2111" i="12"/>
  <c r="V2111" i="12" s="1"/>
  <c r="U2108" i="12"/>
  <c r="V2108" i="12" s="1"/>
  <c r="U2107" i="12"/>
  <c r="V2107" i="12" s="1"/>
  <c r="U2106" i="12"/>
  <c r="V2106" i="12" s="1"/>
  <c r="U2095" i="12"/>
  <c r="V2095" i="12" s="1"/>
  <c r="U2094" i="12"/>
  <c r="V2094" i="12" s="1"/>
  <c r="U2093" i="12"/>
  <c r="V2093" i="12" s="1"/>
  <c r="U2069" i="12"/>
  <c r="V2069" i="12" s="1"/>
  <c r="U2067" i="12"/>
  <c r="V2067" i="12" s="1"/>
  <c r="U2062" i="12"/>
  <c r="V2062" i="12" s="1"/>
  <c r="U2061" i="12"/>
  <c r="V2061" i="12" s="1"/>
  <c r="U2060" i="12"/>
  <c r="V2060" i="12" s="1"/>
  <c r="U2058" i="12"/>
  <c r="V2058" i="12" s="1"/>
  <c r="U2057" i="12"/>
  <c r="V2057" i="12" s="1"/>
  <c r="U2056" i="12"/>
  <c r="V2056" i="12" s="1"/>
  <c r="U2055" i="12"/>
  <c r="V2055" i="12" s="1"/>
  <c r="U2054" i="12"/>
  <c r="V2054" i="12" s="1"/>
  <c r="U2053" i="12"/>
  <c r="V2053" i="12" s="1"/>
  <c r="U2039" i="12"/>
  <c r="V2039" i="12" s="1"/>
  <c r="U2038" i="12"/>
  <c r="V2038" i="12" s="1"/>
  <c r="U2037" i="12"/>
  <c r="V2037" i="12" s="1"/>
  <c r="U2036" i="12"/>
  <c r="V2036" i="12" s="1"/>
  <c r="U2035" i="12"/>
  <c r="V2035" i="12" s="1"/>
  <c r="U2034" i="12"/>
  <c r="V2034" i="12" s="1"/>
  <c r="U2033" i="12"/>
  <c r="V2033" i="12" s="1"/>
  <c r="U2028" i="12"/>
  <c r="V2028" i="12" s="1"/>
  <c r="U2024" i="12"/>
  <c r="V2024" i="12" s="1"/>
  <c r="U2023" i="12"/>
  <c r="V2023" i="12" s="1"/>
  <c r="U2022" i="12"/>
  <c r="V2022" i="12" s="1"/>
  <c r="U2021" i="12"/>
  <c r="V2021" i="12" s="1"/>
  <c r="U2012" i="12"/>
  <c r="V2012" i="12" s="1"/>
  <c r="U2011" i="12"/>
  <c r="V2011" i="12" s="1"/>
  <c r="U2010" i="12"/>
  <c r="V2010" i="12" s="1"/>
  <c r="U2009" i="12"/>
  <c r="V2009" i="12" s="1"/>
  <c r="U1995" i="12"/>
  <c r="V1995" i="12" s="1"/>
  <c r="U1994" i="12"/>
  <c r="V1994" i="12" s="1"/>
  <c r="U1992" i="12"/>
  <c r="V1992" i="12" s="1"/>
  <c r="U1991" i="12"/>
  <c r="V1991" i="12" s="1"/>
  <c r="U1990" i="12"/>
  <c r="V1990" i="12" s="1"/>
  <c r="U1989" i="12"/>
  <c r="V1989" i="12" s="1"/>
  <c r="U1988" i="12"/>
  <c r="V1988" i="12" s="1"/>
  <c r="U1987" i="12"/>
  <c r="V1987" i="12" s="1"/>
  <c r="U1986" i="12"/>
  <c r="V1986" i="12" s="1"/>
  <c r="U1985" i="12"/>
  <c r="V1985" i="12" s="1"/>
  <c r="U1984" i="12"/>
  <c r="V1984" i="12" s="1"/>
  <c r="U1983" i="12"/>
  <c r="V1983" i="12" s="1"/>
  <c r="U1982" i="12"/>
  <c r="V1982" i="12" s="1"/>
  <c r="U1981" i="12"/>
  <c r="V1981" i="12" s="1"/>
  <c r="U1980" i="12"/>
  <c r="V1980" i="12" s="1"/>
  <c r="U1979" i="12"/>
  <c r="V1979" i="12" s="1"/>
  <c r="U1978" i="12"/>
  <c r="V1978" i="12" s="1"/>
  <c r="U1977" i="12"/>
  <c r="V1977" i="12" s="1"/>
  <c r="U1976" i="12"/>
  <c r="V1976" i="12" s="1"/>
  <c r="V1974" i="12"/>
  <c r="W1974" i="12" s="1"/>
  <c r="V1973" i="12"/>
  <c r="W1973" i="12" s="1"/>
  <c r="V1972" i="12"/>
  <c r="W1972" i="12" s="1"/>
  <c r="V1971" i="12"/>
  <c r="W1971" i="12" s="1"/>
  <c r="U1969" i="12"/>
  <c r="V1969" i="12" s="1"/>
  <c r="U1962" i="12"/>
  <c r="V1962" i="12" s="1"/>
  <c r="U1961" i="12"/>
  <c r="V1961" i="12" s="1"/>
  <c r="U1960" i="12"/>
  <c r="V1960" i="12" s="1"/>
  <c r="U1943" i="12"/>
  <c r="V1943" i="12" s="1"/>
  <c r="U1931" i="12"/>
  <c r="V1931" i="12" s="1"/>
  <c r="U1930" i="12"/>
  <c r="V1930" i="12" s="1"/>
  <c r="U1920" i="12"/>
  <c r="V1920" i="12" s="1"/>
  <c r="U1919" i="12"/>
  <c r="V1919" i="12" s="1"/>
  <c r="U1918" i="12"/>
  <c r="V1918" i="12" s="1"/>
  <c r="U1911" i="12"/>
  <c r="V1911" i="12" s="1"/>
  <c r="U1882" i="12"/>
  <c r="V1882" i="12" s="1"/>
  <c r="U1878" i="12"/>
  <c r="V1878" i="12" s="1"/>
  <c r="U1877" i="12"/>
  <c r="V1877" i="12" s="1"/>
  <c r="U1876" i="12"/>
  <c r="V1876" i="12" s="1"/>
  <c r="U1875" i="12"/>
  <c r="V1875" i="12" s="1"/>
  <c r="U1874" i="12"/>
  <c r="V1874" i="12" s="1"/>
  <c r="U1873" i="12"/>
  <c r="V1873" i="12" s="1"/>
  <c r="U1872" i="12"/>
  <c r="V1872" i="12" s="1"/>
  <c r="U1871" i="12"/>
  <c r="V1871" i="12" s="1"/>
  <c r="U1870" i="12"/>
  <c r="V1870" i="12" s="1"/>
  <c r="U1860" i="12"/>
  <c r="V1860" i="12" s="1"/>
  <c r="U1843" i="12"/>
  <c r="V1843" i="12" s="1"/>
  <c r="U1842" i="12"/>
  <c r="V1842" i="12" s="1"/>
  <c r="U1841" i="12"/>
  <c r="V1841" i="12" s="1"/>
  <c r="U1840" i="12"/>
  <c r="V1840" i="12" s="1"/>
  <c r="U1839" i="12"/>
  <c r="V1839" i="12" s="1"/>
  <c r="U1838" i="12"/>
  <c r="V1838" i="12" s="1"/>
  <c r="U1837" i="12"/>
  <c r="V1837" i="12" s="1"/>
  <c r="U1816" i="12"/>
  <c r="V1816" i="12" s="1"/>
  <c r="U1811" i="12"/>
  <c r="V1811" i="12" s="1"/>
  <c r="U1807" i="12"/>
  <c r="V1807" i="12" s="1"/>
  <c r="U1804" i="12"/>
  <c r="V1804" i="12" s="1"/>
  <c r="U1803" i="12"/>
  <c r="V1803" i="12" s="1"/>
  <c r="U1789" i="12"/>
  <c r="V1789" i="12" s="1"/>
  <c r="U1788" i="12"/>
  <c r="V1788" i="12" s="1"/>
  <c r="U1785" i="12"/>
  <c r="V1785" i="12" s="1"/>
  <c r="U1784" i="12"/>
  <c r="V1784" i="12" s="1"/>
  <c r="U1783" i="12"/>
  <c r="V1783" i="12" s="1"/>
  <c r="U1782" i="12"/>
  <c r="V1782" i="12" s="1"/>
  <c r="U1781" i="12"/>
  <c r="V1781" i="12" s="1"/>
  <c r="U1780" i="12"/>
  <c r="V1780" i="12" s="1"/>
  <c r="U1779" i="12"/>
  <c r="V1779" i="12" s="1"/>
  <c r="U1767" i="12"/>
  <c r="V1767" i="12" s="1"/>
  <c r="U1765" i="12"/>
  <c r="V1765" i="12" s="1"/>
  <c r="U1764" i="12"/>
  <c r="V1764" i="12" s="1"/>
  <c r="U1761" i="12"/>
  <c r="V1761" i="12" s="1"/>
  <c r="U1760" i="12"/>
  <c r="V1760" i="12" s="1"/>
  <c r="U1756" i="12"/>
  <c r="V1756" i="12" s="1"/>
  <c r="U1747" i="12"/>
  <c r="V1747" i="12" s="1"/>
  <c r="U1731" i="12"/>
  <c r="V1731" i="12" s="1"/>
  <c r="U1730" i="12"/>
  <c r="V1730" i="12" s="1"/>
  <c r="U1729" i="12"/>
  <c r="V1729" i="12" s="1"/>
  <c r="U1728" i="12"/>
  <c r="V1728" i="12" s="1"/>
  <c r="U1727" i="12"/>
  <c r="V1727" i="12" s="1"/>
  <c r="U1693" i="12"/>
  <c r="V1693" i="12" s="1"/>
  <c r="U1692" i="12"/>
  <c r="V1692" i="12" s="1"/>
  <c r="U1691" i="12"/>
  <c r="V1691" i="12" s="1"/>
  <c r="U1690" i="12"/>
  <c r="V1690" i="12" s="1"/>
  <c r="U1689" i="12"/>
  <c r="V1689" i="12" s="1"/>
  <c r="U1687" i="12"/>
  <c r="V1687" i="12" s="1"/>
  <c r="U1607" i="12"/>
  <c r="V1607" i="12" s="1"/>
  <c r="U1604" i="12"/>
  <c r="V1604" i="12" s="1"/>
  <c r="U1575" i="12"/>
  <c r="V1575" i="12" s="1"/>
  <c r="U1558" i="12"/>
  <c r="V1558" i="12" s="1"/>
  <c r="U1550" i="12"/>
  <c r="V1550" i="12" s="1"/>
  <c r="U1549" i="12"/>
  <c r="V1549" i="12" s="1"/>
  <c r="U1548" i="12"/>
  <c r="V1548" i="12" s="1"/>
  <c r="U1540" i="12"/>
  <c r="V1540" i="12" s="1"/>
  <c r="U1539" i="12"/>
  <c r="V1539" i="12" s="1"/>
  <c r="U1536" i="12"/>
  <c r="V1536" i="12" s="1"/>
  <c r="U1535" i="12"/>
  <c r="V1535" i="12" s="1"/>
  <c r="U1504" i="12"/>
  <c r="V1504" i="12" s="1"/>
  <c r="U1503" i="12"/>
  <c r="V1503" i="12" s="1"/>
  <c r="U1502" i="12"/>
  <c r="V1502" i="12" s="1"/>
  <c r="U1495" i="12"/>
  <c r="V1495" i="12" s="1"/>
  <c r="U1494" i="12"/>
  <c r="V1494" i="12" s="1"/>
  <c r="U1437" i="12"/>
  <c r="V1437" i="12" s="1"/>
  <c r="U1436" i="12"/>
  <c r="V1436" i="12" s="1"/>
  <c r="U1422" i="12"/>
  <c r="V1422" i="12" s="1"/>
  <c r="U1418" i="12"/>
  <c r="V1418" i="12" s="1"/>
  <c r="U1417" i="12"/>
  <c r="V1417" i="12" s="1"/>
  <c r="U1415" i="12"/>
  <c r="V1415" i="12" s="1"/>
  <c r="U1394" i="12"/>
  <c r="V1394" i="12" s="1"/>
  <c r="U1393" i="12"/>
  <c r="V1393" i="12" s="1"/>
  <c r="U1392" i="12"/>
  <c r="V1392" i="12" s="1"/>
  <c r="U1390" i="12"/>
  <c r="V1390" i="12" s="1"/>
  <c r="U1366" i="12"/>
  <c r="V1366" i="12" s="1"/>
  <c r="U1298" i="12"/>
  <c r="V1298" i="12" s="1"/>
  <c r="U1294" i="12"/>
  <c r="V1294" i="12" s="1"/>
  <c r="U1293" i="12"/>
  <c r="V1293" i="12" s="1"/>
  <c r="U1292" i="12"/>
  <c r="V1292" i="12" s="1"/>
  <c r="U1248" i="12"/>
  <c r="V1248" i="12" s="1"/>
  <c r="U1244" i="12"/>
  <c r="V1244" i="12" s="1"/>
  <c r="U1240" i="12"/>
  <c r="V1240" i="12" s="1"/>
  <c r="U1209" i="12"/>
  <c r="V1209" i="12" s="1"/>
  <c r="U1208" i="12"/>
  <c r="V1208" i="12" s="1"/>
  <c r="U1200" i="12"/>
  <c r="V1200" i="12" s="1"/>
  <c r="U1192" i="12"/>
  <c r="V1192" i="12" s="1"/>
  <c r="U1126" i="12"/>
  <c r="V1126" i="12" s="1"/>
  <c r="U1080" i="12"/>
  <c r="V1080" i="12" s="1"/>
  <c r="U1079" i="12"/>
  <c r="V1079" i="12" s="1"/>
  <c r="U1078" i="12"/>
  <c r="V1078" i="12" s="1"/>
  <c r="U1077" i="12"/>
  <c r="V1077" i="12" s="1"/>
  <c r="U1076" i="12"/>
  <c r="V1076" i="12" s="1"/>
  <c r="U1048" i="12"/>
  <c r="V1048" i="12" s="1"/>
  <c r="U1040" i="12"/>
  <c r="V1040" i="12" s="1"/>
  <c r="U1039" i="12"/>
  <c r="V1039" i="12" s="1"/>
  <c r="U1038" i="12"/>
  <c r="V1038" i="12" s="1"/>
  <c r="U1034" i="12"/>
  <c r="V1034" i="12" s="1"/>
  <c r="U1033" i="12"/>
  <c r="V1033" i="12" s="1"/>
  <c r="U1032" i="12"/>
  <c r="V1032" i="12" s="1"/>
  <c r="U1031" i="12"/>
  <c r="V1031" i="12" s="1"/>
  <c r="U1030" i="12"/>
  <c r="V1030" i="12" s="1"/>
  <c r="U1029" i="12"/>
  <c r="V1029" i="12" s="1"/>
  <c r="U1028" i="12"/>
  <c r="V1028" i="12" s="1"/>
  <c r="U1027" i="12"/>
  <c r="V1027" i="12" s="1"/>
  <c r="U1026" i="12"/>
  <c r="V1026" i="12" s="1"/>
  <c r="U998" i="12"/>
  <c r="V998" i="12" s="1"/>
  <c r="U996" i="12"/>
  <c r="V996" i="12" s="1"/>
  <c r="U995" i="12"/>
  <c r="V995" i="12" s="1"/>
  <c r="U994" i="12"/>
  <c r="V994" i="12" s="1"/>
  <c r="U993" i="12"/>
  <c r="V993" i="12" s="1"/>
  <c r="U965" i="12"/>
  <c r="V965" i="12" s="1"/>
  <c r="U964" i="12"/>
  <c r="V964" i="12" s="1"/>
  <c r="U963" i="12"/>
  <c r="V963" i="12" s="1"/>
  <c r="U924" i="12"/>
  <c r="V924" i="12" s="1"/>
  <c r="U920" i="12"/>
  <c r="V920" i="12" s="1"/>
  <c r="U914" i="12"/>
  <c r="V914" i="12" s="1"/>
  <c r="U912" i="12"/>
  <c r="V912" i="12" s="1"/>
  <c r="U911" i="12"/>
  <c r="V911" i="12" s="1"/>
  <c r="U910" i="12"/>
  <c r="V910" i="12" s="1"/>
  <c r="U906" i="12"/>
  <c r="V906" i="12" s="1"/>
  <c r="U905" i="12"/>
  <c r="V905" i="12" s="1"/>
  <c r="U904" i="12"/>
  <c r="V904" i="12" s="1"/>
  <c r="U901" i="12"/>
  <c r="V901" i="12" s="1"/>
  <c r="U900" i="12"/>
  <c r="V900" i="12" s="1"/>
  <c r="U899" i="12"/>
  <c r="V899" i="12" s="1"/>
  <c r="U898" i="12"/>
  <c r="V898" i="12" s="1"/>
  <c r="U897" i="12"/>
  <c r="V897" i="12" s="1"/>
  <c r="U896" i="12"/>
  <c r="V896" i="12" s="1"/>
  <c r="U895" i="12"/>
  <c r="V895" i="12" s="1"/>
  <c r="U894" i="12"/>
  <c r="V894" i="12" s="1"/>
  <c r="U893" i="12"/>
  <c r="V893" i="12" s="1"/>
  <c r="U892" i="12"/>
  <c r="V892" i="12" s="1"/>
  <c r="U889" i="12"/>
  <c r="V889" i="12" s="1"/>
  <c r="U888" i="12"/>
  <c r="V888" i="12" s="1"/>
  <c r="U887" i="12"/>
  <c r="V887" i="12" s="1"/>
  <c r="U886" i="12"/>
  <c r="V886" i="12" s="1"/>
  <c r="U885" i="12"/>
  <c r="V885" i="12" s="1"/>
  <c r="U884" i="12"/>
  <c r="V884" i="12" s="1"/>
  <c r="U883" i="12"/>
  <c r="V883" i="12" s="1"/>
  <c r="U882" i="12"/>
  <c r="V882" i="12" s="1"/>
  <c r="U881" i="12"/>
  <c r="V881" i="12" s="1"/>
  <c r="U880" i="12"/>
  <c r="V880" i="12" s="1"/>
  <c r="U879" i="12"/>
  <c r="V879" i="12" s="1"/>
  <c r="U877" i="12"/>
  <c r="V877" i="12" s="1"/>
  <c r="U876" i="12"/>
  <c r="V876" i="12" s="1"/>
  <c r="U874" i="12"/>
  <c r="V874" i="12" s="1"/>
  <c r="U872" i="12"/>
  <c r="V872" i="12" s="1"/>
  <c r="U871" i="12"/>
  <c r="V871" i="12" s="1"/>
  <c r="U870" i="12"/>
  <c r="V870" i="12" s="1"/>
  <c r="U830" i="12"/>
  <c r="V830" i="12" s="1"/>
  <c r="U821" i="12"/>
  <c r="V821" i="12" s="1"/>
  <c r="U816" i="12"/>
  <c r="V816" i="12" s="1"/>
  <c r="U815" i="12"/>
  <c r="V815" i="12" s="1"/>
  <c r="U814" i="12"/>
  <c r="V814" i="12" s="1"/>
  <c r="U813" i="12"/>
  <c r="V813" i="12" s="1"/>
  <c r="U812" i="12"/>
  <c r="V812" i="12" s="1"/>
  <c r="U811" i="12"/>
  <c r="V811" i="12" s="1"/>
  <c r="U787" i="12"/>
  <c r="V787" i="12" s="1"/>
  <c r="U778" i="12"/>
  <c r="V778" i="12" s="1"/>
  <c r="U759" i="12"/>
  <c r="V759" i="12" s="1"/>
  <c r="U758" i="12"/>
  <c r="V758" i="12" s="1"/>
  <c r="U746" i="12"/>
  <c r="V746" i="12" s="1"/>
  <c r="U730" i="12"/>
  <c r="V730" i="12" s="1"/>
  <c r="U724" i="12"/>
  <c r="V724" i="12" s="1"/>
  <c r="U723" i="12"/>
  <c r="V723" i="12" s="1"/>
  <c r="U715" i="12"/>
  <c r="V715" i="12" s="1"/>
  <c r="U714" i="12"/>
  <c r="V714" i="12" s="1"/>
  <c r="U713" i="12"/>
  <c r="V713" i="12" s="1"/>
  <c r="U712" i="12"/>
  <c r="V712" i="12" s="1"/>
  <c r="U699" i="12"/>
  <c r="V699" i="12" s="1"/>
  <c r="U698" i="12"/>
  <c r="V698" i="12" s="1"/>
  <c r="U686" i="12"/>
  <c r="V686" i="12" s="1"/>
  <c r="U685" i="12"/>
  <c r="V685" i="12" s="1"/>
  <c r="U684" i="12"/>
  <c r="V684" i="12" s="1"/>
  <c r="U682" i="12"/>
  <c r="V682" i="12" s="1"/>
  <c r="U681" i="12"/>
  <c r="V681" i="12" s="1"/>
  <c r="U680" i="12"/>
  <c r="V680" i="12" s="1"/>
  <c r="U677" i="12"/>
  <c r="V677" i="12" s="1"/>
  <c r="U671" i="12"/>
  <c r="V671" i="12" s="1"/>
  <c r="U670" i="12"/>
  <c r="V670" i="12" s="1"/>
  <c r="U669" i="12"/>
  <c r="V669" i="12" s="1"/>
  <c r="U668" i="12"/>
  <c r="V668" i="12" s="1"/>
  <c r="U667" i="12"/>
  <c r="V667" i="12" s="1"/>
  <c r="U666" i="12"/>
  <c r="V666" i="12" s="1"/>
  <c r="U659" i="12"/>
  <c r="V659" i="12" s="1"/>
  <c r="U656" i="12"/>
  <c r="V656" i="12" s="1"/>
  <c r="U652" i="12"/>
  <c r="V652" i="12" s="1"/>
  <c r="U651" i="12"/>
  <c r="V651" i="12" s="1"/>
  <c r="U650" i="12"/>
  <c r="V650" i="12" s="1"/>
  <c r="U639" i="12"/>
  <c r="V639" i="12" s="1"/>
  <c r="U636" i="12"/>
  <c r="V636" i="12" s="1"/>
  <c r="U635" i="12"/>
  <c r="V635" i="12" s="1"/>
  <c r="U634" i="12"/>
  <c r="V634" i="12" s="1"/>
  <c r="U633" i="12"/>
  <c r="V633" i="12" s="1"/>
  <c r="U632" i="12"/>
  <c r="V632" i="12" s="1"/>
  <c r="U631" i="12"/>
  <c r="V631" i="12" s="1"/>
  <c r="U630" i="12"/>
  <c r="V630" i="12" s="1"/>
  <c r="U627" i="12"/>
  <c r="V627" i="12" s="1"/>
  <c r="U617" i="12"/>
  <c r="V617" i="12" s="1"/>
  <c r="U616" i="12"/>
  <c r="V616" i="12" s="1"/>
  <c r="U615" i="12"/>
  <c r="V615" i="12" s="1"/>
  <c r="U614" i="12"/>
  <c r="V614" i="12" s="1"/>
  <c r="U613" i="12"/>
  <c r="V613" i="12" s="1"/>
  <c r="U612" i="12"/>
  <c r="V612" i="12" s="1"/>
  <c r="U611" i="12"/>
  <c r="V611" i="12" s="1"/>
  <c r="U610" i="12"/>
  <c r="V610" i="12" s="1"/>
  <c r="U609" i="12"/>
  <c r="V609" i="12" s="1"/>
  <c r="U607" i="12"/>
  <c r="V607" i="12" s="1"/>
  <c r="U606" i="12"/>
  <c r="V606" i="12" s="1"/>
  <c r="U602" i="12"/>
  <c r="V602" i="12" s="1"/>
  <c r="U599" i="12"/>
  <c r="V599" i="12" s="1"/>
  <c r="U598" i="12"/>
  <c r="V598" i="12" s="1"/>
  <c r="U597" i="12"/>
  <c r="V597" i="12" s="1"/>
  <c r="U596" i="12"/>
  <c r="V596" i="12" s="1"/>
  <c r="U595" i="12"/>
  <c r="V595" i="12" s="1"/>
  <c r="U594" i="12"/>
  <c r="V594" i="12" s="1"/>
  <c r="U593" i="12"/>
  <c r="V593" i="12" s="1"/>
  <c r="U592" i="12"/>
  <c r="V592" i="12" s="1"/>
  <c r="U591" i="12"/>
  <c r="V591" i="12" s="1"/>
  <c r="U590" i="12"/>
  <c r="V590" i="12" s="1"/>
  <c r="U589" i="12"/>
  <c r="V589" i="12" s="1"/>
  <c r="U573" i="12"/>
  <c r="V573" i="12" s="1"/>
  <c r="U572" i="12"/>
  <c r="V572" i="12" s="1"/>
  <c r="U571" i="12"/>
  <c r="V571" i="12" s="1"/>
  <c r="U570" i="12"/>
  <c r="V570" i="12" s="1"/>
  <c r="U569" i="12"/>
  <c r="V569" i="12" s="1"/>
  <c r="U568" i="12"/>
  <c r="V568" i="12" s="1"/>
  <c r="U567" i="12"/>
  <c r="V567" i="12" s="1"/>
  <c r="U566" i="12"/>
  <c r="V566" i="12" s="1"/>
  <c r="U565" i="12"/>
  <c r="V565" i="12" s="1"/>
  <c r="U564" i="12"/>
  <c r="V564" i="12" s="1"/>
  <c r="U563" i="12"/>
  <c r="V563" i="12" s="1"/>
  <c r="U562" i="12"/>
  <c r="V562" i="12" s="1"/>
  <c r="U561" i="12"/>
  <c r="V561" i="12" s="1"/>
  <c r="U558" i="12"/>
  <c r="V558" i="12" s="1"/>
  <c r="U557" i="12"/>
  <c r="V557" i="12" s="1"/>
  <c r="U556" i="12"/>
  <c r="V556" i="12" s="1"/>
  <c r="U552" i="12"/>
  <c r="V552" i="12" s="1"/>
  <c r="U541" i="12"/>
  <c r="V541" i="12" s="1"/>
  <c r="U540" i="12"/>
  <c r="V540" i="12" s="1"/>
  <c r="U518" i="12"/>
  <c r="V518" i="12" s="1"/>
  <c r="U490" i="12"/>
  <c r="V490" i="12" s="1"/>
  <c r="U489" i="12"/>
  <c r="V489" i="12" s="1"/>
  <c r="U485" i="12"/>
  <c r="V485" i="12" s="1"/>
  <c r="U469" i="12"/>
  <c r="V469" i="12" s="1"/>
  <c r="U464" i="12"/>
  <c r="V464" i="12" s="1"/>
  <c r="U457" i="12"/>
  <c r="V457" i="12" s="1"/>
  <c r="U456" i="12"/>
  <c r="V456" i="12" s="1"/>
  <c r="U455" i="12"/>
  <c r="V455" i="12" s="1"/>
  <c r="U448" i="12"/>
  <c r="V448" i="12" s="1"/>
  <c r="U442" i="12"/>
  <c r="V442" i="12" s="1"/>
  <c r="U441" i="12"/>
  <c r="V441" i="12" s="1"/>
  <c r="U440" i="12"/>
  <c r="V440" i="12" s="1"/>
  <c r="U416" i="12"/>
  <c r="V416" i="12" s="1"/>
  <c r="U415" i="12"/>
  <c r="V415" i="12" s="1"/>
  <c r="U413" i="12"/>
  <c r="V413" i="12" s="1"/>
  <c r="U412" i="12"/>
  <c r="V412" i="12" s="1"/>
  <c r="U411" i="12"/>
  <c r="V411" i="12" s="1"/>
  <c r="U408" i="12"/>
  <c r="V408" i="12" s="1"/>
  <c r="U406" i="12"/>
  <c r="V406" i="12" s="1"/>
  <c r="U405" i="12"/>
  <c r="V405" i="12" s="1"/>
  <c r="U404" i="12"/>
  <c r="V404" i="12" s="1"/>
  <c r="U403" i="12"/>
  <c r="V403" i="12" s="1"/>
  <c r="U384" i="12"/>
  <c r="V384" i="12" s="1"/>
  <c r="U383" i="12"/>
  <c r="V383" i="12" s="1"/>
  <c r="U382" i="12"/>
  <c r="V382" i="12" s="1"/>
  <c r="U359" i="12"/>
  <c r="V359" i="12" s="1"/>
  <c r="U350" i="12"/>
  <c r="V350" i="12" s="1"/>
  <c r="U343" i="12"/>
  <c r="V343" i="12" s="1"/>
  <c r="U338" i="12"/>
  <c r="V338" i="12" s="1"/>
  <c r="U332" i="12"/>
  <c r="V332" i="12" s="1"/>
  <c r="U331" i="12"/>
  <c r="V331" i="12" s="1"/>
  <c r="U330" i="12"/>
  <c r="V330" i="12" s="1"/>
  <c r="U328" i="12"/>
  <c r="V328" i="12" s="1"/>
  <c r="U327" i="12"/>
  <c r="V327" i="12" s="1"/>
  <c r="U326" i="12"/>
  <c r="V326" i="12" s="1"/>
  <c r="U305" i="12"/>
  <c r="V305" i="12" s="1"/>
  <c r="U304" i="12"/>
  <c r="V304" i="12" s="1"/>
  <c r="U288" i="12"/>
  <c r="V288" i="12" s="1"/>
  <c r="U276" i="12"/>
  <c r="V276" i="12" s="1"/>
  <c r="U275" i="12"/>
  <c r="V275" i="12" s="1"/>
  <c r="U272" i="12"/>
  <c r="V272" i="12" s="1"/>
  <c r="U271" i="12"/>
  <c r="V271" i="12" s="1"/>
  <c r="U269" i="12"/>
  <c r="V269" i="12" s="1"/>
  <c r="U268" i="12"/>
  <c r="V268" i="12" s="1"/>
  <c r="U267" i="12"/>
  <c r="V267" i="12" s="1"/>
  <c r="U265" i="12"/>
  <c r="V265" i="12" s="1"/>
  <c r="U235" i="12"/>
  <c r="V235" i="12" s="1"/>
  <c r="U234" i="12"/>
  <c r="V234" i="12" s="1"/>
  <c r="U233" i="12"/>
  <c r="V233" i="12" s="1"/>
  <c r="U232" i="12"/>
  <c r="V232" i="12" s="1"/>
  <c r="U231" i="12"/>
  <c r="V231" i="12" s="1"/>
  <c r="U229" i="12"/>
  <c r="V229" i="12" s="1"/>
  <c r="U228" i="12"/>
  <c r="V228" i="12" s="1"/>
  <c r="U203" i="12"/>
  <c r="V203" i="12" s="1"/>
  <c r="U199" i="12"/>
  <c r="V199" i="12" s="1"/>
  <c r="U198" i="12"/>
  <c r="V198" i="12" s="1"/>
  <c r="U192" i="12"/>
  <c r="V192" i="12" s="1"/>
  <c r="U186" i="12"/>
  <c r="V186" i="12" s="1"/>
  <c r="U181" i="12"/>
  <c r="V181" i="12" s="1"/>
  <c r="U173" i="12"/>
  <c r="V173" i="12" s="1"/>
  <c r="U170" i="12"/>
  <c r="V170" i="12" s="1"/>
  <c r="U169" i="12"/>
  <c r="V169" i="12" s="1"/>
  <c r="U162" i="12"/>
  <c r="V162" i="12" s="1"/>
  <c r="U161" i="12"/>
  <c r="V161" i="12" s="1"/>
  <c r="U150" i="12"/>
  <c r="V150" i="12" s="1"/>
  <c r="U134" i="12"/>
  <c r="V134" i="12" s="1"/>
  <c r="U123" i="12"/>
  <c r="V123" i="12" s="1"/>
  <c r="U118" i="12"/>
  <c r="V118" i="12" s="1"/>
  <c r="U102" i="12"/>
  <c r="V102" i="12" s="1"/>
  <c r="U81" i="12"/>
  <c r="V81" i="12" s="1"/>
  <c r="U74" i="12"/>
  <c r="V74" i="12" s="1"/>
  <c r="U61" i="12"/>
  <c r="V61" i="12" s="1"/>
  <c r="U60" i="12"/>
  <c r="V60" i="12" s="1"/>
  <c r="U55" i="12"/>
  <c r="V55" i="12" s="1"/>
  <c r="U54" i="12"/>
  <c r="V54" i="12" s="1"/>
  <c r="U51" i="12"/>
  <c r="V51" i="12" s="1"/>
  <c r="U50" i="12"/>
  <c r="V50" i="12" s="1"/>
  <c r="U45" i="12"/>
  <c r="V45" i="12" s="1"/>
  <c r="U41" i="12"/>
  <c r="V41" i="12" s="1"/>
  <c r="U35" i="12"/>
  <c r="V35" i="12" s="1"/>
  <c r="U34" i="12"/>
  <c r="V34" i="12" s="1"/>
  <c r="U33" i="12"/>
  <c r="V33" i="12" s="1"/>
  <c r="U32" i="12"/>
  <c r="V32" i="12" s="1"/>
  <c r="U31" i="12"/>
  <c r="V31" i="12" s="1"/>
  <c r="U30" i="12"/>
  <c r="V30" i="12" s="1"/>
  <c r="U29" i="12"/>
  <c r="V29" i="12" s="1"/>
  <c r="U27" i="12"/>
  <c r="V27" i="12" s="1"/>
  <c r="U24" i="12"/>
  <c r="V24" i="12" s="1"/>
  <c r="U23" i="12"/>
  <c r="V23" i="12" s="1"/>
  <c r="U21" i="12"/>
  <c r="V21" i="12" s="1"/>
  <c r="C78" i="18"/>
  <c r="C79" i="18"/>
  <c r="C80" i="18"/>
  <c r="C42" i="17"/>
  <c r="C43" i="17"/>
  <c r="C3" i="15"/>
  <c r="C4" i="15"/>
  <c r="C5" i="15"/>
  <c r="C6" i="15"/>
  <c r="C7" i="15"/>
  <c r="C8" i="15"/>
  <c r="C9" i="15"/>
  <c r="C10" i="15"/>
  <c r="C11" i="15"/>
  <c r="C2" i="15"/>
  <c r="T2202" i="12"/>
  <c r="T2203" i="12"/>
  <c r="R2199" i="12"/>
  <c r="R2200" i="12"/>
  <c r="R2201" i="12"/>
  <c r="R2202" i="12"/>
  <c r="R2203" i="12"/>
  <c r="P2199" i="12"/>
  <c r="P2200" i="12"/>
  <c r="P2201" i="12"/>
  <c r="P2202" i="12"/>
  <c r="P2203" i="12"/>
  <c r="N2202" i="12"/>
  <c r="N2203" i="12"/>
  <c r="L2199" i="12"/>
  <c r="L2200" i="12"/>
  <c r="L2201" i="12"/>
  <c r="L2202" i="12"/>
  <c r="L2203" i="12"/>
  <c r="J2199" i="12"/>
  <c r="J2200" i="12"/>
  <c r="J2201" i="12"/>
  <c r="J2202" i="12"/>
  <c r="J2203" i="12"/>
  <c r="D2199" i="12"/>
  <c r="D2200" i="12"/>
  <c r="D2201" i="12"/>
  <c r="D2202" i="12"/>
  <c r="D2203" i="12"/>
  <c r="V1253" i="12"/>
  <c r="V1182" i="12"/>
  <c r="V1181" i="12"/>
  <c r="V1180" i="12"/>
  <c r="V1179" i="12"/>
  <c r="J21" i="12"/>
  <c r="T2197" i="12"/>
  <c r="T2196" i="12"/>
  <c r="T2195" i="12"/>
  <c r="T2194" i="12"/>
  <c r="T2193" i="12"/>
  <c r="T2192" i="12"/>
  <c r="T2191" i="12"/>
  <c r="T2190" i="12"/>
  <c r="T2189" i="12"/>
  <c r="T2188" i="12"/>
  <c r="T2187" i="12"/>
  <c r="T2179" i="12"/>
  <c r="T2178" i="12"/>
  <c r="T2176" i="12"/>
  <c r="T2175" i="12"/>
  <c r="T2174" i="12"/>
  <c r="T2173" i="12"/>
  <c r="T2172" i="12"/>
  <c r="T2171" i="12"/>
  <c r="T2166" i="12"/>
  <c r="T2158" i="12"/>
  <c r="T2157" i="12"/>
  <c r="T2156" i="12"/>
  <c r="T2155" i="12"/>
  <c r="T2153" i="12"/>
  <c r="T2146" i="12"/>
  <c r="T2138" i="12"/>
  <c r="T2137" i="12"/>
  <c r="T2136" i="12"/>
  <c r="T2135" i="12"/>
  <c r="T2134" i="12"/>
  <c r="T2133" i="12"/>
  <c r="T2132" i="12"/>
  <c r="T2129" i="12"/>
  <c r="T2122" i="12"/>
  <c r="T2121" i="12"/>
  <c r="T2113" i="12"/>
  <c r="T2112" i="12"/>
  <c r="T2110" i="12"/>
  <c r="T2109" i="12"/>
  <c r="T2105" i="12"/>
  <c r="T2104" i="12"/>
  <c r="T2103" i="12"/>
  <c r="T2102" i="12"/>
  <c r="T2101" i="12"/>
  <c r="T2100" i="12"/>
  <c r="T2099" i="12"/>
  <c r="T2098" i="12"/>
  <c r="T2097" i="12"/>
  <c r="T2096" i="12"/>
  <c r="T2092" i="12"/>
  <c r="T2091" i="12"/>
  <c r="T2090" i="12"/>
  <c r="T2089" i="12"/>
  <c r="T2088" i="12"/>
  <c r="T2087" i="12"/>
  <c r="T2086" i="12"/>
  <c r="T2085" i="12"/>
  <c r="T2084" i="12"/>
  <c r="T2083" i="12"/>
  <c r="T2082" i="12"/>
  <c r="T2081" i="12"/>
  <c r="T2080" i="12"/>
  <c r="T2079" i="12"/>
  <c r="T2078" i="12"/>
  <c r="T2077" i="12"/>
  <c r="T2076" i="12"/>
  <c r="T2075" i="12"/>
  <c r="T2074" i="12"/>
  <c r="T2073" i="12"/>
  <c r="T2072" i="12"/>
  <c r="T2071" i="12"/>
  <c r="T2070" i="12"/>
  <c r="T2064" i="12"/>
  <c r="T2063" i="12"/>
  <c r="T2059" i="12"/>
  <c r="T2052" i="12"/>
  <c r="T2051" i="12"/>
  <c r="T2050" i="12"/>
  <c r="T2049" i="12"/>
  <c r="T2048" i="12"/>
  <c r="T2047" i="12"/>
  <c r="T2046" i="12"/>
  <c r="T2045" i="12"/>
  <c r="T2044" i="12"/>
  <c r="T2043" i="12"/>
  <c r="T2042" i="12"/>
  <c r="T2041" i="12"/>
  <c r="T2040" i="12"/>
  <c r="T2032" i="12"/>
  <c r="T2031" i="12"/>
  <c r="T2030" i="12"/>
  <c r="T2029" i="12"/>
  <c r="T2020" i="12"/>
  <c r="T2019" i="12"/>
  <c r="T2018" i="12"/>
  <c r="T2017" i="12"/>
  <c r="T2016" i="12"/>
  <c r="T2015" i="12"/>
  <c r="T2014" i="12"/>
  <c r="T2013" i="12"/>
  <c r="T2007" i="12"/>
  <c r="T2006" i="12"/>
  <c r="T2005" i="12"/>
  <c r="T2004" i="12"/>
  <c r="T2003" i="12"/>
  <c r="T2000" i="12"/>
  <c r="T1999" i="12"/>
  <c r="T1998" i="12"/>
  <c r="T1997" i="12"/>
  <c r="T1996" i="12"/>
  <c r="T1993" i="12"/>
  <c r="T1975" i="12"/>
  <c r="T1968" i="12"/>
  <c r="T1967" i="12"/>
  <c r="T1966" i="12"/>
  <c r="T1965" i="12"/>
  <c r="T1964" i="12"/>
  <c r="T1963" i="12"/>
  <c r="T1959" i="12"/>
  <c r="T1958" i="12"/>
  <c r="T1957" i="12"/>
  <c r="T1956" i="12"/>
  <c r="T1955" i="12"/>
  <c r="T1954" i="12"/>
  <c r="T1953" i="12"/>
  <c r="T1951" i="12"/>
  <c r="T1949" i="12"/>
  <c r="T1942" i="12"/>
  <c r="T1941" i="12"/>
  <c r="T1940" i="12"/>
  <c r="T1938" i="12"/>
  <c r="T1936" i="12"/>
  <c r="T1935" i="12"/>
  <c r="T1934" i="12"/>
  <c r="T1933" i="12"/>
  <c r="T1932" i="12"/>
  <c r="T1929" i="12"/>
  <c r="T1926" i="12"/>
  <c r="T1925" i="12"/>
  <c r="T1923" i="12"/>
  <c r="T1922" i="12"/>
  <c r="T1921" i="12"/>
  <c r="T1916" i="12"/>
  <c r="T1915" i="12"/>
  <c r="T1914" i="12"/>
  <c r="T1913" i="12"/>
  <c r="T1906" i="12"/>
  <c r="T1905" i="12"/>
  <c r="T1904" i="12"/>
  <c r="T1903" i="12"/>
  <c r="T1898" i="12"/>
  <c r="T1897" i="12"/>
  <c r="T1896" i="12"/>
  <c r="T1895" i="12"/>
  <c r="T1894" i="12"/>
  <c r="T1893" i="12"/>
  <c r="T1883" i="12"/>
  <c r="T1869" i="12"/>
  <c r="T1868" i="12"/>
  <c r="T1867" i="12"/>
  <c r="T1866" i="12"/>
  <c r="T1863" i="12"/>
  <c r="T1862" i="12"/>
  <c r="T1861" i="12"/>
  <c r="T1859" i="12"/>
  <c r="T1858" i="12"/>
  <c r="T1857" i="12"/>
  <c r="T1856" i="12"/>
  <c r="T1850" i="12"/>
  <c r="T1849" i="12"/>
  <c r="T1848" i="12"/>
  <c r="T1836" i="12"/>
  <c r="T1835" i="12"/>
  <c r="T1834" i="12"/>
  <c r="T1833" i="12"/>
  <c r="T1819" i="12"/>
  <c r="T1818" i="12"/>
  <c r="T1812" i="12"/>
  <c r="T1809" i="12"/>
  <c r="T1802" i="12"/>
  <c r="T1801" i="12"/>
  <c r="T1800" i="12"/>
  <c r="T1799" i="12"/>
  <c r="T1797" i="12"/>
  <c r="T1796" i="12"/>
  <c r="T1795" i="12"/>
  <c r="T1794" i="12"/>
  <c r="T1792" i="12"/>
  <c r="T1791" i="12"/>
  <c r="T1790" i="12"/>
  <c r="T1778" i="12"/>
  <c r="T1777" i="12"/>
  <c r="T1776" i="12"/>
  <c r="T1775" i="12"/>
  <c r="T1770" i="12"/>
  <c r="T1769" i="12"/>
  <c r="T1763" i="12"/>
  <c r="T1762" i="12"/>
  <c r="T1758" i="12"/>
  <c r="T1757" i="12"/>
  <c r="T1752" i="12"/>
  <c r="T1751" i="12"/>
  <c r="T1750" i="12"/>
  <c r="T1749" i="12"/>
  <c r="T1748" i="12"/>
  <c r="T1746" i="12"/>
  <c r="T1743" i="12"/>
  <c r="T1742" i="12"/>
  <c r="T1741" i="12"/>
  <c r="T1739" i="12"/>
  <c r="T1738" i="12"/>
  <c r="T1736" i="12"/>
  <c r="T1735" i="12"/>
  <c r="T1734" i="12"/>
  <c r="T1733" i="12"/>
  <c r="T1732" i="12"/>
  <c r="T1726" i="12"/>
  <c r="T1725" i="12"/>
  <c r="T1724" i="12"/>
  <c r="T1723" i="12"/>
  <c r="T1720" i="12"/>
  <c r="T1718" i="12"/>
  <c r="T1699" i="12"/>
  <c r="T1688" i="12"/>
  <c r="T1686" i="12"/>
  <c r="T1685" i="12"/>
  <c r="T1683" i="12"/>
  <c r="T1678" i="12"/>
  <c r="T1674" i="12"/>
  <c r="T1673" i="12"/>
  <c r="T1672" i="12"/>
  <c r="T1655" i="12"/>
  <c r="T1654" i="12"/>
  <c r="T1653" i="12"/>
  <c r="T1652" i="12"/>
  <c r="T1651" i="12"/>
  <c r="T1650" i="12"/>
  <c r="T1639" i="12"/>
  <c r="T1638" i="12"/>
  <c r="T1637" i="12"/>
  <c r="T1636" i="12"/>
  <c r="T1635" i="12"/>
  <c r="T1626" i="12"/>
  <c r="T1625" i="12"/>
  <c r="T1624" i="12"/>
  <c r="T1623" i="12"/>
  <c r="T1622" i="12"/>
  <c r="T1608" i="12"/>
  <c r="T1606" i="12"/>
  <c r="T1605" i="12"/>
  <c r="T1603" i="12"/>
  <c r="T1600" i="12"/>
  <c r="T1597" i="12"/>
  <c r="T1595" i="12"/>
  <c r="T1593" i="12"/>
  <c r="T1591" i="12"/>
  <c r="T1590" i="12"/>
  <c r="T1589" i="12"/>
  <c r="T1586" i="12"/>
  <c r="T1585" i="12"/>
  <c r="T1584" i="12"/>
  <c r="T1583" i="12"/>
  <c r="T1581" i="12"/>
  <c r="T1573" i="12"/>
  <c r="T1572" i="12"/>
  <c r="T1571" i="12"/>
  <c r="T1570" i="12"/>
  <c r="T1566" i="12"/>
  <c r="T1564" i="12"/>
  <c r="T1559" i="12"/>
  <c r="T1554" i="12"/>
  <c r="T1553" i="12"/>
  <c r="T1552" i="12"/>
  <c r="T1546" i="12"/>
  <c r="T1545" i="12"/>
  <c r="T1544" i="12"/>
  <c r="T1537" i="12"/>
  <c r="T1534" i="12"/>
  <c r="T1533" i="12"/>
  <c r="T1532" i="12"/>
  <c r="T1531" i="12"/>
  <c r="T1518" i="12"/>
  <c r="T1516" i="12"/>
  <c r="T1510" i="12"/>
  <c r="T1509" i="12"/>
  <c r="T1508" i="12"/>
  <c r="T1507" i="12"/>
  <c r="T1506" i="12"/>
  <c r="T1501" i="12"/>
  <c r="T1500" i="12"/>
  <c r="T1499" i="12"/>
  <c r="T1498" i="12"/>
  <c r="T1493" i="12"/>
  <c r="T1492" i="12"/>
  <c r="T1491" i="12"/>
  <c r="T1490" i="12"/>
  <c r="T1488" i="12"/>
  <c r="T1487" i="12"/>
  <c r="T1466" i="12"/>
  <c r="T1465" i="12"/>
  <c r="T1463" i="12"/>
  <c r="T1461" i="12"/>
  <c r="T1460" i="12"/>
  <c r="T1450" i="12"/>
  <c r="T1449" i="12"/>
  <c r="T1435" i="12"/>
  <c r="T1434" i="12"/>
  <c r="T1433" i="12"/>
  <c r="T1432" i="12"/>
  <c r="T1431" i="12"/>
  <c r="T1425" i="12"/>
  <c r="T1424" i="12"/>
  <c r="T1423" i="12"/>
  <c r="T1416" i="12"/>
  <c r="T1414" i="12"/>
  <c r="T1413" i="12"/>
  <c r="T1411" i="12"/>
  <c r="T1408" i="12"/>
  <c r="T1407" i="12"/>
  <c r="T1406" i="12"/>
  <c r="T1405" i="12"/>
  <c r="T1404" i="12"/>
  <c r="T1403" i="12"/>
  <c r="T1391" i="12"/>
  <c r="T1389" i="12"/>
  <c r="T1388" i="12"/>
  <c r="T1386" i="12"/>
  <c r="T1385" i="12"/>
  <c r="T1384" i="12"/>
  <c r="T1378" i="12"/>
  <c r="T1377" i="12"/>
  <c r="T1376" i="12"/>
  <c r="T1371" i="12"/>
  <c r="T1367" i="12"/>
  <c r="T1362" i="12"/>
  <c r="T1361" i="12"/>
  <c r="T1359" i="12"/>
  <c r="T1358" i="12"/>
  <c r="T1355" i="12"/>
  <c r="T1354" i="12"/>
  <c r="T1353" i="12"/>
  <c r="T1352" i="12"/>
  <c r="T1351" i="12"/>
  <c r="T1348" i="12"/>
  <c r="T1347" i="12"/>
  <c r="T1346" i="12"/>
  <c r="T1345" i="12"/>
  <c r="T1344" i="12"/>
  <c r="T1341" i="12"/>
  <c r="T1340" i="12"/>
  <c r="T1325" i="12"/>
  <c r="T1324" i="12"/>
  <c r="T1322" i="12"/>
  <c r="T1316" i="12"/>
  <c r="T1315" i="12"/>
  <c r="T1314" i="12"/>
  <c r="T1313" i="12"/>
  <c r="T1312" i="12"/>
  <c r="T1311" i="12"/>
  <c r="T1303" i="12"/>
  <c r="T1302" i="12"/>
  <c r="T1290" i="12"/>
  <c r="T1289" i="12"/>
  <c r="T1288" i="12"/>
  <c r="T1268" i="12"/>
  <c r="T1266" i="12"/>
  <c r="T1265" i="12"/>
  <c r="T1261" i="12"/>
  <c r="T1259" i="12"/>
  <c r="T1258" i="12"/>
  <c r="T1257" i="12"/>
  <c r="T1256" i="12"/>
  <c r="T1255" i="12"/>
  <c r="T1254" i="12"/>
  <c r="T1250" i="12"/>
  <c r="T1249" i="12"/>
  <c r="T1247" i="12"/>
  <c r="T1243" i="12"/>
  <c r="T1236" i="12"/>
  <c r="T1235" i="12"/>
  <c r="T1234" i="12"/>
  <c r="T1233" i="12"/>
  <c r="T1217" i="12"/>
  <c r="T1216" i="12"/>
  <c r="T1215" i="12"/>
  <c r="T1214" i="12"/>
  <c r="T1210" i="12"/>
  <c r="T1205" i="12"/>
  <c r="T1204" i="12"/>
  <c r="T1199" i="12"/>
  <c r="T1198" i="12"/>
  <c r="T1197" i="12"/>
  <c r="T1196" i="12"/>
  <c r="T1194" i="12"/>
  <c r="T1193" i="12"/>
  <c r="T1188" i="12"/>
  <c r="T1187" i="12"/>
  <c r="T1186" i="12"/>
  <c r="T1185" i="12"/>
  <c r="T1178" i="12"/>
  <c r="T1177" i="12"/>
  <c r="T1176" i="12"/>
  <c r="T1175" i="12"/>
  <c r="T1174" i="12"/>
  <c r="T1173" i="12"/>
  <c r="T1163" i="12"/>
  <c r="T1155" i="12"/>
  <c r="T1154" i="12"/>
  <c r="T1153" i="12"/>
  <c r="T1152" i="12"/>
  <c r="T1147" i="12"/>
  <c r="T1146" i="12"/>
  <c r="T1144" i="12"/>
  <c r="T1143" i="12"/>
  <c r="T1142" i="12"/>
  <c r="T1141" i="12"/>
  <c r="T1135" i="12"/>
  <c r="T1132" i="12"/>
  <c r="T1131" i="12"/>
  <c r="T1122" i="12"/>
  <c r="T1117" i="12"/>
  <c r="T1116" i="12"/>
  <c r="T1115" i="12"/>
  <c r="T1112" i="12"/>
  <c r="T1108" i="12"/>
  <c r="T1102" i="12"/>
  <c r="T1090" i="12"/>
  <c r="T1089" i="12"/>
  <c r="T1087" i="12"/>
  <c r="T1086" i="12"/>
  <c r="T1084" i="12"/>
  <c r="T1083" i="12"/>
  <c r="T1081" i="12"/>
  <c r="T1075" i="12"/>
  <c r="T1074" i="12"/>
  <c r="T1073" i="12"/>
  <c r="T1051" i="12"/>
  <c r="T1050" i="12"/>
  <c r="T1049" i="12"/>
  <c r="T1047" i="12"/>
  <c r="T1046" i="12"/>
  <c r="T1045" i="12"/>
  <c r="T1043" i="12"/>
  <c r="T1042" i="12"/>
  <c r="T1041" i="12"/>
  <c r="T1037" i="12"/>
  <c r="T1036" i="12"/>
  <c r="T1025" i="12"/>
  <c r="T1024" i="12"/>
  <c r="T1014" i="12"/>
  <c r="T1013" i="12"/>
  <c r="T1010" i="12"/>
  <c r="T1009" i="12"/>
  <c r="T1002" i="12"/>
  <c r="T1001" i="12"/>
  <c r="T992" i="12"/>
  <c r="T991" i="12"/>
  <c r="T969" i="12"/>
  <c r="T968" i="12"/>
  <c r="T967" i="12"/>
  <c r="T966" i="12"/>
  <c r="T962" i="12"/>
  <c r="T961" i="12"/>
  <c r="T960" i="12"/>
  <c r="T950" i="12"/>
  <c r="T949" i="12"/>
  <c r="T948" i="12"/>
  <c r="T947" i="12"/>
  <c r="T946" i="12"/>
  <c r="T945" i="12"/>
  <c r="T944" i="12"/>
  <c r="T943" i="12"/>
  <c r="T942" i="12"/>
  <c r="T941" i="12"/>
  <c r="T940" i="12"/>
  <c r="T939" i="12"/>
  <c r="T938" i="12"/>
  <c r="T937" i="12"/>
  <c r="T936" i="12"/>
  <c r="T935" i="12"/>
  <c r="T928" i="12"/>
  <c r="T925" i="12"/>
  <c r="T923" i="12"/>
  <c r="T922" i="12"/>
  <c r="T918" i="12"/>
  <c r="T909" i="12"/>
  <c r="T908" i="12"/>
  <c r="T907" i="12"/>
  <c r="T903" i="12"/>
  <c r="T902" i="12"/>
  <c r="T891" i="12"/>
  <c r="T890" i="12"/>
  <c r="T878" i="12"/>
  <c r="T875" i="12"/>
  <c r="T869" i="12"/>
  <c r="T868" i="12"/>
  <c r="T867" i="12"/>
  <c r="T854" i="12"/>
  <c r="T853" i="12"/>
  <c r="T852" i="12"/>
  <c r="T847" i="12"/>
  <c r="T846" i="12"/>
  <c r="T838" i="12"/>
  <c r="T828" i="12"/>
  <c r="T819" i="12"/>
  <c r="T818" i="12"/>
  <c r="T810" i="12"/>
  <c r="T786" i="12"/>
  <c r="T785" i="12"/>
  <c r="T784" i="12"/>
  <c r="T782" i="12"/>
  <c r="T777" i="12"/>
  <c r="T776" i="12"/>
  <c r="T775" i="12"/>
  <c r="T773" i="12"/>
  <c r="T772" i="12"/>
  <c r="T771" i="12"/>
  <c r="T770" i="12"/>
  <c r="T769" i="12"/>
  <c r="T767" i="12"/>
  <c r="T766" i="12"/>
  <c r="T765" i="12"/>
  <c r="T764" i="12"/>
  <c r="T763" i="12"/>
  <c r="T762" i="12"/>
  <c r="T761" i="12"/>
  <c r="T760" i="12"/>
  <c r="T757" i="12"/>
  <c r="T756" i="12"/>
  <c r="T755" i="12"/>
  <c r="T754" i="12"/>
  <c r="T753" i="12"/>
  <c r="T752" i="12"/>
  <c r="T751" i="12"/>
  <c r="T750" i="12"/>
  <c r="T749" i="12"/>
  <c r="T748" i="12"/>
  <c r="T747" i="12"/>
  <c r="T745" i="12"/>
  <c r="T729" i="12"/>
  <c r="T722" i="12"/>
  <c r="T720" i="12"/>
  <c r="T716" i="12"/>
  <c r="T711" i="12"/>
  <c r="T710" i="12"/>
  <c r="T709" i="12"/>
  <c r="T697" i="12"/>
  <c r="T695" i="12"/>
  <c r="T694" i="12"/>
  <c r="T690" i="12"/>
  <c r="T689" i="12"/>
  <c r="T683" i="12"/>
  <c r="T679" i="12"/>
  <c r="T678" i="12"/>
  <c r="T676" i="12"/>
  <c r="T664" i="12"/>
  <c r="T661" i="12"/>
  <c r="T658" i="12"/>
  <c r="T655" i="12"/>
  <c r="T653" i="12"/>
  <c r="T649" i="12"/>
  <c r="T638" i="12"/>
  <c r="T629" i="12"/>
  <c r="T626" i="12"/>
  <c r="T625" i="12"/>
  <c r="T624" i="12"/>
  <c r="T623" i="12"/>
  <c r="T622" i="12"/>
  <c r="T621" i="12"/>
  <c r="T620" i="12"/>
  <c r="T619" i="12"/>
  <c r="T618" i="12"/>
  <c r="T588" i="12"/>
  <c r="T583" i="12"/>
  <c r="T581" i="12"/>
  <c r="T580" i="12"/>
  <c r="T579" i="12"/>
  <c r="T578" i="12"/>
  <c r="T577" i="12"/>
  <c r="T575" i="12"/>
  <c r="T574" i="12"/>
  <c r="T559" i="12"/>
  <c r="T553" i="12"/>
  <c r="T548" i="12"/>
  <c r="T547" i="12"/>
  <c r="T546" i="12"/>
  <c r="T545" i="12"/>
  <c r="T544" i="12"/>
  <c r="T543" i="12"/>
  <c r="T542" i="12"/>
  <c r="T530" i="12"/>
  <c r="T522" i="12"/>
  <c r="T515" i="12"/>
  <c r="T514" i="12"/>
  <c r="T497" i="12"/>
  <c r="T492" i="12"/>
  <c r="T477" i="12"/>
  <c r="T473" i="12"/>
  <c r="T459" i="12"/>
  <c r="T458" i="12"/>
  <c r="T451" i="12"/>
  <c r="T450" i="12"/>
  <c r="T449" i="12"/>
  <c r="T438" i="12"/>
  <c r="T427" i="12"/>
  <c r="T425" i="12"/>
  <c r="T421" i="12"/>
  <c r="T420" i="12"/>
  <c r="T394" i="12"/>
  <c r="T368" i="12"/>
  <c r="T367" i="12"/>
  <c r="T366" i="12"/>
  <c r="T364" i="12"/>
  <c r="T279" i="12"/>
  <c r="R2198" i="12"/>
  <c r="R2197" i="12"/>
  <c r="R2196" i="12"/>
  <c r="R2195" i="12"/>
  <c r="R2194" i="12"/>
  <c r="R2193" i="12"/>
  <c r="R2192" i="12"/>
  <c r="R2191" i="12"/>
  <c r="R2190" i="12"/>
  <c r="R2189" i="12"/>
  <c r="R2188" i="12"/>
  <c r="R2187" i="12"/>
  <c r="R2186" i="12"/>
  <c r="R2185" i="12"/>
  <c r="R2184" i="12"/>
  <c r="R2183" i="12"/>
  <c r="R2182" i="12"/>
  <c r="R2181" i="12"/>
  <c r="R2180" i="12"/>
  <c r="R2179" i="12"/>
  <c r="R2178" i="12"/>
  <c r="R2177" i="12"/>
  <c r="R2176" i="12"/>
  <c r="R2175" i="12"/>
  <c r="R2174" i="12"/>
  <c r="R2173" i="12"/>
  <c r="R2172" i="12"/>
  <c r="R2171" i="12"/>
  <c r="R2170" i="12"/>
  <c r="R2169" i="12"/>
  <c r="R2168" i="12"/>
  <c r="R2167" i="12"/>
  <c r="R2166" i="12"/>
  <c r="R2165" i="12"/>
  <c r="R2164" i="12"/>
  <c r="R2163" i="12"/>
  <c r="R2162" i="12"/>
  <c r="R2161" i="12"/>
  <c r="R2160" i="12"/>
  <c r="R2159" i="12"/>
  <c r="R2158" i="12"/>
  <c r="R2157" i="12"/>
  <c r="R2156" i="12"/>
  <c r="R2155" i="12"/>
  <c r="R2154" i="12"/>
  <c r="R2153" i="12"/>
  <c r="R2152" i="12"/>
  <c r="R2151" i="12"/>
  <c r="R2150" i="12"/>
  <c r="R2149" i="12"/>
  <c r="R2148" i="12"/>
  <c r="R2147" i="12"/>
  <c r="R2146" i="12"/>
  <c r="R2145" i="12"/>
  <c r="R2144" i="12"/>
  <c r="R2143" i="12"/>
  <c r="R2142" i="12"/>
  <c r="R2141" i="12"/>
  <c r="R2140" i="12"/>
  <c r="R2139" i="12"/>
  <c r="R2138" i="12"/>
  <c r="R2137" i="12"/>
  <c r="R2136" i="12"/>
  <c r="R2135" i="12"/>
  <c r="R2134" i="12"/>
  <c r="R2133" i="12"/>
  <c r="R2132" i="12"/>
  <c r="R2131" i="12"/>
  <c r="R2129" i="12"/>
  <c r="R2128" i="12"/>
  <c r="R2127" i="12"/>
  <c r="R2126" i="12"/>
  <c r="R2125" i="12"/>
  <c r="R2124" i="12"/>
  <c r="R2123" i="12"/>
  <c r="R2122" i="12"/>
  <c r="R2121" i="12"/>
  <c r="R2120" i="12"/>
  <c r="R2119" i="12"/>
  <c r="R2118" i="12"/>
  <c r="R2117" i="12"/>
  <c r="R2116" i="12"/>
  <c r="R2115" i="12"/>
  <c r="R2114" i="12"/>
  <c r="R2113" i="12"/>
  <c r="R2112" i="12"/>
  <c r="R2111" i="12"/>
  <c r="R2110" i="12"/>
  <c r="R2109" i="12"/>
  <c r="R2108" i="12"/>
  <c r="W2108" i="12" s="1"/>
  <c r="R2107" i="12"/>
  <c r="R2106" i="12"/>
  <c r="W2106" i="12" s="1"/>
  <c r="R2105" i="12"/>
  <c r="R2104" i="12"/>
  <c r="R2103" i="12"/>
  <c r="R2102" i="12"/>
  <c r="R2101" i="12"/>
  <c r="R2100" i="12"/>
  <c r="R2099" i="12"/>
  <c r="R2098" i="12"/>
  <c r="R2097" i="12"/>
  <c r="R2096" i="12"/>
  <c r="R2095" i="12"/>
  <c r="R2094" i="12"/>
  <c r="R2093" i="12"/>
  <c r="R2092" i="12"/>
  <c r="R2091" i="12"/>
  <c r="R2090" i="12"/>
  <c r="R2089" i="12"/>
  <c r="R2088" i="12"/>
  <c r="W2088" i="12" s="1"/>
  <c r="R2087" i="12"/>
  <c r="R2086" i="12"/>
  <c r="R2085" i="12"/>
  <c r="R2084" i="12"/>
  <c r="R2083" i="12"/>
  <c r="R2082" i="12"/>
  <c r="R2081" i="12"/>
  <c r="R2080" i="12"/>
  <c r="R2079" i="12"/>
  <c r="R2078" i="12"/>
  <c r="R2077" i="12"/>
  <c r="R2076" i="12"/>
  <c r="R2075" i="12"/>
  <c r="R2074" i="12"/>
  <c r="R2073" i="12"/>
  <c r="R2072" i="12"/>
  <c r="R2071" i="12"/>
  <c r="R2070" i="12"/>
  <c r="R2069" i="12"/>
  <c r="R2067" i="12"/>
  <c r="R2064" i="12"/>
  <c r="R2063" i="12"/>
  <c r="R2062" i="12"/>
  <c r="R2061" i="12"/>
  <c r="W2061" i="12" s="1"/>
  <c r="R2060" i="12"/>
  <c r="R2059" i="12"/>
  <c r="R2058" i="12"/>
  <c r="R2057" i="12"/>
  <c r="R2056" i="12"/>
  <c r="R2055" i="12"/>
  <c r="R2054" i="12"/>
  <c r="R2053" i="12"/>
  <c r="R2052" i="12"/>
  <c r="R2051" i="12"/>
  <c r="R2050" i="12"/>
  <c r="R2049" i="12"/>
  <c r="R2048" i="12"/>
  <c r="R2047" i="12"/>
  <c r="R2046" i="12"/>
  <c r="R2045" i="12"/>
  <c r="R2044" i="12"/>
  <c r="R2043" i="12"/>
  <c r="R2042" i="12"/>
  <c r="R2041" i="12"/>
  <c r="R2040" i="12"/>
  <c r="R2039" i="12"/>
  <c r="R2038" i="12"/>
  <c r="R2037" i="12"/>
  <c r="R2036" i="12"/>
  <c r="R2035" i="12"/>
  <c r="R2034" i="12"/>
  <c r="R2033" i="12"/>
  <c r="R2032" i="12"/>
  <c r="R2031" i="12"/>
  <c r="R2030" i="12"/>
  <c r="R2029" i="12"/>
  <c r="R2028" i="12"/>
  <c r="R2024" i="12"/>
  <c r="R2023" i="12"/>
  <c r="R2022" i="12"/>
  <c r="R2021" i="12"/>
  <c r="R2020" i="12"/>
  <c r="R2019" i="12"/>
  <c r="R2018" i="12"/>
  <c r="R2017" i="12"/>
  <c r="R2016" i="12"/>
  <c r="R2015" i="12"/>
  <c r="R2014" i="12"/>
  <c r="R2013" i="12"/>
  <c r="R2012" i="12"/>
  <c r="R2011" i="12"/>
  <c r="R2010" i="12"/>
  <c r="R2009" i="12"/>
  <c r="R2007" i="12"/>
  <c r="R2006" i="12"/>
  <c r="R2005" i="12"/>
  <c r="R2004" i="12"/>
  <c r="R2003" i="12"/>
  <c r="R2000" i="12"/>
  <c r="R1999" i="12"/>
  <c r="R1998" i="12"/>
  <c r="R1997" i="12"/>
  <c r="R1996" i="12"/>
  <c r="R1995" i="12"/>
  <c r="R1994" i="12"/>
  <c r="R1993" i="12"/>
  <c r="R1992" i="12"/>
  <c r="R1991" i="12"/>
  <c r="R1990" i="12"/>
  <c r="R1989" i="12"/>
  <c r="R1988" i="12"/>
  <c r="R1987" i="12"/>
  <c r="R1986" i="12"/>
  <c r="R1985" i="12"/>
  <c r="R1984" i="12"/>
  <c r="R1983" i="12"/>
  <c r="R1982" i="12"/>
  <c r="R1981" i="12"/>
  <c r="R1980" i="12"/>
  <c r="R1979" i="12"/>
  <c r="R1978" i="12"/>
  <c r="R1977" i="12"/>
  <c r="R1976" i="12"/>
  <c r="R1975" i="12"/>
  <c r="R1974" i="12"/>
  <c r="R1973" i="12"/>
  <c r="R1972" i="12"/>
  <c r="R1971" i="12"/>
  <c r="R1969" i="12"/>
  <c r="R1968" i="12"/>
  <c r="R1967" i="12"/>
  <c r="R1966" i="12"/>
  <c r="R1965" i="12"/>
  <c r="R1964" i="12"/>
  <c r="R1963" i="12"/>
  <c r="R1962" i="12"/>
  <c r="R1961" i="12"/>
  <c r="R1960" i="12"/>
  <c r="R1959" i="12"/>
  <c r="R1958" i="12"/>
  <c r="R1957" i="12"/>
  <c r="R1956" i="12"/>
  <c r="R1955" i="12"/>
  <c r="R1954" i="12"/>
  <c r="R1953" i="12"/>
  <c r="R1951" i="12"/>
  <c r="R1949" i="12"/>
  <c r="R1943" i="12"/>
  <c r="R1942" i="12"/>
  <c r="R1941" i="12"/>
  <c r="R1940" i="12"/>
  <c r="R1938" i="12"/>
  <c r="R1936" i="12"/>
  <c r="R1935" i="12"/>
  <c r="R1934" i="12"/>
  <c r="R1933" i="12"/>
  <c r="R1932" i="12"/>
  <c r="R1931" i="12"/>
  <c r="R1930" i="12"/>
  <c r="R1929" i="12"/>
  <c r="R1926" i="12"/>
  <c r="R1925" i="12"/>
  <c r="R1923" i="12"/>
  <c r="R1922" i="12"/>
  <c r="R1921" i="12"/>
  <c r="R1920" i="12"/>
  <c r="R1919" i="12"/>
  <c r="R1918" i="12"/>
  <c r="R1916" i="12"/>
  <c r="R1915" i="12"/>
  <c r="R1914" i="12"/>
  <c r="R1913" i="12"/>
  <c r="R1911" i="12"/>
  <c r="R1906" i="12"/>
  <c r="R1905" i="12"/>
  <c r="R1904" i="12"/>
  <c r="R1903" i="12"/>
  <c r="R1898" i="12"/>
  <c r="R1897" i="12"/>
  <c r="R1896" i="12"/>
  <c r="R1895" i="12"/>
  <c r="R1894" i="12"/>
  <c r="R1893" i="12"/>
  <c r="R1883" i="12"/>
  <c r="R1882" i="12"/>
  <c r="R1878" i="12"/>
  <c r="R1877" i="12"/>
  <c r="R1876" i="12"/>
  <c r="R1875" i="12"/>
  <c r="R1874" i="12"/>
  <c r="R1873" i="12"/>
  <c r="R1872" i="12"/>
  <c r="R1871" i="12"/>
  <c r="R1870" i="12"/>
  <c r="R1869" i="12"/>
  <c r="R1868" i="12"/>
  <c r="R1867" i="12"/>
  <c r="R1866" i="12"/>
  <c r="R1863" i="12"/>
  <c r="R1862" i="12"/>
  <c r="R1861" i="12"/>
  <c r="R1860" i="12"/>
  <c r="R1859" i="12"/>
  <c r="R1858" i="12"/>
  <c r="R1857" i="12"/>
  <c r="R1856" i="12"/>
  <c r="R1850" i="12"/>
  <c r="R1849" i="12"/>
  <c r="R1848" i="12"/>
  <c r="R1843" i="12"/>
  <c r="R1842" i="12"/>
  <c r="R1841" i="12"/>
  <c r="R1840" i="12"/>
  <c r="R1839" i="12"/>
  <c r="R1838" i="12"/>
  <c r="R1837" i="12"/>
  <c r="R1836" i="12"/>
  <c r="R1835" i="12"/>
  <c r="R1834" i="12"/>
  <c r="R1833" i="12"/>
  <c r="R1819" i="12"/>
  <c r="R1818" i="12"/>
  <c r="R1816" i="12"/>
  <c r="R1812" i="12"/>
  <c r="R1811" i="12"/>
  <c r="R1809" i="12"/>
  <c r="R1807" i="12"/>
  <c r="R1804" i="12"/>
  <c r="R1803" i="12"/>
  <c r="R1802" i="12"/>
  <c r="R1801" i="12"/>
  <c r="R1800" i="12"/>
  <c r="R1799" i="12"/>
  <c r="R1797" i="12"/>
  <c r="R1796" i="12"/>
  <c r="R1795" i="12"/>
  <c r="R1794" i="12"/>
  <c r="R1792" i="12"/>
  <c r="R1791" i="12"/>
  <c r="R1790" i="12"/>
  <c r="R1789" i="12"/>
  <c r="R1788" i="12"/>
  <c r="R1785" i="12"/>
  <c r="R1784" i="12"/>
  <c r="R1783" i="12"/>
  <c r="R1782" i="12"/>
  <c r="R1781" i="12"/>
  <c r="R1780" i="12"/>
  <c r="R1779" i="12"/>
  <c r="R1778" i="12"/>
  <c r="R1777" i="12"/>
  <c r="R1776" i="12"/>
  <c r="R1775" i="12"/>
  <c r="R1770" i="12"/>
  <c r="R1769" i="12"/>
  <c r="R1767" i="12"/>
  <c r="R1765" i="12"/>
  <c r="R1764" i="12"/>
  <c r="R1763" i="12"/>
  <c r="R1762" i="12"/>
  <c r="R1761" i="12"/>
  <c r="R1760" i="12"/>
  <c r="R1758" i="12"/>
  <c r="R1757" i="12"/>
  <c r="R1756" i="12"/>
  <c r="R1752" i="12"/>
  <c r="R1751" i="12"/>
  <c r="R1750" i="12"/>
  <c r="R1749" i="12"/>
  <c r="R1748" i="12"/>
  <c r="R1747" i="12"/>
  <c r="R1746" i="12"/>
  <c r="R1743" i="12"/>
  <c r="R1742" i="12"/>
  <c r="R1741" i="12"/>
  <c r="R1739" i="12"/>
  <c r="R1738" i="12"/>
  <c r="R1736" i="12"/>
  <c r="R1735" i="12"/>
  <c r="R1734" i="12"/>
  <c r="R1733" i="12"/>
  <c r="R1732" i="12"/>
  <c r="R1731" i="12"/>
  <c r="R1730" i="12"/>
  <c r="R1729" i="12"/>
  <c r="R1728" i="12"/>
  <c r="R1727" i="12"/>
  <c r="R1726" i="12"/>
  <c r="R1725" i="12"/>
  <c r="R1724" i="12"/>
  <c r="R1723" i="12"/>
  <c r="R1720" i="12"/>
  <c r="R1718" i="12"/>
  <c r="R1699" i="12"/>
  <c r="R1693" i="12"/>
  <c r="R1692" i="12"/>
  <c r="R1691" i="12"/>
  <c r="R1690" i="12"/>
  <c r="R1689" i="12"/>
  <c r="R1688" i="12"/>
  <c r="R1687" i="12"/>
  <c r="R1686" i="12"/>
  <c r="R1685" i="12"/>
  <c r="R1683" i="12"/>
  <c r="R1678" i="12"/>
  <c r="R1674" i="12"/>
  <c r="R1673" i="12"/>
  <c r="R1672" i="12"/>
  <c r="R1655" i="12"/>
  <c r="R1654" i="12"/>
  <c r="R1653" i="12"/>
  <c r="R1652" i="12"/>
  <c r="R1651" i="12"/>
  <c r="R1650" i="12"/>
  <c r="R1639" i="12"/>
  <c r="R1638" i="12"/>
  <c r="R1637" i="12"/>
  <c r="R1636" i="12"/>
  <c r="R1635" i="12"/>
  <c r="R1626" i="12"/>
  <c r="R1625" i="12"/>
  <c r="R1624" i="12"/>
  <c r="R1623" i="12"/>
  <c r="R1622" i="12"/>
  <c r="R1608" i="12"/>
  <c r="R1607" i="12"/>
  <c r="R1606" i="12"/>
  <c r="R1605" i="12"/>
  <c r="R1604" i="12"/>
  <c r="R1603" i="12"/>
  <c r="R1600" i="12"/>
  <c r="R1597" i="12"/>
  <c r="R1595" i="12"/>
  <c r="R1593" i="12"/>
  <c r="R1591" i="12"/>
  <c r="R1590" i="12"/>
  <c r="R1589" i="12"/>
  <c r="R1586" i="12"/>
  <c r="R1585" i="12"/>
  <c r="R1584" i="12"/>
  <c r="R1583" i="12"/>
  <c r="R1581" i="12"/>
  <c r="R1575" i="12"/>
  <c r="R1573" i="12"/>
  <c r="R1572" i="12"/>
  <c r="R1571" i="12"/>
  <c r="R1570" i="12"/>
  <c r="R1566" i="12"/>
  <c r="R1564" i="12"/>
  <c r="R1559" i="12"/>
  <c r="R1558" i="12"/>
  <c r="R1554" i="12"/>
  <c r="R1553" i="12"/>
  <c r="R1552" i="12"/>
  <c r="R1550" i="12"/>
  <c r="R1549" i="12"/>
  <c r="R1548" i="12"/>
  <c r="R1546" i="12"/>
  <c r="R1545" i="12"/>
  <c r="R1544" i="12"/>
  <c r="R1540" i="12"/>
  <c r="R1539" i="12"/>
  <c r="R1537" i="12"/>
  <c r="R1536" i="12"/>
  <c r="R1535" i="12"/>
  <c r="R1534" i="12"/>
  <c r="R1533" i="12"/>
  <c r="R1532" i="12"/>
  <c r="R1531" i="12"/>
  <c r="R1518" i="12"/>
  <c r="R1516" i="12"/>
  <c r="R1510" i="12"/>
  <c r="R1509" i="12"/>
  <c r="R1508" i="12"/>
  <c r="R1507" i="12"/>
  <c r="R1506" i="12"/>
  <c r="R1504" i="12"/>
  <c r="R1503" i="12"/>
  <c r="R1502" i="12"/>
  <c r="R1501" i="12"/>
  <c r="R1500" i="12"/>
  <c r="R1499" i="12"/>
  <c r="R1498" i="12"/>
  <c r="R1495" i="12"/>
  <c r="R1494" i="12"/>
  <c r="R1493" i="12"/>
  <c r="R1492" i="12"/>
  <c r="R1491" i="12"/>
  <c r="R1490" i="12"/>
  <c r="R1488" i="12"/>
  <c r="R1487" i="12"/>
  <c r="R1466" i="12"/>
  <c r="R1465" i="12"/>
  <c r="R1463" i="12"/>
  <c r="R1461" i="12"/>
  <c r="R1460" i="12"/>
  <c r="R1450" i="12"/>
  <c r="R1449" i="12"/>
  <c r="R1437" i="12"/>
  <c r="R1436" i="12"/>
  <c r="R1435" i="12"/>
  <c r="R1434" i="12"/>
  <c r="R1433" i="12"/>
  <c r="R1432" i="12"/>
  <c r="R1431" i="12"/>
  <c r="R1425" i="12"/>
  <c r="R1424" i="12"/>
  <c r="R1423" i="12"/>
  <c r="R1422" i="12"/>
  <c r="R1418" i="12"/>
  <c r="R1417" i="12"/>
  <c r="R1416" i="12"/>
  <c r="R1415" i="12"/>
  <c r="R1414" i="12"/>
  <c r="R1413" i="12"/>
  <c r="R1411" i="12"/>
  <c r="R1408" i="12"/>
  <c r="R1407" i="12"/>
  <c r="R1406" i="12"/>
  <c r="R1405" i="12"/>
  <c r="R1404" i="12"/>
  <c r="R1403" i="12"/>
  <c r="R1394" i="12"/>
  <c r="R1393" i="12"/>
  <c r="R1392" i="12"/>
  <c r="R1391" i="12"/>
  <c r="R1390" i="12"/>
  <c r="R1389" i="12"/>
  <c r="R1388" i="12"/>
  <c r="R1386" i="12"/>
  <c r="R1385" i="12"/>
  <c r="R1384" i="12"/>
  <c r="R1378" i="12"/>
  <c r="R1377" i="12"/>
  <c r="R1376" i="12"/>
  <c r="R1371" i="12"/>
  <c r="R1367" i="12"/>
  <c r="R1366" i="12"/>
  <c r="R1362" i="12"/>
  <c r="R1361" i="12"/>
  <c r="R1359" i="12"/>
  <c r="R1358" i="12"/>
  <c r="R1355" i="12"/>
  <c r="R1354" i="12"/>
  <c r="R1353" i="12"/>
  <c r="R1352" i="12"/>
  <c r="R1351" i="12"/>
  <c r="R1348" i="12"/>
  <c r="R1347" i="12"/>
  <c r="R1346" i="12"/>
  <c r="R1345" i="12"/>
  <c r="R1344" i="12"/>
  <c r="R1341" i="12"/>
  <c r="R1340" i="12"/>
  <c r="R1325" i="12"/>
  <c r="R1324" i="12"/>
  <c r="R1322" i="12"/>
  <c r="R1316" i="12"/>
  <c r="R1315" i="12"/>
  <c r="R1314" i="12"/>
  <c r="R1313" i="12"/>
  <c r="R1312" i="12"/>
  <c r="R1311" i="12"/>
  <c r="R1303" i="12"/>
  <c r="R1302" i="12"/>
  <c r="R1298" i="12"/>
  <c r="R1294" i="12"/>
  <c r="R1293" i="12"/>
  <c r="R1292" i="12"/>
  <c r="R1290" i="12"/>
  <c r="R1289" i="12"/>
  <c r="R1288" i="12"/>
  <c r="R1268" i="12"/>
  <c r="R1266" i="12"/>
  <c r="R1265" i="12"/>
  <c r="R1261" i="12"/>
  <c r="R1259" i="12"/>
  <c r="R1258" i="12"/>
  <c r="R1257" i="12"/>
  <c r="R1256" i="12"/>
  <c r="R1255" i="12"/>
  <c r="R1254" i="12"/>
  <c r="R1250" i="12"/>
  <c r="R1249" i="12"/>
  <c r="R1248" i="12"/>
  <c r="R1247" i="12"/>
  <c r="R1244" i="12"/>
  <c r="R1243" i="12"/>
  <c r="R1240" i="12"/>
  <c r="R1236" i="12"/>
  <c r="R1235" i="12"/>
  <c r="R1234" i="12"/>
  <c r="R1233" i="12"/>
  <c r="R1217" i="12"/>
  <c r="R1216" i="12"/>
  <c r="R1215" i="12"/>
  <c r="R1214" i="12"/>
  <c r="R1210" i="12"/>
  <c r="R1209" i="12"/>
  <c r="R1208" i="12"/>
  <c r="R1205" i="12"/>
  <c r="R1204" i="12"/>
  <c r="R1200" i="12"/>
  <c r="R1199" i="12"/>
  <c r="R1198" i="12"/>
  <c r="R1197" i="12"/>
  <c r="R1196" i="12"/>
  <c r="R1194" i="12"/>
  <c r="R1193" i="12"/>
  <c r="R1192" i="12"/>
  <c r="R1188" i="12"/>
  <c r="R1187" i="12"/>
  <c r="R1186" i="12"/>
  <c r="R1185" i="12"/>
  <c r="R1178" i="12"/>
  <c r="R1177" i="12"/>
  <c r="R1176" i="12"/>
  <c r="R1175" i="12"/>
  <c r="R1174" i="12"/>
  <c r="R1173" i="12"/>
  <c r="R1163" i="12"/>
  <c r="R1155" i="12"/>
  <c r="R1154" i="12"/>
  <c r="R1153" i="12"/>
  <c r="R1152" i="12"/>
  <c r="R1147" i="12"/>
  <c r="R1146" i="12"/>
  <c r="R1144" i="12"/>
  <c r="R1143" i="12"/>
  <c r="R1142" i="12"/>
  <c r="R1141" i="12"/>
  <c r="R1135" i="12"/>
  <c r="R1132" i="12"/>
  <c r="R1131" i="12"/>
  <c r="R1126" i="12"/>
  <c r="R1122" i="12"/>
  <c r="R1117" i="12"/>
  <c r="R1116" i="12"/>
  <c r="R1115" i="12"/>
  <c r="R1112" i="12"/>
  <c r="R1108" i="12"/>
  <c r="R1102" i="12"/>
  <c r="R1090" i="12"/>
  <c r="R1089" i="12"/>
  <c r="R1087" i="12"/>
  <c r="R1086" i="12"/>
  <c r="R1084" i="12"/>
  <c r="R1083" i="12"/>
  <c r="R1081" i="12"/>
  <c r="R1080" i="12"/>
  <c r="R1079" i="12"/>
  <c r="R1078" i="12"/>
  <c r="R1077" i="12"/>
  <c r="R1076" i="12"/>
  <c r="R1075" i="12"/>
  <c r="R1074" i="12"/>
  <c r="R1073" i="12"/>
  <c r="R1051" i="12"/>
  <c r="R1050" i="12"/>
  <c r="R1049" i="12"/>
  <c r="R1048" i="12"/>
  <c r="W1048" i="12" s="1"/>
  <c r="R1047" i="12"/>
  <c r="R1046" i="12"/>
  <c r="R1045" i="12"/>
  <c r="R1043" i="12"/>
  <c r="R1042" i="12"/>
  <c r="R1041" i="12"/>
  <c r="R1038" i="12"/>
  <c r="R1037" i="12"/>
  <c r="R1036" i="12"/>
  <c r="R1032" i="12"/>
  <c r="R1031" i="12"/>
  <c r="R1030" i="12"/>
  <c r="R1029" i="12"/>
  <c r="R1028" i="12"/>
  <c r="R1027" i="12"/>
  <c r="R1026" i="12"/>
  <c r="R1025" i="12"/>
  <c r="R1024" i="12"/>
  <c r="R1014" i="12"/>
  <c r="R1013" i="12"/>
  <c r="R1010" i="12"/>
  <c r="R1009" i="12"/>
  <c r="R1002" i="12"/>
  <c r="R1001" i="12"/>
  <c r="R996" i="12"/>
  <c r="R994" i="12"/>
  <c r="R993" i="12"/>
  <c r="R992" i="12"/>
  <c r="R991" i="12"/>
  <c r="R969" i="12"/>
  <c r="R968" i="12"/>
  <c r="R967" i="12"/>
  <c r="R966" i="12"/>
  <c r="R963" i="12"/>
  <c r="R962" i="12"/>
  <c r="R961" i="12"/>
  <c r="R960" i="12"/>
  <c r="R950" i="12"/>
  <c r="R949" i="12"/>
  <c r="R948" i="12"/>
  <c r="R947" i="12"/>
  <c r="R946" i="12"/>
  <c r="R945" i="12"/>
  <c r="R944" i="12"/>
  <c r="R943" i="12"/>
  <c r="R942" i="12"/>
  <c r="R941" i="12"/>
  <c r="R940" i="12"/>
  <c r="R939" i="12"/>
  <c r="R938" i="12"/>
  <c r="R937" i="12"/>
  <c r="R936" i="12"/>
  <c r="R935" i="12"/>
  <c r="R928" i="12"/>
  <c r="R925" i="12"/>
  <c r="R924" i="12"/>
  <c r="R923" i="12"/>
  <c r="R922" i="12"/>
  <c r="R918" i="12"/>
  <c r="R912" i="12"/>
  <c r="R911" i="12"/>
  <c r="R909" i="12"/>
  <c r="R908" i="12"/>
  <c r="R907" i="12"/>
  <c r="R903" i="12"/>
  <c r="R902" i="12"/>
  <c r="R901" i="12"/>
  <c r="R899" i="12"/>
  <c r="R898" i="12"/>
  <c r="R897" i="12"/>
  <c r="R896" i="12"/>
  <c r="R895" i="12"/>
  <c r="R894" i="12"/>
  <c r="R893" i="12"/>
  <c r="R892" i="12"/>
  <c r="R891" i="12"/>
  <c r="R890" i="12"/>
  <c r="R889" i="12"/>
  <c r="R888" i="12"/>
  <c r="R887" i="12"/>
  <c r="R886" i="12"/>
  <c r="R885" i="12"/>
  <c r="R884" i="12"/>
  <c r="R883" i="12"/>
  <c r="R882" i="12"/>
  <c r="R881" i="12"/>
  <c r="R880" i="12"/>
  <c r="R879" i="12"/>
  <c r="R878" i="12"/>
  <c r="R877" i="12"/>
  <c r="R876" i="12"/>
  <c r="R875" i="12"/>
  <c r="R874" i="12"/>
  <c r="R873" i="12"/>
  <c r="R872" i="12"/>
  <c r="R871" i="12"/>
  <c r="R870" i="12"/>
  <c r="R869" i="12"/>
  <c r="R868" i="12"/>
  <c r="R867" i="12"/>
  <c r="R854" i="12"/>
  <c r="R853" i="12"/>
  <c r="R852" i="12"/>
  <c r="R847" i="12"/>
  <c r="R846" i="12"/>
  <c r="R838" i="12"/>
  <c r="R828" i="12"/>
  <c r="R819" i="12"/>
  <c r="R818" i="12"/>
  <c r="R815" i="12"/>
  <c r="R814" i="12"/>
  <c r="R813" i="12"/>
  <c r="R812" i="12"/>
  <c r="R811" i="12"/>
  <c r="R810" i="12"/>
  <c r="R786" i="12"/>
  <c r="R785" i="12"/>
  <c r="R784" i="12"/>
  <c r="R782" i="12"/>
  <c r="R777" i="12"/>
  <c r="R776" i="12"/>
  <c r="R775" i="12"/>
  <c r="R773" i="12"/>
  <c r="R772" i="12"/>
  <c r="R771" i="12"/>
  <c r="R770" i="12"/>
  <c r="R769" i="12"/>
  <c r="R767" i="12"/>
  <c r="R766" i="12"/>
  <c r="R765" i="12"/>
  <c r="R764" i="12"/>
  <c r="R763" i="12"/>
  <c r="R762" i="12"/>
  <c r="R761" i="12"/>
  <c r="R760" i="12"/>
  <c r="R759" i="12"/>
  <c r="R758" i="12"/>
  <c r="R757" i="12"/>
  <c r="R756" i="12"/>
  <c r="R755" i="12"/>
  <c r="R754" i="12"/>
  <c r="R753" i="12"/>
  <c r="R752" i="12"/>
  <c r="R751" i="12"/>
  <c r="R750" i="12"/>
  <c r="R749" i="12"/>
  <c r="R748" i="12"/>
  <c r="R747" i="12"/>
  <c r="R746" i="12"/>
  <c r="R745" i="12"/>
  <c r="R730" i="12"/>
  <c r="R729" i="12"/>
  <c r="R723" i="12"/>
  <c r="R722" i="12"/>
  <c r="R720" i="12"/>
  <c r="R716" i="12"/>
  <c r="R715" i="12"/>
  <c r="R714" i="12"/>
  <c r="R713" i="12"/>
  <c r="R712" i="12"/>
  <c r="R711" i="12"/>
  <c r="R710" i="12"/>
  <c r="R709" i="12"/>
  <c r="R698" i="12"/>
  <c r="R697" i="12"/>
  <c r="R695" i="12"/>
  <c r="R694" i="12"/>
  <c r="R690" i="12"/>
  <c r="R689" i="12"/>
  <c r="R685" i="12"/>
  <c r="R684" i="12"/>
  <c r="R683" i="12"/>
  <c r="R682" i="12"/>
  <c r="R681" i="12"/>
  <c r="R680" i="12"/>
  <c r="R679" i="12"/>
  <c r="R678" i="12"/>
  <c r="R676" i="12"/>
  <c r="R671" i="12"/>
  <c r="R670" i="12"/>
  <c r="R669" i="12"/>
  <c r="R668" i="12"/>
  <c r="R667" i="12"/>
  <c r="R666" i="12"/>
  <c r="R665" i="12"/>
  <c r="R664" i="12"/>
  <c r="R661" i="12"/>
  <c r="R659" i="12"/>
  <c r="R658" i="12"/>
  <c r="R655" i="12"/>
  <c r="R653" i="12"/>
  <c r="R651" i="12"/>
  <c r="R650" i="12"/>
  <c r="R649" i="12"/>
  <c r="R638" i="12"/>
  <c r="R635" i="12"/>
  <c r="R634" i="12"/>
  <c r="R633" i="12"/>
  <c r="R632" i="12"/>
  <c r="R631" i="12"/>
  <c r="R630" i="12"/>
  <c r="R629" i="12"/>
  <c r="R627" i="12"/>
  <c r="R626" i="12"/>
  <c r="R625" i="12"/>
  <c r="R624" i="12"/>
  <c r="R623" i="12"/>
  <c r="R622" i="12"/>
  <c r="R621" i="12"/>
  <c r="R620" i="12"/>
  <c r="R619" i="12"/>
  <c r="R618" i="12"/>
  <c r="R617" i="12"/>
  <c r="R616" i="12"/>
  <c r="R615" i="12"/>
  <c r="R614" i="12"/>
  <c r="R613" i="12"/>
  <c r="R612" i="12"/>
  <c r="R611" i="12"/>
  <c r="R610" i="12"/>
  <c r="R609" i="12"/>
  <c r="R608" i="12"/>
  <c r="R607" i="12"/>
  <c r="R606" i="12"/>
  <c r="R602" i="12"/>
  <c r="R599" i="12"/>
  <c r="R598" i="12"/>
  <c r="R597" i="12"/>
  <c r="R596" i="12"/>
  <c r="R595" i="12"/>
  <c r="R594" i="12"/>
  <c r="R593" i="12"/>
  <c r="R592" i="12"/>
  <c r="R591" i="12"/>
  <c r="R590" i="12"/>
  <c r="R588" i="12"/>
  <c r="R583" i="12"/>
  <c r="R581" i="12"/>
  <c r="R580" i="12"/>
  <c r="R579" i="12"/>
  <c r="R578" i="12"/>
  <c r="R577" i="12"/>
  <c r="R575" i="12"/>
  <c r="R574" i="12"/>
  <c r="R573" i="12"/>
  <c r="R572" i="12"/>
  <c r="R571" i="12"/>
  <c r="R570" i="12"/>
  <c r="R569" i="12"/>
  <c r="R568" i="12"/>
  <c r="R567" i="12"/>
  <c r="R566" i="12"/>
  <c r="R565" i="12"/>
  <c r="R564" i="12"/>
  <c r="R563" i="12"/>
  <c r="R562" i="12"/>
  <c r="R559" i="12"/>
  <c r="R558" i="12"/>
  <c r="R557" i="12"/>
  <c r="R553" i="12"/>
  <c r="R552" i="12"/>
  <c r="R548" i="12"/>
  <c r="R547" i="12"/>
  <c r="R546" i="12"/>
  <c r="R545" i="12"/>
  <c r="R544" i="12"/>
  <c r="R543" i="12"/>
  <c r="R542" i="12"/>
  <c r="R541" i="12"/>
  <c r="R540" i="12"/>
  <c r="R530" i="12"/>
  <c r="R522" i="12"/>
  <c r="R518" i="12"/>
  <c r="R515" i="12"/>
  <c r="R514" i="12"/>
  <c r="R497" i="12"/>
  <c r="R492" i="12"/>
  <c r="R490" i="12"/>
  <c r="R489" i="12"/>
  <c r="R485" i="12"/>
  <c r="R477" i="12"/>
  <c r="R473" i="12"/>
  <c r="R469" i="12"/>
  <c r="R464" i="12"/>
  <c r="R459" i="12"/>
  <c r="R458" i="12"/>
  <c r="R457" i="12"/>
  <c r="R456" i="12"/>
  <c r="R455" i="12"/>
  <c r="R451" i="12"/>
  <c r="R450" i="12"/>
  <c r="R449" i="12"/>
  <c r="R448" i="12"/>
  <c r="R442" i="12"/>
  <c r="R441" i="12"/>
  <c r="R440" i="12"/>
  <c r="R438" i="12"/>
  <c r="R427" i="12"/>
  <c r="R425" i="12"/>
  <c r="R421" i="12"/>
  <c r="R420" i="12"/>
  <c r="R416" i="12"/>
  <c r="R415" i="12"/>
  <c r="R413" i="12"/>
  <c r="R412" i="12"/>
  <c r="R411" i="12"/>
  <c r="R408" i="12"/>
  <c r="R406" i="12"/>
  <c r="R405" i="12"/>
  <c r="R404" i="12"/>
  <c r="R403" i="12"/>
  <c r="R394" i="12"/>
  <c r="R384" i="12"/>
  <c r="R383" i="12"/>
  <c r="R382" i="12"/>
  <c r="R368" i="12"/>
  <c r="R367" i="12"/>
  <c r="R366" i="12"/>
  <c r="R364" i="12"/>
  <c r="R359" i="12"/>
  <c r="R350" i="12"/>
  <c r="R343" i="12"/>
  <c r="R338" i="12"/>
  <c r="R332" i="12"/>
  <c r="R331" i="12"/>
  <c r="R330" i="12"/>
  <c r="R328" i="12"/>
  <c r="R327" i="12"/>
  <c r="R326" i="12"/>
  <c r="R305" i="12"/>
  <c r="R304" i="12"/>
  <c r="R288" i="12"/>
  <c r="R279" i="12"/>
  <c r="R276" i="12"/>
  <c r="R275" i="12"/>
  <c r="R272" i="12"/>
  <c r="R271" i="12"/>
  <c r="R269" i="12"/>
  <c r="R268" i="12"/>
  <c r="R267" i="12"/>
  <c r="R265" i="12"/>
  <c r="R262" i="12"/>
  <c r="R261" i="12"/>
  <c r="R258" i="12"/>
  <c r="R257" i="12"/>
  <c r="R256" i="12"/>
  <c r="R255" i="12"/>
  <c r="R239" i="12"/>
  <c r="R238" i="12"/>
  <c r="R237" i="12"/>
  <c r="R235" i="12"/>
  <c r="R234" i="12"/>
  <c r="R233" i="12"/>
  <c r="R232" i="12"/>
  <c r="R231" i="12"/>
  <c r="R229" i="12"/>
  <c r="R228" i="12"/>
  <c r="R203" i="12"/>
  <c r="R199" i="12"/>
  <c r="R198" i="12"/>
  <c r="R192" i="12"/>
  <c r="R186" i="12"/>
  <c r="R181" i="12"/>
  <c r="R173" i="12"/>
  <c r="R170" i="12"/>
  <c r="R169" i="12"/>
  <c r="R162" i="12"/>
  <c r="R161" i="12"/>
  <c r="R150" i="12"/>
  <c r="R149" i="12"/>
  <c r="R144" i="12"/>
  <c r="R142" i="12"/>
  <c r="R138" i="12"/>
  <c r="R137" i="12"/>
  <c r="R134" i="12"/>
  <c r="R129" i="12"/>
  <c r="R123" i="12"/>
  <c r="R121" i="12"/>
  <c r="R118" i="12"/>
  <c r="R117" i="12"/>
  <c r="R116" i="12"/>
  <c r="R113" i="12"/>
  <c r="R107" i="12"/>
  <c r="R106" i="12"/>
  <c r="R104" i="12"/>
  <c r="R102" i="12"/>
  <c r="R99" i="12"/>
  <c r="R98" i="12"/>
  <c r="R85" i="12"/>
  <c r="R84" i="12"/>
  <c r="R81" i="12"/>
  <c r="R80" i="12"/>
  <c r="R79" i="12"/>
  <c r="R78" i="12"/>
  <c r="R77" i="12"/>
  <c r="R74" i="12"/>
  <c r="R73" i="12"/>
  <c r="R72" i="12"/>
  <c r="R70" i="12"/>
  <c r="R68" i="12"/>
  <c r="R67" i="12"/>
  <c r="R61" i="12"/>
  <c r="R60" i="12"/>
  <c r="R58" i="12"/>
  <c r="R57" i="12"/>
  <c r="R56" i="12"/>
  <c r="R55" i="12"/>
  <c r="R54" i="12"/>
  <c r="R53" i="12"/>
  <c r="R52" i="12"/>
  <c r="R51" i="12"/>
  <c r="R50" i="12"/>
  <c r="R45" i="12"/>
  <c r="R41" i="12"/>
  <c r="R39" i="12"/>
  <c r="R38" i="12"/>
  <c r="R37" i="12"/>
  <c r="R36" i="12"/>
  <c r="R35" i="12"/>
  <c r="R34" i="12"/>
  <c r="R33" i="12"/>
  <c r="R32" i="12"/>
  <c r="R31" i="12"/>
  <c r="R30" i="12"/>
  <c r="R29" i="12"/>
  <c r="R28" i="12"/>
  <c r="R27" i="12"/>
  <c r="R24" i="12"/>
  <c r="R23" i="12"/>
  <c r="R21" i="12"/>
  <c r="P2198" i="12"/>
  <c r="P2197" i="12"/>
  <c r="P2196" i="12"/>
  <c r="P2195" i="12"/>
  <c r="P2194" i="12"/>
  <c r="P2193" i="12"/>
  <c r="P2192" i="12"/>
  <c r="P2191" i="12"/>
  <c r="P2190" i="12"/>
  <c r="P2189" i="12"/>
  <c r="P2188" i="12"/>
  <c r="P2187" i="12"/>
  <c r="P2186" i="12"/>
  <c r="P2185" i="12"/>
  <c r="P2184" i="12"/>
  <c r="P2183" i="12"/>
  <c r="P2182" i="12"/>
  <c r="P2181" i="12"/>
  <c r="P2180" i="12"/>
  <c r="P2179" i="12"/>
  <c r="P2178" i="12"/>
  <c r="P2177" i="12"/>
  <c r="P2176" i="12"/>
  <c r="P2175" i="12"/>
  <c r="P2174" i="12"/>
  <c r="P2173" i="12"/>
  <c r="P2172" i="12"/>
  <c r="P2171" i="12"/>
  <c r="P2170" i="12"/>
  <c r="P2169" i="12"/>
  <c r="P2168" i="12"/>
  <c r="P2167" i="12"/>
  <c r="P2166" i="12"/>
  <c r="P2165" i="12"/>
  <c r="P2164" i="12"/>
  <c r="P2163" i="12"/>
  <c r="P2162" i="12"/>
  <c r="P2161" i="12"/>
  <c r="P2160" i="12"/>
  <c r="P2159" i="12"/>
  <c r="P2158" i="12"/>
  <c r="P2157" i="12"/>
  <c r="P2156" i="12"/>
  <c r="P2155" i="12"/>
  <c r="P2154" i="12"/>
  <c r="P2153" i="12"/>
  <c r="P2152" i="12"/>
  <c r="P2151" i="12"/>
  <c r="P2150" i="12"/>
  <c r="P2149" i="12"/>
  <c r="P2148" i="12"/>
  <c r="P2147" i="12"/>
  <c r="P2146" i="12"/>
  <c r="P2145" i="12"/>
  <c r="P2144" i="12"/>
  <c r="P2143" i="12"/>
  <c r="P2142" i="12"/>
  <c r="P2141" i="12"/>
  <c r="P2140" i="12"/>
  <c r="P2139" i="12"/>
  <c r="P2138" i="12"/>
  <c r="P2137" i="12"/>
  <c r="P2136" i="12"/>
  <c r="P2135" i="12"/>
  <c r="P2134" i="12"/>
  <c r="P2133" i="12"/>
  <c r="P2132" i="12"/>
  <c r="P2131" i="12"/>
  <c r="P2129" i="12"/>
  <c r="P2128" i="12"/>
  <c r="P2127" i="12"/>
  <c r="P2126" i="12"/>
  <c r="P2125" i="12"/>
  <c r="P2124" i="12"/>
  <c r="P2123" i="12"/>
  <c r="P2122" i="12"/>
  <c r="P2121" i="12"/>
  <c r="P2120" i="12"/>
  <c r="P2119" i="12"/>
  <c r="P2118" i="12"/>
  <c r="P2117" i="12"/>
  <c r="P2116" i="12"/>
  <c r="P2115" i="12"/>
  <c r="P2114" i="12"/>
  <c r="P2113" i="12"/>
  <c r="P2112" i="12"/>
  <c r="P2111" i="12"/>
  <c r="P2110" i="12"/>
  <c r="P2109" i="12"/>
  <c r="P2108" i="12"/>
  <c r="P2107" i="12"/>
  <c r="P2106" i="12"/>
  <c r="P2105" i="12"/>
  <c r="P2104" i="12"/>
  <c r="P2103" i="12"/>
  <c r="P2102" i="12"/>
  <c r="P2101" i="12"/>
  <c r="P2100" i="12"/>
  <c r="P2099" i="12"/>
  <c r="P2098" i="12"/>
  <c r="P2097" i="12"/>
  <c r="P2096" i="12"/>
  <c r="P2095" i="12"/>
  <c r="P2094" i="12"/>
  <c r="P2093" i="12"/>
  <c r="P2092" i="12"/>
  <c r="P2091" i="12"/>
  <c r="P2090" i="12"/>
  <c r="P2089" i="12"/>
  <c r="P2088" i="12"/>
  <c r="P2087" i="12"/>
  <c r="P2086" i="12"/>
  <c r="P2085" i="12"/>
  <c r="P2084" i="12"/>
  <c r="P2083" i="12"/>
  <c r="P2082" i="12"/>
  <c r="P2081" i="12"/>
  <c r="P2080" i="12"/>
  <c r="P2079" i="12"/>
  <c r="P2078" i="12"/>
  <c r="P2077" i="12"/>
  <c r="P2076" i="12"/>
  <c r="P2075" i="12"/>
  <c r="P2074" i="12"/>
  <c r="P2073" i="12"/>
  <c r="P2072" i="12"/>
  <c r="P2071" i="12"/>
  <c r="P2070" i="12"/>
  <c r="P2069" i="12"/>
  <c r="P2067" i="12"/>
  <c r="P2064" i="12"/>
  <c r="P2063" i="12"/>
  <c r="P2062" i="12"/>
  <c r="P2061" i="12"/>
  <c r="P2060" i="12"/>
  <c r="P2059" i="12"/>
  <c r="P2058" i="12"/>
  <c r="P2057" i="12"/>
  <c r="P2056" i="12"/>
  <c r="P2055" i="12"/>
  <c r="P2054" i="12"/>
  <c r="P2053" i="12"/>
  <c r="P2052" i="12"/>
  <c r="P2051" i="12"/>
  <c r="P2050" i="12"/>
  <c r="P2049" i="12"/>
  <c r="P2048" i="12"/>
  <c r="P2047" i="12"/>
  <c r="P2046" i="12"/>
  <c r="P2045" i="12"/>
  <c r="P2044" i="12"/>
  <c r="P2043" i="12"/>
  <c r="P2042" i="12"/>
  <c r="P2041" i="12"/>
  <c r="P2040" i="12"/>
  <c r="P2039" i="12"/>
  <c r="P2038" i="12"/>
  <c r="P2037" i="12"/>
  <c r="P2036" i="12"/>
  <c r="P2035" i="12"/>
  <c r="P2034" i="12"/>
  <c r="P2033" i="12"/>
  <c r="P2032" i="12"/>
  <c r="P2031" i="12"/>
  <c r="P2030" i="12"/>
  <c r="P2029" i="12"/>
  <c r="P2028" i="12"/>
  <c r="P2024" i="12"/>
  <c r="P2023" i="12"/>
  <c r="P2022" i="12"/>
  <c r="P2021" i="12"/>
  <c r="P2020" i="12"/>
  <c r="P2019" i="12"/>
  <c r="P2018" i="12"/>
  <c r="P2017" i="12"/>
  <c r="P2016" i="12"/>
  <c r="P2015" i="12"/>
  <c r="P2014" i="12"/>
  <c r="P2013" i="12"/>
  <c r="P2012" i="12"/>
  <c r="P2011" i="12"/>
  <c r="P2010" i="12"/>
  <c r="P2009" i="12"/>
  <c r="P2007" i="12"/>
  <c r="P2006" i="12"/>
  <c r="P2005" i="12"/>
  <c r="P2004" i="12"/>
  <c r="P2003" i="12"/>
  <c r="P2000" i="12"/>
  <c r="P1999" i="12"/>
  <c r="P1998" i="12"/>
  <c r="P1997" i="12"/>
  <c r="P1996" i="12"/>
  <c r="P1995" i="12"/>
  <c r="P1994" i="12"/>
  <c r="P1993" i="12"/>
  <c r="P1992" i="12"/>
  <c r="P1991" i="12"/>
  <c r="P1990" i="12"/>
  <c r="P1989" i="12"/>
  <c r="P1988" i="12"/>
  <c r="P1987" i="12"/>
  <c r="P1986" i="12"/>
  <c r="P1985" i="12"/>
  <c r="P1984" i="12"/>
  <c r="P1983" i="12"/>
  <c r="P1982" i="12"/>
  <c r="P1981" i="12"/>
  <c r="P1980" i="12"/>
  <c r="P1979" i="12"/>
  <c r="P1978" i="12"/>
  <c r="P1977" i="12"/>
  <c r="P1976" i="12"/>
  <c r="P1975" i="12"/>
  <c r="P1974" i="12"/>
  <c r="P1973" i="12"/>
  <c r="P1972" i="12"/>
  <c r="P1971" i="12"/>
  <c r="P1969" i="12"/>
  <c r="P1968" i="12"/>
  <c r="P1967" i="12"/>
  <c r="P1966" i="12"/>
  <c r="P1965" i="12"/>
  <c r="P1964" i="12"/>
  <c r="P1963" i="12"/>
  <c r="P1962" i="12"/>
  <c r="P1961" i="12"/>
  <c r="P1960" i="12"/>
  <c r="P1959" i="12"/>
  <c r="P1958" i="12"/>
  <c r="P1957" i="12"/>
  <c r="P1956" i="12"/>
  <c r="P1955" i="12"/>
  <c r="P1954" i="12"/>
  <c r="P1953" i="12"/>
  <c r="P1951" i="12"/>
  <c r="P1949" i="12"/>
  <c r="P1943" i="12"/>
  <c r="P1942" i="12"/>
  <c r="P1941" i="12"/>
  <c r="P1940" i="12"/>
  <c r="P1938" i="12"/>
  <c r="P1936" i="12"/>
  <c r="P1935" i="12"/>
  <c r="P1934" i="12"/>
  <c r="P1933" i="12"/>
  <c r="P1932" i="12"/>
  <c r="P1931" i="12"/>
  <c r="P1930" i="12"/>
  <c r="P1929" i="12"/>
  <c r="P1926" i="12"/>
  <c r="P1925" i="12"/>
  <c r="P1923" i="12"/>
  <c r="P1922" i="12"/>
  <c r="P1921" i="12"/>
  <c r="P1920" i="12"/>
  <c r="P1919" i="12"/>
  <c r="P1918" i="12"/>
  <c r="P1916" i="12"/>
  <c r="P1915" i="12"/>
  <c r="P1914" i="12"/>
  <c r="P1913" i="12"/>
  <c r="P1911" i="12"/>
  <c r="P1906" i="12"/>
  <c r="P1905" i="12"/>
  <c r="P1904" i="12"/>
  <c r="P1903" i="12"/>
  <c r="P1898" i="12"/>
  <c r="P1897" i="12"/>
  <c r="P1896" i="12"/>
  <c r="P1895" i="12"/>
  <c r="P1894" i="12"/>
  <c r="P1893" i="12"/>
  <c r="P1883" i="12"/>
  <c r="P1882" i="12"/>
  <c r="P1878" i="12"/>
  <c r="P1877" i="12"/>
  <c r="P1876" i="12"/>
  <c r="P1875" i="12"/>
  <c r="P1874" i="12"/>
  <c r="P1873" i="12"/>
  <c r="P1872" i="12"/>
  <c r="P1871" i="12"/>
  <c r="P1870" i="12"/>
  <c r="P1869" i="12"/>
  <c r="P1868" i="12"/>
  <c r="P1867" i="12"/>
  <c r="P1866" i="12"/>
  <c r="P1863" i="12"/>
  <c r="P1862" i="12"/>
  <c r="P1861" i="12"/>
  <c r="P1860" i="12"/>
  <c r="P1859" i="12"/>
  <c r="P1858" i="12"/>
  <c r="P1857" i="12"/>
  <c r="P1856" i="12"/>
  <c r="P1850" i="12"/>
  <c r="P1849" i="12"/>
  <c r="P1848" i="12"/>
  <c r="P1843" i="12"/>
  <c r="P1842" i="12"/>
  <c r="P1841" i="12"/>
  <c r="P1840" i="12"/>
  <c r="P1839" i="12"/>
  <c r="P1838" i="12"/>
  <c r="P1837" i="12"/>
  <c r="P1836" i="12"/>
  <c r="P1835" i="12"/>
  <c r="P1834" i="12"/>
  <c r="P1833" i="12"/>
  <c r="P1819" i="12"/>
  <c r="P1818" i="12"/>
  <c r="P1816" i="12"/>
  <c r="P1812" i="12"/>
  <c r="P1811" i="12"/>
  <c r="P1809" i="12"/>
  <c r="P1807" i="12"/>
  <c r="P1804" i="12"/>
  <c r="P1803" i="12"/>
  <c r="P1802" i="12"/>
  <c r="P1801" i="12"/>
  <c r="P1800" i="12"/>
  <c r="P1799" i="12"/>
  <c r="P1797" i="12"/>
  <c r="P1796" i="12"/>
  <c r="P1795" i="12"/>
  <c r="P1794" i="12"/>
  <c r="P1792" i="12"/>
  <c r="P1791" i="12"/>
  <c r="P1790" i="12"/>
  <c r="P1789" i="12"/>
  <c r="P1788" i="12"/>
  <c r="P1785" i="12"/>
  <c r="P1784" i="12"/>
  <c r="P1783" i="12"/>
  <c r="P1782" i="12"/>
  <c r="P1781" i="12"/>
  <c r="P1780" i="12"/>
  <c r="P1779" i="12"/>
  <c r="P1778" i="12"/>
  <c r="P1777" i="12"/>
  <c r="P1776" i="12"/>
  <c r="P1775" i="12"/>
  <c r="P1770" i="12"/>
  <c r="P1769" i="12"/>
  <c r="P1767" i="12"/>
  <c r="P1765" i="12"/>
  <c r="P1764" i="12"/>
  <c r="P1763" i="12"/>
  <c r="P1762" i="12"/>
  <c r="P1761" i="12"/>
  <c r="P1760" i="12"/>
  <c r="P1758" i="12"/>
  <c r="P1757" i="12"/>
  <c r="P1756" i="12"/>
  <c r="P1752" i="12"/>
  <c r="P1751" i="12"/>
  <c r="P1750" i="12"/>
  <c r="P1749" i="12"/>
  <c r="P1748" i="12"/>
  <c r="P1747" i="12"/>
  <c r="P1746" i="12"/>
  <c r="P1743" i="12"/>
  <c r="P1742" i="12"/>
  <c r="P1741" i="12"/>
  <c r="P1739" i="12"/>
  <c r="P1738" i="12"/>
  <c r="P1736" i="12"/>
  <c r="P1735" i="12"/>
  <c r="P1734" i="12"/>
  <c r="P1733" i="12"/>
  <c r="P1732" i="12"/>
  <c r="P1731" i="12"/>
  <c r="P1730" i="12"/>
  <c r="P1729" i="12"/>
  <c r="P1728" i="12"/>
  <c r="P1727" i="12"/>
  <c r="P1726" i="12"/>
  <c r="P1725" i="12"/>
  <c r="P1724" i="12"/>
  <c r="P1723" i="12"/>
  <c r="P1720" i="12"/>
  <c r="P1718" i="12"/>
  <c r="P1699" i="12"/>
  <c r="P1693" i="12"/>
  <c r="P1692" i="12"/>
  <c r="P1691" i="12"/>
  <c r="P1690" i="12"/>
  <c r="P1689" i="12"/>
  <c r="P1688" i="12"/>
  <c r="P1687" i="12"/>
  <c r="P1686" i="12"/>
  <c r="P1685" i="12"/>
  <c r="P1683" i="12"/>
  <c r="P1678" i="12"/>
  <c r="P1674" i="12"/>
  <c r="P1673" i="12"/>
  <c r="P1672" i="12"/>
  <c r="P1655" i="12"/>
  <c r="P1654" i="12"/>
  <c r="P1653" i="12"/>
  <c r="P1652" i="12"/>
  <c r="P1651" i="12"/>
  <c r="P1650" i="12"/>
  <c r="P1639" i="12"/>
  <c r="P1638" i="12"/>
  <c r="P1637" i="12"/>
  <c r="P1636" i="12"/>
  <c r="P1635" i="12"/>
  <c r="P1626" i="12"/>
  <c r="P1625" i="12"/>
  <c r="P1624" i="12"/>
  <c r="P1623" i="12"/>
  <c r="P1622" i="12"/>
  <c r="P1608" i="12"/>
  <c r="P1607" i="12"/>
  <c r="P1606" i="12"/>
  <c r="P1605" i="12"/>
  <c r="P1604" i="12"/>
  <c r="P1603" i="12"/>
  <c r="P1600" i="12"/>
  <c r="P1597" i="12"/>
  <c r="P1595" i="12"/>
  <c r="P1593" i="12"/>
  <c r="P1591" i="12"/>
  <c r="P1590" i="12"/>
  <c r="P1589" i="12"/>
  <c r="P1586" i="12"/>
  <c r="P1585" i="12"/>
  <c r="P1584" i="12"/>
  <c r="P1583" i="12"/>
  <c r="P1581" i="12"/>
  <c r="P1575" i="12"/>
  <c r="P1573" i="12"/>
  <c r="P1572" i="12"/>
  <c r="P1571" i="12"/>
  <c r="P1570" i="12"/>
  <c r="P1566" i="12"/>
  <c r="P1564" i="12"/>
  <c r="P1559" i="12"/>
  <c r="P1558" i="12"/>
  <c r="P1554" i="12"/>
  <c r="P1553" i="12"/>
  <c r="P1552" i="12"/>
  <c r="P1550" i="12"/>
  <c r="P1549" i="12"/>
  <c r="P1548" i="12"/>
  <c r="P1546" i="12"/>
  <c r="P1545" i="12"/>
  <c r="P1544" i="12"/>
  <c r="P1540" i="12"/>
  <c r="P1539" i="12"/>
  <c r="P1537" i="12"/>
  <c r="P1536" i="12"/>
  <c r="P1535" i="12"/>
  <c r="P1534" i="12"/>
  <c r="P1533" i="12"/>
  <c r="P1532" i="12"/>
  <c r="P1531" i="12"/>
  <c r="P1518" i="12"/>
  <c r="P1516" i="12"/>
  <c r="P1510" i="12"/>
  <c r="P1509" i="12"/>
  <c r="P1508" i="12"/>
  <c r="P1507" i="12"/>
  <c r="P1506" i="12"/>
  <c r="P1504" i="12"/>
  <c r="P1503" i="12"/>
  <c r="P1502" i="12"/>
  <c r="P1501" i="12"/>
  <c r="P1500" i="12"/>
  <c r="P1499" i="12"/>
  <c r="P1498" i="12"/>
  <c r="P1495" i="12"/>
  <c r="P1494" i="12"/>
  <c r="P1493" i="12"/>
  <c r="P1492" i="12"/>
  <c r="P1491" i="12"/>
  <c r="P1490" i="12"/>
  <c r="P1488" i="12"/>
  <c r="P1487" i="12"/>
  <c r="P1466" i="12"/>
  <c r="P1465" i="12"/>
  <c r="P1463" i="12"/>
  <c r="P1461" i="12"/>
  <c r="P1460" i="12"/>
  <c r="P1450" i="12"/>
  <c r="P1449" i="12"/>
  <c r="P1437" i="12"/>
  <c r="P1436" i="12"/>
  <c r="P1435" i="12"/>
  <c r="P1434" i="12"/>
  <c r="P1433" i="12"/>
  <c r="P1432" i="12"/>
  <c r="P1431" i="12"/>
  <c r="P1425" i="12"/>
  <c r="P1424" i="12"/>
  <c r="P1423" i="12"/>
  <c r="P1422" i="12"/>
  <c r="P1418" i="12"/>
  <c r="P1417" i="12"/>
  <c r="P1416" i="12"/>
  <c r="P1415" i="12"/>
  <c r="P1414" i="12"/>
  <c r="P1413" i="12"/>
  <c r="P1411" i="12"/>
  <c r="P1408" i="12"/>
  <c r="P1407" i="12"/>
  <c r="P1406" i="12"/>
  <c r="P1405" i="12"/>
  <c r="P1404" i="12"/>
  <c r="P1403" i="12"/>
  <c r="P1394" i="12"/>
  <c r="P1393" i="12"/>
  <c r="P1392" i="12"/>
  <c r="P1391" i="12"/>
  <c r="P1390" i="12"/>
  <c r="P1389" i="12"/>
  <c r="P1388" i="12"/>
  <c r="P1386" i="12"/>
  <c r="P1385" i="12"/>
  <c r="P1384" i="12"/>
  <c r="P1378" i="12"/>
  <c r="P1377" i="12"/>
  <c r="P1376" i="12"/>
  <c r="P1371" i="12"/>
  <c r="P1367" i="12"/>
  <c r="P1366" i="12"/>
  <c r="P1362" i="12"/>
  <c r="P1361" i="12"/>
  <c r="P1359" i="12"/>
  <c r="P1358" i="12"/>
  <c r="P1355" i="12"/>
  <c r="P1354" i="12"/>
  <c r="P1353" i="12"/>
  <c r="P1352" i="12"/>
  <c r="P1351" i="12"/>
  <c r="P1348" i="12"/>
  <c r="P1347" i="12"/>
  <c r="P1346" i="12"/>
  <c r="P1345" i="12"/>
  <c r="P1344" i="12"/>
  <c r="P1341" i="12"/>
  <c r="P1340" i="12"/>
  <c r="P1325" i="12"/>
  <c r="P1324" i="12"/>
  <c r="P1322" i="12"/>
  <c r="P1316" i="12"/>
  <c r="P1315" i="12"/>
  <c r="P1314" i="12"/>
  <c r="P1313" i="12"/>
  <c r="P1312" i="12"/>
  <c r="P1311" i="12"/>
  <c r="P1303" i="12"/>
  <c r="P1302" i="12"/>
  <c r="P1298" i="12"/>
  <c r="P1294" i="12"/>
  <c r="P1293" i="12"/>
  <c r="P1292" i="12"/>
  <c r="P1290" i="12"/>
  <c r="P1289" i="12"/>
  <c r="P1288" i="12"/>
  <c r="P1268" i="12"/>
  <c r="P1266" i="12"/>
  <c r="P1265" i="12"/>
  <c r="P1261" i="12"/>
  <c r="P1259" i="12"/>
  <c r="P1258" i="12"/>
  <c r="P1257" i="12"/>
  <c r="P1256" i="12"/>
  <c r="P1255" i="12"/>
  <c r="P1254" i="12"/>
  <c r="P1250" i="12"/>
  <c r="P1249" i="12"/>
  <c r="P1248" i="12"/>
  <c r="P1247" i="12"/>
  <c r="P1244" i="12"/>
  <c r="P1243" i="12"/>
  <c r="P1240" i="12"/>
  <c r="P1236" i="12"/>
  <c r="P1235" i="12"/>
  <c r="P1234" i="12"/>
  <c r="P1233" i="12"/>
  <c r="P1217" i="12"/>
  <c r="P1216" i="12"/>
  <c r="P1215" i="12"/>
  <c r="P1214" i="12"/>
  <c r="P1210" i="12"/>
  <c r="P1209" i="12"/>
  <c r="P1208" i="12"/>
  <c r="P1205" i="12"/>
  <c r="P1204" i="12"/>
  <c r="P1200" i="12"/>
  <c r="P1199" i="12"/>
  <c r="P1198" i="12"/>
  <c r="P1197" i="12"/>
  <c r="P1196" i="12"/>
  <c r="P1194" i="12"/>
  <c r="P1193" i="12"/>
  <c r="P1192" i="12"/>
  <c r="P1188" i="12"/>
  <c r="P1187" i="12"/>
  <c r="P1186" i="12"/>
  <c r="P1185" i="12"/>
  <c r="P1178" i="12"/>
  <c r="P1177" i="12"/>
  <c r="P1176" i="12"/>
  <c r="P1175" i="12"/>
  <c r="P1174" i="12"/>
  <c r="P1173" i="12"/>
  <c r="P1163" i="12"/>
  <c r="P1155" i="12"/>
  <c r="P1154" i="12"/>
  <c r="P1153" i="12"/>
  <c r="P1152" i="12"/>
  <c r="P1147" i="12"/>
  <c r="P1146" i="12"/>
  <c r="P1144" i="12"/>
  <c r="P1143" i="12"/>
  <c r="P1142" i="12"/>
  <c r="P1141" i="12"/>
  <c r="P1135" i="12"/>
  <c r="P1132" i="12"/>
  <c r="P1131" i="12"/>
  <c r="P1126" i="12"/>
  <c r="P1122" i="12"/>
  <c r="P1117" i="12"/>
  <c r="P1116" i="12"/>
  <c r="P1115" i="12"/>
  <c r="P1112" i="12"/>
  <c r="P1108" i="12"/>
  <c r="P1102" i="12"/>
  <c r="P1090" i="12"/>
  <c r="P1089" i="12"/>
  <c r="P1087" i="12"/>
  <c r="P1086" i="12"/>
  <c r="P1084" i="12"/>
  <c r="P1083" i="12"/>
  <c r="P1081" i="12"/>
  <c r="P1080" i="12"/>
  <c r="P1079" i="12"/>
  <c r="P1078" i="12"/>
  <c r="P1077" i="12"/>
  <c r="P1076" i="12"/>
  <c r="P1075" i="12"/>
  <c r="P1074" i="12"/>
  <c r="P1073" i="12"/>
  <c r="P1051" i="12"/>
  <c r="P1050" i="12"/>
  <c r="P1049" i="12"/>
  <c r="P1048" i="12"/>
  <c r="P1047" i="12"/>
  <c r="P1046" i="12"/>
  <c r="P1045" i="12"/>
  <c r="P1043" i="12"/>
  <c r="P1042" i="12"/>
  <c r="P1041" i="12"/>
  <c r="P1038" i="12"/>
  <c r="P1037" i="12"/>
  <c r="P1036" i="12"/>
  <c r="P1032" i="12"/>
  <c r="P1031" i="12"/>
  <c r="P1030" i="12"/>
  <c r="P1029" i="12"/>
  <c r="P1028" i="12"/>
  <c r="P1027" i="12"/>
  <c r="P1026" i="12"/>
  <c r="P1025" i="12"/>
  <c r="P1024" i="12"/>
  <c r="P1014" i="12"/>
  <c r="P1013" i="12"/>
  <c r="P1010" i="12"/>
  <c r="P1009" i="12"/>
  <c r="P1002" i="12"/>
  <c r="P1001" i="12"/>
  <c r="P996" i="12"/>
  <c r="P994" i="12"/>
  <c r="P993" i="12"/>
  <c r="P992" i="12"/>
  <c r="P991" i="12"/>
  <c r="P969" i="12"/>
  <c r="P968" i="12"/>
  <c r="P967" i="12"/>
  <c r="P966" i="12"/>
  <c r="P963" i="12"/>
  <c r="P962" i="12"/>
  <c r="P961" i="12"/>
  <c r="P960" i="12"/>
  <c r="P950" i="12"/>
  <c r="P949" i="12"/>
  <c r="P948" i="12"/>
  <c r="P947" i="12"/>
  <c r="P946" i="12"/>
  <c r="P945" i="12"/>
  <c r="P944" i="12"/>
  <c r="P943" i="12"/>
  <c r="P942" i="12"/>
  <c r="P941" i="12"/>
  <c r="P940" i="12"/>
  <c r="P939" i="12"/>
  <c r="P938" i="12"/>
  <c r="P937" i="12"/>
  <c r="P936" i="12"/>
  <c r="P935" i="12"/>
  <c r="P928" i="12"/>
  <c r="P925" i="12"/>
  <c r="P924" i="12"/>
  <c r="P923" i="12"/>
  <c r="P922" i="12"/>
  <c r="P918" i="12"/>
  <c r="P912" i="12"/>
  <c r="P911" i="12"/>
  <c r="P909" i="12"/>
  <c r="P908" i="12"/>
  <c r="P907" i="12"/>
  <c r="P903" i="12"/>
  <c r="P902" i="12"/>
  <c r="P901" i="12"/>
  <c r="P899" i="12"/>
  <c r="P898" i="12"/>
  <c r="P897" i="12"/>
  <c r="P896" i="12"/>
  <c r="P895" i="12"/>
  <c r="P894" i="12"/>
  <c r="P893" i="12"/>
  <c r="P892" i="12"/>
  <c r="P891" i="12"/>
  <c r="P890" i="12"/>
  <c r="P889" i="12"/>
  <c r="P888" i="12"/>
  <c r="P887" i="12"/>
  <c r="P886" i="12"/>
  <c r="P885" i="12"/>
  <c r="P884" i="12"/>
  <c r="P883" i="12"/>
  <c r="P882" i="12"/>
  <c r="P881" i="12"/>
  <c r="P880" i="12"/>
  <c r="P879" i="12"/>
  <c r="P878" i="12"/>
  <c r="P877" i="12"/>
  <c r="P876" i="12"/>
  <c r="P875" i="12"/>
  <c r="P874" i="12"/>
  <c r="P873" i="12"/>
  <c r="P872" i="12"/>
  <c r="P871" i="12"/>
  <c r="P870" i="12"/>
  <c r="P869" i="12"/>
  <c r="P868" i="12"/>
  <c r="P867" i="12"/>
  <c r="P854" i="12"/>
  <c r="P853" i="12"/>
  <c r="P852" i="12"/>
  <c r="P847" i="12"/>
  <c r="P846" i="12"/>
  <c r="P838" i="12"/>
  <c r="P828" i="12"/>
  <c r="P819" i="12"/>
  <c r="P818" i="12"/>
  <c r="P815" i="12"/>
  <c r="P814" i="12"/>
  <c r="P813" i="12"/>
  <c r="P812" i="12"/>
  <c r="P811" i="12"/>
  <c r="P810" i="12"/>
  <c r="P786" i="12"/>
  <c r="P785" i="12"/>
  <c r="P784" i="12"/>
  <c r="P782" i="12"/>
  <c r="P777" i="12"/>
  <c r="P776" i="12"/>
  <c r="P775" i="12"/>
  <c r="P773" i="12"/>
  <c r="P772" i="12"/>
  <c r="P771" i="12"/>
  <c r="P770" i="12"/>
  <c r="P769" i="12"/>
  <c r="P767" i="12"/>
  <c r="P766" i="12"/>
  <c r="P765" i="12"/>
  <c r="P764" i="12"/>
  <c r="P763" i="12"/>
  <c r="P762" i="12"/>
  <c r="P761" i="12"/>
  <c r="P760" i="12"/>
  <c r="P759" i="12"/>
  <c r="P758" i="12"/>
  <c r="P757" i="12"/>
  <c r="P756" i="12"/>
  <c r="P755" i="12"/>
  <c r="P754" i="12"/>
  <c r="P753" i="12"/>
  <c r="P752" i="12"/>
  <c r="P751" i="12"/>
  <c r="P750" i="12"/>
  <c r="P749" i="12"/>
  <c r="P748" i="12"/>
  <c r="P747" i="12"/>
  <c r="P746" i="12"/>
  <c r="P745" i="12"/>
  <c r="P730" i="12"/>
  <c r="P729" i="12"/>
  <c r="P723" i="12"/>
  <c r="P722" i="12"/>
  <c r="P720" i="12"/>
  <c r="P716" i="12"/>
  <c r="P715" i="12"/>
  <c r="P714" i="12"/>
  <c r="P713" i="12"/>
  <c r="P712" i="12"/>
  <c r="P711" i="12"/>
  <c r="P710" i="12"/>
  <c r="P709" i="12"/>
  <c r="P698" i="12"/>
  <c r="P697" i="12"/>
  <c r="P695" i="12"/>
  <c r="P694" i="12"/>
  <c r="P690" i="12"/>
  <c r="P689" i="12"/>
  <c r="P685" i="12"/>
  <c r="P684" i="12"/>
  <c r="P683" i="12"/>
  <c r="P682" i="12"/>
  <c r="P681" i="12"/>
  <c r="P680" i="12"/>
  <c r="P679" i="12"/>
  <c r="P678" i="12"/>
  <c r="P676" i="12"/>
  <c r="P671" i="12"/>
  <c r="P670" i="12"/>
  <c r="P669" i="12"/>
  <c r="P668" i="12"/>
  <c r="P667" i="12"/>
  <c r="P666" i="12"/>
  <c r="P665" i="12"/>
  <c r="P664" i="12"/>
  <c r="P661" i="12"/>
  <c r="P659" i="12"/>
  <c r="P658" i="12"/>
  <c r="P655" i="12"/>
  <c r="P653" i="12"/>
  <c r="P651" i="12"/>
  <c r="P650" i="12"/>
  <c r="P649" i="12"/>
  <c r="P638" i="12"/>
  <c r="P635" i="12"/>
  <c r="P634" i="12"/>
  <c r="P633" i="12"/>
  <c r="P632" i="12"/>
  <c r="P631" i="12"/>
  <c r="P630" i="12"/>
  <c r="P629" i="12"/>
  <c r="P627" i="12"/>
  <c r="P626" i="12"/>
  <c r="P625" i="12"/>
  <c r="P624" i="12"/>
  <c r="P623" i="12"/>
  <c r="P622" i="12"/>
  <c r="P621" i="12"/>
  <c r="P620" i="12"/>
  <c r="P619" i="12"/>
  <c r="P618" i="12"/>
  <c r="P617" i="12"/>
  <c r="P616" i="12"/>
  <c r="P615" i="12"/>
  <c r="P614" i="12"/>
  <c r="P613" i="12"/>
  <c r="P612" i="12"/>
  <c r="P611" i="12"/>
  <c r="P610" i="12"/>
  <c r="P609" i="12"/>
  <c r="P608" i="12"/>
  <c r="P607" i="12"/>
  <c r="P606" i="12"/>
  <c r="P602" i="12"/>
  <c r="P599" i="12"/>
  <c r="P598" i="12"/>
  <c r="P597" i="12"/>
  <c r="P596" i="12"/>
  <c r="P595" i="12"/>
  <c r="P594" i="12"/>
  <c r="P593" i="12"/>
  <c r="P592" i="12"/>
  <c r="P591" i="12"/>
  <c r="P590" i="12"/>
  <c r="P588" i="12"/>
  <c r="P583" i="12"/>
  <c r="P581" i="12"/>
  <c r="P580" i="12"/>
  <c r="P579" i="12"/>
  <c r="P578" i="12"/>
  <c r="P577" i="12"/>
  <c r="P575" i="12"/>
  <c r="P574" i="12"/>
  <c r="P573" i="12"/>
  <c r="P572" i="12"/>
  <c r="P571" i="12"/>
  <c r="P570" i="12"/>
  <c r="P569" i="12"/>
  <c r="P568" i="12"/>
  <c r="P567" i="12"/>
  <c r="P566" i="12"/>
  <c r="P565" i="12"/>
  <c r="P564" i="12"/>
  <c r="P563" i="12"/>
  <c r="P562" i="12"/>
  <c r="P559" i="12"/>
  <c r="P558" i="12"/>
  <c r="P557" i="12"/>
  <c r="P553" i="12"/>
  <c r="P552" i="12"/>
  <c r="P548" i="12"/>
  <c r="P547" i="12"/>
  <c r="P546" i="12"/>
  <c r="P545" i="12"/>
  <c r="P544" i="12"/>
  <c r="P543" i="12"/>
  <c r="P542" i="12"/>
  <c r="P541" i="12"/>
  <c r="P540" i="12"/>
  <c r="P530" i="12"/>
  <c r="P522" i="12"/>
  <c r="P518" i="12"/>
  <c r="P515" i="12"/>
  <c r="P514" i="12"/>
  <c r="P497" i="12"/>
  <c r="P492" i="12"/>
  <c r="P490" i="12"/>
  <c r="P489" i="12"/>
  <c r="P485" i="12"/>
  <c r="P477" i="12"/>
  <c r="P473" i="12"/>
  <c r="P469" i="12"/>
  <c r="P464" i="12"/>
  <c r="P459" i="12"/>
  <c r="P458" i="12"/>
  <c r="P457" i="12"/>
  <c r="P456" i="12"/>
  <c r="P455" i="12"/>
  <c r="P451" i="12"/>
  <c r="P450" i="12"/>
  <c r="P449" i="12"/>
  <c r="P448" i="12"/>
  <c r="P442" i="12"/>
  <c r="P441" i="12"/>
  <c r="P440" i="12"/>
  <c r="P438" i="12"/>
  <c r="P427" i="12"/>
  <c r="P425" i="12"/>
  <c r="P421" i="12"/>
  <c r="P420" i="12"/>
  <c r="P416" i="12"/>
  <c r="P415" i="12"/>
  <c r="P413" i="12"/>
  <c r="P412" i="12"/>
  <c r="P411" i="12"/>
  <c r="P408" i="12"/>
  <c r="P406" i="12"/>
  <c r="P405" i="12"/>
  <c r="P404" i="12"/>
  <c r="P403" i="12"/>
  <c r="P394" i="12"/>
  <c r="P384" i="12"/>
  <c r="P383" i="12"/>
  <c r="P382" i="12"/>
  <c r="P368" i="12"/>
  <c r="P367" i="12"/>
  <c r="P366" i="12"/>
  <c r="P364" i="12"/>
  <c r="P359" i="12"/>
  <c r="P350" i="12"/>
  <c r="P343" i="12"/>
  <c r="P338" i="12"/>
  <c r="P332" i="12"/>
  <c r="P331" i="12"/>
  <c r="P330" i="12"/>
  <c r="P328" i="12"/>
  <c r="P327" i="12"/>
  <c r="P326" i="12"/>
  <c r="P305" i="12"/>
  <c r="P304" i="12"/>
  <c r="P288" i="12"/>
  <c r="P279" i="12"/>
  <c r="P276" i="12"/>
  <c r="P275" i="12"/>
  <c r="P272" i="12"/>
  <c r="P271" i="12"/>
  <c r="P269" i="12"/>
  <c r="P268" i="12"/>
  <c r="P267" i="12"/>
  <c r="P265" i="12"/>
  <c r="P262" i="12"/>
  <c r="P261" i="12"/>
  <c r="P258" i="12"/>
  <c r="P257" i="12"/>
  <c r="P256" i="12"/>
  <c r="P255" i="12"/>
  <c r="P239" i="12"/>
  <c r="P238" i="12"/>
  <c r="P237" i="12"/>
  <c r="P235" i="12"/>
  <c r="P234" i="12"/>
  <c r="P233" i="12"/>
  <c r="P232" i="12"/>
  <c r="P231" i="12"/>
  <c r="P229" i="12"/>
  <c r="P228" i="12"/>
  <c r="P203" i="12"/>
  <c r="P199" i="12"/>
  <c r="P198" i="12"/>
  <c r="P192" i="12"/>
  <c r="P186" i="12"/>
  <c r="P181" i="12"/>
  <c r="P173" i="12"/>
  <c r="P170" i="12"/>
  <c r="P169" i="12"/>
  <c r="P162" i="12"/>
  <c r="P161" i="12"/>
  <c r="P150" i="12"/>
  <c r="P149" i="12"/>
  <c r="P144" i="12"/>
  <c r="P142" i="12"/>
  <c r="P138" i="12"/>
  <c r="P137" i="12"/>
  <c r="P134" i="12"/>
  <c r="P129" i="12"/>
  <c r="P123" i="12"/>
  <c r="P121" i="12"/>
  <c r="P118" i="12"/>
  <c r="P117" i="12"/>
  <c r="P116" i="12"/>
  <c r="P113" i="12"/>
  <c r="P107" i="12"/>
  <c r="P106" i="12"/>
  <c r="P104" i="12"/>
  <c r="P102" i="12"/>
  <c r="P99" i="12"/>
  <c r="P98" i="12"/>
  <c r="P85" i="12"/>
  <c r="P84" i="12"/>
  <c r="P81" i="12"/>
  <c r="P80" i="12"/>
  <c r="P79" i="12"/>
  <c r="P78" i="12"/>
  <c r="P77" i="12"/>
  <c r="P74" i="12"/>
  <c r="P73" i="12"/>
  <c r="P72" i="12"/>
  <c r="P70" i="12"/>
  <c r="P68" i="12"/>
  <c r="P67" i="12"/>
  <c r="P61" i="12"/>
  <c r="P60" i="12"/>
  <c r="P58" i="12"/>
  <c r="P57" i="12"/>
  <c r="P56" i="12"/>
  <c r="P55" i="12"/>
  <c r="P54" i="12"/>
  <c r="P53" i="12"/>
  <c r="P52" i="12"/>
  <c r="P51" i="12"/>
  <c r="P50" i="12"/>
  <c r="P45" i="12"/>
  <c r="P41" i="12"/>
  <c r="P39" i="12"/>
  <c r="P38" i="12"/>
  <c r="P37" i="12"/>
  <c r="P36" i="12"/>
  <c r="P35" i="12"/>
  <c r="P34" i="12"/>
  <c r="P33" i="12"/>
  <c r="P32" i="12"/>
  <c r="P31" i="12"/>
  <c r="P30" i="12"/>
  <c r="P29" i="12"/>
  <c r="P28" i="12"/>
  <c r="P27" i="12"/>
  <c r="P24" i="12"/>
  <c r="P23" i="12"/>
  <c r="P21" i="12"/>
  <c r="N2197" i="12"/>
  <c r="N2196" i="12"/>
  <c r="N2195" i="12"/>
  <c r="N2194" i="12"/>
  <c r="N2193" i="12"/>
  <c r="N2192" i="12"/>
  <c r="N2191" i="12"/>
  <c r="N2190" i="12"/>
  <c r="N2189" i="12"/>
  <c r="N2188" i="12"/>
  <c r="N2187" i="12"/>
  <c r="N2179" i="12"/>
  <c r="N2178" i="12"/>
  <c r="N2176" i="12"/>
  <c r="N2175" i="12"/>
  <c r="N2174" i="12"/>
  <c r="N2173" i="12"/>
  <c r="N2172" i="12"/>
  <c r="N2171" i="12"/>
  <c r="N2166" i="12"/>
  <c r="N2158" i="12"/>
  <c r="N2157" i="12"/>
  <c r="N2156" i="12"/>
  <c r="N2155" i="12"/>
  <c r="N2153" i="12"/>
  <c r="N2146" i="12"/>
  <c r="N2138" i="12"/>
  <c r="N2137" i="12"/>
  <c r="N2136" i="12"/>
  <c r="N2135" i="12"/>
  <c r="N2134" i="12"/>
  <c r="N2133" i="12"/>
  <c r="N2132" i="12"/>
  <c r="N2129" i="12"/>
  <c r="N2122" i="12"/>
  <c r="N2121" i="12"/>
  <c r="N2113" i="12"/>
  <c r="N2112" i="12"/>
  <c r="N2110" i="12"/>
  <c r="N2109" i="12"/>
  <c r="N2105" i="12"/>
  <c r="N2104" i="12"/>
  <c r="N2103" i="12"/>
  <c r="N2102" i="12"/>
  <c r="N2101" i="12"/>
  <c r="N2100" i="12"/>
  <c r="N2099" i="12"/>
  <c r="N2098" i="12"/>
  <c r="N2097" i="12"/>
  <c r="N2096" i="12"/>
  <c r="N2092" i="12"/>
  <c r="N2091" i="12"/>
  <c r="N2090" i="12"/>
  <c r="N2089" i="12"/>
  <c r="N2086" i="12"/>
  <c r="N2085" i="12"/>
  <c r="N2084" i="12"/>
  <c r="N2083" i="12"/>
  <c r="N2082" i="12"/>
  <c r="N2081" i="12"/>
  <c r="N2080" i="12"/>
  <c r="N2079" i="12"/>
  <c r="N2078" i="12"/>
  <c r="N2077" i="12"/>
  <c r="N2076" i="12"/>
  <c r="N2074" i="12"/>
  <c r="N2073" i="12"/>
  <c r="N2072" i="12"/>
  <c r="N2071" i="12"/>
  <c r="N2070" i="12"/>
  <c r="N2064" i="12"/>
  <c r="N2063" i="12"/>
  <c r="N2059" i="12"/>
  <c r="N2052" i="12"/>
  <c r="N2051" i="12"/>
  <c r="N2050" i="12"/>
  <c r="N2049" i="12"/>
  <c r="N2048" i="12"/>
  <c r="N2047" i="12"/>
  <c r="N2046" i="12"/>
  <c r="N2045" i="12"/>
  <c r="N2044" i="12"/>
  <c r="N2043" i="12"/>
  <c r="N2042" i="12"/>
  <c r="N2041" i="12"/>
  <c r="N2040" i="12"/>
  <c r="N2032" i="12"/>
  <c r="N2031" i="12"/>
  <c r="N2030" i="12"/>
  <c r="N2029" i="12"/>
  <c r="N2020" i="12"/>
  <c r="N2019" i="12"/>
  <c r="N2018" i="12"/>
  <c r="N2017" i="12"/>
  <c r="N2016" i="12"/>
  <c r="N2015" i="12"/>
  <c r="N2014" i="12"/>
  <c r="N2013" i="12"/>
  <c r="N2007" i="12"/>
  <c r="N2006" i="12"/>
  <c r="N2005" i="12"/>
  <c r="N2004" i="12"/>
  <c r="N2003" i="12"/>
  <c r="N2000" i="12"/>
  <c r="N1999" i="12"/>
  <c r="N1998" i="12"/>
  <c r="N1997" i="12"/>
  <c r="N1996" i="12"/>
  <c r="N1993" i="12"/>
  <c r="N1975" i="12"/>
  <c r="N1968" i="12"/>
  <c r="N1967" i="12"/>
  <c r="N1966" i="12"/>
  <c r="N1965" i="12"/>
  <c r="N1964" i="12"/>
  <c r="N1963" i="12"/>
  <c r="N1959" i="12"/>
  <c r="N1958" i="12"/>
  <c r="N1957" i="12"/>
  <c r="N1956" i="12"/>
  <c r="N1955" i="12"/>
  <c r="N1954" i="12"/>
  <c r="N1953" i="12"/>
  <c r="N1951" i="12"/>
  <c r="N1949" i="12"/>
  <c r="N1942" i="12"/>
  <c r="N1941" i="12"/>
  <c r="N1940" i="12"/>
  <c r="N1938" i="12"/>
  <c r="N1936" i="12"/>
  <c r="N1935" i="12"/>
  <c r="N1934" i="12"/>
  <c r="N1933" i="12"/>
  <c r="N1932" i="12"/>
  <c r="N1929" i="12"/>
  <c r="N1922" i="12"/>
  <c r="N1921" i="12"/>
  <c r="N1916" i="12"/>
  <c r="N1915" i="12"/>
  <c r="N1914" i="12"/>
  <c r="N1913" i="12"/>
  <c r="N1906" i="12"/>
  <c r="N1905" i="12"/>
  <c r="N1904" i="12"/>
  <c r="N1903" i="12"/>
  <c r="N1898" i="12"/>
  <c r="N1897" i="12"/>
  <c r="N1896" i="12"/>
  <c r="N1895" i="12"/>
  <c r="N1894" i="12"/>
  <c r="N1893" i="12"/>
  <c r="N1883" i="12"/>
  <c r="N1869" i="12"/>
  <c r="N1868" i="12"/>
  <c r="N1867" i="12"/>
  <c r="N1866" i="12"/>
  <c r="N1863" i="12"/>
  <c r="N1862" i="12"/>
  <c r="N1861" i="12"/>
  <c r="N1859" i="12"/>
  <c r="N1858" i="12"/>
  <c r="N1857" i="12"/>
  <c r="N1856" i="12"/>
  <c r="N1850" i="12"/>
  <c r="N1849" i="12"/>
  <c r="N1848" i="12"/>
  <c r="N1836" i="12"/>
  <c r="N1835" i="12"/>
  <c r="N1834" i="12"/>
  <c r="N1833" i="12"/>
  <c r="N1819" i="12"/>
  <c r="N1818" i="12"/>
  <c r="N1812" i="12"/>
  <c r="N1809" i="12"/>
  <c r="N1802" i="12"/>
  <c r="N1801" i="12"/>
  <c r="N1800" i="12"/>
  <c r="N1799" i="12"/>
  <c r="N1797" i="12"/>
  <c r="N1796" i="12"/>
  <c r="N1795" i="12"/>
  <c r="N1794" i="12"/>
  <c r="N1792" i="12"/>
  <c r="N1791" i="12"/>
  <c r="N1790" i="12"/>
  <c r="N1778" i="12"/>
  <c r="N1777" i="12"/>
  <c r="N1776" i="12"/>
  <c r="N1775" i="12"/>
  <c r="N1770" i="12"/>
  <c r="N1769" i="12"/>
  <c r="N1763" i="12"/>
  <c r="N1762" i="12"/>
  <c r="N1758" i="12"/>
  <c r="N1757" i="12"/>
  <c r="N1752" i="12"/>
  <c r="N1751" i="12"/>
  <c r="N1750" i="12"/>
  <c r="N1749" i="12"/>
  <c r="N1748" i="12"/>
  <c r="N1746" i="12"/>
  <c r="N1743" i="12"/>
  <c r="N1742" i="12"/>
  <c r="N1741" i="12"/>
  <c r="N1739" i="12"/>
  <c r="N1738" i="12"/>
  <c r="N1736" i="12"/>
  <c r="N1735" i="12"/>
  <c r="N1734" i="12"/>
  <c r="N1733" i="12"/>
  <c r="N1732" i="12"/>
  <c r="N1726" i="12"/>
  <c r="N1725" i="12"/>
  <c r="N1724" i="12"/>
  <c r="N1723" i="12"/>
  <c r="N1720" i="12"/>
  <c r="N1718" i="12"/>
  <c r="N1699" i="12"/>
  <c r="N1688" i="12"/>
  <c r="N1686" i="12"/>
  <c r="N1685" i="12"/>
  <c r="N1683" i="12"/>
  <c r="N1678" i="12"/>
  <c r="N1674" i="12"/>
  <c r="N1673" i="12"/>
  <c r="N1672" i="12"/>
  <c r="N1655" i="12"/>
  <c r="N1654" i="12"/>
  <c r="N1653" i="12"/>
  <c r="N1652" i="12"/>
  <c r="N1651" i="12"/>
  <c r="N1650" i="12"/>
  <c r="N1639" i="12"/>
  <c r="N1638" i="12"/>
  <c r="N1637" i="12"/>
  <c r="N1636" i="12"/>
  <c r="N1635" i="12"/>
  <c r="N1626" i="12"/>
  <c r="N1625" i="12"/>
  <c r="N1624" i="12"/>
  <c r="N1623" i="12"/>
  <c r="N1622" i="12"/>
  <c r="N1608" i="12"/>
  <c r="N1606" i="12"/>
  <c r="N1605" i="12"/>
  <c r="N1603" i="12"/>
  <c r="N1600" i="12"/>
  <c r="N1597" i="12"/>
  <c r="N1595" i="12"/>
  <c r="N1593" i="12"/>
  <c r="N1591" i="12"/>
  <c r="N1590" i="12"/>
  <c r="N1589" i="12"/>
  <c r="N1586" i="12"/>
  <c r="N1585" i="12"/>
  <c r="N1584" i="12"/>
  <c r="N1583" i="12"/>
  <c r="N1581" i="12"/>
  <c r="N1573" i="12"/>
  <c r="N1572" i="12"/>
  <c r="N1571" i="12"/>
  <c r="N1570" i="12"/>
  <c r="N1566" i="12"/>
  <c r="N1564" i="12"/>
  <c r="N1559" i="12"/>
  <c r="N1554" i="12"/>
  <c r="N1553" i="12"/>
  <c r="N1552" i="12"/>
  <c r="N1546" i="12"/>
  <c r="N1545" i="12"/>
  <c r="N1544" i="12"/>
  <c r="N1537" i="12"/>
  <c r="N1534" i="12"/>
  <c r="N1533" i="12"/>
  <c r="N1532" i="12"/>
  <c r="N1531" i="12"/>
  <c r="N1518" i="12"/>
  <c r="N1516" i="12"/>
  <c r="N1510" i="12"/>
  <c r="N1509" i="12"/>
  <c r="N1508" i="12"/>
  <c r="N1507" i="12"/>
  <c r="N1506" i="12"/>
  <c r="N1501" i="12"/>
  <c r="N1500" i="12"/>
  <c r="N1499" i="12"/>
  <c r="N1498" i="12"/>
  <c r="N1493" i="12"/>
  <c r="N1492" i="12"/>
  <c r="N1491" i="12"/>
  <c r="N1490" i="12"/>
  <c r="N1488" i="12"/>
  <c r="N1487" i="12"/>
  <c r="N1466" i="12"/>
  <c r="N1465" i="12"/>
  <c r="N1463" i="12"/>
  <c r="N1461" i="12"/>
  <c r="N1460" i="12"/>
  <c r="N1450" i="12"/>
  <c r="N1449" i="12"/>
  <c r="N1435" i="12"/>
  <c r="N1434" i="12"/>
  <c r="N1433" i="12"/>
  <c r="N1432" i="12"/>
  <c r="N1431" i="12"/>
  <c r="N1425" i="12"/>
  <c r="N1424" i="12"/>
  <c r="N1423" i="12"/>
  <c r="N1416" i="12"/>
  <c r="N1414" i="12"/>
  <c r="N1413" i="12"/>
  <c r="N1411" i="12"/>
  <c r="N1408" i="12"/>
  <c r="N1407" i="12"/>
  <c r="N1406" i="12"/>
  <c r="N1405" i="12"/>
  <c r="N1404" i="12"/>
  <c r="N1403" i="12"/>
  <c r="N1391" i="12"/>
  <c r="N1389" i="12"/>
  <c r="N1388" i="12"/>
  <c r="N1386" i="12"/>
  <c r="N1385" i="12"/>
  <c r="N1384" i="12"/>
  <c r="N1378" i="12"/>
  <c r="N1377" i="12"/>
  <c r="N1376" i="12"/>
  <c r="N1371" i="12"/>
  <c r="N1367" i="12"/>
  <c r="N1362" i="12"/>
  <c r="N1361" i="12"/>
  <c r="N1359" i="12"/>
  <c r="N1358" i="12"/>
  <c r="N1355" i="12"/>
  <c r="N1354" i="12"/>
  <c r="N1353" i="12"/>
  <c r="N1352" i="12"/>
  <c r="N1351" i="12"/>
  <c r="N1348" i="12"/>
  <c r="N1347" i="12"/>
  <c r="N1346" i="12"/>
  <c r="N1345" i="12"/>
  <c r="N1344" i="12"/>
  <c r="N1341" i="12"/>
  <c r="N1340" i="12"/>
  <c r="N1325" i="12"/>
  <c r="N1324" i="12"/>
  <c r="N1322" i="12"/>
  <c r="N1316" i="12"/>
  <c r="N1315" i="12"/>
  <c r="N1314" i="12"/>
  <c r="N1313" i="12"/>
  <c r="N1312" i="12"/>
  <c r="N1311" i="12"/>
  <c r="N1303" i="12"/>
  <c r="N1302" i="12"/>
  <c r="N1290" i="12"/>
  <c r="N1289" i="12"/>
  <c r="N1288" i="12"/>
  <c r="N1268" i="12"/>
  <c r="N1266" i="12"/>
  <c r="N1265" i="12"/>
  <c r="N1261" i="12"/>
  <c r="N1259" i="12"/>
  <c r="N1258" i="12"/>
  <c r="N1257" i="12"/>
  <c r="N1256" i="12"/>
  <c r="N1255" i="12"/>
  <c r="N1254" i="12"/>
  <c r="N1250" i="12"/>
  <c r="N1249" i="12"/>
  <c r="N1247" i="12"/>
  <c r="N1243" i="12"/>
  <c r="N1236" i="12"/>
  <c r="N1235" i="12"/>
  <c r="N1234" i="12"/>
  <c r="N1233" i="12"/>
  <c r="N1217" i="12"/>
  <c r="N1216" i="12"/>
  <c r="N1215" i="12"/>
  <c r="N1214" i="12"/>
  <c r="N1210" i="12"/>
  <c r="N1205" i="12"/>
  <c r="N1204" i="12"/>
  <c r="N1199" i="12"/>
  <c r="N1198" i="12"/>
  <c r="N1197" i="12"/>
  <c r="N1196" i="12"/>
  <c r="N1194" i="12"/>
  <c r="N1193" i="12"/>
  <c r="N1188" i="12"/>
  <c r="N1187" i="12"/>
  <c r="N1186" i="12"/>
  <c r="N1185" i="12"/>
  <c r="N1178" i="12"/>
  <c r="N1177" i="12"/>
  <c r="N1176" i="12"/>
  <c r="N1175" i="12"/>
  <c r="N1174" i="12"/>
  <c r="N1173" i="12"/>
  <c r="N1163" i="12"/>
  <c r="N1155" i="12"/>
  <c r="N1154" i="12"/>
  <c r="N1153" i="12"/>
  <c r="N1152" i="12"/>
  <c r="N1147" i="12"/>
  <c r="N1146" i="12"/>
  <c r="N1144" i="12"/>
  <c r="N1143" i="12"/>
  <c r="N1142" i="12"/>
  <c r="N1141" i="12"/>
  <c r="N1135" i="12"/>
  <c r="N1132" i="12"/>
  <c r="N1131" i="12"/>
  <c r="N1122" i="12"/>
  <c r="N1117" i="12"/>
  <c r="N1116" i="12"/>
  <c r="N1115" i="12"/>
  <c r="N1112" i="12"/>
  <c r="N1108" i="12"/>
  <c r="N1102" i="12"/>
  <c r="N1090" i="12"/>
  <c r="N1089" i="12"/>
  <c r="N1087" i="12"/>
  <c r="N1086" i="12"/>
  <c r="N1084" i="12"/>
  <c r="N1083" i="12"/>
  <c r="N1081" i="12"/>
  <c r="N1075" i="12"/>
  <c r="N1074" i="12"/>
  <c r="N1073" i="12"/>
  <c r="N1051" i="12"/>
  <c r="N1050" i="12"/>
  <c r="N1049" i="12"/>
  <c r="N1047" i="12"/>
  <c r="N1046" i="12"/>
  <c r="N1045" i="12"/>
  <c r="N1043" i="12"/>
  <c r="N1042" i="12"/>
  <c r="N1041" i="12"/>
  <c r="N1037" i="12"/>
  <c r="N1036" i="12"/>
  <c r="N1025" i="12"/>
  <c r="N1024" i="12"/>
  <c r="N1014" i="12"/>
  <c r="N1013" i="12"/>
  <c r="N1010" i="12"/>
  <c r="N1009" i="12"/>
  <c r="N1002" i="12"/>
  <c r="N1001" i="12"/>
  <c r="N992" i="12"/>
  <c r="N991" i="12"/>
  <c r="N969" i="12"/>
  <c r="N968" i="12"/>
  <c r="N967" i="12"/>
  <c r="N966" i="12"/>
  <c r="N962" i="12"/>
  <c r="N961" i="12"/>
  <c r="N960" i="12"/>
  <c r="N950" i="12"/>
  <c r="N949" i="12"/>
  <c r="N948" i="12"/>
  <c r="N947" i="12"/>
  <c r="N946" i="12"/>
  <c r="N945" i="12"/>
  <c r="N944" i="12"/>
  <c r="N943" i="12"/>
  <c r="N942" i="12"/>
  <c r="N941" i="12"/>
  <c r="N940" i="12"/>
  <c r="N939" i="12"/>
  <c r="N938" i="12"/>
  <c r="N937" i="12"/>
  <c r="N936" i="12"/>
  <c r="N935" i="12"/>
  <c r="N928" i="12"/>
  <c r="N925" i="12"/>
  <c r="N923" i="12"/>
  <c r="N922" i="12"/>
  <c r="N918" i="12"/>
  <c r="N909" i="12"/>
  <c r="N908" i="12"/>
  <c r="N907" i="12"/>
  <c r="N903" i="12"/>
  <c r="N902" i="12"/>
  <c r="N891" i="12"/>
  <c r="N890" i="12"/>
  <c r="N878" i="12"/>
  <c r="N875" i="12"/>
  <c r="N869" i="12"/>
  <c r="N868" i="12"/>
  <c r="N867" i="12"/>
  <c r="N854" i="12"/>
  <c r="N853" i="12"/>
  <c r="N852" i="12"/>
  <c r="N847" i="12"/>
  <c r="N846" i="12"/>
  <c r="N838" i="12"/>
  <c r="N828" i="12"/>
  <c r="N819" i="12"/>
  <c r="N818" i="12"/>
  <c r="N810" i="12"/>
  <c r="N786" i="12"/>
  <c r="N785" i="12"/>
  <c r="N784" i="12"/>
  <c r="N782" i="12"/>
  <c r="N777" i="12"/>
  <c r="N776" i="12"/>
  <c r="N775" i="12"/>
  <c r="N773" i="12"/>
  <c r="N772" i="12"/>
  <c r="N771" i="12"/>
  <c r="N770" i="12"/>
  <c r="N769" i="12"/>
  <c r="N767" i="12"/>
  <c r="N766" i="12"/>
  <c r="N765" i="12"/>
  <c r="N764" i="12"/>
  <c r="N763" i="12"/>
  <c r="N762" i="12"/>
  <c r="N761" i="12"/>
  <c r="N760" i="12"/>
  <c r="N757" i="12"/>
  <c r="N756" i="12"/>
  <c r="N755" i="12"/>
  <c r="N754" i="12"/>
  <c r="N753" i="12"/>
  <c r="N752" i="12"/>
  <c r="N751" i="12"/>
  <c r="N750" i="12"/>
  <c r="N749" i="12"/>
  <c r="N748" i="12"/>
  <c r="N747" i="12"/>
  <c r="N745" i="12"/>
  <c r="N729" i="12"/>
  <c r="N722" i="12"/>
  <c r="N720" i="12"/>
  <c r="N716" i="12"/>
  <c r="N711" i="12"/>
  <c r="N710" i="12"/>
  <c r="N709" i="12"/>
  <c r="N697" i="12"/>
  <c r="N695" i="12"/>
  <c r="N694" i="12"/>
  <c r="N690" i="12"/>
  <c r="N689" i="12"/>
  <c r="N683" i="12"/>
  <c r="N679" i="12"/>
  <c r="N678" i="12"/>
  <c r="N676" i="12"/>
  <c r="N664" i="12"/>
  <c r="N661" i="12"/>
  <c r="N658" i="12"/>
  <c r="N655" i="12"/>
  <c r="N653" i="12"/>
  <c r="N649" i="12"/>
  <c r="N638" i="12"/>
  <c r="N629" i="12"/>
  <c r="N626" i="12"/>
  <c r="N625" i="12"/>
  <c r="N624" i="12"/>
  <c r="N623" i="12"/>
  <c r="N622" i="12"/>
  <c r="N621" i="12"/>
  <c r="N620" i="12"/>
  <c r="N619" i="12"/>
  <c r="N618" i="12"/>
  <c r="N588" i="12"/>
  <c r="N583" i="12"/>
  <c r="N581" i="12"/>
  <c r="N580" i="12"/>
  <c r="N579" i="12"/>
  <c r="N578" i="12"/>
  <c r="N577" i="12"/>
  <c r="N575" i="12"/>
  <c r="N574" i="12"/>
  <c r="N559" i="12"/>
  <c r="N553" i="12"/>
  <c r="N548" i="12"/>
  <c r="N547" i="12"/>
  <c r="N546" i="12"/>
  <c r="N545" i="12"/>
  <c r="N544" i="12"/>
  <c r="N543" i="12"/>
  <c r="N542" i="12"/>
  <c r="N530" i="12"/>
  <c r="N522" i="12"/>
  <c r="N515" i="12"/>
  <c r="N514" i="12"/>
  <c r="N497" i="12"/>
  <c r="N492" i="12"/>
  <c r="N477" i="12"/>
  <c r="N473" i="12"/>
  <c r="N459" i="12"/>
  <c r="N458" i="12"/>
  <c r="N451" i="12"/>
  <c r="N450" i="12"/>
  <c r="N449" i="12"/>
  <c r="N438" i="12"/>
  <c r="N427" i="12"/>
  <c r="N425" i="12"/>
  <c r="N421" i="12"/>
  <c r="N420" i="12"/>
  <c r="N394" i="12"/>
  <c r="N368" i="12"/>
  <c r="N367" i="12"/>
  <c r="N366" i="12"/>
  <c r="N364" i="12"/>
  <c r="N279" i="12"/>
  <c r="N262" i="12"/>
  <c r="N261" i="12"/>
  <c r="N258" i="12"/>
  <c r="N257" i="12"/>
  <c r="N256" i="12"/>
  <c r="N255" i="12"/>
  <c r="N239" i="12"/>
  <c r="N238" i="12"/>
  <c r="N237" i="12"/>
  <c r="N149" i="12"/>
  <c r="N144" i="12"/>
  <c r="N142" i="12"/>
  <c r="N138" i="12"/>
  <c r="N137" i="12"/>
  <c r="N129" i="12"/>
  <c r="N121" i="12"/>
  <c r="N117" i="12"/>
  <c r="N116" i="12"/>
  <c r="N113" i="12"/>
  <c r="N107" i="12"/>
  <c r="N106" i="12"/>
  <c r="N104" i="12"/>
  <c r="N99" i="12"/>
  <c r="N98" i="12"/>
  <c r="N85" i="12"/>
  <c r="N84" i="12"/>
  <c r="N80" i="12"/>
  <c r="N79" i="12"/>
  <c r="N78" i="12"/>
  <c r="N77" i="12"/>
  <c r="N73" i="12"/>
  <c r="N72" i="12"/>
  <c r="N70" i="12"/>
  <c r="N68" i="12"/>
  <c r="N67" i="12"/>
  <c r="N58" i="12"/>
  <c r="N57" i="12"/>
  <c r="N56" i="12"/>
  <c r="N53" i="12"/>
  <c r="N52" i="12"/>
  <c r="N39" i="12"/>
  <c r="N38" i="12"/>
  <c r="N37" i="12"/>
  <c r="N36" i="12"/>
  <c r="N28" i="12"/>
  <c r="D2" i="19"/>
  <c r="C2" i="20"/>
  <c r="C2" i="17"/>
  <c r="L2197" i="12"/>
  <c r="L2196" i="12"/>
  <c r="L2195" i="12"/>
  <c r="L2194" i="12"/>
  <c r="L2193" i="12"/>
  <c r="L2192" i="12"/>
  <c r="L2191" i="12"/>
  <c r="L2190" i="12"/>
  <c r="L2189" i="12"/>
  <c r="L2188" i="12"/>
  <c r="L2187" i="12"/>
  <c r="L2179" i="12"/>
  <c r="L2178" i="12"/>
  <c r="L2176" i="12"/>
  <c r="L2175" i="12"/>
  <c r="L2174" i="12"/>
  <c r="L2173" i="12"/>
  <c r="L2172" i="12"/>
  <c r="L2171" i="12"/>
  <c r="L2166" i="12"/>
  <c r="L2158" i="12"/>
  <c r="L2157" i="12"/>
  <c r="L2156" i="12"/>
  <c r="L2155" i="12"/>
  <c r="L2153" i="12"/>
  <c r="L2146" i="12"/>
  <c r="L2138" i="12"/>
  <c r="L2137" i="12"/>
  <c r="L2136" i="12"/>
  <c r="L2135" i="12"/>
  <c r="L2134" i="12"/>
  <c r="L2133" i="12"/>
  <c r="L2132" i="12"/>
  <c r="L2129" i="12"/>
  <c r="L2122" i="12"/>
  <c r="L2121" i="12"/>
  <c r="L2113" i="12"/>
  <c r="L2112" i="12"/>
  <c r="L2110" i="12"/>
  <c r="L2109" i="12"/>
  <c r="L2105" i="12"/>
  <c r="L2104" i="12"/>
  <c r="L2103" i="12"/>
  <c r="L2102" i="12"/>
  <c r="L2101" i="12"/>
  <c r="L2100" i="12"/>
  <c r="L2099" i="12"/>
  <c r="L2098" i="12"/>
  <c r="L2097" i="12"/>
  <c r="L2096" i="12"/>
  <c r="L2092" i="12"/>
  <c r="L2091" i="12"/>
  <c r="L2090" i="12"/>
  <c r="L2089" i="12"/>
  <c r="L2088" i="12"/>
  <c r="L2087" i="12"/>
  <c r="L2086" i="12"/>
  <c r="L2085" i="12"/>
  <c r="L2084" i="12"/>
  <c r="L2083" i="12"/>
  <c r="L2082" i="12"/>
  <c r="L2081" i="12"/>
  <c r="L2080" i="12"/>
  <c r="L2079" i="12"/>
  <c r="L2078" i="12"/>
  <c r="L2077" i="12"/>
  <c r="L2076" i="12"/>
  <c r="L2075" i="12"/>
  <c r="L2074" i="12"/>
  <c r="L2073" i="12"/>
  <c r="L2072" i="12"/>
  <c r="L2071" i="12"/>
  <c r="L2070" i="12"/>
  <c r="L2064" i="12"/>
  <c r="L2063" i="12"/>
  <c r="L2059" i="12"/>
  <c r="L2052" i="12"/>
  <c r="L2051" i="12"/>
  <c r="L2050" i="12"/>
  <c r="L2049" i="12"/>
  <c r="L2048" i="12"/>
  <c r="L2047" i="12"/>
  <c r="L2046" i="12"/>
  <c r="L2045" i="12"/>
  <c r="L2044" i="12"/>
  <c r="L2043" i="12"/>
  <c r="L2042" i="12"/>
  <c r="L2041" i="12"/>
  <c r="L2040" i="12"/>
  <c r="L2032" i="12"/>
  <c r="L2031" i="12"/>
  <c r="L2030" i="12"/>
  <c r="L2029" i="12"/>
  <c r="L2020" i="12"/>
  <c r="L2019" i="12"/>
  <c r="L2018" i="12"/>
  <c r="L2017" i="12"/>
  <c r="L2016" i="12"/>
  <c r="L2015" i="12"/>
  <c r="L2014" i="12"/>
  <c r="L2013" i="12"/>
  <c r="L2007" i="12"/>
  <c r="L2006" i="12"/>
  <c r="L2005" i="12"/>
  <c r="L2004" i="12"/>
  <c r="L2003" i="12"/>
  <c r="L2000" i="12"/>
  <c r="L1999" i="12"/>
  <c r="L1998" i="12"/>
  <c r="L1997" i="12"/>
  <c r="L1996" i="12"/>
  <c r="L1993" i="12"/>
  <c r="L1975" i="12"/>
  <c r="L1968" i="12"/>
  <c r="L1967" i="12"/>
  <c r="L1966" i="12"/>
  <c r="L1965" i="12"/>
  <c r="L1964" i="12"/>
  <c r="L1963" i="12"/>
  <c r="L1959" i="12"/>
  <c r="L1958" i="12"/>
  <c r="L1957" i="12"/>
  <c r="L1956" i="12"/>
  <c r="L1955" i="12"/>
  <c r="L1954" i="12"/>
  <c r="L1953" i="12"/>
  <c r="L1951" i="12"/>
  <c r="L1949" i="12"/>
  <c r="L1942" i="12"/>
  <c r="L1941" i="12"/>
  <c r="L1940" i="12"/>
  <c r="L1938" i="12"/>
  <c r="L1936" i="12"/>
  <c r="L1935" i="12"/>
  <c r="L1934" i="12"/>
  <c r="L1933" i="12"/>
  <c r="L1932" i="12"/>
  <c r="L1929" i="12"/>
  <c r="L1926" i="12"/>
  <c r="L1925" i="12"/>
  <c r="L1923" i="12"/>
  <c r="L1922" i="12"/>
  <c r="L1921" i="12"/>
  <c r="L1916" i="12"/>
  <c r="L1915" i="12"/>
  <c r="L1914" i="12"/>
  <c r="L1913" i="12"/>
  <c r="L1906" i="12"/>
  <c r="L1905" i="12"/>
  <c r="L1904" i="12"/>
  <c r="L1903" i="12"/>
  <c r="L1898" i="12"/>
  <c r="L1897" i="12"/>
  <c r="L1896" i="12"/>
  <c r="L1895" i="12"/>
  <c r="L1894" i="12"/>
  <c r="L1893" i="12"/>
  <c r="L1883" i="12"/>
  <c r="L1869" i="12"/>
  <c r="L1868" i="12"/>
  <c r="L1867" i="12"/>
  <c r="L1866" i="12"/>
  <c r="L1863" i="12"/>
  <c r="L1862" i="12"/>
  <c r="L1861" i="12"/>
  <c r="L1859" i="12"/>
  <c r="L1858" i="12"/>
  <c r="L1857" i="12"/>
  <c r="L1856" i="12"/>
  <c r="L1850" i="12"/>
  <c r="L1849" i="12"/>
  <c r="L1848" i="12"/>
  <c r="L1836" i="12"/>
  <c r="L1835" i="12"/>
  <c r="L1834" i="12"/>
  <c r="L1833" i="12"/>
  <c r="L1819" i="12"/>
  <c r="L1818" i="12"/>
  <c r="L1812" i="12"/>
  <c r="L1809" i="12"/>
  <c r="L1802" i="12"/>
  <c r="L1801" i="12"/>
  <c r="L1800" i="12"/>
  <c r="L1799" i="12"/>
  <c r="L1797" i="12"/>
  <c r="L1796" i="12"/>
  <c r="L1795" i="12"/>
  <c r="L1794" i="12"/>
  <c r="L1792" i="12"/>
  <c r="L1791" i="12"/>
  <c r="L1790" i="12"/>
  <c r="L1778" i="12"/>
  <c r="L1777" i="12"/>
  <c r="L1776" i="12"/>
  <c r="L1775" i="12"/>
  <c r="L1770" i="12"/>
  <c r="L1769" i="12"/>
  <c r="L1763" i="12"/>
  <c r="L1762" i="12"/>
  <c r="L1758" i="12"/>
  <c r="L1757" i="12"/>
  <c r="L1752" i="12"/>
  <c r="L1751" i="12"/>
  <c r="L1750" i="12"/>
  <c r="L1749" i="12"/>
  <c r="L1748" i="12"/>
  <c r="L1746" i="12"/>
  <c r="L1743" i="12"/>
  <c r="L1742" i="12"/>
  <c r="L1741" i="12"/>
  <c r="L1739" i="12"/>
  <c r="L1738" i="12"/>
  <c r="L1736" i="12"/>
  <c r="L1735" i="12"/>
  <c r="L1734" i="12"/>
  <c r="L1733" i="12"/>
  <c r="L1732" i="12"/>
  <c r="L1726" i="12"/>
  <c r="L1725" i="12"/>
  <c r="L1724" i="12"/>
  <c r="L1723" i="12"/>
  <c r="L1720" i="12"/>
  <c r="L1718" i="12"/>
  <c r="L1699" i="12"/>
  <c r="L1688" i="12"/>
  <c r="L1686" i="12"/>
  <c r="L1685" i="12"/>
  <c r="L1683" i="12"/>
  <c r="L1678" i="12"/>
  <c r="L1674" i="12"/>
  <c r="L1673" i="12"/>
  <c r="L1672" i="12"/>
  <c r="L1655" i="12"/>
  <c r="L1654" i="12"/>
  <c r="L1653" i="12"/>
  <c r="L1652" i="12"/>
  <c r="L1651" i="12"/>
  <c r="L1650" i="12"/>
  <c r="L1639" i="12"/>
  <c r="L1638" i="12"/>
  <c r="L1637" i="12"/>
  <c r="L1636" i="12"/>
  <c r="L1635" i="12"/>
  <c r="L1626" i="12"/>
  <c r="L1625" i="12"/>
  <c r="L1624" i="12"/>
  <c r="L1623" i="12"/>
  <c r="L1622" i="12"/>
  <c r="L1608" i="12"/>
  <c r="L1606" i="12"/>
  <c r="L1605" i="12"/>
  <c r="L1603" i="12"/>
  <c r="L1600" i="12"/>
  <c r="L1597" i="12"/>
  <c r="L1595" i="12"/>
  <c r="L1593" i="12"/>
  <c r="L1591" i="12"/>
  <c r="L1590" i="12"/>
  <c r="L1589" i="12"/>
  <c r="L1586" i="12"/>
  <c r="L1585" i="12"/>
  <c r="L1584" i="12"/>
  <c r="L1583" i="12"/>
  <c r="L1581" i="12"/>
  <c r="L1573" i="12"/>
  <c r="L1572" i="12"/>
  <c r="L1571" i="12"/>
  <c r="L1570" i="12"/>
  <c r="L1566" i="12"/>
  <c r="L1564" i="12"/>
  <c r="L1559" i="12"/>
  <c r="L1554" i="12"/>
  <c r="L1553" i="12"/>
  <c r="L1552" i="12"/>
  <c r="L1546" i="12"/>
  <c r="L1545" i="12"/>
  <c r="L1544" i="12"/>
  <c r="L1537" i="12"/>
  <c r="L1534" i="12"/>
  <c r="L1533" i="12"/>
  <c r="L1532" i="12"/>
  <c r="L1531" i="12"/>
  <c r="L1518" i="12"/>
  <c r="L1516" i="12"/>
  <c r="L1510" i="12"/>
  <c r="L1509" i="12"/>
  <c r="L1508" i="12"/>
  <c r="L1507" i="12"/>
  <c r="L1506" i="12"/>
  <c r="L1501" i="12"/>
  <c r="L1500" i="12"/>
  <c r="L1499" i="12"/>
  <c r="L1498" i="12"/>
  <c r="L1493" i="12"/>
  <c r="L1492" i="12"/>
  <c r="L1491" i="12"/>
  <c r="L1490" i="12"/>
  <c r="L1488" i="12"/>
  <c r="L1487" i="12"/>
  <c r="L1466" i="12"/>
  <c r="L1465" i="12"/>
  <c r="L1463" i="12"/>
  <c r="L1461" i="12"/>
  <c r="L1460" i="12"/>
  <c r="L1450" i="12"/>
  <c r="L1449" i="12"/>
  <c r="L1435" i="12"/>
  <c r="L1434" i="12"/>
  <c r="L1433" i="12"/>
  <c r="L1432" i="12"/>
  <c r="L1431" i="12"/>
  <c r="L1425" i="12"/>
  <c r="L1424" i="12"/>
  <c r="L1423" i="12"/>
  <c r="L1416" i="12"/>
  <c r="L1414" i="12"/>
  <c r="L1413" i="12"/>
  <c r="L1411" i="12"/>
  <c r="L1408" i="12"/>
  <c r="L1407" i="12"/>
  <c r="L1406" i="12"/>
  <c r="L1405" i="12"/>
  <c r="L1404" i="12"/>
  <c r="L1403" i="12"/>
  <c r="L1391" i="12"/>
  <c r="L1389" i="12"/>
  <c r="L1388" i="12"/>
  <c r="L1386" i="12"/>
  <c r="L1385" i="12"/>
  <c r="L1384" i="12"/>
  <c r="L1378" i="12"/>
  <c r="L1377" i="12"/>
  <c r="L1376" i="12"/>
  <c r="L1371" i="12"/>
  <c r="L1367" i="12"/>
  <c r="L1362" i="12"/>
  <c r="L1361" i="12"/>
  <c r="L1359" i="12"/>
  <c r="L1358" i="12"/>
  <c r="L1355" i="12"/>
  <c r="L1354" i="12"/>
  <c r="L1353" i="12"/>
  <c r="L1352" i="12"/>
  <c r="L1351" i="12"/>
  <c r="L1348" i="12"/>
  <c r="L1347" i="12"/>
  <c r="L1346" i="12"/>
  <c r="L1345" i="12"/>
  <c r="L1344" i="12"/>
  <c r="L1341" i="12"/>
  <c r="L1340" i="12"/>
  <c r="L1325" i="12"/>
  <c r="L1324" i="12"/>
  <c r="L1322" i="12"/>
  <c r="L1316" i="12"/>
  <c r="L1315" i="12"/>
  <c r="L1314" i="12"/>
  <c r="L1313" i="12"/>
  <c r="L1312" i="12"/>
  <c r="L1311" i="12"/>
  <c r="L1303" i="12"/>
  <c r="L1302" i="12"/>
  <c r="L1290" i="12"/>
  <c r="L1289" i="12"/>
  <c r="L1288" i="12"/>
  <c r="L1268" i="12"/>
  <c r="L1266" i="12"/>
  <c r="L1265" i="12"/>
  <c r="L1261" i="12"/>
  <c r="L1259" i="12"/>
  <c r="L1258" i="12"/>
  <c r="L1257" i="12"/>
  <c r="L1256" i="12"/>
  <c r="L1255" i="12"/>
  <c r="L1254" i="12"/>
  <c r="L1250" i="12"/>
  <c r="L1249" i="12"/>
  <c r="L1247" i="12"/>
  <c r="L1243" i="12"/>
  <c r="L1236" i="12"/>
  <c r="L1235" i="12"/>
  <c r="L1234" i="12"/>
  <c r="L1233" i="12"/>
  <c r="L1217" i="12"/>
  <c r="L1216" i="12"/>
  <c r="L1215" i="12"/>
  <c r="L1214" i="12"/>
  <c r="L1210" i="12"/>
  <c r="L1205" i="12"/>
  <c r="L1204" i="12"/>
  <c r="L1199" i="12"/>
  <c r="L1198" i="12"/>
  <c r="L1197" i="12"/>
  <c r="L1196" i="12"/>
  <c r="L1194" i="12"/>
  <c r="L1193" i="12"/>
  <c r="L1188" i="12"/>
  <c r="L1187" i="12"/>
  <c r="L1186" i="12"/>
  <c r="L1185" i="12"/>
  <c r="L1178" i="12"/>
  <c r="L1177" i="12"/>
  <c r="L1176" i="12"/>
  <c r="L1175" i="12"/>
  <c r="L1174" i="12"/>
  <c r="L1173" i="12"/>
  <c r="L1163" i="12"/>
  <c r="L1155" i="12"/>
  <c r="L1154" i="12"/>
  <c r="L1153" i="12"/>
  <c r="L1152" i="12"/>
  <c r="L1147" i="12"/>
  <c r="L1146" i="12"/>
  <c r="L1144" i="12"/>
  <c r="L1143" i="12"/>
  <c r="L1142" i="12"/>
  <c r="L1141" i="12"/>
  <c r="L1135" i="12"/>
  <c r="L1132" i="12"/>
  <c r="L1131" i="12"/>
  <c r="L1122" i="12"/>
  <c r="L1117" i="12"/>
  <c r="L1116" i="12"/>
  <c r="L1115" i="12"/>
  <c r="L1112" i="12"/>
  <c r="L1108" i="12"/>
  <c r="L1102" i="12"/>
  <c r="L1090" i="12"/>
  <c r="L1089" i="12"/>
  <c r="L1087" i="12"/>
  <c r="L1086" i="12"/>
  <c r="L1084" i="12"/>
  <c r="L1083" i="12"/>
  <c r="L1081" i="12"/>
  <c r="L1075" i="12"/>
  <c r="L1074" i="12"/>
  <c r="L1073" i="12"/>
  <c r="L1051" i="12"/>
  <c r="L1050" i="12"/>
  <c r="L1049" i="12"/>
  <c r="L1047" i="12"/>
  <c r="L1046" i="12"/>
  <c r="L1045" i="12"/>
  <c r="L1043" i="12"/>
  <c r="L1042" i="12"/>
  <c r="L1041" i="12"/>
  <c r="L1037" i="12"/>
  <c r="L1036" i="12"/>
  <c r="L1025" i="12"/>
  <c r="L1024" i="12"/>
  <c r="L1014" i="12"/>
  <c r="L1013" i="12"/>
  <c r="L1010" i="12"/>
  <c r="L1009" i="12"/>
  <c r="L1002" i="12"/>
  <c r="L1001" i="12"/>
  <c r="L992" i="12"/>
  <c r="L991" i="12"/>
  <c r="L969" i="12"/>
  <c r="L968" i="12"/>
  <c r="L967" i="12"/>
  <c r="L966" i="12"/>
  <c r="L962" i="12"/>
  <c r="L961" i="12"/>
  <c r="L960" i="12"/>
  <c r="L950" i="12"/>
  <c r="L949" i="12"/>
  <c r="L948" i="12"/>
  <c r="L947" i="12"/>
  <c r="L946" i="12"/>
  <c r="L945" i="12"/>
  <c r="L944" i="12"/>
  <c r="L943" i="12"/>
  <c r="L942" i="12"/>
  <c r="L941" i="12"/>
  <c r="L940" i="12"/>
  <c r="L939" i="12"/>
  <c r="L938" i="12"/>
  <c r="L937" i="12"/>
  <c r="L936" i="12"/>
  <c r="L935" i="12"/>
  <c r="L928" i="12"/>
  <c r="L925" i="12"/>
  <c r="L923" i="12"/>
  <c r="L922" i="12"/>
  <c r="L918" i="12"/>
  <c r="L909" i="12"/>
  <c r="L908" i="12"/>
  <c r="L907" i="12"/>
  <c r="L903" i="12"/>
  <c r="L902" i="12"/>
  <c r="L891" i="12"/>
  <c r="L890" i="12"/>
  <c r="L878" i="12"/>
  <c r="L875" i="12"/>
  <c r="L873" i="12"/>
  <c r="L869" i="12"/>
  <c r="L868" i="12"/>
  <c r="L867" i="12"/>
  <c r="L854" i="12"/>
  <c r="L853" i="12"/>
  <c r="L852" i="12"/>
  <c r="L847" i="12"/>
  <c r="L846" i="12"/>
  <c r="L838" i="12"/>
  <c r="L828" i="12"/>
  <c r="L819" i="12"/>
  <c r="L818" i="12"/>
  <c r="L810" i="12"/>
  <c r="L786" i="12"/>
  <c r="L785" i="12"/>
  <c r="L784" i="12"/>
  <c r="L782" i="12"/>
  <c r="L777" i="12"/>
  <c r="L776" i="12"/>
  <c r="L775" i="12"/>
  <c r="L773" i="12"/>
  <c r="L772" i="12"/>
  <c r="L771" i="12"/>
  <c r="L770" i="12"/>
  <c r="L769" i="12"/>
  <c r="L767" i="12"/>
  <c r="L766" i="12"/>
  <c r="L765" i="12"/>
  <c r="L764" i="12"/>
  <c r="L763" i="12"/>
  <c r="L762" i="12"/>
  <c r="L761" i="12"/>
  <c r="L760" i="12"/>
  <c r="L757" i="12"/>
  <c r="L756" i="12"/>
  <c r="L755" i="12"/>
  <c r="L754" i="12"/>
  <c r="L753" i="12"/>
  <c r="L752" i="12"/>
  <c r="L751" i="12"/>
  <c r="L750" i="12"/>
  <c r="L749" i="12"/>
  <c r="L748" i="12"/>
  <c r="L747" i="12"/>
  <c r="L745" i="12"/>
  <c r="L729" i="12"/>
  <c r="L722" i="12"/>
  <c r="L720" i="12"/>
  <c r="L716" i="12"/>
  <c r="L711" i="12"/>
  <c r="L710" i="12"/>
  <c r="L709" i="12"/>
  <c r="L697" i="12"/>
  <c r="L695" i="12"/>
  <c r="L694" i="12"/>
  <c r="L690" i="12"/>
  <c r="L689" i="12"/>
  <c r="L683" i="12"/>
  <c r="L679" i="12"/>
  <c r="L678" i="12"/>
  <c r="L676" i="12"/>
  <c r="L664" i="12"/>
  <c r="L661" i="12"/>
  <c r="L658" i="12"/>
  <c r="L655" i="12"/>
  <c r="L653" i="12"/>
  <c r="L649" i="12"/>
  <c r="L638" i="12"/>
  <c r="L629" i="12"/>
  <c r="L626" i="12"/>
  <c r="L625" i="12"/>
  <c r="L624" i="12"/>
  <c r="L623" i="12"/>
  <c r="L622" i="12"/>
  <c r="L621" i="12"/>
  <c r="L620" i="12"/>
  <c r="L619" i="12"/>
  <c r="L618" i="12"/>
  <c r="L588" i="12"/>
  <c r="L583" i="12"/>
  <c r="L581" i="12"/>
  <c r="L580" i="12"/>
  <c r="L579" i="12"/>
  <c r="L578" i="12"/>
  <c r="L577" i="12"/>
  <c r="L575" i="12"/>
  <c r="L574" i="12"/>
  <c r="L559" i="12"/>
  <c r="L553" i="12"/>
  <c r="L548" i="12"/>
  <c r="L547" i="12"/>
  <c r="L546" i="12"/>
  <c r="L545" i="12"/>
  <c r="L544" i="12"/>
  <c r="L543" i="12"/>
  <c r="L542" i="12"/>
  <c r="L530" i="12"/>
  <c r="L522" i="12"/>
  <c r="L515" i="12"/>
  <c r="L514" i="12"/>
  <c r="L497" i="12"/>
  <c r="L492" i="12"/>
  <c r="L477" i="12"/>
  <c r="L473" i="12"/>
  <c r="L459" i="12"/>
  <c r="L458" i="12"/>
  <c r="L451" i="12"/>
  <c r="L450" i="12"/>
  <c r="L449" i="12"/>
  <c r="L438" i="12"/>
  <c r="L427" i="12"/>
  <c r="L425" i="12"/>
  <c r="L421" i="12"/>
  <c r="L420" i="12"/>
  <c r="L394" i="12"/>
  <c r="L368" i="12"/>
  <c r="L367" i="12"/>
  <c r="L366" i="12"/>
  <c r="L364" i="12"/>
  <c r="L279" i="12"/>
  <c r="L262" i="12"/>
  <c r="L261" i="12"/>
  <c r="L258" i="12"/>
  <c r="L257" i="12"/>
  <c r="L256" i="12"/>
  <c r="L255" i="12"/>
  <c r="L239" i="12"/>
  <c r="L238" i="12"/>
  <c r="L237" i="12"/>
  <c r="L149" i="12"/>
  <c r="L144" i="12"/>
  <c r="L142" i="12"/>
  <c r="L138" i="12"/>
  <c r="L137" i="12"/>
  <c r="L129" i="12"/>
  <c r="L121" i="12"/>
  <c r="L117" i="12"/>
  <c r="L116" i="12"/>
  <c r="L113" i="12"/>
  <c r="L107" i="12"/>
  <c r="L106" i="12"/>
  <c r="L104" i="12"/>
  <c r="L99" i="12"/>
  <c r="L98" i="12"/>
  <c r="L85" i="12"/>
  <c r="L84" i="12"/>
  <c r="L80" i="12"/>
  <c r="L79" i="12"/>
  <c r="L78" i="12"/>
  <c r="L77" i="12"/>
  <c r="L73" i="12"/>
  <c r="L72" i="12"/>
  <c r="L70" i="12"/>
  <c r="L68" i="12"/>
  <c r="L67" i="12"/>
  <c r="L58" i="12"/>
  <c r="L57" i="12"/>
  <c r="L56" i="12"/>
  <c r="L53" i="12"/>
  <c r="L52" i="12"/>
  <c r="L39" i="12"/>
  <c r="L38" i="12"/>
  <c r="L37" i="12"/>
  <c r="L36" i="12"/>
  <c r="L28" i="12"/>
  <c r="C2" i="18"/>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3" i="17"/>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3" i="18"/>
  <c r="D27" i="12"/>
  <c r="D24" i="12"/>
  <c r="D2198" i="12"/>
  <c r="D2197" i="12"/>
  <c r="D2196" i="12"/>
  <c r="D2195" i="12"/>
  <c r="D2194" i="12"/>
  <c r="D2193" i="12"/>
  <c r="D2192" i="12"/>
  <c r="D2191" i="12"/>
  <c r="D2190" i="12"/>
  <c r="D2189" i="12"/>
  <c r="D2188" i="12"/>
  <c r="D2187" i="12"/>
  <c r="D2186" i="12"/>
  <c r="D2185" i="12"/>
  <c r="D2184" i="12"/>
  <c r="D2183" i="12"/>
  <c r="D2182" i="12"/>
  <c r="D2181" i="12"/>
  <c r="D2180" i="12"/>
  <c r="D2179" i="12"/>
  <c r="D2178" i="12"/>
  <c r="D2177" i="12"/>
  <c r="D2176" i="12"/>
  <c r="D2175" i="12"/>
  <c r="D2174" i="12"/>
  <c r="D2173" i="12"/>
  <c r="D2172" i="12"/>
  <c r="D2171" i="12"/>
  <c r="D2170" i="12"/>
  <c r="D2169" i="12"/>
  <c r="D2168" i="12"/>
  <c r="D2167" i="12"/>
  <c r="D2166" i="12"/>
  <c r="D2165" i="12"/>
  <c r="D2164" i="12"/>
  <c r="D2163" i="12"/>
  <c r="D2162" i="12"/>
  <c r="D2161" i="12"/>
  <c r="D2160" i="12"/>
  <c r="D2159" i="12"/>
  <c r="D2158" i="12"/>
  <c r="D2157" i="12"/>
  <c r="D2156" i="12"/>
  <c r="D2155" i="12"/>
  <c r="D2154" i="12"/>
  <c r="D2153" i="12"/>
  <c r="D2152" i="12"/>
  <c r="D2151" i="12"/>
  <c r="D2150" i="12"/>
  <c r="D2149" i="12"/>
  <c r="D2148" i="12"/>
  <c r="D2147" i="12"/>
  <c r="D2146" i="12"/>
  <c r="D2145" i="12"/>
  <c r="D2144" i="12"/>
  <c r="D2143" i="12"/>
  <c r="D2142" i="12"/>
  <c r="D2141" i="12"/>
  <c r="D2140" i="12"/>
  <c r="D2139" i="12"/>
  <c r="D2138" i="12"/>
  <c r="D2137" i="12"/>
  <c r="D2136" i="12"/>
  <c r="D2135" i="12"/>
  <c r="D2134" i="12"/>
  <c r="D2133" i="12"/>
  <c r="D2132" i="12"/>
  <c r="D2131" i="12"/>
  <c r="D2129" i="12"/>
  <c r="D2128" i="12"/>
  <c r="D2127" i="12"/>
  <c r="D2126" i="12"/>
  <c r="D2125" i="12"/>
  <c r="D2124" i="12"/>
  <c r="D2123" i="12"/>
  <c r="D2122" i="12"/>
  <c r="D2121" i="12"/>
  <c r="D2120" i="12"/>
  <c r="D2119" i="12"/>
  <c r="D2118" i="12"/>
  <c r="D2117" i="12"/>
  <c r="D2116" i="12"/>
  <c r="D2115" i="12"/>
  <c r="D2114" i="12"/>
  <c r="D2113" i="12"/>
  <c r="D2112" i="12"/>
  <c r="D2111" i="12"/>
  <c r="D2110" i="12"/>
  <c r="D2109" i="12"/>
  <c r="D2108" i="12"/>
  <c r="D2107" i="12"/>
  <c r="D2106" i="12"/>
  <c r="D2105" i="12"/>
  <c r="D2104" i="12"/>
  <c r="D2103" i="12"/>
  <c r="D2102" i="12"/>
  <c r="D2101" i="12"/>
  <c r="D2100" i="12"/>
  <c r="D2099" i="12"/>
  <c r="D2098" i="12"/>
  <c r="D2097" i="12"/>
  <c r="D2096" i="12"/>
  <c r="D2095" i="12"/>
  <c r="D2094" i="12"/>
  <c r="D2093" i="12"/>
  <c r="D2092" i="12"/>
  <c r="D2091" i="12"/>
  <c r="D2090" i="12"/>
  <c r="D2089" i="12"/>
  <c r="D2088" i="12"/>
  <c r="D2087" i="12"/>
  <c r="D2086" i="12"/>
  <c r="D2085" i="12"/>
  <c r="D2084" i="12"/>
  <c r="D2083" i="12"/>
  <c r="D2082" i="12"/>
  <c r="D2081" i="12"/>
  <c r="D2080" i="12"/>
  <c r="D2079" i="12"/>
  <c r="D2078" i="12"/>
  <c r="D2077" i="12"/>
  <c r="D2076" i="12"/>
  <c r="D2075" i="12"/>
  <c r="D2074" i="12"/>
  <c r="D2073" i="12"/>
  <c r="D2072" i="12"/>
  <c r="D2071" i="12"/>
  <c r="D2070" i="12"/>
  <c r="D2069" i="12"/>
  <c r="D2067" i="12"/>
  <c r="D2064" i="12"/>
  <c r="D2063" i="12"/>
  <c r="D2062" i="12"/>
  <c r="D2061" i="12"/>
  <c r="D2060" i="12"/>
  <c r="D2059" i="12"/>
  <c r="D2058" i="12"/>
  <c r="D2057" i="12"/>
  <c r="D2056" i="12"/>
  <c r="D2055" i="12"/>
  <c r="D2054" i="12"/>
  <c r="D2053" i="12"/>
  <c r="D2052" i="12"/>
  <c r="D2051" i="12"/>
  <c r="D2050" i="12"/>
  <c r="D2049" i="12"/>
  <c r="D2048" i="12"/>
  <c r="D2047" i="12"/>
  <c r="D2046" i="12"/>
  <c r="D2045" i="12"/>
  <c r="D2044" i="12"/>
  <c r="D2043" i="12"/>
  <c r="D2042" i="12"/>
  <c r="D2041" i="12"/>
  <c r="D2040" i="12"/>
  <c r="D2039" i="12"/>
  <c r="D2038" i="12"/>
  <c r="D2037" i="12"/>
  <c r="D2036" i="12"/>
  <c r="D2035" i="12"/>
  <c r="D2034" i="12"/>
  <c r="D2033" i="12"/>
  <c r="D2032" i="12"/>
  <c r="D2031" i="12"/>
  <c r="D2030" i="12"/>
  <c r="D2029" i="12"/>
  <c r="D2028" i="12"/>
  <c r="D2024" i="12"/>
  <c r="D2023" i="12"/>
  <c r="D2022" i="12"/>
  <c r="D2021" i="12"/>
  <c r="D2020" i="12"/>
  <c r="D2019" i="12"/>
  <c r="D2018" i="12"/>
  <c r="D2017" i="12"/>
  <c r="D2016" i="12"/>
  <c r="D2015" i="12"/>
  <c r="D2014" i="12"/>
  <c r="D2013" i="12"/>
  <c r="D2012" i="12"/>
  <c r="D2011" i="12"/>
  <c r="D2010" i="12"/>
  <c r="D2009" i="12"/>
  <c r="D2007" i="12"/>
  <c r="D2006" i="12"/>
  <c r="D2005" i="12"/>
  <c r="D2004" i="12"/>
  <c r="D2003"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69" i="12"/>
  <c r="D1968" i="12"/>
  <c r="D1967" i="12"/>
  <c r="D1966" i="12"/>
  <c r="D1965" i="12"/>
  <c r="D1964" i="12"/>
  <c r="D1963" i="12"/>
  <c r="D1962" i="12"/>
  <c r="D1961" i="12"/>
  <c r="D1960" i="12"/>
  <c r="D1959" i="12"/>
  <c r="D1958" i="12"/>
  <c r="D1957" i="12"/>
  <c r="D1956" i="12"/>
  <c r="D1955" i="12"/>
  <c r="D1954" i="12"/>
  <c r="D1953" i="12"/>
  <c r="D1951" i="12"/>
  <c r="D1949" i="12"/>
  <c r="D1943" i="12"/>
  <c r="D1942" i="12"/>
  <c r="D1941" i="12"/>
  <c r="D1940" i="12"/>
  <c r="D1938" i="12"/>
  <c r="D1936" i="12"/>
  <c r="D1935" i="12"/>
  <c r="D1934" i="12"/>
  <c r="D1933" i="12"/>
  <c r="D1932" i="12"/>
  <c r="D1931" i="12"/>
  <c r="D1930" i="12"/>
  <c r="D1929" i="12"/>
  <c r="D1926" i="12"/>
  <c r="D1925" i="12"/>
  <c r="D1923" i="12"/>
  <c r="D1922" i="12"/>
  <c r="D1921" i="12"/>
  <c r="D1920" i="12"/>
  <c r="D1919" i="12"/>
  <c r="D1918" i="12"/>
  <c r="D1916" i="12"/>
  <c r="D1915" i="12"/>
  <c r="D1914" i="12"/>
  <c r="D1913" i="12"/>
  <c r="D1911" i="12"/>
  <c r="D1906" i="12"/>
  <c r="D1905" i="12"/>
  <c r="D1904" i="12"/>
  <c r="D1903" i="12"/>
  <c r="D1898" i="12"/>
  <c r="D1897" i="12"/>
  <c r="D1896" i="12"/>
  <c r="D1895" i="12"/>
  <c r="D1894" i="12"/>
  <c r="D1893" i="12"/>
  <c r="D1883" i="12"/>
  <c r="D1882" i="12"/>
  <c r="D1878" i="12"/>
  <c r="D1877" i="12"/>
  <c r="D1876" i="12"/>
  <c r="D1875" i="12"/>
  <c r="D1874" i="12"/>
  <c r="D1873" i="12"/>
  <c r="D1872" i="12"/>
  <c r="D1871" i="12"/>
  <c r="D1870" i="12"/>
  <c r="D1869" i="12"/>
  <c r="D1868" i="12"/>
  <c r="D1867" i="12"/>
  <c r="D1866" i="12"/>
  <c r="D1863" i="12"/>
  <c r="D1862" i="12"/>
  <c r="D1861" i="12"/>
  <c r="D1860" i="12"/>
  <c r="D1859" i="12"/>
  <c r="D1858" i="12"/>
  <c r="D1857" i="12"/>
  <c r="D1856" i="12"/>
  <c r="D1850" i="12"/>
  <c r="D1849" i="12"/>
  <c r="D1848" i="12"/>
  <c r="D1843" i="12"/>
  <c r="D1842" i="12"/>
  <c r="D1841" i="12"/>
  <c r="D1840" i="12"/>
  <c r="D1839" i="12"/>
  <c r="D1838" i="12"/>
  <c r="D1837" i="12"/>
  <c r="D1836" i="12"/>
  <c r="D1835" i="12"/>
  <c r="D1834" i="12"/>
  <c r="D1833" i="12"/>
  <c r="D1819" i="12"/>
  <c r="D1818" i="12"/>
  <c r="D1816" i="12"/>
  <c r="D1812" i="12"/>
  <c r="D1811" i="12"/>
  <c r="D1809" i="12"/>
  <c r="D1807" i="12"/>
  <c r="D1804" i="12"/>
  <c r="D1803" i="12"/>
  <c r="D1802" i="12"/>
  <c r="D1801" i="12"/>
  <c r="D1800" i="12"/>
  <c r="D1799" i="12"/>
  <c r="D1797" i="12"/>
  <c r="D1796" i="12"/>
  <c r="D1795" i="12"/>
  <c r="D1794" i="12"/>
  <c r="D1792" i="12"/>
  <c r="D1791" i="12"/>
  <c r="D1790" i="12"/>
  <c r="D1789" i="12"/>
  <c r="D1788" i="12"/>
  <c r="D1785" i="12"/>
  <c r="D1784" i="12"/>
  <c r="D1783" i="12"/>
  <c r="D1782" i="12"/>
  <c r="D1781" i="12"/>
  <c r="D1780" i="12"/>
  <c r="D1779" i="12"/>
  <c r="D1778" i="12"/>
  <c r="D1777" i="12"/>
  <c r="D1776" i="12"/>
  <c r="D1775" i="12"/>
  <c r="D1770" i="12"/>
  <c r="D1769" i="12"/>
  <c r="D1767" i="12"/>
  <c r="D1765" i="12"/>
  <c r="D1764" i="12"/>
  <c r="D1763" i="12"/>
  <c r="D1762" i="12"/>
  <c r="D1761" i="12"/>
  <c r="D1760" i="12"/>
  <c r="D1758" i="12"/>
  <c r="D1757" i="12"/>
  <c r="D1756" i="12"/>
  <c r="D1752" i="12"/>
  <c r="D1751" i="12"/>
  <c r="D1750" i="12"/>
  <c r="D1749" i="12"/>
  <c r="D1748" i="12"/>
  <c r="D1747" i="12"/>
  <c r="D1746" i="12"/>
  <c r="D1743" i="12"/>
  <c r="D1742" i="12"/>
  <c r="D1741" i="12"/>
  <c r="D1739" i="12"/>
  <c r="D1738" i="12"/>
  <c r="D1736" i="12"/>
  <c r="D1735" i="12"/>
  <c r="D1734" i="12"/>
  <c r="D1733" i="12"/>
  <c r="D1732" i="12"/>
  <c r="D1731" i="12"/>
  <c r="D1730" i="12"/>
  <c r="D1729" i="12"/>
  <c r="D1728" i="12"/>
  <c r="D1727" i="12"/>
  <c r="D1726" i="12"/>
  <c r="D1725" i="12"/>
  <c r="D1724" i="12"/>
  <c r="D1723" i="12"/>
  <c r="D1720" i="12"/>
  <c r="D1718" i="12"/>
  <c r="D1699" i="12"/>
  <c r="D1693" i="12"/>
  <c r="D1692" i="12"/>
  <c r="D1691" i="12"/>
  <c r="D1690" i="12"/>
  <c r="D1689" i="12"/>
  <c r="D1688" i="12"/>
  <c r="D1687" i="12"/>
  <c r="D1686" i="12"/>
  <c r="D1685" i="12"/>
  <c r="D1683" i="12"/>
  <c r="D1678" i="12"/>
  <c r="D1674" i="12"/>
  <c r="D1673" i="12"/>
  <c r="D1672" i="12"/>
  <c r="D1655" i="12"/>
  <c r="D1654" i="12"/>
  <c r="D1653" i="12"/>
  <c r="D1652" i="12"/>
  <c r="D1651" i="12"/>
  <c r="D1650" i="12"/>
  <c r="D1639" i="12"/>
  <c r="D1638" i="12"/>
  <c r="D1637" i="12"/>
  <c r="D1636" i="12"/>
  <c r="D1635" i="12"/>
  <c r="D1626" i="12"/>
  <c r="D1625" i="12"/>
  <c r="D1624" i="12"/>
  <c r="D1623" i="12"/>
  <c r="D1622" i="12"/>
  <c r="D1608" i="12"/>
  <c r="D1607" i="12"/>
  <c r="D1606" i="12"/>
  <c r="D1605" i="12"/>
  <c r="D1604" i="12"/>
  <c r="D1603" i="12"/>
  <c r="D1600" i="12"/>
  <c r="D1597" i="12"/>
  <c r="D1595" i="12"/>
  <c r="D1593" i="12"/>
  <c r="D1591" i="12"/>
  <c r="D1590" i="12"/>
  <c r="D1589" i="12"/>
  <c r="D1586" i="12"/>
  <c r="D1585" i="12"/>
  <c r="D1584" i="12"/>
  <c r="D1583" i="12"/>
  <c r="D1581" i="12"/>
  <c r="D1575" i="12"/>
  <c r="D1573" i="12"/>
  <c r="D1572" i="12"/>
  <c r="D1571" i="12"/>
  <c r="D1570" i="12"/>
  <c r="D1566" i="12"/>
  <c r="D1564" i="12"/>
  <c r="D1559" i="12"/>
  <c r="D1558" i="12"/>
  <c r="D1554" i="12"/>
  <c r="D1553" i="12"/>
  <c r="D1552" i="12"/>
  <c r="D1550" i="12"/>
  <c r="D1549" i="12"/>
  <c r="D1548" i="12"/>
  <c r="D1546" i="12"/>
  <c r="D1545" i="12"/>
  <c r="D1544" i="12"/>
  <c r="D1540" i="12"/>
  <c r="D1539" i="12"/>
  <c r="D1537" i="12"/>
  <c r="D1536" i="12"/>
  <c r="D1535" i="12"/>
  <c r="D1534" i="12"/>
  <c r="D1533" i="12"/>
  <c r="D1532" i="12"/>
  <c r="D1531" i="12"/>
  <c r="D1518" i="12"/>
  <c r="D1516" i="12"/>
  <c r="D1510" i="12"/>
  <c r="D1509" i="12"/>
  <c r="D1508" i="12"/>
  <c r="D1507" i="12"/>
  <c r="D1506" i="12"/>
  <c r="D1504" i="12"/>
  <c r="D1503" i="12"/>
  <c r="D1502" i="12"/>
  <c r="D1501" i="12"/>
  <c r="D1500" i="12"/>
  <c r="D1499" i="12"/>
  <c r="D1498" i="12"/>
  <c r="D1495" i="12"/>
  <c r="D1494" i="12"/>
  <c r="D1493" i="12"/>
  <c r="D1492" i="12"/>
  <c r="D1491" i="12"/>
  <c r="D1490" i="12"/>
  <c r="D1488" i="12"/>
  <c r="D1487" i="12"/>
  <c r="D1466" i="12"/>
  <c r="D1465" i="12"/>
  <c r="D1463" i="12"/>
  <c r="D1461" i="12"/>
  <c r="D1460" i="12"/>
  <c r="D1450" i="12"/>
  <c r="D1449" i="12"/>
  <c r="D1437" i="12"/>
  <c r="D1436" i="12"/>
  <c r="D1435" i="12"/>
  <c r="D1434" i="12"/>
  <c r="D1433" i="12"/>
  <c r="D1432" i="12"/>
  <c r="D1431" i="12"/>
  <c r="D1425" i="12"/>
  <c r="D1424" i="12"/>
  <c r="D1423" i="12"/>
  <c r="D1422" i="12"/>
  <c r="D1418" i="12"/>
  <c r="D1417" i="12"/>
  <c r="D1416" i="12"/>
  <c r="D1415" i="12"/>
  <c r="D1414" i="12"/>
  <c r="D1413" i="12"/>
  <c r="D1411" i="12"/>
  <c r="D1408" i="12"/>
  <c r="D1407" i="12"/>
  <c r="D1406" i="12"/>
  <c r="D1405" i="12"/>
  <c r="D1404" i="12"/>
  <c r="D1403" i="12"/>
  <c r="D1394" i="12"/>
  <c r="D1393" i="12"/>
  <c r="D1392" i="12"/>
  <c r="D1391" i="12"/>
  <c r="D1390" i="12"/>
  <c r="D1389" i="12"/>
  <c r="D1388" i="12"/>
  <c r="D1386" i="12"/>
  <c r="D1385" i="12"/>
  <c r="D1384" i="12"/>
  <c r="D1378" i="12"/>
  <c r="D1377" i="12"/>
  <c r="D1376" i="12"/>
  <c r="D1371" i="12"/>
  <c r="D1367" i="12"/>
  <c r="D1366" i="12"/>
  <c r="D1362" i="12"/>
  <c r="D1361" i="12"/>
  <c r="D1359" i="12"/>
  <c r="D1358" i="12"/>
  <c r="D1355" i="12"/>
  <c r="D1354" i="12"/>
  <c r="D1353" i="12"/>
  <c r="D1352" i="12"/>
  <c r="D1351" i="12"/>
  <c r="D1348" i="12"/>
  <c r="D1347" i="12"/>
  <c r="D1346" i="12"/>
  <c r="D1345" i="12"/>
  <c r="D1344" i="12"/>
  <c r="D1341" i="12"/>
  <c r="D1340" i="12"/>
  <c r="D1325" i="12"/>
  <c r="D1324" i="12"/>
  <c r="D1322" i="12"/>
  <c r="D1316" i="12"/>
  <c r="D1315" i="12"/>
  <c r="D1314" i="12"/>
  <c r="D1313" i="12"/>
  <c r="D1312" i="12"/>
  <c r="D1311" i="12"/>
  <c r="D1303" i="12"/>
  <c r="D1302" i="12"/>
  <c r="D1298" i="12"/>
  <c r="D1294" i="12"/>
  <c r="D1293" i="12"/>
  <c r="D1292" i="12"/>
  <c r="D1290" i="12"/>
  <c r="D1289" i="12"/>
  <c r="D1288" i="12"/>
  <c r="D1268" i="12"/>
  <c r="D1266" i="12"/>
  <c r="D1265" i="12"/>
  <c r="D1261" i="12"/>
  <c r="D1259" i="12"/>
  <c r="D1258" i="12"/>
  <c r="D1257" i="12"/>
  <c r="D1256" i="12"/>
  <c r="D1255" i="12"/>
  <c r="D1254" i="12"/>
  <c r="D1250" i="12"/>
  <c r="D1249" i="12"/>
  <c r="D1248" i="12"/>
  <c r="D1247" i="12"/>
  <c r="D1244" i="12"/>
  <c r="D1243" i="12"/>
  <c r="D1240" i="12"/>
  <c r="D1236" i="12"/>
  <c r="D1235" i="12"/>
  <c r="D1234" i="12"/>
  <c r="D1233" i="12"/>
  <c r="D1217" i="12"/>
  <c r="D1216" i="12"/>
  <c r="D1215" i="12"/>
  <c r="D1214" i="12"/>
  <c r="D1210" i="12"/>
  <c r="D1209" i="12"/>
  <c r="D1208" i="12"/>
  <c r="D1205" i="12"/>
  <c r="D1204" i="12"/>
  <c r="D1200" i="12"/>
  <c r="D1199" i="12"/>
  <c r="D1198" i="12"/>
  <c r="D1197" i="12"/>
  <c r="D1196" i="12"/>
  <c r="D1194" i="12"/>
  <c r="D1193" i="12"/>
  <c r="D1192" i="12"/>
  <c r="D1188" i="12"/>
  <c r="D1187" i="12"/>
  <c r="D1186" i="12"/>
  <c r="D1185" i="12"/>
  <c r="D1178" i="12"/>
  <c r="D1177" i="12"/>
  <c r="D1176" i="12"/>
  <c r="D1175" i="12"/>
  <c r="D1174" i="12"/>
  <c r="D1173" i="12"/>
  <c r="D1163" i="12"/>
  <c r="D1155" i="12"/>
  <c r="D1154" i="12"/>
  <c r="D1153" i="12"/>
  <c r="D1152" i="12"/>
  <c r="D1147" i="12"/>
  <c r="D1146" i="12"/>
  <c r="D1144" i="12"/>
  <c r="D1143" i="12"/>
  <c r="D1142" i="12"/>
  <c r="D1141" i="12"/>
  <c r="D1135" i="12"/>
  <c r="D1132" i="12"/>
  <c r="D1131" i="12"/>
  <c r="D1126" i="12"/>
  <c r="D1122" i="12"/>
  <c r="D1117" i="12"/>
  <c r="D1116" i="12"/>
  <c r="D1115" i="12"/>
  <c r="D1112" i="12"/>
  <c r="D1108" i="12"/>
  <c r="D1102" i="12"/>
  <c r="D1090" i="12"/>
  <c r="D1089" i="12"/>
  <c r="D1087" i="12"/>
  <c r="D1086" i="12"/>
  <c r="D1084" i="12"/>
  <c r="D1083" i="12"/>
  <c r="D1081" i="12"/>
  <c r="D1080" i="12"/>
  <c r="D1079" i="12"/>
  <c r="D1078" i="12"/>
  <c r="D1077" i="12"/>
  <c r="D1076" i="12"/>
  <c r="D1075" i="12"/>
  <c r="D1074" i="12"/>
  <c r="D1073" i="12"/>
  <c r="D1051" i="12"/>
  <c r="D1050" i="12"/>
  <c r="D1049" i="12"/>
  <c r="D1048" i="12"/>
  <c r="D1047" i="12"/>
  <c r="D1046" i="12"/>
  <c r="D1045" i="12"/>
  <c r="D1043" i="12"/>
  <c r="D1042" i="12"/>
  <c r="D1041" i="12"/>
  <c r="D1038" i="12"/>
  <c r="D1037" i="12"/>
  <c r="D1036" i="12"/>
  <c r="D1032" i="12"/>
  <c r="D1031" i="12"/>
  <c r="D1030" i="12"/>
  <c r="D1029" i="12"/>
  <c r="D1028" i="12"/>
  <c r="D1027" i="12"/>
  <c r="D1026" i="12"/>
  <c r="D1025" i="12"/>
  <c r="D1024" i="12"/>
  <c r="D1014" i="12"/>
  <c r="D1013" i="12"/>
  <c r="D1010" i="12"/>
  <c r="D1009" i="12"/>
  <c r="D1002" i="12"/>
  <c r="D1001" i="12"/>
  <c r="D996" i="12"/>
  <c r="D994" i="12"/>
  <c r="D993" i="12"/>
  <c r="D992" i="12"/>
  <c r="D991" i="12"/>
  <c r="D969" i="12"/>
  <c r="D968" i="12"/>
  <c r="D967" i="12"/>
  <c r="D966" i="12"/>
  <c r="D963" i="12"/>
  <c r="D962" i="12"/>
  <c r="D961" i="12"/>
  <c r="D960" i="12"/>
  <c r="D950" i="12"/>
  <c r="D949" i="12"/>
  <c r="D948" i="12"/>
  <c r="D947" i="12"/>
  <c r="D946" i="12"/>
  <c r="D945" i="12"/>
  <c r="D944" i="12"/>
  <c r="D943" i="12"/>
  <c r="D942" i="12"/>
  <c r="D941" i="12"/>
  <c r="D940" i="12"/>
  <c r="D939" i="12"/>
  <c r="D938" i="12"/>
  <c r="D937" i="12"/>
  <c r="D936" i="12"/>
  <c r="D935" i="12"/>
  <c r="D928" i="12"/>
  <c r="D925" i="12"/>
  <c r="D924" i="12"/>
  <c r="D923" i="12"/>
  <c r="D922" i="12"/>
  <c r="D918" i="12"/>
  <c r="D912" i="12"/>
  <c r="D911" i="12"/>
  <c r="D909" i="12"/>
  <c r="D908" i="12"/>
  <c r="D907" i="12"/>
  <c r="D903" i="12"/>
  <c r="D902" i="12"/>
  <c r="D901"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2" i="12"/>
  <c r="D871" i="12"/>
  <c r="D870" i="12"/>
  <c r="D869" i="12"/>
  <c r="D868" i="12"/>
  <c r="D867" i="12"/>
  <c r="D854" i="12"/>
  <c r="D853" i="12"/>
  <c r="D852" i="12"/>
  <c r="D847" i="12"/>
  <c r="D846" i="12"/>
  <c r="D838" i="12"/>
  <c r="D828" i="12"/>
  <c r="D819" i="12"/>
  <c r="D818" i="12"/>
  <c r="D815" i="12"/>
  <c r="D814" i="12"/>
  <c r="D813" i="12"/>
  <c r="D812" i="12"/>
  <c r="D811" i="12"/>
  <c r="D810" i="12"/>
  <c r="D786" i="12"/>
  <c r="D785" i="12"/>
  <c r="D784" i="12"/>
  <c r="D782" i="12"/>
  <c r="D777" i="12"/>
  <c r="D776" i="12"/>
  <c r="D775" i="12"/>
  <c r="D773" i="12"/>
  <c r="D772" i="12"/>
  <c r="D771" i="12"/>
  <c r="D770" i="12"/>
  <c r="D769"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30" i="12"/>
  <c r="D729" i="12"/>
  <c r="D723" i="12"/>
  <c r="D722" i="12"/>
  <c r="D720" i="12"/>
  <c r="D716" i="12"/>
  <c r="D715" i="12"/>
  <c r="D714" i="12"/>
  <c r="D713" i="12"/>
  <c r="D712" i="12"/>
  <c r="D711" i="12"/>
  <c r="D710" i="12"/>
  <c r="D709" i="12"/>
  <c r="D698" i="12"/>
  <c r="D697" i="12"/>
  <c r="D695" i="12"/>
  <c r="D694" i="12"/>
  <c r="D690" i="12"/>
  <c r="D689" i="12"/>
  <c r="D685" i="12"/>
  <c r="D684" i="12"/>
  <c r="D683" i="12"/>
  <c r="D682" i="12"/>
  <c r="D681" i="12"/>
  <c r="D680" i="12"/>
  <c r="D679" i="12"/>
  <c r="D678" i="12"/>
  <c r="D676" i="12"/>
  <c r="D671" i="12"/>
  <c r="D670" i="12"/>
  <c r="D669" i="12"/>
  <c r="D668" i="12"/>
  <c r="D667" i="12"/>
  <c r="D666" i="12"/>
  <c r="D665" i="12"/>
  <c r="D664" i="12"/>
  <c r="D661" i="12"/>
  <c r="D659" i="12"/>
  <c r="D658" i="12"/>
  <c r="D655" i="12"/>
  <c r="D653" i="12"/>
  <c r="D651" i="12"/>
  <c r="D650" i="12"/>
  <c r="D649" i="12"/>
  <c r="D638" i="12"/>
  <c r="D635" i="12"/>
  <c r="D634" i="12"/>
  <c r="D633" i="12"/>
  <c r="D632" i="12"/>
  <c r="D631" i="12"/>
  <c r="D630" i="12"/>
  <c r="D629" i="12"/>
  <c r="D627" i="12"/>
  <c r="D626" i="12"/>
  <c r="D625" i="12"/>
  <c r="D624" i="12"/>
  <c r="D623" i="12"/>
  <c r="D622" i="12"/>
  <c r="D621" i="12"/>
  <c r="D620" i="12"/>
  <c r="D619" i="12"/>
  <c r="D618" i="12"/>
  <c r="D617" i="12"/>
  <c r="D616" i="12"/>
  <c r="D615" i="12"/>
  <c r="D614" i="12"/>
  <c r="D613" i="12"/>
  <c r="D612" i="12"/>
  <c r="D611" i="12"/>
  <c r="D610" i="12"/>
  <c r="D609" i="12"/>
  <c r="D608" i="12"/>
  <c r="D607" i="12"/>
  <c r="D606" i="12"/>
  <c r="D602" i="12"/>
  <c r="D599" i="12"/>
  <c r="D598" i="12"/>
  <c r="D597" i="12"/>
  <c r="D596" i="12"/>
  <c r="D595" i="12"/>
  <c r="D594" i="12"/>
  <c r="D593" i="12"/>
  <c r="D592" i="12"/>
  <c r="D591" i="12"/>
  <c r="D590" i="12"/>
  <c r="D588" i="12"/>
  <c r="D583" i="12"/>
  <c r="D581" i="12"/>
  <c r="D580" i="12"/>
  <c r="D579" i="12"/>
  <c r="D578" i="12"/>
  <c r="D577" i="12"/>
  <c r="D575" i="12"/>
  <c r="D574" i="12"/>
  <c r="D573" i="12"/>
  <c r="D572" i="12"/>
  <c r="D571" i="12"/>
  <c r="D570" i="12"/>
  <c r="D569" i="12"/>
  <c r="D568" i="12"/>
  <c r="D567" i="12"/>
  <c r="D566" i="12"/>
  <c r="D565" i="12"/>
  <c r="D564" i="12"/>
  <c r="D563" i="12"/>
  <c r="D562" i="12"/>
  <c r="D559" i="12"/>
  <c r="D558" i="12"/>
  <c r="D557" i="12"/>
  <c r="D553" i="12"/>
  <c r="D552" i="12"/>
  <c r="D548" i="12"/>
  <c r="D547" i="12"/>
  <c r="D546" i="12"/>
  <c r="D545" i="12"/>
  <c r="D544" i="12"/>
  <c r="D543" i="12"/>
  <c r="D542" i="12"/>
  <c r="D541" i="12"/>
  <c r="D540" i="12"/>
  <c r="D530" i="12"/>
  <c r="D522" i="12"/>
  <c r="D518" i="12"/>
  <c r="D515" i="12"/>
  <c r="D514" i="12"/>
  <c r="D497" i="12"/>
  <c r="D492" i="12"/>
  <c r="D490" i="12"/>
  <c r="D489" i="12"/>
  <c r="D485" i="12"/>
  <c r="D477" i="12"/>
  <c r="D473" i="12"/>
  <c r="D469" i="12"/>
  <c r="D464" i="12"/>
  <c r="D459" i="12"/>
  <c r="D458" i="12"/>
  <c r="D457" i="12"/>
  <c r="D456" i="12"/>
  <c r="D455" i="12"/>
  <c r="D451" i="12"/>
  <c r="D450" i="12"/>
  <c r="D449" i="12"/>
  <c r="D448" i="12"/>
  <c r="D442" i="12"/>
  <c r="D441" i="12"/>
  <c r="D440" i="12"/>
  <c r="D438" i="12"/>
  <c r="D427" i="12"/>
  <c r="D425" i="12"/>
  <c r="D421" i="12"/>
  <c r="D420" i="12"/>
  <c r="D416" i="12"/>
  <c r="D415" i="12"/>
  <c r="D413" i="12"/>
  <c r="D412" i="12"/>
  <c r="D411" i="12"/>
  <c r="D408" i="12"/>
  <c r="D406" i="12"/>
  <c r="D405" i="12"/>
  <c r="D404" i="12"/>
  <c r="D403" i="12"/>
  <c r="D394" i="12"/>
  <c r="D384" i="12"/>
  <c r="D383" i="12"/>
  <c r="D382" i="12"/>
  <c r="D368" i="12"/>
  <c r="D367" i="12"/>
  <c r="D366" i="12"/>
  <c r="D364" i="12"/>
  <c r="D21" i="12"/>
  <c r="D23" i="12"/>
  <c r="D39" i="12"/>
  <c r="D38" i="12"/>
  <c r="D37" i="12"/>
  <c r="D36" i="12"/>
  <c r="D35" i="12"/>
  <c r="D34" i="12"/>
  <c r="D33" i="12"/>
  <c r="D32" i="12"/>
  <c r="D31" i="12"/>
  <c r="D30" i="12"/>
  <c r="D29" i="12"/>
  <c r="D28" i="12"/>
  <c r="D41" i="12"/>
  <c r="D45" i="12"/>
  <c r="D58" i="12"/>
  <c r="D57" i="12"/>
  <c r="D56" i="12"/>
  <c r="D55" i="12"/>
  <c r="D54" i="12"/>
  <c r="D53" i="12"/>
  <c r="D52" i="12"/>
  <c r="D51" i="12"/>
  <c r="D50" i="12"/>
  <c r="D61" i="12"/>
  <c r="D60" i="12"/>
  <c r="D68" i="12"/>
  <c r="D67" i="12"/>
  <c r="D70" i="12"/>
  <c r="D74" i="12"/>
  <c r="D73" i="12"/>
  <c r="D72" i="12"/>
  <c r="D81" i="12"/>
  <c r="D80" i="12"/>
  <c r="D79" i="12"/>
  <c r="D78" i="12"/>
  <c r="D77" i="12"/>
  <c r="D85" i="12"/>
  <c r="D84" i="12"/>
  <c r="D99" i="12"/>
  <c r="D98" i="12"/>
  <c r="D102" i="12"/>
  <c r="D104" i="12"/>
  <c r="D107" i="12"/>
  <c r="D106" i="12"/>
  <c r="D113" i="12"/>
  <c r="D118" i="12"/>
  <c r="D117" i="12"/>
  <c r="D116" i="12"/>
  <c r="D121" i="12"/>
  <c r="D123" i="12"/>
  <c r="D129" i="12"/>
  <c r="D134" i="12"/>
  <c r="D138" i="12"/>
  <c r="D137" i="12"/>
  <c r="D142" i="12"/>
  <c r="D144" i="12"/>
  <c r="D150" i="12"/>
  <c r="D149" i="12"/>
  <c r="D162" i="12"/>
  <c r="D161" i="12"/>
  <c r="D170" i="12"/>
  <c r="D169" i="12"/>
  <c r="D173" i="12"/>
  <c r="D181" i="12"/>
  <c r="D186" i="12"/>
  <c r="D192" i="12"/>
  <c r="D199" i="12"/>
  <c r="D198" i="12"/>
  <c r="D203" i="12"/>
  <c r="D229" i="12"/>
  <c r="D228" i="12"/>
  <c r="D235" i="12"/>
  <c r="D234" i="12"/>
  <c r="D233" i="12"/>
  <c r="D232" i="12"/>
  <c r="D231" i="12"/>
  <c r="D239" i="12"/>
  <c r="D238" i="12"/>
  <c r="D237" i="12"/>
  <c r="D258" i="12"/>
  <c r="D257" i="12"/>
  <c r="D256" i="12"/>
  <c r="D255" i="12"/>
  <c r="D262" i="12"/>
  <c r="D261" i="12"/>
  <c r="D265" i="12"/>
  <c r="D269" i="12"/>
  <c r="D268" i="12"/>
  <c r="D267" i="12"/>
  <c r="D272" i="12"/>
  <c r="D271" i="12"/>
  <c r="D276" i="12"/>
  <c r="D275" i="12"/>
  <c r="D279" i="12"/>
  <c r="D288" i="12"/>
  <c r="D305" i="12"/>
  <c r="D304" i="12"/>
  <c r="D328" i="12"/>
  <c r="D327" i="12"/>
  <c r="D326" i="12"/>
  <c r="D332" i="12"/>
  <c r="D331" i="12"/>
  <c r="D330" i="12"/>
  <c r="D338" i="12"/>
  <c r="D343" i="12"/>
  <c r="D350" i="12"/>
  <c r="D359" i="12"/>
  <c r="D2" i="12"/>
  <c r="D3" i="12"/>
  <c r="D4" i="12"/>
  <c r="D5" i="12"/>
  <c r="D6" i="12"/>
  <c r="D7" i="12"/>
  <c r="D8" i="12"/>
  <c r="D9" i="12"/>
  <c r="D10" i="12"/>
  <c r="D11" i="12"/>
  <c r="D12" i="12"/>
  <c r="D13" i="12"/>
  <c r="D14" i="12"/>
  <c r="D15" i="12"/>
  <c r="D16" i="12"/>
  <c r="D17" i="12"/>
  <c r="D18" i="12"/>
  <c r="D19" i="12"/>
  <c r="D20" i="12"/>
  <c r="D22" i="12"/>
  <c r="D25" i="12"/>
  <c r="D26" i="12"/>
  <c r="D40" i="12"/>
  <c r="D42" i="12"/>
  <c r="D43" i="12"/>
  <c r="D44" i="12"/>
  <c r="D46" i="12"/>
  <c r="D47" i="12"/>
  <c r="D48" i="12"/>
  <c r="D49" i="12"/>
  <c r="D59" i="12"/>
  <c r="D62" i="12"/>
  <c r="D63" i="12"/>
  <c r="D64" i="12"/>
  <c r="D65" i="12"/>
  <c r="D66" i="12"/>
  <c r="D69" i="12"/>
  <c r="D71" i="12"/>
  <c r="D75" i="12"/>
  <c r="D76" i="12"/>
  <c r="D82" i="12"/>
  <c r="D83" i="12"/>
  <c r="D86" i="12"/>
  <c r="D87" i="12"/>
  <c r="D88" i="12"/>
  <c r="D89" i="12"/>
  <c r="D90" i="12"/>
  <c r="D91" i="12"/>
  <c r="D92" i="12"/>
  <c r="D93" i="12"/>
  <c r="D94" i="12"/>
  <c r="D95" i="12"/>
  <c r="D96" i="12"/>
  <c r="D97" i="12"/>
  <c r="D100" i="12"/>
  <c r="D101" i="12"/>
  <c r="D103" i="12"/>
  <c r="D105" i="12"/>
  <c r="D108" i="12"/>
  <c r="D109" i="12"/>
  <c r="D110" i="12"/>
  <c r="D111" i="12"/>
  <c r="D112" i="12"/>
  <c r="D114" i="12"/>
  <c r="D115" i="12"/>
  <c r="D119" i="12"/>
  <c r="D120" i="12"/>
  <c r="D122" i="12"/>
  <c r="D124" i="12"/>
  <c r="D125" i="12"/>
  <c r="D126" i="12"/>
  <c r="D127" i="12"/>
  <c r="D128" i="12"/>
  <c r="D130" i="12"/>
  <c r="D131" i="12"/>
  <c r="D132" i="12"/>
  <c r="D133" i="12"/>
  <c r="D135" i="12"/>
  <c r="D136" i="12"/>
  <c r="D139" i="12"/>
  <c r="D140" i="12"/>
  <c r="D141" i="12"/>
  <c r="D143" i="12"/>
  <c r="D145" i="12"/>
  <c r="D146" i="12"/>
  <c r="D147" i="12"/>
  <c r="D148" i="12"/>
  <c r="D151" i="12"/>
  <c r="D152" i="12"/>
  <c r="D153" i="12"/>
  <c r="D154" i="12"/>
  <c r="D155" i="12"/>
  <c r="D156" i="12"/>
  <c r="D157" i="12"/>
  <c r="D158" i="12"/>
  <c r="D159" i="12"/>
  <c r="D160" i="12"/>
  <c r="D163" i="12"/>
  <c r="D164" i="12"/>
  <c r="D165" i="12"/>
  <c r="D166" i="12"/>
  <c r="D167" i="12"/>
  <c r="D168" i="12"/>
  <c r="D171" i="12"/>
  <c r="D172" i="12"/>
  <c r="D174" i="12"/>
  <c r="D175" i="12"/>
  <c r="D176" i="12"/>
  <c r="D177" i="12"/>
  <c r="D178" i="12"/>
  <c r="D179" i="12"/>
  <c r="D180" i="12"/>
  <c r="D182" i="12"/>
  <c r="D183" i="12"/>
  <c r="D184" i="12"/>
  <c r="D185" i="12"/>
  <c r="D187" i="12"/>
  <c r="D188" i="12"/>
  <c r="D189" i="12"/>
  <c r="D190" i="12"/>
  <c r="D191" i="12"/>
  <c r="D193" i="12"/>
  <c r="D194" i="12"/>
  <c r="D195" i="12"/>
  <c r="D196" i="12"/>
  <c r="D197" i="12"/>
  <c r="D200" i="12"/>
  <c r="D201" i="12"/>
  <c r="D202"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30" i="12"/>
  <c r="D236" i="12"/>
  <c r="D240" i="12"/>
  <c r="D241" i="12"/>
  <c r="D242" i="12"/>
  <c r="D243" i="12"/>
  <c r="D244" i="12"/>
  <c r="D245" i="12"/>
  <c r="D246" i="12"/>
  <c r="D247" i="12"/>
  <c r="D248" i="12"/>
  <c r="D249" i="12"/>
  <c r="D250" i="12"/>
  <c r="D251" i="12"/>
  <c r="D252" i="12"/>
  <c r="D253" i="12"/>
  <c r="D254" i="12"/>
  <c r="D259" i="12"/>
  <c r="D260" i="12"/>
  <c r="D263" i="12"/>
  <c r="D264" i="12"/>
  <c r="D266" i="12"/>
  <c r="D270" i="12"/>
  <c r="D273" i="12"/>
  <c r="D274" i="12"/>
  <c r="D277" i="12"/>
  <c r="D278" i="12"/>
  <c r="D280" i="12"/>
  <c r="D281" i="12"/>
  <c r="D282" i="12"/>
  <c r="D283" i="12"/>
  <c r="D284" i="12"/>
  <c r="D285" i="12"/>
  <c r="D286" i="12"/>
  <c r="D287" i="12"/>
  <c r="D289" i="12"/>
  <c r="D290" i="12"/>
  <c r="D291" i="12"/>
  <c r="D292" i="12"/>
  <c r="D293" i="12"/>
  <c r="D294" i="12"/>
  <c r="D295" i="12"/>
  <c r="D296" i="12"/>
  <c r="D297" i="12"/>
  <c r="D298" i="12"/>
  <c r="D299" i="12"/>
  <c r="D300" i="12"/>
  <c r="D301" i="12"/>
  <c r="D302" i="12"/>
  <c r="D303" i="12"/>
  <c r="D306" i="12"/>
  <c r="D307" i="12"/>
  <c r="D308" i="12"/>
  <c r="D309" i="12"/>
  <c r="D310" i="12"/>
  <c r="D311" i="12"/>
  <c r="D312" i="12"/>
  <c r="D313" i="12"/>
  <c r="D314" i="12"/>
  <c r="D315" i="12"/>
  <c r="D316" i="12"/>
  <c r="D317" i="12"/>
  <c r="D318" i="12"/>
  <c r="D319" i="12"/>
  <c r="D320" i="12"/>
  <c r="D321" i="12"/>
  <c r="D322" i="12"/>
  <c r="D323" i="12"/>
  <c r="D324" i="12"/>
  <c r="D325" i="12"/>
  <c r="D329" i="12"/>
  <c r="D333" i="12"/>
  <c r="D334" i="12"/>
  <c r="D335" i="12"/>
  <c r="D336" i="12"/>
  <c r="D337" i="12"/>
  <c r="D339" i="12"/>
  <c r="D340" i="12"/>
  <c r="D341" i="12"/>
  <c r="D342" i="12"/>
  <c r="D344" i="12"/>
  <c r="D345" i="12"/>
  <c r="D346" i="12"/>
  <c r="D347" i="12"/>
  <c r="D348" i="12"/>
  <c r="D349" i="12"/>
  <c r="D351" i="12"/>
  <c r="D352" i="12"/>
  <c r="D353" i="12"/>
  <c r="D354" i="12"/>
  <c r="D355" i="12"/>
  <c r="D356" i="12"/>
  <c r="D357" i="12"/>
  <c r="D358" i="12"/>
  <c r="D360" i="12"/>
  <c r="D361" i="12"/>
  <c r="D362" i="12"/>
  <c r="D363" i="12"/>
  <c r="D365" i="12"/>
  <c r="D369" i="12"/>
  <c r="D370" i="12"/>
  <c r="D371" i="12"/>
  <c r="D372" i="12"/>
  <c r="D373" i="12"/>
  <c r="D374" i="12"/>
  <c r="D375" i="12"/>
  <c r="D376" i="12"/>
  <c r="D377" i="12"/>
  <c r="D378" i="12"/>
  <c r="D379" i="12"/>
  <c r="D380" i="12"/>
  <c r="D381" i="12"/>
  <c r="D385" i="12"/>
  <c r="D386" i="12"/>
  <c r="D387" i="12"/>
  <c r="D388" i="12"/>
  <c r="D389" i="12"/>
  <c r="D390" i="12"/>
  <c r="D391" i="12"/>
  <c r="D392" i="12"/>
  <c r="D393" i="12"/>
  <c r="D395" i="12"/>
  <c r="D396" i="12"/>
  <c r="D397" i="12"/>
  <c r="D398" i="12"/>
  <c r="D399" i="12"/>
  <c r="D400" i="12"/>
  <c r="D401" i="12"/>
  <c r="D402" i="12"/>
  <c r="D407" i="12"/>
  <c r="D409" i="12"/>
  <c r="D410" i="12"/>
  <c r="D414" i="12"/>
  <c r="D417" i="12"/>
  <c r="D418" i="12"/>
  <c r="D419" i="12"/>
  <c r="D422" i="12"/>
  <c r="D423" i="12"/>
  <c r="D424" i="12"/>
  <c r="D426" i="12"/>
  <c r="D428" i="12"/>
  <c r="D429" i="12"/>
  <c r="D430" i="12"/>
  <c r="D431" i="12"/>
  <c r="D432" i="12"/>
  <c r="D433" i="12"/>
  <c r="D434" i="12"/>
  <c r="D435" i="12"/>
  <c r="D436" i="12"/>
  <c r="D437" i="12"/>
  <c r="D439" i="12"/>
  <c r="D443" i="12"/>
  <c r="D444" i="12"/>
  <c r="D445" i="12"/>
  <c r="D446" i="12"/>
  <c r="D447" i="12"/>
  <c r="D452" i="12"/>
  <c r="D453" i="12"/>
  <c r="D454" i="12"/>
  <c r="D460" i="12"/>
  <c r="D461" i="12"/>
  <c r="D462" i="12"/>
  <c r="D463" i="12"/>
  <c r="D465" i="12"/>
  <c r="D466" i="12"/>
  <c r="D467" i="12"/>
  <c r="D468" i="12"/>
  <c r="D470" i="12"/>
  <c r="D471" i="12"/>
  <c r="D472" i="12"/>
  <c r="D474" i="12"/>
  <c r="D475" i="12"/>
  <c r="D476" i="12"/>
  <c r="D478" i="12"/>
  <c r="D479" i="12"/>
  <c r="D480" i="12"/>
  <c r="D481" i="12"/>
  <c r="D482" i="12"/>
  <c r="D483" i="12"/>
  <c r="D484" i="12"/>
  <c r="D486" i="12"/>
  <c r="D487" i="12"/>
  <c r="D488" i="12"/>
  <c r="D491" i="12"/>
  <c r="D493" i="12"/>
  <c r="D494" i="12"/>
  <c r="D495" i="12"/>
  <c r="D496" i="12"/>
  <c r="D498" i="12"/>
  <c r="D499" i="12"/>
  <c r="D500" i="12"/>
  <c r="D501" i="12"/>
  <c r="D502" i="12"/>
  <c r="D503" i="12"/>
  <c r="D504" i="12"/>
  <c r="D505" i="12"/>
  <c r="D506" i="12"/>
  <c r="D507" i="12"/>
  <c r="D508" i="12"/>
  <c r="D509" i="12"/>
  <c r="D510" i="12"/>
  <c r="D511" i="12"/>
  <c r="D512" i="12"/>
  <c r="D513" i="12"/>
  <c r="D516" i="12"/>
  <c r="D517" i="12"/>
  <c r="D519" i="12"/>
  <c r="D520" i="12"/>
  <c r="D521" i="12"/>
  <c r="D523" i="12"/>
  <c r="D524" i="12"/>
  <c r="D525" i="12"/>
  <c r="D526" i="12"/>
  <c r="D527" i="12"/>
  <c r="D528" i="12"/>
  <c r="D529" i="12"/>
  <c r="D531" i="12"/>
  <c r="D532" i="12"/>
  <c r="D533" i="12"/>
  <c r="D534" i="12"/>
  <c r="D535" i="12"/>
  <c r="D536" i="12"/>
  <c r="D537" i="12"/>
  <c r="D538" i="12"/>
  <c r="D539" i="12"/>
  <c r="D549" i="12"/>
  <c r="D550" i="12"/>
  <c r="D551" i="12"/>
  <c r="D554" i="12"/>
  <c r="D555" i="12"/>
  <c r="D556" i="12"/>
  <c r="D560" i="12"/>
  <c r="D561" i="12"/>
  <c r="D576" i="12"/>
  <c r="D582" i="12"/>
  <c r="D584" i="12"/>
  <c r="D585" i="12"/>
  <c r="D586" i="12"/>
  <c r="D587" i="12"/>
  <c r="D589" i="12"/>
  <c r="D600" i="12"/>
  <c r="D601" i="12"/>
  <c r="D603" i="12"/>
  <c r="D604" i="12"/>
  <c r="D605" i="12"/>
  <c r="D628" i="12"/>
  <c r="D636" i="12"/>
  <c r="D637" i="12"/>
  <c r="D639" i="12"/>
  <c r="D640" i="12"/>
  <c r="D641" i="12"/>
  <c r="D642" i="12"/>
  <c r="D643" i="12"/>
  <c r="D644" i="12"/>
  <c r="D645" i="12"/>
  <c r="D646" i="12"/>
  <c r="D647" i="12"/>
  <c r="D648" i="12"/>
  <c r="D652" i="12"/>
  <c r="D654" i="12"/>
  <c r="D656" i="12"/>
  <c r="D657" i="12"/>
  <c r="D660" i="12"/>
  <c r="D662" i="12"/>
  <c r="D663" i="12"/>
  <c r="D672" i="12"/>
  <c r="D673" i="12"/>
  <c r="D674" i="12"/>
  <c r="D675" i="12"/>
  <c r="D677" i="12"/>
  <c r="D686" i="12"/>
  <c r="D687" i="12"/>
  <c r="D688" i="12"/>
  <c r="D691" i="12"/>
  <c r="D692" i="12"/>
  <c r="D693" i="12"/>
  <c r="D696" i="12"/>
  <c r="D699" i="12"/>
  <c r="D700" i="12"/>
  <c r="D701" i="12"/>
  <c r="D702" i="12"/>
  <c r="D703" i="12"/>
  <c r="D704" i="12"/>
  <c r="D705" i="12"/>
  <c r="D706" i="12"/>
  <c r="D707" i="12"/>
  <c r="D708" i="12"/>
  <c r="D717" i="12"/>
  <c r="D718" i="12"/>
  <c r="D719" i="12"/>
  <c r="D721" i="12"/>
  <c r="D724" i="12"/>
  <c r="D725" i="12"/>
  <c r="D726" i="12"/>
  <c r="D727" i="12"/>
  <c r="D728" i="12"/>
  <c r="D731" i="12"/>
  <c r="D732" i="12"/>
  <c r="D733" i="12"/>
  <c r="D734" i="12"/>
  <c r="D735" i="12"/>
  <c r="D736" i="12"/>
  <c r="D737" i="12"/>
  <c r="D738" i="12"/>
  <c r="D739" i="12"/>
  <c r="D740" i="12"/>
  <c r="D741" i="12"/>
  <c r="D742" i="12"/>
  <c r="D743" i="12"/>
  <c r="D744" i="12"/>
  <c r="D768" i="12"/>
  <c r="D774" i="12"/>
  <c r="D778" i="12"/>
  <c r="D779" i="12"/>
  <c r="D780" i="12"/>
  <c r="D781" i="12"/>
  <c r="D783"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6" i="12"/>
  <c r="D817" i="12"/>
  <c r="D820" i="12"/>
  <c r="D821" i="12"/>
  <c r="D822" i="12"/>
  <c r="D823" i="12"/>
  <c r="D824" i="12"/>
  <c r="D825" i="12"/>
  <c r="D826" i="12"/>
  <c r="D827" i="12"/>
  <c r="D829" i="12"/>
  <c r="D830" i="12"/>
  <c r="D831" i="12"/>
  <c r="D832" i="12"/>
  <c r="D833" i="12"/>
  <c r="D834" i="12"/>
  <c r="D835" i="12"/>
  <c r="D836" i="12"/>
  <c r="D837" i="12"/>
  <c r="D839" i="12"/>
  <c r="D840" i="12"/>
  <c r="D841" i="12"/>
  <c r="D842" i="12"/>
  <c r="D843" i="12"/>
  <c r="D844" i="12"/>
  <c r="D845" i="12"/>
  <c r="D848" i="12"/>
  <c r="D849" i="12"/>
  <c r="D850" i="12"/>
  <c r="D851" i="12"/>
  <c r="D855" i="12"/>
  <c r="D856" i="12"/>
  <c r="D857" i="12"/>
  <c r="D858" i="12"/>
  <c r="D859" i="12"/>
  <c r="D860" i="12"/>
  <c r="D861" i="12"/>
  <c r="D862" i="12"/>
  <c r="D863" i="12"/>
  <c r="D864" i="12"/>
  <c r="D865" i="12"/>
  <c r="D866" i="12"/>
  <c r="D900" i="12"/>
  <c r="D904" i="12"/>
  <c r="D905" i="12"/>
  <c r="D906" i="12"/>
  <c r="D910" i="12"/>
  <c r="D913" i="12"/>
  <c r="D914" i="12"/>
  <c r="D915" i="12"/>
  <c r="D916" i="12"/>
  <c r="D917" i="12"/>
  <c r="D919" i="12"/>
  <c r="D920" i="12"/>
  <c r="D921" i="12"/>
  <c r="D926" i="12"/>
  <c r="D927" i="12"/>
  <c r="D929" i="12"/>
  <c r="D930" i="12"/>
  <c r="D931" i="12"/>
  <c r="D932" i="12"/>
  <c r="D933" i="12"/>
  <c r="D934" i="12"/>
  <c r="D951" i="12"/>
  <c r="D952" i="12"/>
  <c r="D953" i="12"/>
  <c r="D954" i="12"/>
  <c r="D955" i="12"/>
  <c r="D956" i="12"/>
  <c r="D957" i="12"/>
  <c r="D958" i="12"/>
  <c r="D959" i="12"/>
  <c r="D964" i="12"/>
  <c r="D965" i="12"/>
  <c r="D970" i="12"/>
  <c r="D971" i="12"/>
  <c r="D972" i="12"/>
  <c r="D973" i="12"/>
  <c r="D974" i="12"/>
  <c r="D975" i="12"/>
  <c r="D976" i="12"/>
  <c r="D977" i="12"/>
  <c r="D978" i="12"/>
  <c r="D979" i="12"/>
  <c r="D980" i="12"/>
  <c r="D981" i="12"/>
  <c r="D982" i="12"/>
  <c r="D983" i="12"/>
  <c r="D984" i="12"/>
  <c r="D985" i="12"/>
  <c r="D986" i="12"/>
  <c r="D987" i="12"/>
  <c r="D988" i="12"/>
  <c r="D989" i="12"/>
  <c r="D990" i="12"/>
  <c r="D995" i="12"/>
  <c r="D997" i="12"/>
  <c r="D998" i="12"/>
  <c r="D999" i="12"/>
  <c r="D1000" i="12"/>
  <c r="D1003" i="12"/>
  <c r="D1004" i="12"/>
  <c r="D1005" i="12"/>
  <c r="D1006" i="12"/>
  <c r="D1007" i="12"/>
  <c r="D1008" i="12"/>
  <c r="D1011" i="12"/>
  <c r="D1012" i="12"/>
  <c r="D1015" i="12"/>
  <c r="D1016" i="12"/>
  <c r="D1017" i="12"/>
  <c r="D1018" i="12"/>
  <c r="D1019" i="12"/>
  <c r="D1020" i="12"/>
  <c r="D1021" i="12"/>
  <c r="D1022" i="12"/>
  <c r="D1023" i="12"/>
  <c r="D1033" i="12"/>
  <c r="D1034" i="12"/>
  <c r="D1035" i="12"/>
  <c r="D1039" i="12"/>
  <c r="D1040" i="12"/>
  <c r="D1044"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82" i="12"/>
  <c r="D1085" i="12"/>
  <c r="D1088" i="12"/>
  <c r="D1091" i="12"/>
  <c r="D1092" i="12"/>
  <c r="D1093" i="12"/>
  <c r="D1094" i="12"/>
  <c r="D1095" i="12"/>
  <c r="D1096" i="12"/>
  <c r="D1097" i="12"/>
  <c r="D1098" i="12"/>
  <c r="D1099" i="12"/>
  <c r="D1100" i="12"/>
  <c r="D1101" i="12"/>
  <c r="D1103" i="12"/>
  <c r="D1104" i="12"/>
  <c r="D1105" i="12"/>
  <c r="D1106" i="12"/>
  <c r="D1107" i="12"/>
  <c r="D1109" i="12"/>
  <c r="D1110" i="12"/>
  <c r="D1111" i="12"/>
  <c r="D1113" i="12"/>
  <c r="D1114" i="12"/>
  <c r="D1118" i="12"/>
  <c r="D1119" i="12"/>
  <c r="D1120" i="12"/>
  <c r="D1121" i="12"/>
  <c r="D1123" i="12"/>
  <c r="D1124" i="12"/>
  <c r="D1125" i="12"/>
  <c r="D1127" i="12"/>
  <c r="D1128" i="12"/>
  <c r="D1129" i="12"/>
  <c r="D1130" i="12"/>
  <c r="D1133" i="12"/>
  <c r="D1134" i="12"/>
  <c r="D1136" i="12"/>
  <c r="D1137" i="12"/>
  <c r="D1138" i="12"/>
  <c r="D1139" i="12"/>
  <c r="D1140" i="12"/>
  <c r="D1145" i="12"/>
  <c r="D1148" i="12"/>
  <c r="D1149" i="12"/>
  <c r="D1150" i="12"/>
  <c r="D1151" i="12"/>
  <c r="D1156" i="12"/>
  <c r="D1157" i="12"/>
  <c r="D1158" i="12"/>
  <c r="D1159" i="12"/>
  <c r="D1160" i="12"/>
  <c r="D1161" i="12"/>
  <c r="D1162" i="12"/>
  <c r="D1164" i="12"/>
  <c r="D1165" i="12"/>
  <c r="D1166" i="12"/>
  <c r="D1167" i="12"/>
  <c r="D1168" i="12"/>
  <c r="D1169" i="12"/>
  <c r="D1170" i="12"/>
  <c r="D1171" i="12"/>
  <c r="D1172" i="12"/>
  <c r="D1179" i="12"/>
  <c r="D1180" i="12"/>
  <c r="D1181" i="12"/>
  <c r="D1182" i="12"/>
  <c r="D1183" i="12"/>
  <c r="D1184" i="12"/>
  <c r="D1189" i="12"/>
  <c r="D1190" i="12"/>
  <c r="D1191" i="12"/>
  <c r="D1195" i="12"/>
  <c r="D1201" i="12"/>
  <c r="D1202" i="12"/>
  <c r="D1203" i="12"/>
  <c r="D1206" i="12"/>
  <c r="D1207" i="12"/>
  <c r="D1211" i="12"/>
  <c r="D1212" i="12"/>
  <c r="D1213" i="12"/>
  <c r="D1218" i="12"/>
  <c r="D1219" i="12"/>
  <c r="D1220" i="12"/>
  <c r="D1221" i="12"/>
  <c r="D1222" i="12"/>
  <c r="D1223" i="12"/>
  <c r="D1224" i="12"/>
  <c r="D1225" i="12"/>
  <c r="D1226" i="12"/>
  <c r="D1227" i="12"/>
  <c r="D1228" i="12"/>
  <c r="D1229" i="12"/>
  <c r="D1230" i="12"/>
  <c r="D1231" i="12"/>
  <c r="D1232" i="12"/>
  <c r="D1237" i="12"/>
  <c r="D1238" i="12"/>
  <c r="D1239" i="12"/>
  <c r="D1241" i="12"/>
  <c r="D1242" i="12"/>
  <c r="D1245" i="12"/>
  <c r="D1246" i="12"/>
  <c r="D1251" i="12"/>
  <c r="D1252" i="12"/>
  <c r="D1253" i="12"/>
  <c r="D1260" i="12"/>
  <c r="D1262" i="12"/>
  <c r="D1263" i="12"/>
  <c r="D1264" i="12"/>
  <c r="D1267" i="12"/>
  <c r="D1269" i="12"/>
  <c r="D1270" i="12"/>
  <c r="D1271" i="12"/>
  <c r="D1272" i="12"/>
  <c r="D1273" i="12"/>
  <c r="D1274" i="12"/>
  <c r="D1275" i="12"/>
  <c r="D1276" i="12"/>
  <c r="D1277" i="12"/>
  <c r="D1278" i="12"/>
  <c r="D1279" i="12"/>
  <c r="D1280" i="12"/>
  <c r="D1281" i="12"/>
  <c r="D1282" i="12"/>
  <c r="D1283" i="12"/>
  <c r="D1284" i="12"/>
  <c r="D1285" i="12"/>
  <c r="D1286" i="12"/>
  <c r="D1287" i="12"/>
  <c r="D1291" i="12"/>
  <c r="D1295" i="12"/>
  <c r="D1296" i="12"/>
  <c r="D1297" i="12"/>
  <c r="D1299" i="12"/>
  <c r="D1300" i="12"/>
  <c r="D1301" i="12"/>
  <c r="D1304" i="12"/>
  <c r="D1305" i="12"/>
  <c r="D1306" i="12"/>
  <c r="D1307" i="12"/>
  <c r="D1308" i="12"/>
  <c r="D1309" i="12"/>
  <c r="D1310" i="12"/>
  <c r="D1317" i="12"/>
  <c r="D1318" i="12"/>
  <c r="D1319" i="12"/>
  <c r="D1320" i="12"/>
  <c r="D1321" i="12"/>
  <c r="D1323" i="12"/>
  <c r="D1326" i="12"/>
  <c r="D1327" i="12"/>
  <c r="D1328" i="12"/>
  <c r="D1329" i="12"/>
  <c r="D1330" i="12"/>
  <c r="D1331" i="12"/>
  <c r="D1332" i="12"/>
  <c r="D1333" i="12"/>
  <c r="D1334" i="12"/>
  <c r="D1335" i="12"/>
  <c r="D1336" i="12"/>
  <c r="D1337" i="12"/>
  <c r="D1338" i="12"/>
  <c r="D1339" i="12"/>
  <c r="D1342" i="12"/>
  <c r="D1343" i="12"/>
  <c r="D1349" i="12"/>
  <c r="D1350" i="12"/>
  <c r="D1356" i="12"/>
  <c r="D1357" i="12"/>
  <c r="D1360" i="12"/>
  <c r="D1363" i="12"/>
  <c r="D1364" i="12"/>
  <c r="D1365" i="12"/>
  <c r="D1368" i="12"/>
  <c r="D1369" i="12"/>
  <c r="D1370" i="12"/>
  <c r="D1372" i="12"/>
  <c r="D1373" i="12"/>
  <c r="D1374" i="12"/>
  <c r="D1375" i="12"/>
  <c r="D1379" i="12"/>
  <c r="D1380" i="12"/>
  <c r="D1381" i="12"/>
  <c r="D1382" i="12"/>
  <c r="D1383" i="12"/>
  <c r="D1387" i="12"/>
  <c r="D1395" i="12"/>
  <c r="D1396" i="12"/>
  <c r="D1397" i="12"/>
  <c r="D1398" i="12"/>
  <c r="D1399" i="12"/>
  <c r="D1400" i="12"/>
  <c r="D1401" i="12"/>
  <c r="D1402" i="12"/>
  <c r="D1409" i="12"/>
  <c r="D1410" i="12"/>
  <c r="D1412" i="12"/>
  <c r="D1419" i="12"/>
  <c r="D1420" i="12"/>
  <c r="D1421" i="12"/>
  <c r="D1426" i="12"/>
  <c r="D1427" i="12"/>
  <c r="D1428" i="12"/>
  <c r="D1429" i="12"/>
  <c r="D1430" i="12"/>
  <c r="D1438" i="12"/>
  <c r="D1439" i="12"/>
  <c r="D1440" i="12"/>
  <c r="D1441" i="12"/>
  <c r="D1442" i="12"/>
  <c r="D1443" i="12"/>
  <c r="D1444" i="12"/>
  <c r="D1445" i="12"/>
  <c r="D1446" i="12"/>
  <c r="D1447" i="12"/>
  <c r="D1448" i="12"/>
  <c r="D1451" i="12"/>
  <c r="D1452" i="12"/>
  <c r="D1453" i="12"/>
  <c r="D1454" i="12"/>
  <c r="D1455" i="12"/>
  <c r="D1456" i="12"/>
  <c r="D1457" i="12"/>
  <c r="D1458" i="12"/>
  <c r="D1459" i="12"/>
  <c r="D1462" i="12"/>
  <c r="D1464" i="12"/>
  <c r="D1467" i="12"/>
  <c r="D1468" i="12"/>
  <c r="D1469" i="12"/>
  <c r="D1470" i="12"/>
  <c r="D1471" i="12"/>
  <c r="D1472" i="12"/>
  <c r="D1473" i="12"/>
  <c r="D1474" i="12"/>
  <c r="D1475" i="12"/>
  <c r="D1476" i="12"/>
  <c r="D1477" i="12"/>
  <c r="D1478" i="12"/>
  <c r="D1479" i="12"/>
  <c r="D1480" i="12"/>
  <c r="D1481" i="12"/>
  <c r="D1482" i="12"/>
  <c r="D1483" i="12"/>
  <c r="D1484" i="12"/>
  <c r="D1485" i="12"/>
  <c r="D1486" i="12"/>
  <c r="D1489" i="12"/>
  <c r="D1496" i="12"/>
  <c r="D1497" i="12"/>
  <c r="D1505" i="12"/>
  <c r="D1511" i="12"/>
  <c r="D1512" i="12"/>
  <c r="D1513" i="12"/>
  <c r="D1514" i="12"/>
  <c r="D1515" i="12"/>
  <c r="D1517" i="12"/>
  <c r="D1519" i="12"/>
  <c r="D1520" i="12"/>
  <c r="D1521" i="12"/>
  <c r="D1522" i="12"/>
  <c r="D1523" i="12"/>
  <c r="D1524" i="12"/>
  <c r="D1525" i="12"/>
  <c r="D1526" i="12"/>
  <c r="D1527" i="12"/>
  <c r="D1528" i="12"/>
  <c r="D1529" i="12"/>
  <c r="D1530" i="12"/>
  <c r="D1538" i="12"/>
  <c r="D1541" i="12"/>
  <c r="D1542" i="12"/>
  <c r="D1543" i="12"/>
  <c r="D1547" i="12"/>
  <c r="D1551" i="12"/>
  <c r="D1555" i="12"/>
  <c r="D1556" i="12"/>
  <c r="D1557" i="12"/>
  <c r="D1560" i="12"/>
  <c r="D1561" i="12"/>
  <c r="D1562" i="12"/>
  <c r="D1563" i="12"/>
  <c r="D1565" i="12"/>
  <c r="D1567" i="12"/>
  <c r="D1568" i="12"/>
  <c r="D1569" i="12"/>
  <c r="D1574" i="12"/>
  <c r="D1576" i="12"/>
  <c r="D1577" i="12"/>
  <c r="D1578" i="12"/>
  <c r="D1579" i="12"/>
  <c r="D1580" i="12"/>
  <c r="D1582" i="12"/>
  <c r="D1587" i="12"/>
  <c r="D1588" i="12"/>
  <c r="D1592" i="12"/>
  <c r="D1594" i="12"/>
  <c r="D1596" i="12"/>
  <c r="D1598" i="12"/>
  <c r="D1599" i="12"/>
  <c r="D1601" i="12"/>
  <c r="D1602" i="12"/>
  <c r="D1609" i="12"/>
  <c r="D1610" i="12"/>
  <c r="D1611" i="12"/>
  <c r="D1612" i="12"/>
  <c r="D1613" i="12"/>
  <c r="D1614" i="12"/>
  <c r="D1615" i="12"/>
  <c r="D1616" i="12"/>
  <c r="D1617" i="12"/>
  <c r="D1618" i="12"/>
  <c r="D1619" i="12"/>
  <c r="D1620" i="12"/>
  <c r="D1621" i="12"/>
  <c r="D1627" i="12"/>
  <c r="D1628" i="12"/>
  <c r="D1629" i="12"/>
  <c r="D1630" i="12"/>
  <c r="D1631" i="12"/>
  <c r="D1632" i="12"/>
  <c r="D1633" i="12"/>
  <c r="D1634" i="12"/>
  <c r="D1640" i="12"/>
  <c r="D1641" i="12"/>
  <c r="D1642" i="12"/>
  <c r="D1643" i="12"/>
  <c r="D1644" i="12"/>
  <c r="D1645" i="12"/>
  <c r="D1646" i="12"/>
  <c r="D1647" i="12"/>
  <c r="D1648" i="12"/>
  <c r="D1649" i="12"/>
  <c r="D1656" i="12"/>
  <c r="D1657" i="12"/>
  <c r="D1658" i="12"/>
  <c r="D1659" i="12"/>
  <c r="D1660" i="12"/>
  <c r="D1661" i="12"/>
  <c r="D1662" i="12"/>
  <c r="D1663" i="12"/>
  <c r="D1664" i="12"/>
  <c r="D1665" i="12"/>
  <c r="D1666" i="12"/>
  <c r="D1667" i="12"/>
  <c r="D1668" i="12"/>
  <c r="D1669" i="12"/>
  <c r="D1670" i="12"/>
  <c r="D1671" i="12"/>
  <c r="D1675" i="12"/>
  <c r="D1676" i="12"/>
  <c r="D1677" i="12"/>
  <c r="D1679" i="12"/>
  <c r="D1680" i="12"/>
  <c r="D1681" i="12"/>
  <c r="D1682" i="12"/>
  <c r="D1684" i="12"/>
  <c r="D1694" i="12"/>
  <c r="D1695" i="12"/>
  <c r="D1696" i="12"/>
  <c r="D1697" i="12"/>
  <c r="D1698" i="12"/>
  <c r="D1700" i="12"/>
  <c r="D1701" i="12"/>
  <c r="D1702" i="12"/>
  <c r="D1703" i="12"/>
  <c r="D1704" i="12"/>
  <c r="D1705" i="12"/>
  <c r="D1706" i="12"/>
  <c r="D1707" i="12"/>
  <c r="D1708" i="12"/>
  <c r="D1709" i="12"/>
  <c r="D1710" i="12"/>
  <c r="D1711" i="12"/>
  <c r="D1712" i="12"/>
  <c r="D1713" i="12"/>
  <c r="D1714" i="12"/>
  <c r="D1715" i="12"/>
  <c r="D1716" i="12"/>
  <c r="D1717" i="12"/>
  <c r="D1719" i="12"/>
  <c r="D1721" i="12"/>
  <c r="D1722" i="12"/>
  <c r="D1737" i="12"/>
  <c r="D1740" i="12"/>
  <c r="D1744" i="12"/>
  <c r="D1745" i="12"/>
  <c r="D1753" i="12"/>
  <c r="D1754" i="12"/>
  <c r="D1755" i="12"/>
  <c r="D1759" i="12"/>
  <c r="D1766" i="12"/>
  <c r="D1768" i="12"/>
  <c r="D1771" i="12"/>
  <c r="D1772" i="12"/>
  <c r="D1773" i="12"/>
  <c r="D1774" i="12"/>
  <c r="D1786" i="12"/>
  <c r="D1787" i="12"/>
  <c r="D1793" i="12"/>
  <c r="D1798" i="12"/>
  <c r="D1805" i="12"/>
  <c r="D1806" i="12"/>
  <c r="D1808" i="12"/>
  <c r="D1810" i="12"/>
  <c r="D1813" i="12"/>
  <c r="D1814" i="12"/>
  <c r="D1815" i="12"/>
  <c r="D1817" i="12"/>
  <c r="D1820" i="12"/>
  <c r="D1821" i="12"/>
  <c r="D1822" i="12"/>
  <c r="D1823" i="12"/>
  <c r="D1824" i="12"/>
  <c r="D1825" i="12"/>
  <c r="D1826" i="12"/>
  <c r="D1827" i="12"/>
  <c r="D1828" i="12"/>
  <c r="D1829" i="12"/>
  <c r="D1830" i="12"/>
  <c r="D1831" i="12"/>
  <c r="D1832" i="12"/>
  <c r="D1844" i="12"/>
  <c r="D1845" i="12"/>
  <c r="D1846" i="12"/>
  <c r="D1847" i="12"/>
  <c r="D1851" i="12"/>
  <c r="D1852" i="12"/>
  <c r="D1853" i="12"/>
  <c r="D1854" i="12"/>
  <c r="D1855" i="12"/>
  <c r="D1864" i="12"/>
  <c r="D1865" i="12"/>
  <c r="D1879" i="12"/>
  <c r="D1880" i="12"/>
  <c r="D1881" i="12"/>
  <c r="D1884" i="12"/>
  <c r="D1885" i="12"/>
  <c r="D1886" i="12"/>
  <c r="D1887" i="12"/>
  <c r="D1888" i="12"/>
  <c r="D1889" i="12"/>
  <c r="D1890" i="12"/>
  <c r="D1891" i="12"/>
  <c r="D1892" i="12"/>
  <c r="D1899" i="12"/>
  <c r="D1900" i="12"/>
  <c r="D1901" i="12"/>
  <c r="D1902" i="12"/>
  <c r="D1907" i="12"/>
  <c r="D1908" i="12"/>
  <c r="D1909" i="12"/>
  <c r="D1910" i="12"/>
  <c r="D1912" i="12"/>
  <c r="D1917" i="12"/>
  <c r="D1924" i="12"/>
  <c r="D1927" i="12"/>
  <c r="D1928" i="12"/>
  <c r="D1937" i="12"/>
  <c r="D1939" i="12"/>
  <c r="D1944" i="12"/>
  <c r="D1945" i="12"/>
  <c r="D1946" i="12"/>
  <c r="D1947" i="12"/>
  <c r="D1948" i="12"/>
  <c r="D1950" i="12"/>
  <c r="D1952" i="12"/>
  <c r="D1970" i="12"/>
  <c r="D2001" i="12"/>
  <c r="D2002" i="12"/>
  <c r="D2008" i="12"/>
  <c r="D2025" i="12"/>
  <c r="D2026" i="12"/>
  <c r="D2027" i="12"/>
  <c r="D2065" i="12"/>
  <c r="D2066" i="12"/>
  <c r="D2068" i="12"/>
  <c r="D2130" i="12"/>
  <c r="U2192" i="12"/>
  <c r="V2192" i="12" s="1"/>
  <c r="U2193" i="12"/>
  <c r="V2193" i="12" s="1"/>
  <c r="U2194" i="12"/>
  <c r="V2194" i="12" s="1"/>
  <c r="U2195" i="12"/>
  <c r="V2195" i="12" s="1"/>
  <c r="U2196" i="12"/>
  <c r="V2196" i="12" s="1"/>
  <c r="U2197" i="12"/>
  <c r="V2197" i="12" s="1"/>
  <c r="U2191" i="12"/>
  <c r="V2191" i="12" s="1"/>
  <c r="U2190" i="12"/>
  <c r="V2190" i="12" s="1"/>
  <c r="U2189" i="12"/>
  <c r="V2189" i="12" s="1"/>
  <c r="U2188" i="12"/>
  <c r="V2188" i="12" s="1"/>
  <c r="U2187" i="12"/>
  <c r="V2187" i="12" s="1"/>
  <c r="U2179" i="12"/>
  <c r="V2179" i="12" s="1"/>
  <c r="U2178" i="12"/>
  <c r="V2178" i="12" s="1"/>
  <c r="U2176" i="12"/>
  <c r="V2176" i="12" s="1"/>
  <c r="U2175" i="12"/>
  <c r="V2175" i="12" s="1"/>
  <c r="U2174" i="12"/>
  <c r="V2174" i="12" s="1"/>
  <c r="U2173" i="12"/>
  <c r="V2173" i="12" s="1"/>
  <c r="U2172" i="12"/>
  <c r="V2172" i="12" s="1"/>
  <c r="U2171" i="12"/>
  <c r="V2171" i="12" s="1"/>
  <c r="U2166" i="12"/>
  <c r="V2166" i="12" s="1"/>
  <c r="U2158" i="12"/>
  <c r="V2158" i="12" s="1"/>
  <c r="U2157" i="12"/>
  <c r="V2157" i="12" s="1"/>
  <c r="U2156" i="12"/>
  <c r="V2156" i="12" s="1"/>
  <c r="U2155" i="12"/>
  <c r="V2155" i="12" s="1"/>
  <c r="U2153" i="12"/>
  <c r="V2153" i="12" s="1"/>
  <c r="U2146" i="12"/>
  <c r="V2146" i="12" s="1"/>
  <c r="U2138" i="12"/>
  <c r="V2138" i="12" s="1"/>
  <c r="U2137" i="12"/>
  <c r="V2137" i="12" s="1"/>
  <c r="U2136" i="12"/>
  <c r="V2136" i="12" s="1"/>
  <c r="U2135" i="12"/>
  <c r="U2134" i="12"/>
  <c r="V2134" i="12" s="1"/>
  <c r="U2133" i="12"/>
  <c r="V2133" i="12" s="1"/>
  <c r="U2132" i="12"/>
  <c r="V2132" i="12" s="1"/>
  <c r="U2129" i="12"/>
  <c r="V2129" i="12" s="1"/>
  <c r="U2122" i="12"/>
  <c r="V2122" i="12" s="1"/>
  <c r="U2121" i="12"/>
  <c r="V2121" i="12" s="1"/>
  <c r="U2113" i="12"/>
  <c r="V2113" i="12" s="1"/>
  <c r="U2112" i="12"/>
  <c r="V2112" i="12" s="1"/>
  <c r="U2110" i="12"/>
  <c r="V2110" i="12" s="1"/>
  <c r="U2109" i="12"/>
  <c r="V2109" i="12" s="1"/>
  <c r="U2105" i="12"/>
  <c r="V2105" i="12" s="1"/>
  <c r="U2104" i="12"/>
  <c r="V2104" i="12" s="1"/>
  <c r="U2103" i="12"/>
  <c r="V2103" i="12" s="1"/>
  <c r="U2102" i="12"/>
  <c r="V2102" i="12" s="1"/>
  <c r="U2101" i="12"/>
  <c r="V2101" i="12" s="1"/>
  <c r="U2100" i="12"/>
  <c r="V2100" i="12" s="1"/>
  <c r="U2099" i="12"/>
  <c r="V2099" i="12" s="1"/>
  <c r="U2098" i="12"/>
  <c r="V2098" i="12" s="1"/>
  <c r="U2097" i="12"/>
  <c r="V2097" i="12" s="1"/>
  <c r="U2096" i="12"/>
  <c r="V2096" i="12" s="1"/>
  <c r="U2092" i="12"/>
  <c r="V2092" i="12" s="1"/>
  <c r="U2091" i="12"/>
  <c r="V2091" i="12" s="1"/>
  <c r="U2090" i="12"/>
  <c r="V2090" i="12" s="1"/>
  <c r="U2089" i="12"/>
  <c r="V2089" i="12" s="1"/>
  <c r="U2088" i="12"/>
  <c r="V2088" i="12" s="1"/>
  <c r="U2087" i="12"/>
  <c r="V2087" i="12" s="1"/>
  <c r="U2086" i="12"/>
  <c r="V2086" i="12" s="1"/>
  <c r="U2085" i="12"/>
  <c r="V2085" i="12" s="1"/>
  <c r="U2084" i="12"/>
  <c r="V2084" i="12" s="1"/>
  <c r="U2083" i="12"/>
  <c r="V2083" i="12" s="1"/>
  <c r="U2082" i="12"/>
  <c r="V2082" i="12" s="1"/>
  <c r="U2081" i="12"/>
  <c r="V2081" i="12" s="1"/>
  <c r="U2080" i="12"/>
  <c r="V2080" i="12" s="1"/>
  <c r="U2079" i="12"/>
  <c r="V2079" i="12" s="1"/>
  <c r="U2078" i="12"/>
  <c r="V2078" i="12" s="1"/>
  <c r="U2077" i="12"/>
  <c r="V2077" i="12" s="1"/>
  <c r="U2076" i="12"/>
  <c r="V2076" i="12" s="1"/>
  <c r="U2075" i="12"/>
  <c r="V2075" i="12" s="1"/>
  <c r="U2074" i="12"/>
  <c r="V2074" i="12" s="1"/>
  <c r="U2073" i="12"/>
  <c r="U2072" i="12"/>
  <c r="V2072" i="12" s="1"/>
  <c r="U2071" i="12"/>
  <c r="U2070" i="12"/>
  <c r="U2064" i="12"/>
  <c r="V2064" i="12" s="1"/>
  <c r="U2063" i="12"/>
  <c r="V2063" i="12" s="1"/>
  <c r="U2059" i="12"/>
  <c r="V2059" i="12" s="1"/>
  <c r="U2052" i="12"/>
  <c r="V2052" i="12" s="1"/>
  <c r="U2051" i="12"/>
  <c r="V2051" i="12" s="1"/>
  <c r="U2050" i="12"/>
  <c r="V2050" i="12" s="1"/>
  <c r="U2049" i="12"/>
  <c r="V2049" i="12" s="1"/>
  <c r="U2048" i="12"/>
  <c r="V2048" i="12" s="1"/>
  <c r="U2047" i="12"/>
  <c r="V2047" i="12" s="1"/>
  <c r="U2046" i="12"/>
  <c r="V2046" i="12" s="1"/>
  <c r="U2045" i="12"/>
  <c r="V2045" i="12" s="1"/>
  <c r="U2044" i="12"/>
  <c r="V2044" i="12" s="1"/>
  <c r="U2043" i="12"/>
  <c r="V2043" i="12" s="1"/>
  <c r="U2042" i="12"/>
  <c r="V2042" i="12" s="1"/>
  <c r="U2041" i="12"/>
  <c r="V2041" i="12" s="1"/>
  <c r="U2040" i="12"/>
  <c r="V2040" i="12" s="1"/>
  <c r="U2032" i="12"/>
  <c r="U2031" i="12"/>
  <c r="U2030" i="12"/>
  <c r="U2029" i="12"/>
  <c r="V2029" i="12" s="1"/>
  <c r="U2020" i="12"/>
  <c r="V2020" i="12" s="1"/>
  <c r="U2019" i="12"/>
  <c r="V2019" i="12" s="1"/>
  <c r="U2018" i="12"/>
  <c r="V2018" i="12" s="1"/>
  <c r="U2017" i="12"/>
  <c r="V2017" i="12" s="1"/>
  <c r="U2016" i="12"/>
  <c r="V2016" i="12" s="1"/>
  <c r="U2015" i="12"/>
  <c r="V2015" i="12" s="1"/>
  <c r="U2014" i="12"/>
  <c r="V2014" i="12" s="1"/>
  <c r="U2013" i="12"/>
  <c r="U2007" i="12"/>
  <c r="U2006" i="12"/>
  <c r="U2005" i="12"/>
  <c r="V2005" i="12" s="1"/>
  <c r="U2004" i="12"/>
  <c r="V2004" i="12" s="1"/>
  <c r="U2003" i="12"/>
  <c r="V2003" i="12" s="1"/>
  <c r="U2000" i="12"/>
  <c r="V2000" i="12" s="1"/>
  <c r="U1999" i="12"/>
  <c r="V1999" i="12" s="1"/>
  <c r="U1998" i="12"/>
  <c r="V1998" i="12" s="1"/>
  <c r="U1997" i="12"/>
  <c r="V1997" i="12" s="1"/>
  <c r="U1996" i="12"/>
  <c r="V1996" i="12" s="1"/>
  <c r="U1993" i="12"/>
  <c r="V1993" i="12" s="1"/>
  <c r="U1975" i="12"/>
  <c r="U1968" i="12"/>
  <c r="V1968" i="12" s="1"/>
  <c r="U1967" i="12"/>
  <c r="V1967" i="12" s="1"/>
  <c r="U1966" i="12"/>
  <c r="V1966" i="12" s="1"/>
  <c r="U1965" i="12"/>
  <c r="V1965" i="12" s="1"/>
  <c r="U1964" i="12"/>
  <c r="V1964" i="12" s="1"/>
  <c r="U1963" i="12"/>
  <c r="V1963" i="12" s="1"/>
  <c r="U1959" i="12"/>
  <c r="V1959" i="12" s="1"/>
  <c r="U1958" i="12"/>
  <c r="V1958" i="12" s="1"/>
  <c r="U1957" i="12"/>
  <c r="U1956" i="12"/>
  <c r="V1956" i="12" s="1"/>
  <c r="U1955" i="12"/>
  <c r="U1954" i="12"/>
  <c r="V1954" i="12" s="1"/>
  <c r="U1953" i="12"/>
  <c r="U1951" i="12"/>
  <c r="U1949" i="12"/>
  <c r="U1942" i="12"/>
  <c r="U1941" i="12"/>
  <c r="V1941" i="12" s="1"/>
  <c r="U1940" i="12"/>
  <c r="V1940" i="12" s="1"/>
  <c r="U1938" i="12"/>
  <c r="V1938" i="12" s="1"/>
  <c r="U1936" i="12"/>
  <c r="V1936" i="12" s="1"/>
  <c r="U1935" i="12"/>
  <c r="V1935" i="12" s="1"/>
  <c r="U1934" i="12"/>
  <c r="V1934" i="12" s="1"/>
  <c r="U1933" i="12"/>
  <c r="U1932" i="12"/>
  <c r="U1929" i="12"/>
  <c r="U1926" i="12"/>
  <c r="V1926" i="12" s="1"/>
  <c r="U1925" i="12"/>
  <c r="V1925" i="12" s="1"/>
  <c r="U1923" i="12"/>
  <c r="V1923" i="12" s="1"/>
  <c r="U1922" i="12"/>
  <c r="U1921" i="12"/>
  <c r="V1921" i="12" s="1"/>
  <c r="U1916" i="12"/>
  <c r="V1916" i="12" s="1"/>
  <c r="U1915" i="12"/>
  <c r="U1914" i="12"/>
  <c r="U1913" i="12"/>
  <c r="U1906" i="12"/>
  <c r="U1905" i="12"/>
  <c r="U1904" i="12"/>
  <c r="U1903" i="12"/>
  <c r="V1903" i="12" s="1"/>
  <c r="U1898" i="12"/>
  <c r="V1898" i="12" s="1"/>
  <c r="U1897" i="12"/>
  <c r="V1897" i="12" s="1"/>
  <c r="U1896" i="12"/>
  <c r="U1895" i="12"/>
  <c r="U1894" i="12"/>
  <c r="U1893" i="12"/>
  <c r="U1883" i="12"/>
  <c r="U1869" i="12"/>
  <c r="U1868" i="12"/>
  <c r="U1867" i="12"/>
  <c r="V1867" i="12" s="1"/>
  <c r="U1866" i="12"/>
  <c r="V1866" i="12" s="1"/>
  <c r="U1863" i="12"/>
  <c r="V1863" i="12" s="1"/>
  <c r="U1862" i="12"/>
  <c r="V1862" i="12" s="1"/>
  <c r="U1861" i="12"/>
  <c r="V1861" i="12" s="1"/>
  <c r="U1859" i="12"/>
  <c r="U1858" i="12"/>
  <c r="U1857" i="12"/>
  <c r="U1856" i="12"/>
  <c r="U1850" i="12"/>
  <c r="U1849" i="12"/>
  <c r="U1848" i="12"/>
  <c r="U1836" i="12"/>
  <c r="U1835" i="12"/>
  <c r="U1834" i="12"/>
  <c r="U1833" i="12"/>
  <c r="U1819" i="12"/>
  <c r="U1818" i="12"/>
  <c r="U1812" i="12"/>
  <c r="U1809" i="12"/>
  <c r="U1802" i="12"/>
  <c r="U1801" i="12"/>
  <c r="V1801" i="12" s="1"/>
  <c r="U1800" i="12"/>
  <c r="V1800" i="12" s="1"/>
  <c r="U1799" i="12"/>
  <c r="V1799" i="12" s="1"/>
  <c r="U1797" i="12"/>
  <c r="U1796" i="12"/>
  <c r="V1796" i="12" s="1"/>
  <c r="U1795" i="12"/>
  <c r="V1795" i="12" s="1"/>
  <c r="U1794" i="12"/>
  <c r="V1794" i="12" s="1"/>
  <c r="U1792" i="12"/>
  <c r="V1792" i="12" s="1"/>
  <c r="U1791" i="12"/>
  <c r="U1790" i="12"/>
  <c r="V1790" i="12" s="1"/>
  <c r="U1778" i="12"/>
  <c r="U1777" i="12"/>
  <c r="U1776" i="12"/>
  <c r="U1775" i="12"/>
  <c r="U1770" i="12"/>
  <c r="U1769" i="12"/>
  <c r="V1769" i="12" s="1"/>
  <c r="U1763" i="12"/>
  <c r="U1762" i="12"/>
  <c r="V1762" i="12" s="1"/>
  <c r="U1758" i="12"/>
  <c r="U1757" i="12"/>
  <c r="U1752" i="12"/>
  <c r="V1752" i="12" s="1"/>
  <c r="U1751" i="12"/>
  <c r="V1751" i="12" s="1"/>
  <c r="U1750" i="12"/>
  <c r="V1750" i="12" s="1"/>
  <c r="U1749" i="12"/>
  <c r="U1748" i="12"/>
  <c r="U1746" i="12"/>
  <c r="V1746" i="12" s="1"/>
  <c r="U1743" i="12"/>
  <c r="V1743" i="12" s="1"/>
  <c r="U1742" i="12"/>
  <c r="V1742" i="12" s="1"/>
  <c r="U1741" i="12"/>
  <c r="U1739" i="12"/>
  <c r="V1739" i="12" s="1"/>
  <c r="U1738" i="12"/>
  <c r="V1738" i="12" s="1"/>
  <c r="U1736" i="12"/>
  <c r="V1736" i="12" s="1"/>
  <c r="U1735" i="12"/>
  <c r="V1735" i="12" s="1"/>
  <c r="U1734" i="12"/>
  <c r="V1734" i="12" s="1"/>
  <c r="U1733" i="12"/>
  <c r="V1733" i="12" s="1"/>
  <c r="U1732" i="12"/>
  <c r="V1732" i="12" s="1"/>
  <c r="U1726" i="12"/>
  <c r="U1725" i="12"/>
  <c r="U1724" i="12"/>
  <c r="V1724" i="12" s="1"/>
  <c r="U1723" i="12"/>
  <c r="U1720" i="12"/>
  <c r="U1718" i="12"/>
  <c r="U1699" i="12"/>
  <c r="U1688" i="12"/>
  <c r="U1686" i="12"/>
  <c r="U1685" i="12"/>
  <c r="U1683" i="12"/>
  <c r="V1683" i="12" s="1"/>
  <c r="U1678" i="12"/>
  <c r="V1678" i="12" s="1"/>
  <c r="U1674" i="12"/>
  <c r="U1673" i="12"/>
  <c r="U1672" i="12"/>
  <c r="U1655" i="12"/>
  <c r="V1655" i="12" s="1"/>
  <c r="U1654" i="12"/>
  <c r="V1654" i="12" s="1"/>
  <c r="U1653" i="12"/>
  <c r="U1652" i="12"/>
  <c r="U1651" i="12"/>
  <c r="U1650" i="12"/>
  <c r="U1639" i="12"/>
  <c r="V1639" i="12" s="1"/>
  <c r="U1638" i="12"/>
  <c r="U1637" i="12"/>
  <c r="U1636" i="12"/>
  <c r="U1635" i="12"/>
  <c r="U1626" i="12"/>
  <c r="V1626" i="12" s="1"/>
  <c r="U1625" i="12"/>
  <c r="U1624" i="12"/>
  <c r="U1623" i="12"/>
  <c r="U1622" i="12"/>
  <c r="U1608" i="12"/>
  <c r="V1608" i="12" s="1"/>
  <c r="U1606" i="12"/>
  <c r="U1605" i="12"/>
  <c r="U1603" i="12"/>
  <c r="U1600" i="12"/>
  <c r="U1597" i="12"/>
  <c r="V1597" i="12" s="1"/>
  <c r="U1595" i="12"/>
  <c r="V1595" i="12" s="1"/>
  <c r="U1593" i="12"/>
  <c r="V1593" i="12" s="1"/>
  <c r="U1591" i="12"/>
  <c r="U1590" i="12"/>
  <c r="V1590" i="12" s="1"/>
  <c r="U1589" i="12"/>
  <c r="V1589" i="12" s="1"/>
  <c r="U1586" i="12"/>
  <c r="U1585" i="12"/>
  <c r="V1585" i="12" s="1"/>
  <c r="U1584" i="12"/>
  <c r="U1583" i="12"/>
  <c r="U1581" i="12"/>
  <c r="U1573" i="12"/>
  <c r="U1572" i="12"/>
  <c r="U1571" i="12"/>
  <c r="U1570" i="12"/>
  <c r="V1570" i="12" s="1"/>
  <c r="U1566" i="12"/>
  <c r="U1564" i="12"/>
  <c r="U1559" i="12"/>
  <c r="U1554" i="12"/>
  <c r="V1554" i="12" s="1"/>
  <c r="U1553" i="12"/>
  <c r="V1553" i="12" s="1"/>
  <c r="U1552" i="12"/>
  <c r="V1552" i="12" s="1"/>
  <c r="U1546" i="12"/>
  <c r="U1545" i="12"/>
  <c r="U1544" i="12"/>
  <c r="V1544" i="12" s="1"/>
  <c r="U1537" i="12"/>
  <c r="V1537" i="12" s="1"/>
  <c r="U1534" i="12"/>
  <c r="U1533" i="12"/>
  <c r="U1532" i="12"/>
  <c r="U1531" i="12"/>
  <c r="U1518" i="12"/>
  <c r="U1516" i="12"/>
  <c r="U1510" i="12"/>
  <c r="V1510" i="12" s="1"/>
  <c r="U1509" i="12"/>
  <c r="U1508" i="12"/>
  <c r="V1508" i="12" s="1"/>
  <c r="U1507" i="12"/>
  <c r="V1507" i="12" s="1"/>
  <c r="U1506" i="12"/>
  <c r="V1506" i="12" s="1"/>
  <c r="U1501" i="12"/>
  <c r="U1500" i="12"/>
  <c r="U1499" i="12"/>
  <c r="V1499" i="12" s="1"/>
  <c r="U1498" i="12"/>
  <c r="V1498" i="12" s="1"/>
  <c r="U1493" i="12"/>
  <c r="U1492" i="12"/>
  <c r="V1492" i="12" s="1"/>
  <c r="U1491" i="12"/>
  <c r="V1491" i="12" s="1"/>
  <c r="U1490" i="12"/>
  <c r="U1488" i="12"/>
  <c r="U1487" i="12"/>
  <c r="U1466" i="12"/>
  <c r="U1465" i="12"/>
  <c r="V1465" i="12" s="1"/>
  <c r="U1463" i="12"/>
  <c r="U1461" i="12"/>
  <c r="U1460" i="12"/>
  <c r="U1450" i="12"/>
  <c r="U1449" i="12"/>
  <c r="U1435" i="12"/>
  <c r="V1435" i="12" s="1"/>
  <c r="U1434" i="12"/>
  <c r="U1433" i="12"/>
  <c r="U1432" i="12"/>
  <c r="U1431" i="12"/>
  <c r="U1425" i="12"/>
  <c r="U1424" i="12"/>
  <c r="U1423" i="12"/>
  <c r="U1416" i="12"/>
  <c r="U1414" i="12"/>
  <c r="U1413" i="12"/>
  <c r="U1411" i="12"/>
  <c r="V1411" i="12" s="1"/>
  <c r="U1408" i="12"/>
  <c r="V1408" i="12" s="1"/>
  <c r="U1407" i="12"/>
  <c r="V1407" i="12" s="1"/>
  <c r="U1406" i="12"/>
  <c r="U1405" i="12"/>
  <c r="U1404" i="12"/>
  <c r="U1403" i="12"/>
  <c r="U1391" i="12"/>
  <c r="U1389" i="12"/>
  <c r="V1389" i="12" s="1"/>
  <c r="U1388" i="12"/>
  <c r="V1388" i="12" s="1"/>
  <c r="U1386" i="12"/>
  <c r="U1385" i="12"/>
  <c r="U1384" i="12"/>
  <c r="U1378" i="12"/>
  <c r="U1377" i="12"/>
  <c r="U1376" i="12"/>
  <c r="U1371" i="12"/>
  <c r="V1371" i="12" s="1"/>
  <c r="U1367" i="12"/>
  <c r="U1362" i="12"/>
  <c r="V1362" i="12" s="1"/>
  <c r="U1361" i="12"/>
  <c r="U1359" i="12"/>
  <c r="V1359" i="12" s="1"/>
  <c r="U1358" i="12"/>
  <c r="V1358" i="12" s="1"/>
  <c r="U1355" i="12"/>
  <c r="V1355" i="12" s="1"/>
  <c r="U1354" i="12"/>
  <c r="U1353" i="12"/>
  <c r="U1352" i="12"/>
  <c r="V1352" i="12" s="1"/>
  <c r="U1351" i="12"/>
  <c r="V1351" i="12" s="1"/>
  <c r="U1348" i="12"/>
  <c r="V1348" i="12" s="1"/>
  <c r="U1347" i="12"/>
  <c r="U1346" i="12"/>
  <c r="U1345" i="12"/>
  <c r="V1345" i="12" s="1"/>
  <c r="U1344" i="12"/>
  <c r="V1344" i="12" s="1"/>
  <c r="U1341" i="12"/>
  <c r="U1340" i="12"/>
  <c r="U1325" i="12"/>
  <c r="U1324" i="12"/>
  <c r="U1322" i="12"/>
  <c r="U1316" i="12"/>
  <c r="V1316" i="12" s="1"/>
  <c r="U1315" i="12"/>
  <c r="V1315" i="12" s="1"/>
  <c r="U1314" i="12"/>
  <c r="U1313" i="12"/>
  <c r="U1312" i="12"/>
  <c r="U1311" i="12"/>
  <c r="U1303" i="12"/>
  <c r="U1302" i="12"/>
  <c r="V1302" i="12" s="1"/>
  <c r="U1290" i="12"/>
  <c r="U1289" i="12"/>
  <c r="U1288" i="12"/>
  <c r="U1268" i="12"/>
  <c r="U1266" i="12"/>
  <c r="U1265" i="12"/>
  <c r="V1265" i="12" s="1"/>
  <c r="U1261" i="12"/>
  <c r="V1261" i="12" s="1"/>
  <c r="U1259" i="12"/>
  <c r="V1259" i="12" s="1"/>
  <c r="U1258" i="12"/>
  <c r="V1258" i="12" s="1"/>
  <c r="U1257" i="12"/>
  <c r="U1256" i="12"/>
  <c r="U1255" i="12"/>
  <c r="U1254" i="12"/>
  <c r="V1254" i="12" s="1"/>
  <c r="U1250" i="12"/>
  <c r="U1249" i="12"/>
  <c r="U1247" i="12"/>
  <c r="V1247" i="12" s="1"/>
  <c r="U1243" i="12"/>
  <c r="U1236" i="12"/>
  <c r="U1235" i="12"/>
  <c r="U1234" i="12"/>
  <c r="U1233" i="12"/>
  <c r="U1217" i="12"/>
  <c r="U1216" i="12"/>
  <c r="U1215" i="12"/>
  <c r="U1214" i="12"/>
  <c r="V1214" i="12" s="1"/>
  <c r="U1210" i="12"/>
  <c r="U1205" i="12"/>
  <c r="U1204" i="12"/>
  <c r="V1204" i="12" s="1"/>
  <c r="U1199" i="12"/>
  <c r="U1198" i="12"/>
  <c r="V1198" i="12" s="1"/>
  <c r="U1197" i="12"/>
  <c r="V1197" i="12" s="1"/>
  <c r="U1196" i="12"/>
  <c r="V1196" i="12" s="1"/>
  <c r="U1194" i="12"/>
  <c r="U1193" i="12"/>
  <c r="U1188" i="12"/>
  <c r="U1187" i="12"/>
  <c r="U1186" i="12"/>
  <c r="U1185" i="12"/>
  <c r="U1178" i="12"/>
  <c r="V1178" i="12" s="1"/>
  <c r="U1177" i="12"/>
  <c r="V1177" i="12" s="1"/>
  <c r="U1176" i="12"/>
  <c r="U1175" i="12"/>
  <c r="U1174" i="12"/>
  <c r="U1173" i="12"/>
  <c r="U1163" i="12"/>
  <c r="U1155" i="12"/>
  <c r="U1154" i="12"/>
  <c r="U1153" i="12"/>
  <c r="U1152" i="12"/>
  <c r="U1147" i="12"/>
  <c r="V1147" i="12" s="1"/>
  <c r="U1146" i="12"/>
  <c r="V1146" i="12" s="1"/>
  <c r="U1144" i="12"/>
  <c r="U1143" i="12"/>
  <c r="U1142" i="12"/>
  <c r="U1141" i="12"/>
  <c r="U1135" i="12"/>
  <c r="V1135" i="12" s="1"/>
  <c r="U1132" i="12"/>
  <c r="U1131" i="12"/>
  <c r="U1122" i="12"/>
  <c r="U1117" i="12"/>
  <c r="U1116" i="12"/>
  <c r="U1115" i="12"/>
  <c r="V1115" i="12" s="1"/>
  <c r="U1112" i="12"/>
  <c r="U1108" i="12"/>
  <c r="U1102" i="12"/>
  <c r="U1090" i="12"/>
  <c r="V1090" i="12" s="1"/>
  <c r="U1089" i="12"/>
  <c r="V1089" i="12" s="1"/>
  <c r="U1087" i="12"/>
  <c r="V1087" i="12" s="1"/>
  <c r="U1086" i="12"/>
  <c r="V1086" i="12" s="1"/>
  <c r="U1084" i="12"/>
  <c r="V1084" i="12" s="1"/>
  <c r="U1083" i="12"/>
  <c r="V1083" i="12" s="1"/>
  <c r="U1081" i="12"/>
  <c r="V1081" i="12" s="1"/>
  <c r="U1075" i="12"/>
  <c r="U1074" i="12"/>
  <c r="U1073" i="12"/>
  <c r="U1051" i="12"/>
  <c r="V1051" i="12" s="1"/>
  <c r="U1050" i="12"/>
  <c r="V1050" i="12" s="1"/>
  <c r="U1049" i="12"/>
  <c r="V1049" i="12" s="1"/>
  <c r="U1047" i="12"/>
  <c r="V1047" i="12" s="1"/>
  <c r="U1046" i="12"/>
  <c r="U1045" i="12"/>
  <c r="V1045" i="12" s="1"/>
  <c r="U1043" i="12"/>
  <c r="V1043" i="12" s="1"/>
  <c r="U1042" i="12"/>
  <c r="U1041" i="12"/>
  <c r="U1037" i="12"/>
  <c r="U1036" i="12"/>
  <c r="U1025" i="12"/>
  <c r="U1024" i="12"/>
  <c r="U1014" i="12"/>
  <c r="U1013" i="12"/>
  <c r="U1010" i="12"/>
  <c r="U1009" i="12"/>
  <c r="U1002" i="12"/>
  <c r="U1001" i="12"/>
  <c r="U992" i="12"/>
  <c r="U991" i="12"/>
  <c r="U969" i="12"/>
  <c r="V969" i="12" s="1"/>
  <c r="U968" i="12"/>
  <c r="V968" i="12" s="1"/>
  <c r="U967" i="12"/>
  <c r="U966" i="12"/>
  <c r="U962" i="12"/>
  <c r="V962" i="12" s="1"/>
  <c r="U961" i="12"/>
  <c r="U960" i="12"/>
  <c r="U950" i="12"/>
  <c r="V950" i="12" s="1"/>
  <c r="U949" i="12"/>
  <c r="V949" i="12" s="1"/>
  <c r="U948" i="12"/>
  <c r="V948" i="12" s="1"/>
  <c r="U947" i="12"/>
  <c r="V947" i="12" s="1"/>
  <c r="U946" i="12"/>
  <c r="V946" i="12" s="1"/>
  <c r="U945" i="12"/>
  <c r="V945" i="12" s="1"/>
  <c r="U944" i="12"/>
  <c r="V944" i="12" s="1"/>
  <c r="U943" i="12"/>
  <c r="V943" i="12" s="1"/>
  <c r="U942" i="12"/>
  <c r="V942" i="12" s="1"/>
  <c r="U941" i="12"/>
  <c r="V941" i="12" s="1"/>
  <c r="U940" i="12"/>
  <c r="V940" i="12" s="1"/>
  <c r="U939" i="12"/>
  <c r="V939" i="12" s="1"/>
  <c r="U938" i="12"/>
  <c r="V938" i="12" s="1"/>
  <c r="U937" i="12"/>
  <c r="V937" i="12" s="1"/>
  <c r="U936" i="12"/>
  <c r="U935" i="12"/>
  <c r="U928" i="12"/>
  <c r="U925" i="12"/>
  <c r="V925" i="12" s="1"/>
  <c r="U923" i="12"/>
  <c r="U922" i="12"/>
  <c r="U918" i="12"/>
  <c r="U909" i="12"/>
  <c r="U908" i="12"/>
  <c r="U907" i="12"/>
  <c r="U903" i="12"/>
  <c r="U902" i="12"/>
  <c r="V902" i="12" s="1"/>
  <c r="U891" i="12"/>
  <c r="V891" i="12" s="1"/>
  <c r="U890" i="12"/>
  <c r="V890" i="12" s="1"/>
  <c r="U878" i="12"/>
  <c r="V878" i="12" s="1"/>
  <c r="U875" i="12"/>
  <c r="V875" i="12" s="1"/>
  <c r="U873" i="12"/>
  <c r="V873" i="12" s="1"/>
  <c r="U869" i="12"/>
  <c r="U868" i="12"/>
  <c r="U867" i="12"/>
  <c r="U854" i="12"/>
  <c r="U853" i="12"/>
  <c r="U852" i="12"/>
  <c r="U847" i="12"/>
  <c r="U846" i="12"/>
  <c r="U838" i="12"/>
  <c r="U828" i="12"/>
  <c r="U819" i="12"/>
  <c r="U818" i="12"/>
  <c r="U810" i="12"/>
  <c r="U786" i="12"/>
  <c r="V786" i="12" s="1"/>
  <c r="U785" i="12"/>
  <c r="V785" i="12" s="1"/>
  <c r="U784" i="12"/>
  <c r="U782" i="12"/>
  <c r="U777" i="12"/>
  <c r="V777" i="12" s="1"/>
  <c r="U776" i="12"/>
  <c r="V776" i="12" s="1"/>
  <c r="U775" i="12"/>
  <c r="U773" i="12"/>
  <c r="V773" i="12" s="1"/>
  <c r="U772" i="12"/>
  <c r="V772" i="12" s="1"/>
  <c r="U771" i="12"/>
  <c r="V771" i="12" s="1"/>
  <c r="U770" i="12"/>
  <c r="V770" i="12" s="1"/>
  <c r="U769" i="12"/>
  <c r="U767" i="12"/>
  <c r="V767" i="12" s="1"/>
  <c r="U766" i="12"/>
  <c r="V766" i="12" s="1"/>
  <c r="U765" i="12"/>
  <c r="V765" i="12" s="1"/>
  <c r="U764" i="12"/>
  <c r="V764" i="12" s="1"/>
  <c r="U763" i="12"/>
  <c r="V763" i="12" s="1"/>
  <c r="U762" i="12"/>
  <c r="V762" i="12" s="1"/>
  <c r="U761" i="12"/>
  <c r="V761" i="12" s="1"/>
  <c r="U760" i="12"/>
  <c r="V760" i="12" s="1"/>
  <c r="U757" i="12"/>
  <c r="V757" i="12" s="1"/>
  <c r="U756" i="12"/>
  <c r="V756" i="12" s="1"/>
  <c r="U755" i="12"/>
  <c r="V755" i="12" s="1"/>
  <c r="U754" i="12"/>
  <c r="V754" i="12" s="1"/>
  <c r="U753" i="12"/>
  <c r="V753" i="12" s="1"/>
  <c r="U752" i="12"/>
  <c r="V752" i="12" s="1"/>
  <c r="U751" i="12"/>
  <c r="V751" i="12" s="1"/>
  <c r="U750" i="12"/>
  <c r="V750" i="12" s="1"/>
  <c r="U749" i="12"/>
  <c r="V749" i="12" s="1"/>
  <c r="U748" i="12"/>
  <c r="V748" i="12" s="1"/>
  <c r="U747" i="12"/>
  <c r="V747" i="12" s="1"/>
  <c r="U745" i="12"/>
  <c r="U729" i="12"/>
  <c r="U722" i="12"/>
  <c r="U720" i="12"/>
  <c r="U716" i="12"/>
  <c r="V716" i="12" s="1"/>
  <c r="U711" i="12"/>
  <c r="V711" i="12" s="1"/>
  <c r="U710" i="12"/>
  <c r="V710" i="12" s="1"/>
  <c r="U709" i="12"/>
  <c r="U697" i="12"/>
  <c r="U695" i="12"/>
  <c r="V695" i="12" s="1"/>
  <c r="U694" i="12"/>
  <c r="U690" i="12"/>
  <c r="V690" i="12" s="1"/>
  <c r="U689" i="12"/>
  <c r="U683" i="12"/>
  <c r="V683" i="12" s="1"/>
  <c r="U679" i="12"/>
  <c r="V679" i="12" s="1"/>
  <c r="U678" i="12"/>
  <c r="U676" i="12"/>
  <c r="U664" i="12"/>
  <c r="U661" i="12"/>
  <c r="U658" i="12"/>
  <c r="U655" i="12"/>
  <c r="U653" i="12"/>
  <c r="U649" i="12"/>
  <c r="U638" i="12"/>
  <c r="U629" i="12"/>
  <c r="V629" i="12" s="1"/>
  <c r="U626" i="12"/>
  <c r="V626" i="12" s="1"/>
  <c r="U625" i="12"/>
  <c r="V625" i="12" s="1"/>
  <c r="U624" i="12"/>
  <c r="V624" i="12" s="1"/>
  <c r="U623" i="12"/>
  <c r="V623" i="12" s="1"/>
  <c r="U622" i="12"/>
  <c r="V622" i="12" s="1"/>
  <c r="U621" i="12"/>
  <c r="V621" i="12" s="1"/>
  <c r="U620" i="12"/>
  <c r="V620" i="12" s="1"/>
  <c r="U619" i="12"/>
  <c r="V619" i="12" s="1"/>
  <c r="U618" i="12"/>
  <c r="V618" i="12" s="1"/>
  <c r="U588" i="12"/>
  <c r="U583" i="12"/>
  <c r="U581" i="12"/>
  <c r="U580" i="12"/>
  <c r="V580" i="12" s="1"/>
  <c r="U579" i="12"/>
  <c r="V579" i="12" s="1"/>
  <c r="U578" i="12"/>
  <c r="V578" i="12" s="1"/>
  <c r="U577" i="12"/>
  <c r="V577" i="12" s="1"/>
  <c r="U575" i="12"/>
  <c r="U574" i="12"/>
  <c r="V574" i="12" s="1"/>
  <c r="U559" i="12"/>
  <c r="U553" i="12"/>
  <c r="U548" i="12"/>
  <c r="V548" i="12" s="1"/>
  <c r="U547" i="12"/>
  <c r="V547" i="12" s="1"/>
  <c r="U546" i="12"/>
  <c r="V546" i="12" s="1"/>
  <c r="U545" i="12"/>
  <c r="V545" i="12" s="1"/>
  <c r="U544" i="12"/>
  <c r="V544" i="12" s="1"/>
  <c r="U543" i="12"/>
  <c r="V543" i="12" s="1"/>
  <c r="U542" i="12"/>
  <c r="V542" i="12" s="1"/>
  <c r="U530" i="12"/>
  <c r="V530" i="12" s="1"/>
  <c r="U522" i="12"/>
  <c r="V522" i="12" s="1"/>
  <c r="U515" i="12"/>
  <c r="V515" i="12" s="1"/>
  <c r="U514" i="12"/>
  <c r="V514" i="12" s="1"/>
  <c r="U497" i="12"/>
  <c r="V497" i="12" s="1"/>
  <c r="U492" i="12"/>
  <c r="V492" i="12" s="1"/>
  <c r="U477" i="12"/>
  <c r="V477" i="12" s="1"/>
  <c r="U473" i="12"/>
  <c r="V473" i="12" s="1"/>
  <c r="U459" i="12"/>
  <c r="V459" i="12" s="1"/>
  <c r="U458" i="12"/>
  <c r="V458" i="12" s="1"/>
  <c r="U451" i="12"/>
  <c r="V451" i="12" s="1"/>
  <c r="U450" i="12"/>
  <c r="V450" i="12" s="1"/>
  <c r="U449" i="12"/>
  <c r="V449" i="12" s="1"/>
  <c r="U438" i="12"/>
  <c r="V438" i="12" s="1"/>
  <c r="U427" i="12"/>
  <c r="V427" i="12" s="1"/>
  <c r="U425" i="12"/>
  <c r="V425" i="12" s="1"/>
  <c r="U421" i="12"/>
  <c r="V421" i="12" s="1"/>
  <c r="U420" i="12"/>
  <c r="V420" i="12" s="1"/>
  <c r="U394" i="12"/>
  <c r="V394" i="12" s="1"/>
  <c r="U368" i="12"/>
  <c r="V368" i="12" s="1"/>
  <c r="U367" i="12"/>
  <c r="V367" i="12" s="1"/>
  <c r="U366" i="12"/>
  <c r="V366" i="12" s="1"/>
  <c r="U364" i="12"/>
  <c r="V364" i="12" s="1"/>
  <c r="U279" i="12"/>
  <c r="V279" i="12" s="1"/>
  <c r="U262" i="12"/>
  <c r="V262" i="12" s="1"/>
  <c r="U261" i="12"/>
  <c r="V261" i="12" s="1"/>
  <c r="U258" i="12"/>
  <c r="V258" i="12" s="1"/>
  <c r="U257" i="12"/>
  <c r="V257" i="12" s="1"/>
  <c r="U256" i="12"/>
  <c r="V256" i="12" s="1"/>
  <c r="U255" i="12"/>
  <c r="V255" i="12" s="1"/>
  <c r="U239" i="12"/>
  <c r="V239" i="12" s="1"/>
  <c r="U238" i="12"/>
  <c r="V238" i="12" s="1"/>
  <c r="U237" i="12"/>
  <c r="V237" i="12" s="1"/>
  <c r="U149" i="12"/>
  <c r="V149" i="12" s="1"/>
  <c r="U144" i="12"/>
  <c r="V144" i="12" s="1"/>
  <c r="U142" i="12"/>
  <c r="V142" i="12" s="1"/>
  <c r="U138" i="12"/>
  <c r="V138" i="12" s="1"/>
  <c r="U137" i="12"/>
  <c r="V137" i="12" s="1"/>
  <c r="U129" i="12"/>
  <c r="V129" i="12" s="1"/>
  <c r="U121" i="12"/>
  <c r="V121" i="12" s="1"/>
  <c r="U117" i="12"/>
  <c r="V117" i="12" s="1"/>
  <c r="U116" i="12"/>
  <c r="V116" i="12" s="1"/>
  <c r="U113" i="12"/>
  <c r="V113" i="12" s="1"/>
  <c r="U107" i="12"/>
  <c r="V107" i="12" s="1"/>
  <c r="U106" i="12"/>
  <c r="V106" i="12" s="1"/>
  <c r="U104" i="12"/>
  <c r="V104" i="12" s="1"/>
  <c r="U99" i="12"/>
  <c r="V99" i="12" s="1"/>
  <c r="U98" i="12"/>
  <c r="V98" i="12" s="1"/>
  <c r="U85" i="12"/>
  <c r="V85" i="12" s="1"/>
  <c r="U84" i="12"/>
  <c r="V84" i="12" s="1"/>
  <c r="U80" i="12"/>
  <c r="V80" i="12" s="1"/>
  <c r="U79" i="12"/>
  <c r="V79" i="12" s="1"/>
  <c r="U78" i="12"/>
  <c r="V78" i="12" s="1"/>
  <c r="U77" i="12"/>
  <c r="V77" i="12" s="1"/>
  <c r="U73" i="12"/>
  <c r="V73" i="12" s="1"/>
  <c r="U72" i="12"/>
  <c r="V72" i="12" s="1"/>
  <c r="U70" i="12"/>
  <c r="V70" i="12" s="1"/>
  <c r="U68" i="12"/>
  <c r="V68" i="12" s="1"/>
  <c r="U67" i="12"/>
  <c r="V67" i="12" s="1"/>
  <c r="U58" i="12"/>
  <c r="V58" i="12" s="1"/>
  <c r="U57" i="12"/>
  <c r="V57" i="12" s="1"/>
  <c r="U56" i="12"/>
  <c r="V56" i="12" s="1"/>
  <c r="U53" i="12"/>
  <c r="V53" i="12" s="1"/>
  <c r="U52" i="12"/>
  <c r="V52" i="12" s="1"/>
  <c r="U39" i="12"/>
  <c r="V39" i="12" s="1"/>
  <c r="U38" i="12"/>
  <c r="V38" i="12" s="1"/>
  <c r="U37" i="12"/>
  <c r="V37" i="12" s="1"/>
  <c r="U36" i="12"/>
  <c r="V36" i="12" s="1"/>
  <c r="U28" i="12"/>
  <c r="V28" i="12" s="1"/>
  <c r="J2198" i="12"/>
  <c r="J2197" i="12"/>
  <c r="J2196" i="12"/>
  <c r="J2195" i="12"/>
  <c r="J2194" i="12"/>
  <c r="J2193" i="12"/>
  <c r="J2192" i="12"/>
  <c r="J2191" i="12"/>
  <c r="J2190" i="12"/>
  <c r="J2189" i="12"/>
  <c r="J2188" i="12"/>
  <c r="J2187" i="12"/>
  <c r="J2186" i="12"/>
  <c r="J2185" i="12"/>
  <c r="J2184" i="12"/>
  <c r="J2183" i="12"/>
  <c r="J2182" i="12"/>
  <c r="J2181" i="12"/>
  <c r="J2180" i="12"/>
  <c r="J2179" i="12"/>
  <c r="J2178" i="12"/>
  <c r="J2177" i="12"/>
  <c r="J2176" i="12"/>
  <c r="J2175" i="12"/>
  <c r="J2174" i="12"/>
  <c r="J2173" i="12"/>
  <c r="J2172" i="12"/>
  <c r="J2171" i="12"/>
  <c r="J2170" i="12"/>
  <c r="J2169" i="12"/>
  <c r="J2168" i="12"/>
  <c r="J2167" i="12"/>
  <c r="J2166" i="12"/>
  <c r="J2165" i="12"/>
  <c r="J2164" i="12"/>
  <c r="J2163" i="12"/>
  <c r="J2162" i="12"/>
  <c r="J2161" i="12"/>
  <c r="J2160" i="12"/>
  <c r="J2159" i="12"/>
  <c r="J2158" i="12"/>
  <c r="J2157" i="12"/>
  <c r="J2156" i="12"/>
  <c r="J2155" i="12"/>
  <c r="J2154" i="12"/>
  <c r="J2153" i="12"/>
  <c r="J2152" i="12"/>
  <c r="J2151" i="12"/>
  <c r="J2150" i="12"/>
  <c r="J2149" i="12"/>
  <c r="J2148" i="12"/>
  <c r="J2147" i="12"/>
  <c r="J2146" i="12"/>
  <c r="J2145" i="12"/>
  <c r="J2144" i="12"/>
  <c r="J2143" i="12"/>
  <c r="J2142" i="12"/>
  <c r="J2141" i="12"/>
  <c r="J2140" i="12"/>
  <c r="J2139" i="12"/>
  <c r="J2138" i="12"/>
  <c r="J2137" i="12"/>
  <c r="J2136" i="12"/>
  <c r="J2135" i="12"/>
  <c r="J2134" i="12"/>
  <c r="J2133" i="12"/>
  <c r="J2132" i="12"/>
  <c r="J2131" i="12"/>
  <c r="J2129" i="12"/>
  <c r="J2128" i="12"/>
  <c r="J2127" i="12"/>
  <c r="J2126" i="12"/>
  <c r="J2125" i="12"/>
  <c r="J2124" i="12"/>
  <c r="J2123" i="12"/>
  <c r="J2122" i="12"/>
  <c r="J2121" i="12"/>
  <c r="J2120" i="12"/>
  <c r="J2119" i="12"/>
  <c r="J2118" i="12"/>
  <c r="J2117" i="12"/>
  <c r="J2116" i="12"/>
  <c r="J2115" i="12"/>
  <c r="J2114" i="12"/>
  <c r="J2113" i="12"/>
  <c r="J2112" i="12"/>
  <c r="J2111" i="12"/>
  <c r="J2110" i="12"/>
  <c r="J2109" i="12"/>
  <c r="J2108" i="12"/>
  <c r="J2107" i="12"/>
  <c r="J2106" i="12"/>
  <c r="J2105" i="12"/>
  <c r="J2104" i="12"/>
  <c r="J2103" i="12"/>
  <c r="J2102" i="12"/>
  <c r="J2101" i="12"/>
  <c r="J2100" i="12"/>
  <c r="J2099" i="12"/>
  <c r="J2098" i="12"/>
  <c r="J2097" i="12"/>
  <c r="J2096" i="12"/>
  <c r="J2095" i="12"/>
  <c r="J2094" i="12"/>
  <c r="J2093" i="12"/>
  <c r="J2092" i="12"/>
  <c r="J2091" i="12"/>
  <c r="J2090" i="12"/>
  <c r="J2089" i="12"/>
  <c r="J2088" i="12"/>
  <c r="J2087" i="12"/>
  <c r="J2086" i="12"/>
  <c r="J2085" i="12"/>
  <c r="J2084" i="12"/>
  <c r="J2083" i="12"/>
  <c r="J2082" i="12"/>
  <c r="J2081" i="12"/>
  <c r="J2080" i="12"/>
  <c r="J2079" i="12"/>
  <c r="J2078" i="12"/>
  <c r="J2077" i="12"/>
  <c r="J2076" i="12"/>
  <c r="J2075" i="12"/>
  <c r="J2074" i="12"/>
  <c r="J2073" i="12"/>
  <c r="J2072" i="12"/>
  <c r="J2071" i="12"/>
  <c r="J2070" i="12"/>
  <c r="J2069" i="12"/>
  <c r="J2067" i="12"/>
  <c r="J2064" i="12"/>
  <c r="J2063" i="12"/>
  <c r="J2062" i="12"/>
  <c r="J2061" i="12"/>
  <c r="J2060" i="12"/>
  <c r="J2059" i="12"/>
  <c r="J2058" i="12"/>
  <c r="J2057" i="12"/>
  <c r="J2056" i="12"/>
  <c r="J2055" i="12"/>
  <c r="J2054" i="12"/>
  <c r="J2053" i="12"/>
  <c r="J2052" i="12"/>
  <c r="J2051" i="12"/>
  <c r="J2050" i="12"/>
  <c r="J2049" i="12"/>
  <c r="J2048" i="12"/>
  <c r="J2047" i="12"/>
  <c r="J2046" i="12"/>
  <c r="J2045" i="12"/>
  <c r="J2044" i="12"/>
  <c r="J2043" i="12"/>
  <c r="J2042" i="12"/>
  <c r="J2041" i="12"/>
  <c r="J2040" i="12"/>
  <c r="J2039" i="12"/>
  <c r="J2038" i="12"/>
  <c r="J2037" i="12"/>
  <c r="J2036" i="12"/>
  <c r="J2035" i="12"/>
  <c r="J2034" i="12"/>
  <c r="J2033" i="12"/>
  <c r="J2032" i="12"/>
  <c r="J2031" i="12"/>
  <c r="J2030" i="12"/>
  <c r="J2029" i="12"/>
  <c r="J2028" i="12"/>
  <c r="J2024" i="12"/>
  <c r="J2023" i="12"/>
  <c r="J2022" i="12"/>
  <c r="J2021" i="12"/>
  <c r="J2020" i="12"/>
  <c r="J2019" i="12"/>
  <c r="J2018" i="12"/>
  <c r="J2017" i="12"/>
  <c r="J2016" i="12"/>
  <c r="J2015" i="12"/>
  <c r="J2014" i="12"/>
  <c r="J2013" i="12"/>
  <c r="J2012" i="12"/>
  <c r="J2011" i="12"/>
  <c r="J2010" i="12"/>
  <c r="J2009" i="12"/>
  <c r="J2007" i="12"/>
  <c r="J2006" i="12"/>
  <c r="J2005" i="12"/>
  <c r="J2004" i="12"/>
  <c r="J2003" i="12"/>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69" i="12"/>
  <c r="J1968" i="12"/>
  <c r="J1967" i="12"/>
  <c r="J1966" i="12"/>
  <c r="J1965" i="12"/>
  <c r="J1964" i="12"/>
  <c r="J1963" i="12"/>
  <c r="J1962" i="12"/>
  <c r="J1961" i="12"/>
  <c r="J1960" i="12"/>
  <c r="J1959" i="12"/>
  <c r="J1958" i="12"/>
  <c r="J1957" i="12"/>
  <c r="J1956" i="12"/>
  <c r="J1955" i="12"/>
  <c r="J1954" i="12"/>
  <c r="J1953" i="12"/>
  <c r="J1951" i="12"/>
  <c r="J1949" i="12"/>
  <c r="J1943" i="12"/>
  <c r="J1942" i="12"/>
  <c r="J1941" i="12"/>
  <c r="J1940" i="12"/>
  <c r="J1938" i="12"/>
  <c r="J1936" i="12"/>
  <c r="J1935" i="12"/>
  <c r="J1934" i="12"/>
  <c r="J1933" i="12"/>
  <c r="J1932" i="12"/>
  <c r="J1931" i="12"/>
  <c r="J1930" i="12"/>
  <c r="J1929" i="12"/>
  <c r="J1926" i="12"/>
  <c r="J1925" i="12"/>
  <c r="J1923" i="12"/>
  <c r="J1922" i="12"/>
  <c r="J1921" i="12"/>
  <c r="J1920" i="12"/>
  <c r="J1919" i="12"/>
  <c r="J1918" i="12"/>
  <c r="J1916" i="12"/>
  <c r="J1915" i="12"/>
  <c r="J1914" i="12"/>
  <c r="J1913" i="12"/>
  <c r="J1911" i="12"/>
  <c r="J1906" i="12"/>
  <c r="J1905" i="12"/>
  <c r="J1904" i="12"/>
  <c r="J1903" i="12"/>
  <c r="J1898" i="12"/>
  <c r="J1897" i="12"/>
  <c r="J1896" i="12"/>
  <c r="J1895" i="12"/>
  <c r="J1894" i="12"/>
  <c r="J1893" i="12"/>
  <c r="J1883" i="12"/>
  <c r="J1882" i="12"/>
  <c r="J1878" i="12"/>
  <c r="J1877" i="12"/>
  <c r="J1876" i="12"/>
  <c r="J1875" i="12"/>
  <c r="J1874" i="12"/>
  <c r="J1873" i="12"/>
  <c r="J1872" i="12"/>
  <c r="J1871" i="12"/>
  <c r="J1870" i="12"/>
  <c r="J1869" i="12"/>
  <c r="J1868" i="12"/>
  <c r="J1867" i="12"/>
  <c r="J1866" i="12"/>
  <c r="J1863" i="12"/>
  <c r="J1862" i="12"/>
  <c r="J1861" i="12"/>
  <c r="J1860" i="12"/>
  <c r="J1859" i="12"/>
  <c r="J1858" i="12"/>
  <c r="J1857" i="12"/>
  <c r="J1856" i="12"/>
  <c r="J1850" i="12"/>
  <c r="J1849" i="12"/>
  <c r="J1848" i="12"/>
  <c r="J1843" i="12"/>
  <c r="J1842" i="12"/>
  <c r="J1841" i="12"/>
  <c r="J1840" i="12"/>
  <c r="J1839" i="12"/>
  <c r="J1838" i="12"/>
  <c r="J1837" i="12"/>
  <c r="J1836" i="12"/>
  <c r="J1835" i="12"/>
  <c r="J1834" i="12"/>
  <c r="J1833" i="12"/>
  <c r="J1819" i="12"/>
  <c r="J1818" i="12"/>
  <c r="J1816" i="12"/>
  <c r="J1812" i="12"/>
  <c r="J1811" i="12"/>
  <c r="J1809" i="12"/>
  <c r="J1807" i="12"/>
  <c r="J1804" i="12"/>
  <c r="J1803" i="12"/>
  <c r="J1802" i="12"/>
  <c r="J1801" i="12"/>
  <c r="J1800" i="12"/>
  <c r="J1799" i="12"/>
  <c r="J1797" i="12"/>
  <c r="J1796" i="12"/>
  <c r="J1795" i="12"/>
  <c r="J1794" i="12"/>
  <c r="J1792" i="12"/>
  <c r="J1791" i="12"/>
  <c r="J1790" i="12"/>
  <c r="J1789" i="12"/>
  <c r="J1788" i="12"/>
  <c r="J1785" i="12"/>
  <c r="J1784" i="12"/>
  <c r="J1783" i="12"/>
  <c r="J1782" i="12"/>
  <c r="J1781" i="12"/>
  <c r="J1780" i="12"/>
  <c r="J1779" i="12"/>
  <c r="J1778" i="12"/>
  <c r="J1777" i="12"/>
  <c r="J1776" i="12"/>
  <c r="J1775" i="12"/>
  <c r="J1770" i="12"/>
  <c r="J1769" i="12"/>
  <c r="J1767" i="12"/>
  <c r="J1765" i="12"/>
  <c r="J1764" i="12"/>
  <c r="J1763" i="12"/>
  <c r="J1762" i="12"/>
  <c r="J1761" i="12"/>
  <c r="J1760" i="12"/>
  <c r="J1758" i="12"/>
  <c r="J1757" i="12"/>
  <c r="J1756" i="12"/>
  <c r="J1752" i="12"/>
  <c r="J1751" i="12"/>
  <c r="J1750" i="12"/>
  <c r="J1749" i="12"/>
  <c r="J1748" i="12"/>
  <c r="J1747" i="12"/>
  <c r="J1746" i="12"/>
  <c r="J1743" i="12"/>
  <c r="J1742" i="12"/>
  <c r="J1741" i="12"/>
  <c r="J1739" i="12"/>
  <c r="J1738" i="12"/>
  <c r="J1736" i="12"/>
  <c r="J1735" i="12"/>
  <c r="J1734" i="12"/>
  <c r="J1733" i="12"/>
  <c r="J1732" i="12"/>
  <c r="J1731" i="12"/>
  <c r="J1730" i="12"/>
  <c r="J1729" i="12"/>
  <c r="J1728" i="12"/>
  <c r="J1727" i="12"/>
  <c r="J1726" i="12"/>
  <c r="J1725" i="12"/>
  <c r="J1724" i="12"/>
  <c r="J1723" i="12"/>
  <c r="J1720" i="12"/>
  <c r="J1718" i="12"/>
  <c r="J1699" i="12"/>
  <c r="J1693" i="12"/>
  <c r="J1692" i="12"/>
  <c r="J1691" i="12"/>
  <c r="J1690" i="12"/>
  <c r="J1689" i="12"/>
  <c r="J1688" i="12"/>
  <c r="J1687" i="12"/>
  <c r="J1686" i="12"/>
  <c r="J1685" i="12"/>
  <c r="J1683" i="12"/>
  <c r="J1678" i="12"/>
  <c r="J1674" i="12"/>
  <c r="J1673" i="12"/>
  <c r="J1672" i="12"/>
  <c r="J1655" i="12"/>
  <c r="J1654" i="12"/>
  <c r="J1653" i="12"/>
  <c r="J1652" i="12"/>
  <c r="J1651" i="12"/>
  <c r="J1650" i="12"/>
  <c r="J1639" i="12"/>
  <c r="J1638" i="12"/>
  <c r="J1637" i="12"/>
  <c r="J1636" i="12"/>
  <c r="J1635" i="12"/>
  <c r="J1626" i="12"/>
  <c r="J1625" i="12"/>
  <c r="J1624" i="12"/>
  <c r="J1623" i="12"/>
  <c r="J1622" i="12"/>
  <c r="J1608" i="12"/>
  <c r="J1607" i="12"/>
  <c r="J1606" i="12"/>
  <c r="J1605" i="12"/>
  <c r="J1604" i="12"/>
  <c r="J1603" i="12"/>
  <c r="J1600" i="12"/>
  <c r="J1597" i="12"/>
  <c r="J1595" i="12"/>
  <c r="J1593" i="12"/>
  <c r="J1591" i="12"/>
  <c r="J1590" i="12"/>
  <c r="J1589" i="12"/>
  <c r="J1586" i="12"/>
  <c r="J1585" i="12"/>
  <c r="J1584" i="12"/>
  <c r="J1583" i="12"/>
  <c r="J1581" i="12"/>
  <c r="J1575" i="12"/>
  <c r="J1573" i="12"/>
  <c r="J1572" i="12"/>
  <c r="J1571" i="12"/>
  <c r="J1570" i="12"/>
  <c r="J1566" i="12"/>
  <c r="J1564" i="12"/>
  <c r="J1559" i="12"/>
  <c r="J1558" i="12"/>
  <c r="J1554" i="12"/>
  <c r="J1553" i="12"/>
  <c r="J1552" i="12"/>
  <c r="J1550" i="12"/>
  <c r="J1549" i="12"/>
  <c r="J1548" i="12"/>
  <c r="J1546" i="12"/>
  <c r="J1545" i="12"/>
  <c r="J1544" i="12"/>
  <c r="J1540" i="12"/>
  <c r="J1539" i="12"/>
  <c r="J1537" i="12"/>
  <c r="J1536" i="12"/>
  <c r="J1535" i="12"/>
  <c r="J1534" i="12"/>
  <c r="J1533" i="12"/>
  <c r="J1532" i="12"/>
  <c r="J1531" i="12"/>
  <c r="J1518" i="12"/>
  <c r="J1516" i="12"/>
  <c r="J1510" i="12"/>
  <c r="J1509" i="12"/>
  <c r="J1508" i="12"/>
  <c r="J1507" i="12"/>
  <c r="J1506" i="12"/>
  <c r="J1504" i="12"/>
  <c r="J1503" i="12"/>
  <c r="J1502" i="12"/>
  <c r="J1501" i="12"/>
  <c r="J1500" i="12"/>
  <c r="J1499" i="12"/>
  <c r="J1498" i="12"/>
  <c r="J1495" i="12"/>
  <c r="J1494" i="12"/>
  <c r="J1493" i="12"/>
  <c r="J1492" i="12"/>
  <c r="J1491" i="12"/>
  <c r="J1490" i="12"/>
  <c r="J1488" i="12"/>
  <c r="J1487" i="12"/>
  <c r="J1466" i="12"/>
  <c r="J1465" i="12"/>
  <c r="J1463" i="12"/>
  <c r="J1461" i="12"/>
  <c r="J1460" i="12"/>
  <c r="J1450" i="12"/>
  <c r="J1449" i="12"/>
  <c r="J1437" i="12"/>
  <c r="J1436" i="12"/>
  <c r="J1435" i="12"/>
  <c r="J1434" i="12"/>
  <c r="J1433" i="12"/>
  <c r="J1432" i="12"/>
  <c r="J1431" i="12"/>
  <c r="J1425" i="12"/>
  <c r="J1424" i="12"/>
  <c r="J1423" i="12"/>
  <c r="J1422" i="12"/>
  <c r="J1418" i="12"/>
  <c r="J1417" i="12"/>
  <c r="J1416" i="12"/>
  <c r="J1415" i="12"/>
  <c r="J1414" i="12"/>
  <c r="J1413" i="12"/>
  <c r="J1411" i="12"/>
  <c r="J1408" i="12"/>
  <c r="J1407" i="12"/>
  <c r="J1406" i="12"/>
  <c r="J1405" i="12"/>
  <c r="J1404" i="12"/>
  <c r="J1403" i="12"/>
  <c r="J1394" i="12"/>
  <c r="J1393" i="12"/>
  <c r="J1392" i="12"/>
  <c r="J1391" i="12"/>
  <c r="J1390" i="12"/>
  <c r="J1389" i="12"/>
  <c r="J1388" i="12"/>
  <c r="J1386" i="12"/>
  <c r="J1385" i="12"/>
  <c r="J1384" i="12"/>
  <c r="J1378" i="12"/>
  <c r="J1377" i="12"/>
  <c r="J1376" i="12"/>
  <c r="J1371" i="12"/>
  <c r="J1367" i="12"/>
  <c r="J1366" i="12"/>
  <c r="J1362" i="12"/>
  <c r="J1361" i="12"/>
  <c r="J1359" i="12"/>
  <c r="J1358" i="12"/>
  <c r="J1355" i="12"/>
  <c r="J1354" i="12"/>
  <c r="J1353" i="12"/>
  <c r="J1352" i="12"/>
  <c r="J1351" i="12"/>
  <c r="J1348" i="12"/>
  <c r="J1347" i="12"/>
  <c r="J1346" i="12"/>
  <c r="J1345" i="12"/>
  <c r="J1344" i="12"/>
  <c r="J1341" i="12"/>
  <c r="J1340" i="12"/>
  <c r="J1325" i="12"/>
  <c r="J1324" i="12"/>
  <c r="J1322" i="12"/>
  <c r="J1316" i="12"/>
  <c r="J1315" i="12"/>
  <c r="J1314" i="12"/>
  <c r="J1313" i="12"/>
  <c r="J1312" i="12"/>
  <c r="J1311" i="12"/>
  <c r="J1303" i="12"/>
  <c r="J1302" i="12"/>
  <c r="J1298" i="12"/>
  <c r="J1294" i="12"/>
  <c r="J1293" i="12"/>
  <c r="J1292" i="12"/>
  <c r="J1290" i="12"/>
  <c r="J1289" i="12"/>
  <c r="J1288" i="12"/>
  <c r="J1268" i="12"/>
  <c r="J1266" i="12"/>
  <c r="J1265" i="12"/>
  <c r="J1261" i="12"/>
  <c r="J1259" i="12"/>
  <c r="J1258" i="12"/>
  <c r="J1257" i="12"/>
  <c r="J1256" i="12"/>
  <c r="J1255" i="12"/>
  <c r="J1254" i="12"/>
  <c r="J1250" i="12"/>
  <c r="J1249" i="12"/>
  <c r="J1248" i="12"/>
  <c r="J1247" i="12"/>
  <c r="J1244" i="12"/>
  <c r="J1243" i="12"/>
  <c r="J1240" i="12"/>
  <c r="J1236" i="12"/>
  <c r="J1235" i="12"/>
  <c r="J1234" i="12"/>
  <c r="J1233" i="12"/>
  <c r="J1217" i="12"/>
  <c r="J1216" i="12"/>
  <c r="J1215" i="12"/>
  <c r="J1214" i="12"/>
  <c r="J1210" i="12"/>
  <c r="J1209" i="12"/>
  <c r="J1208" i="12"/>
  <c r="J1205" i="12"/>
  <c r="J1204" i="12"/>
  <c r="J1200" i="12"/>
  <c r="J1199" i="12"/>
  <c r="J1198" i="12"/>
  <c r="J1197" i="12"/>
  <c r="J1196" i="12"/>
  <c r="J1194" i="12"/>
  <c r="J1193" i="12"/>
  <c r="J1192" i="12"/>
  <c r="J1188" i="12"/>
  <c r="J1187" i="12"/>
  <c r="J1186" i="12"/>
  <c r="J1185" i="12"/>
  <c r="J1178" i="12"/>
  <c r="J1177" i="12"/>
  <c r="J1176" i="12"/>
  <c r="J1175" i="12"/>
  <c r="J1174" i="12"/>
  <c r="J1173" i="12"/>
  <c r="J1163" i="12"/>
  <c r="J1155" i="12"/>
  <c r="J1154" i="12"/>
  <c r="J1153" i="12"/>
  <c r="J1152" i="12"/>
  <c r="J1147" i="12"/>
  <c r="J1146" i="12"/>
  <c r="J1144" i="12"/>
  <c r="J1143" i="12"/>
  <c r="J1142" i="12"/>
  <c r="J1141" i="12"/>
  <c r="J1135" i="12"/>
  <c r="J1132" i="12"/>
  <c r="J1131" i="12"/>
  <c r="J1126" i="12"/>
  <c r="J1122" i="12"/>
  <c r="J1117" i="12"/>
  <c r="J1116" i="12"/>
  <c r="J1115" i="12"/>
  <c r="J1112" i="12"/>
  <c r="J1108" i="12"/>
  <c r="J1102" i="12"/>
  <c r="J1090" i="12"/>
  <c r="J1089" i="12"/>
  <c r="J1087" i="12"/>
  <c r="J1086" i="12"/>
  <c r="J1084" i="12"/>
  <c r="G2109" i="12"/>
  <c r="G2005" i="12"/>
  <c r="G1868" i="12"/>
  <c r="G1849" i="12"/>
  <c r="G1812" i="12"/>
  <c r="G1795" i="12"/>
  <c r="G1775" i="12"/>
  <c r="G1751" i="12"/>
  <c r="G1739" i="12"/>
  <c r="G1725" i="12"/>
  <c r="G1685" i="12"/>
  <c r="G1653" i="12"/>
  <c r="G1635" i="12"/>
  <c r="G1605" i="12"/>
  <c r="G1589" i="12"/>
  <c r="G1571" i="12"/>
  <c r="G1546" i="12"/>
  <c r="G1518" i="12"/>
  <c r="G1500" i="12"/>
  <c r="G1487" i="12"/>
  <c r="G1435" i="12"/>
  <c r="G1416" i="12"/>
  <c r="G1404" i="12"/>
  <c r="G1378" i="12"/>
  <c r="G1358" i="12"/>
  <c r="G1346" i="12"/>
  <c r="G1316" i="12"/>
  <c r="G1290" i="12"/>
  <c r="G1258" i="12"/>
  <c r="G1243" i="12"/>
  <c r="G1214" i="12"/>
  <c r="G1194" i="12"/>
  <c r="G1176" i="12"/>
  <c r="G1152" i="12"/>
  <c r="G1132" i="12"/>
  <c r="G1102" i="12"/>
  <c r="G1075" i="12"/>
  <c r="G1045" i="12"/>
  <c r="G1014" i="12"/>
  <c r="G969" i="12"/>
  <c r="G949" i="12"/>
  <c r="G941" i="12"/>
  <c r="G925" i="12"/>
  <c r="G902" i="12"/>
  <c r="G867" i="12"/>
  <c r="G819" i="12"/>
  <c r="G776" i="12"/>
  <c r="G766" i="12"/>
  <c r="G756" i="12"/>
  <c r="G748" i="12"/>
  <c r="G710" i="12"/>
  <c r="G679" i="12"/>
  <c r="G649" i="12"/>
  <c r="G621" i="12"/>
  <c r="G579" i="12"/>
  <c r="C4" i="20"/>
  <c r="C5" i="20"/>
  <c r="C6" i="20"/>
  <c r="C7" i="20"/>
  <c r="C8" i="20"/>
  <c r="C9" i="20"/>
  <c r="C10" i="20"/>
  <c r="C11" i="20"/>
  <c r="C3" i="20"/>
  <c r="C4" i="19"/>
  <c r="D4" i="19" s="1"/>
  <c r="C5" i="19"/>
  <c r="D5" i="19" s="1"/>
  <c r="C6" i="19"/>
  <c r="D6" i="19" s="1"/>
  <c r="C7" i="19"/>
  <c r="D7" i="19" s="1"/>
  <c r="C8" i="19"/>
  <c r="D8" i="19" s="1"/>
  <c r="C9" i="19"/>
  <c r="D9" i="19" s="1"/>
  <c r="C10" i="19"/>
  <c r="C11" i="19"/>
  <c r="D11" i="19" s="1"/>
  <c r="C12" i="19"/>
  <c r="D12" i="19" s="1"/>
  <c r="C13" i="19"/>
  <c r="D13" i="19" s="1"/>
  <c r="C14" i="19"/>
  <c r="D14" i="19" s="1"/>
  <c r="C15" i="19"/>
  <c r="D15" i="19" s="1"/>
  <c r="C16" i="19"/>
  <c r="D16" i="19" s="1"/>
  <c r="C17" i="19"/>
  <c r="D17" i="19" s="1"/>
  <c r="C18" i="19"/>
  <c r="D18" i="19" s="1"/>
  <c r="C19" i="19"/>
  <c r="D19" i="19" s="1"/>
  <c r="C20" i="19"/>
  <c r="D20" i="19" s="1"/>
  <c r="C21" i="19"/>
  <c r="D21" i="19" s="1"/>
  <c r="C3" i="19"/>
  <c r="D3" i="19" s="1"/>
  <c r="U3" i="12"/>
  <c r="U4" i="12"/>
  <c r="U5" i="12"/>
  <c r="U6" i="12"/>
  <c r="U7" i="12"/>
  <c r="U8" i="12"/>
  <c r="U9" i="12"/>
  <c r="U10" i="12"/>
  <c r="U11" i="12"/>
  <c r="U12" i="12"/>
  <c r="U13" i="12"/>
  <c r="U14" i="12"/>
  <c r="U15" i="12"/>
  <c r="U16" i="12"/>
  <c r="U17" i="12"/>
  <c r="U18" i="12"/>
  <c r="U19" i="12"/>
  <c r="U20" i="12"/>
  <c r="U22" i="12"/>
  <c r="U25" i="12"/>
  <c r="U26" i="12"/>
  <c r="U40" i="12"/>
  <c r="U42" i="12"/>
  <c r="U43" i="12"/>
  <c r="U44" i="12"/>
  <c r="U46" i="12"/>
  <c r="U47" i="12"/>
  <c r="U48" i="12"/>
  <c r="U49" i="12"/>
  <c r="U59" i="12"/>
  <c r="U62" i="12"/>
  <c r="U63" i="12"/>
  <c r="U64" i="12"/>
  <c r="U65" i="12"/>
  <c r="U66" i="12"/>
  <c r="U69" i="12"/>
  <c r="U71" i="12"/>
  <c r="U75" i="12"/>
  <c r="U76" i="12"/>
  <c r="U82" i="12"/>
  <c r="U83" i="12"/>
  <c r="U86" i="12"/>
  <c r="U87" i="12"/>
  <c r="U88" i="12"/>
  <c r="U89" i="12"/>
  <c r="U90" i="12"/>
  <c r="U91" i="12"/>
  <c r="U92" i="12"/>
  <c r="U93" i="12"/>
  <c r="U94" i="12"/>
  <c r="U95" i="12"/>
  <c r="U96" i="12"/>
  <c r="U97" i="12"/>
  <c r="U100" i="12"/>
  <c r="U101" i="12"/>
  <c r="U103" i="12"/>
  <c r="U105" i="12"/>
  <c r="U108" i="12"/>
  <c r="U109" i="12"/>
  <c r="U110" i="12"/>
  <c r="U111" i="12"/>
  <c r="U112" i="12"/>
  <c r="U114" i="12"/>
  <c r="U115" i="12"/>
  <c r="U119" i="12"/>
  <c r="U120" i="12"/>
  <c r="U122" i="12"/>
  <c r="U124" i="12"/>
  <c r="U125" i="12"/>
  <c r="U126" i="12"/>
  <c r="U127" i="12"/>
  <c r="U128" i="12"/>
  <c r="U130" i="12"/>
  <c r="U131" i="12"/>
  <c r="U132" i="12"/>
  <c r="U133" i="12"/>
  <c r="U135" i="12"/>
  <c r="U136" i="12"/>
  <c r="U139" i="12"/>
  <c r="U140" i="12"/>
  <c r="U141" i="12"/>
  <c r="U143" i="12"/>
  <c r="U145" i="12"/>
  <c r="U146" i="12"/>
  <c r="U147" i="12"/>
  <c r="U148" i="12"/>
  <c r="U151" i="12"/>
  <c r="U152" i="12"/>
  <c r="U153" i="12"/>
  <c r="U154" i="12"/>
  <c r="U155" i="12"/>
  <c r="U156" i="12"/>
  <c r="U157" i="12"/>
  <c r="U158" i="12"/>
  <c r="U159" i="12"/>
  <c r="U160" i="12"/>
  <c r="U163" i="12"/>
  <c r="U164" i="12"/>
  <c r="U165" i="12"/>
  <c r="U166" i="12"/>
  <c r="U167" i="12"/>
  <c r="U168" i="12"/>
  <c r="U171" i="12"/>
  <c r="U172" i="12"/>
  <c r="U174" i="12"/>
  <c r="U175" i="12"/>
  <c r="U176" i="12"/>
  <c r="U177" i="12"/>
  <c r="U178" i="12"/>
  <c r="U179" i="12"/>
  <c r="U180" i="12"/>
  <c r="U182" i="12"/>
  <c r="U183" i="12"/>
  <c r="U184" i="12"/>
  <c r="U185" i="12"/>
  <c r="U187" i="12"/>
  <c r="U188" i="12"/>
  <c r="U189" i="12"/>
  <c r="U190" i="12"/>
  <c r="U191" i="12"/>
  <c r="U193" i="12"/>
  <c r="U194" i="12"/>
  <c r="U195" i="12"/>
  <c r="U196" i="12"/>
  <c r="U197" i="12"/>
  <c r="U200" i="12"/>
  <c r="U201" i="12"/>
  <c r="U202" i="12"/>
  <c r="U204" i="12"/>
  <c r="U205" i="12"/>
  <c r="U206" i="12"/>
  <c r="U207" i="12"/>
  <c r="U208" i="12"/>
  <c r="U209" i="12"/>
  <c r="U210" i="12"/>
  <c r="U211" i="12"/>
  <c r="U212" i="12"/>
  <c r="U213" i="12"/>
  <c r="U214" i="12"/>
  <c r="U215" i="12"/>
  <c r="U216" i="12"/>
  <c r="U217" i="12"/>
  <c r="U218" i="12"/>
  <c r="U219" i="12"/>
  <c r="U220" i="12"/>
  <c r="U221" i="12"/>
  <c r="U222" i="12"/>
  <c r="U223" i="12"/>
  <c r="U224" i="12"/>
  <c r="U225" i="12"/>
  <c r="U226" i="12"/>
  <c r="U227" i="12"/>
  <c r="U230" i="12"/>
  <c r="U236" i="12"/>
  <c r="U240" i="12"/>
  <c r="U241" i="12"/>
  <c r="U242" i="12"/>
  <c r="U243" i="12"/>
  <c r="U244" i="12"/>
  <c r="U245" i="12"/>
  <c r="U246" i="12"/>
  <c r="U247" i="12"/>
  <c r="U248" i="12"/>
  <c r="U249" i="12"/>
  <c r="U250" i="12"/>
  <c r="U251" i="12"/>
  <c r="U252" i="12"/>
  <c r="U253" i="12"/>
  <c r="U254" i="12"/>
  <c r="U259" i="12"/>
  <c r="U260" i="12"/>
  <c r="U263" i="12"/>
  <c r="U264" i="12"/>
  <c r="U266" i="12"/>
  <c r="U270" i="12"/>
  <c r="U273" i="12"/>
  <c r="U274" i="12"/>
  <c r="U277" i="12"/>
  <c r="U278" i="12"/>
  <c r="U280" i="12"/>
  <c r="U281" i="12"/>
  <c r="U282" i="12"/>
  <c r="U283" i="12"/>
  <c r="U284" i="12"/>
  <c r="U285" i="12"/>
  <c r="U286" i="12"/>
  <c r="U287" i="12"/>
  <c r="U289" i="12"/>
  <c r="U290" i="12"/>
  <c r="U291" i="12"/>
  <c r="U292" i="12"/>
  <c r="U293" i="12"/>
  <c r="U294" i="12"/>
  <c r="U295" i="12"/>
  <c r="U296" i="12"/>
  <c r="U297" i="12"/>
  <c r="U298" i="12"/>
  <c r="U299" i="12"/>
  <c r="U300" i="12"/>
  <c r="U301" i="12"/>
  <c r="U302" i="12"/>
  <c r="U303" i="12"/>
  <c r="U306" i="12"/>
  <c r="U307" i="12"/>
  <c r="U308" i="12"/>
  <c r="U309" i="12"/>
  <c r="U310" i="12"/>
  <c r="U311" i="12"/>
  <c r="U312" i="12"/>
  <c r="U313" i="12"/>
  <c r="U314" i="12"/>
  <c r="U315" i="12"/>
  <c r="U316" i="12"/>
  <c r="U317" i="12"/>
  <c r="U318" i="12"/>
  <c r="U319" i="12"/>
  <c r="U320" i="12"/>
  <c r="U321" i="12"/>
  <c r="U322" i="12"/>
  <c r="U323" i="12"/>
  <c r="U324" i="12"/>
  <c r="U325" i="12"/>
  <c r="U329" i="12"/>
  <c r="U333" i="12"/>
  <c r="U334" i="12"/>
  <c r="U335" i="12"/>
  <c r="U336" i="12"/>
  <c r="U337" i="12"/>
  <c r="U339" i="12"/>
  <c r="U340" i="12"/>
  <c r="U341" i="12"/>
  <c r="U342" i="12"/>
  <c r="U344" i="12"/>
  <c r="U345" i="12"/>
  <c r="U346" i="12"/>
  <c r="U347" i="12"/>
  <c r="U348" i="12"/>
  <c r="U349" i="12"/>
  <c r="U351" i="12"/>
  <c r="U352" i="12"/>
  <c r="U353" i="12"/>
  <c r="U354" i="12"/>
  <c r="U355" i="12"/>
  <c r="U356" i="12"/>
  <c r="U357" i="12"/>
  <c r="U358" i="12"/>
  <c r="U360" i="12"/>
  <c r="U361" i="12"/>
  <c r="U362" i="12"/>
  <c r="U363" i="12"/>
  <c r="U365" i="12"/>
  <c r="U369" i="12"/>
  <c r="U370" i="12"/>
  <c r="U371" i="12"/>
  <c r="U372" i="12"/>
  <c r="U373" i="12"/>
  <c r="U374" i="12"/>
  <c r="U375" i="12"/>
  <c r="U376" i="12"/>
  <c r="U377" i="12"/>
  <c r="U378" i="12"/>
  <c r="U379" i="12"/>
  <c r="U380" i="12"/>
  <c r="U381" i="12"/>
  <c r="U385" i="12"/>
  <c r="U386" i="12"/>
  <c r="U387" i="12"/>
  <c r="U388" i="12"/>
  <c r="U389" i="12"/>
  <c r="U390" i="12"/>
  <c r="U391" i="12"/>
  <c r="U392" i="12"/>
  <c r="U393" i="12"/>
  <c r="U395" i="12"/>
  <c r="U396" i="12"/>
  <c r="U397" i="12"/>
  <c r="U398" i="12"/>
  <c r="U399" i="12"/>
  <c r="U400" i="12"/>
  <c r="U401" i="12"/>
  <c r="U402" i="12"/>
  <c r="U407" i="12"/>
  <c r="U409" i="12"/>
  <c r="U410" i="12"/>
  <c r="U414" i="12"/>
  <c r="U417" i="12"/>
  <c r="U418" i="12"/>
  <c r="U419" i="12"/>
  <c r="U422" i="12"/>
  <c r="U423" i="12"/>
  <c r="U424" i="12"/>
  <c r="U426" i="12"/>
  <c r="U428" i="12"/>
  <c r="U429" i="12"/>
  <c r="U430" i="12"/>
  <c r="U431" i="12"/>
  <c r="U432" i="12"/>
  <c r="U433" i="12"/>
  <c r="U434" i="12"/>
  <c r="U435" i="12"/>
  <c r="U436" i="12"/>
  <c r="U437" i="12"/>
  <c r="U439" i="12"/>
  <c r="U443" i="12"/>
  <c r="U444" i="12"/>
  <c r="U445" i="12"/>
  <c r="U446" i="12"/>
  <c r="U447" i="12"/>
  <c r="U452" i="12"/>
  <c r="U453" i="12"/>
  <c r="U454" i="12"/>
  <c r="U460" i="12"/>
  <c r="U461" i="12"/>
  <c r="U462" i="12"/>
  <c r="U463" i="12"/>
  <c r="U465" i="12"/>
  <c r="U466" i="12"/>
  <c r="U467" i="12"/>
  <c r="U468" i="12"/>
  <c r="U470" i="12"/>
  <c r="U471" i="12"/>
  <c r="U472" i="12"/>
  <c r="U474" i="12"/>
  <c r="U475" i="12"/>
  <c r="U476" i="12"/>
  <c r="U478" i="12"/>
  <c r="U479" i="12"/>
  <c r="U480" i="12"/>
  <c r="U481" i="12"/>
  <c r="U482" i="12"/>
  <c r="U483" i="12"/>
  <c r="U484" i="12"/>
  <c r="U486" i="12"/>
  <c r="U487" i="12"/>
  <c r="U488" i="12"/>
  <c r="U491" i="12"/>
  <c r="U493" i="12"/>
  <c r="U494" i="12"/>
  <c r="U495" i="12"/>
  <c r="U496" i="12"/>
  <c r="U498" i="12"/>
  <c r="U499" i="12"/>
  <c r="U500" i="12"/>
  <c r="U501" i="12"/>
  <c r="U502" i="12"/>
  <c r="U503" i="12"/>
  <c r="U504" i="12"/>
  <c r="U505" i="12"/>
  <c r="U506" i="12"/>
  <c r="U507" i="12"/>
  <c r="U508" i="12"/>
  <c r="U509" i="12"/>
  <c r="U510" i="12"/>
  <c r="U511" i="12"/>
  <c r="U512" i="12"/>
  <c r="U513" i="12"/>
  <c r="U516" i="12"/>
  <c r="U517" i="12"/>
  <c r="U519" i="12"/>
  <c r="U520" i="12"/>
  <c r="U521" i="12"/>
  <c r="U523" i="12"/>
  <c r="U524" i="12"/>
  <c r="U525" i="12"/>
  <c r="U526" i="12"/>
  <c r="U527" i="12"/>
  <c r="U528" i="12"/>
  <c r="U529" i="12"/>
  <c r="U531" i="12"/>
  <c r="U532" i="12"/>
  <c r="U533" i="12"/>
  <c r="U534" i="12"/>
  <c r="U535" i="12"/>
  <c r="U536" i="12"/>
  <c r="U537" i="12"/>
  <c r="U538" i="12"/>
  <c r="U539" i="12"/>
  <c r="U549" i="12"/>
  <c r="U550" i="12"/>
  <c r="V551" i="12"/>
  <c r="U554" i="12"/>
  <c r="U555" i="12"/>
  <c r="U560" i="12"/>
  <c r="U576" i="12"/>
  <c r="V576" i="12" s="1"/>
  <c r="U582" i="12"/>
  <c r="V582" i="12" s="1"/>
  <c r="U584" i="12"/>
  <c r="U585" i="12"/>
  <c r="U586" i="12"/>
  <c r="U587" i="12"/>
  <c r="V587" i="12" s="1"/>
  <c r="U600" i="12"/>
  <c r="U601" i="12"/>
  <c r="U603" i="12"/>
  <c r="U604" i="12"/>
  <c r="U605" i="12"/>
  <c r="U628" i="12"/>
  <c r="U637" i="12"/>
  <c r="U640" i="12"/>
  <c r="U641" i="12"/>
  <c r="U642" i="12"/>
  <c r="U643" i="12"/>
  <c r="U644" i="12"/>
  <c r="U645" i="12"/>
  <c r="U646" i="12"/>
  <c r="U647" i="12"/>
  <c r="U648" i="12"/>
  <c r="U654" i="12"/>
  <c r="V654" i="12" s="1"/>
  <c r="U657" i="12"/>
  <c r="U660" i="12"/>
  <c r="V660" i="12" s="1"/>
  <c r="U662" i="12"/>
  <c r="V662" i="12" s="1"/>
  <c r="U663" i="12"/>
  <c r="U672" i="12"/>
  <c r="V672" i="12" s="1"/>
  <c r="U673" i="12"/>
  <c r="U674" i="12"/>
  <c r="U675" i="12"/>
  <c r="U687" i="12"/>
  <c r="U688" i="12"/>
  <c r="U691" i="12"/>
  <c r="V691" i="12" s="1"/>
  <c r="U692" i="12"/>
  <c r="U693" i="12"/>
  <c r="U696" i="12"/>
  <c r="V696" i="12" s="1"/>
  <c r="U700" i="12"/>
  <c r="U701" i="12"/>
  <c r="U702" i="12"/>
  <c r="U703" i="12"/>
  <c r="U704" i="12"/>
  <c r="U705" i="12"/>
  <c r="U706" i="12"/>
  <c r="U707" i="12"/>
  <c r="U708" i="12"/>
  <c r="U717" i="12"/>
  <c r="V717" i="12" s="1"/>
  <c r="U718" i="12"/>
  <c r="U719" i="12"/>
  <c r="U721" i="12"/>
  <c r="V721" i="12" s="1"/>
  <c r="U725" i="12"/>
  <c r="U726" i="12"/>
  <c r="U727" i="12"/>
  <c r="U728" i="12"/>
  <c r="U731" i="12"/>
  <c r="V731" i="12" s="1"/>
  <c r="U732" i="12"/>
  <c r="U733" i="12"/>
  <c r="U734" i="12"/>
  <c r="U735" i="12"/>
  <c r="U736" i="12"/>
  <c r="U737" i="12"/>
  <c r="U738" i="12"/>
  <c r="U739" i="12"/>
  <c r="U740" i="12"/>
  <c r="U741" i="12"/>
  <c r="U742" i="12"/>
  <c r="U743" i="12"/>
  <c r="U744" i="12"/>
  <c r="U768" i="12"/>
  <c r="V768" i="12" s="1"/>
  <c r="U774" i="12"/>
  <c r="V774" i="12" s="1"/>
  <c r="U779" i="12"/>
  <c r="U780" i="12"/>
  <c r="U781" i="12"/>
  <c r="U783" i="12"/>
  <c r="V783" i="12" s="1"/>
  <c r="U788" i="12"/>
  <c r="U789" i="12"/>
  <c r="U790" i="12"/>
  <c r="U791" i="12"/>
  <c r="U792" i="12"/>
  <c r="U793" i="12"/>
  <c r="U794" i="12"/>
  <c r="U795" i="12"/>
  <c r="U796" i="12"/>
  <c r="U797" i="12"/>
  <c r="U798" i="12"/>
  <c r="U799" i="12"/>
  <c r="U800" i="12"/>
  <c r="U801" i="12"/>
  <c r="U802" i="12"/>
  <c r="U803" i="12"/>
  <c r="U804" i="12"/>
  <c r="U805" i="12"/>
  <c r="U806" i="12"/>
  <c r="U807" i="12"/>
  <c r="U808" i="12"/>
  <c r="U809" i="12"/>
  <c r="U817" i="12"/>
  <c r="V817" i="12" s="1"/>
  <c r="U820" i="12"/>
  <c r="V820" i="12" s="1"/>
  <c r="U822" i="12"/>
  <c r="U823" i="12"/>
  <c r="U824" i="12"/>
  <c r="U825" i="12"/>
  <c r="U826" i="12"/>
  <c r="U827" i="12"/>
  <c r="U829" i="12"/>
  <c r="U831" i="12"/>
  <c r="V831" i="12" s="1"/>
  <c r="U832" i="12"/>
  <c r="U833" i="12"/>
  <c r="U834" i="12"/>
  <c r="U835" i="12"/>
  <c r="U836" i="12"/>
  <c r="U837" i="12"/>
  <c r="U839" i="12"/>
  <c r="U840" i="12"/>
  <c r="U841" i="12"/>
  <c r="V841" i="12" s="1"/>
  <c r="U842" i="12"/>
  <c r="U843" i="12"/>
  <c r="U844" i="12"/>
  <c r="U845" i="12"/>
  <c r="U848" i="12"/>
  <c r="U849" i="12"/>
  <c r="V849" i="12" s="1"/>
  <c r="U850" i="12"/>
  <c r="V850" i="12" s="1"/>
  <c r="U851" i="12"/>
  <c r="U855" i="12"/>
  <c r="V855" i="12" s="1"/>
  <c r="U856" i="12"/>
  <c r="V856" i="12" s="1"/>
  <c r="U857" i="12"/>
  <c r="V857" i="12" s="1"/>
  <c r="U858" i="12"/>
  <c r="U859" i="12"/>
  <c r="U860" i="12"/>
  <c r="U861" i="12"/>
  <c r="U862" i="12"/>
  <c r="U863" i="12"/>
  <c r="U864" i="12"/>
  <c r="U865" i="12"/>
  <c r="U866" i="12"/>
  <c r="U913" i="12"/>
  <c r="U915" i="12"/>
  <c r="U916" i="12"/>
  <c r="U917" i="12"/>
  <c r="U919" i="12"/>
  <c r="U921" i="12"/>
  <c r="U926" i="12"/>
  <c r="V926" i="12" s="1"/>
  <c r="U927" i="12"/>
  <c r="V927" i="12" s="1"/>
  <c r="U929" i="12"/>
  <c r="U930" i="12"/>
  <c r="V930" i="12" s="1"/>
  <c r="U931" i="12"/>
  <c r="U932" i="12"/>
  <c r="U933" i="12"/>
  <c r="U934" i="12"/>
  <c r="U951" i="12"/>
  <c r="V951" i="12" s="1"/>
  <c r="U952" i="12"/>
  <c r="V952" i="12" s="1"/>
  <c r="U953" i="12"/>
  <c r="U954" i="12"/>
  <c r="U955" i="12"/>
  <c r="U956" i="12"/>
  <c r="U957" i="12"/>
  <c r="U958" i="12"/>
  <c r="U959" i="12"/>
  <c r="U970" i="12"/>
  <c r="V970" i="12" s="1"/>
  <c r="U971" i="12"/>
  <c r="V971" i="12" s="1"/>
  <c r="U972" i="12"/>
  <c r="U973" i="12"/>
  <c r="U974" i="12"/>
  <c r="U975" i="12"/>
  <c r="U976" i="12"/>
  <c r="U977" i="12"/>
  <c r="U978" i="12"/>
  <c r="U979" i="12"/>
  <c r="U980" i="12"/>
  <c r="U981" i="12"/>
  <c r="U982" i="12"/>
  <c r="U983" i="12"/>
  <c r="U984" i="12"/>
  <c r="U985" i="12"/>
  <c r="U986" i="12"/>
  <c r="U987" i="12"/>
  <c r="U988" i="12"/>
  <c r="U989" i="12"/>
  <c r="U990" i="12"/>
  <c r="U997" i="12"/>
  <c r="U999" i="12"/>
  <c r="U1000" i="12"/>
  <c r="U1003" i="12"/>
  <c r="V1003" i="12" s="1"/>
  <c r="U1004" i="12"/>
  <c r="V1004" i="12" s="1"/>
  <c r="U1005" i="12"/>
  <c r="U1006" i="12"/>
  <c r="U1007" i="12"/>
  <c r="U1008" i="12"/>
  <c r="U1011" i="12"/>
  <c r="V1011" i="12" s="1"/>
  <c r="U1012" i="12"/>
  <c r="V1012" i="12" s="1"/>
  <c r="U1015" i="12"/>
  <c r="V1015" i="12" s="1"/>
  <c r="U1016" i="12"/>
  <c r="V1016" i="12" s="1"/>
  <c r="U1017" i="12"/>
  <c r="U1018" i="12"/>
  <c r="U1019" i="12"/>
  <c r="U1020" i="12"/>
  <c r="U1021" i="12"/>
  <c r="U1022" i="12"/>
  <c r="U1023" i="12"/>
  <c r="U1035" i="12"/>
  <c r="U1044" i="12"/>
  <c r="V1044" i="12" s="1"/>
  <c r="U1052" i="12"/>
  <c r="V1052" i="12" s="1"/>
  <c r="U1053" i="12"/>
  <c r="V1053" i="12" s="1"/>
  <c r="U1054" i="12"/>
  <c r="V1054" i="12" s="1"/>
  <c r="U1055" i="12"/>
  <c r="U1056" i="12"/>
  <c r="U1057" i="12"/>
  <c r="U1058" i="12"/>
  <c r="U1059" i="12"/>
  <c r="U1060" i="12"/>
  <c r="U1061" i="12"/>
  <c r="U1062" i="12"/>
  <c r="U1063" i="12"/>
  <c r="U1064" i="12"/>
  <c r="U1065" i="12"/>
  <c r="U1066" i="12"/>
  <c r="U1067" i="12"/>
  <c r="U1068" i="12"/>
  <c r="U1069" i="12"/>
  <c r="U1070" i="12"/>
  <c r="U1071" i="12"/>
  <c r="U1072" i="12"/>
  <c r="U1082" i="12"/>
  <c r="V1082" i="12" s="1"/>
  <c r="U1085" i="12"/>
  <c r="U2" i="12"/>
  <c r="L3" i="12"/>
  <c r="L4" i="12"/>
  <c r="L5" i="12"/>
  <c r="L6" i="12"/>
  <c r="L7" i="12"/>
  <c r="L8" i="12"/>
  <c r="L9" i="12"/>
  <c r="L10" i="12"/>
  <c r="L11" i="12"/>
  <c r="L12" i="12"/>
  <c r="L13" i="12"/>
  <c r="L14" i="12"/>
  <c r="L15" i="12"/>
  <c r="L16" i="12"/>
  <c r="L17" i="12"/>
  <c r="L18" i="12"/>
  <c r="L19" i="12"/>
  <c r="L20" i="12"/>
  <c r="L22" i="12"/>
  <c r="L25" i="12"/>
  <c r="L26" i="12"/>
  <c r="L40" i="12"/>
  <c r="L42" i="12"/>
  <c r="L43" i="12"/>
  <c r="L44" i="12"/>
  <c r="L46" i="12"/>
  <c r="L47" i="12"/>
  <c r="L48" i="12"/>
  <c r="L49" i="12"/>
  <c r="L59" i="12"/>
  <c r="L62" i="12"/>
  <c r="L63" i="12"/>
  <c r="L64" i="12"/>
  <c r="L65" i="12"/>
  <c r="L66" i="12"/>
  <c r="L69" i="12"/>
  <c r="L71" i="12"/>
  <c r="L75" i="12"/>
  <c r="L76" i="12"/>
  <c r="L82" i="12"/>
  <c r="L83" i="12"/>
  <c r="L86" i="12"/>
  <c r="L87" i="12"/>
  <c r="L88" i="12"/>
  <c r="L89" i="12"/>
  <c r="L90" i="12"/>
  <c r="L91" i="12"/>
  <c r="L92" i="12"/>
  <c r="L93" i="12"/>
  <c r="L94" i="12"/>
  <c r="L95" i="12"/>
  <c r="L96" i="12"/>
  <c r="L97" i="12"/>
  <c r="L100" i="12"/>
  <c r="L101" i="12"/>
  <c r="L103" i="12"/>
  <c r="L105" i="12"/>
  <c r="L108" i="12"/>
  <c r="L109" i="12"/>
  <c r="L110" i="12"/>
  <c r="L111" i="12"/>
  <c r="L112" i="12"/>
  <c r="L114" i="12"/>
  <c r="L115" i="12"/>
  <c r="L119" i="12"/>
  <c r="L120" i="12"/>
  <c r="L122" i="12"/>
  <c r="L124" i="12"/>
  <c r="L125" i="12"/>
  <c r="L126" i="12"/>
  <c r="L127" i="12"/>
  <c r="L128" i="12"/>
  <c r="L130" i="12"/>
  <c r="L131" i="12"/>
  <c r="L132" i="12"/>
  <c r="L133" i="12"/>
  <c r="L135" i="12"/>
  <c r="L136" i="12"/>
  <c r="L139" i="12"/>
  <c r="L140" i="12"/>
  <c r="L141" i="12"/>
  <c r="L143" i="12"/>
  <c r="L145" i="12"/>
  <c r="L146" i="12"/>
  <c r="L147" i="12"/>
  <c r="L148" i="12"/>
  <c r="L151" i="12"/>
  <c r="L152" i="12"/>
  <c r="L153" i="12"/>
  <c r="L154" i="12"/>
  <c r="L155" i="12"/>
  <c r="L156" i="12"/>
  <c r="L157" i="12"/>
  <c r="L158" i="12"/>
  <c r="L159" i="12"/>
  <c r="L160" i="12"/>
  <c r="L163" i="12"/>
  <c r="L164" i="12"/>
  <c r="L165" i="12"/>
  <c r="L166" i="12"/>
  <c r="L167" i="12"/>
  <c r="L168" i="12"/>
  <c r="L171" i="12"/>
  <c r="L172" i="12"/>
  <c r="L174" i="12"/>
  <c r="L175" i="12"/>
  <c r="L176" i="12"/>
  <c r="L177" i="12"/>
  <c r="L178" i="12"/>
  <c r="L179" i="12"/>
  <c r="L180" i="12"/>
  <c r="L182" i="12"/>
  <c r="L183" i="12"/>
  <c r="L184" i="12"/>
  <c r="L185" i="12"/>
  <c r="L187" i="12"/>
  <c r="L188" i="12"/>
  <c r="L189" i="12"/>
  <c r="L190" i="12"/>
  <c r="L191" i="12"/>
  <c r="L193" i="12"/>
  <c r="L194" i="12"/>
  <c r="L195" i="12"/>
  <c r="L196" i="12"/>
  <c r="L197" i="12"/>
  <c r="L200" i="12"/>
  <c r="L201" i="12"/>
  <c r="L202"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30" i="12"/>
  <c r="L236" i="12"/>
  <c r="L240" i="12"/>
  <c r="L241" i="12"/>
  <c r="L242" i="12"/>
  <c r="L243" i="12"/>
  <c r="L244" i="12"/>
  <c r="L245" i="12"/>
  <c r="L246" i="12"/>
  <c r="L247" i="12"/>
  <c r="L248" i="12"/>
  <c r="L249" i="12"/>
  <c r="L250" i="12"/>
  <c r="L251" i="12"/>
  <c r="L252" i="12"/>
  <c r="L253" i="12"/>
  <c r="L254" i="12"/>
  <c r="L259" i="12"/>
  <c r="L260" i="12"/>
  <c r="L263" i="12"/>
  <c r="L264" i="12"/>
  <c r="L266" i="12"/>
  <c r="L270" i="12"/>
  <c r="L273" i="12"/>
  <c r="L274" i="12"/>
  <c r="L277" i="12"/>
  <c r="L278" i="12"/>
  <c r="L280" i="12"/>
  <c r="L281" i="12"/>
  <c r="L282" i="12"/>
  <c r="L283" i="12"/>
  <c r="L284" i="12"/>
  <c r="L285" i="12"/>
  <c r="L286" i="12"/>
  <c r="L287" i="12"/>
  <c r="L289" i="12"/>
  <c r="L290" i="12"/>
  <c r="L291" i="12"/>
  <c r="L292" i="12"/>
  <c r="L293" i="12"/>
  <c r="L294" i="12"/>
  <c r="L295" i="12"/>
  <c r="L296" i="12"/>
  <c r="L297" i="12"/>
  <c r="L298" i="12"/>
  <c r="L299" i="12"/>
  <c r="L300" i="12"/>
  <c r="L301" i="12"/>
  <c r="L302" i="12"/>
  <c r="L303" i="12"/>
  <c r="L306" i="12"/>
  <c r="L307" i="12"/>
  <c r="L308" i="12"/>
  <c r="L309" i="12"/>
  <c r="L310" i="12"/>
  <c r="L311" i="12"/>
  <c r="L312" i="12"/>
  <c r="L313" i="12"/>
  <c r="L314" i="12"/>
  <c r="L315" i="12"/>
  <c r="L316" i="12"/>
  <c r="L317" i="12"/>
  <c r="L318" i="12"/>
  <c r="L319" i="12"/>
  <c r="L320" i="12"/>
  <c r="L321" i="12"/>
  <c r="L322" i="12"/>
  <c r="L323" i="12"/>
  <c r="L324" i="12"/>
  <c r="L325" i="12"/>
  <c r="L329" i="12"/>
  <c r="L333" i="12"/>
  <c r="L334" i="12"/>
  <c r="L335" i="12"/>
  <c r="L336" i="12"/>
  <c r="L337" i="12"/>
  <c r="L339" i="12"/>
  <c r="L340" i="12"/>
  <c r="L341" i="12"/>
  <c r="L342" i="12"/>
  <c r="L344" i="12"/>
  <c r="L345" i="12"/>
  <c r="L346" i="12"/>
  <c r="L347" i="12"/>
  <c r="L348" i="12"/>
  <c r="L349" i="12"/>
  <c r="L351" i="12"/>
  <c r="L352" i="12"/>
  <c r="L353" i="12"/>
  <c r="L354" i="12"/>
  <c r="L355" i="12"/>
  <c r="L356" i="12"/>
  <c r="L357" i="12"/>
  <c r="L358" i="12"/>
  <c r="L360" i="12"/>
  <c r="L361" i="12"/>
  <c r="L362" i="12"/>
  <c r="L363" i="12"/>
  <c r="L365" i="12"/>
  <c r="L369" i="12"/>
  <c r="L370" i="12"/>
  <c r="L371" i="12"/>
  <c r="L372" i="12"/>
  <c r="L373" i="12"/>
  <c r="L374" i="12"/>
  <c r="L375" i="12"/>
  <c r="L376" i="12"/>
  <c r="L377" i="12"/>
  <c r="L378" i="12"/>
  <c r="L379" i="12"/>
  <c r="L380" i="12"/>
  <c r="L381" i="12"/>
  <c r="L385" i="12"/>
  <c r="L386" i="12"/>
  <c r="L387" i="12"/>
  <c r="L388" i="12"/>
  <c r="L389" i="12"/>
  <c r="L390" i="12"/>
  <c r="L391" i="12"/>
  <c r="L392" i="12"/>
  <c r="L393" i="12"/>
  <c r="L395" i="12"/>
  <c r="L396" i="12"/>
  <c r="L397" i="12"/>
  <c r="L398" i="12"/>
  <c r="L399" i="12"/>
  <c r="L400" i="12"/>
  <c r="L401" i="12"/>
  <c r="L402" i="12"/>
  <c r="L407" i="12"/>
  <c r="L409" i="12"/>
  <c r="L410" i="12"/>
  <c r="L414" i="12"/>
  <c r="L417" i="12"/>
  <c r="L418" i="12"/>
  <c r="L419" i="12"/>
  <c r="L422" i="12"/>
  <c r="L423" i="12"/>
  <c r="L424" i="12"/>
  <c r="L426" i="12"/>
  <c r="L428" i="12"/>
  <c r="L429" i="12"/>
  <c r="L430" i="12"/>
  <c r="L431" i="12"/>
  <c r="L432" i="12"/>
  <c r="L433" i="12"/>
  <c r="L434" i="12"/>
  <c r="L435" i="12"/>
  <c r="L436" i="12"/>
  <c r="L437" i="12"/>
  <c r="L439" i="12"/>
  <c r="L443" i="12"/>
  <c r="L444" i="12"/>
  <c r="L445" i="12"/>
  <c r="L446" i="12"/>
  <c r="L447" i="12"/>
  <c r="L452" i="12"/>
  <c r="L453" i="12"/>
  <c r="L454" i="12"/>
  <c r="L460" i="12"/>
  <c r="L461" i="12"/>
  <c r="L462" i="12"/>
  <c r="L463" i="12"/>
  <c r="L465" i="12"/>
  <c r="L466" i="12"/>
  <c r="L467" i="12"/>
  <c r="L468" i="12"/>
  <c r="L470" i="12"/>
  <c r="L471" i="12"/>
  <c r="L472" i="12"/>
  <c r="L474" i="12"/>
  <c r="L475" i="12"/>
  <c r="L476" i="12"/>
  <c r="L478" i="12"/>
  <c r="L479" i="12"/>
  <c r="L480" i="12"/>
  <c r="L481" i="12"/>
  <c r="L482" i="12"/>
  <c r="L483" i="12"/>
  <c r="L484" i="12"/>
  <c r="L486" i="12"/>
  <c r="L487" i="12"/>
  <c r="L488" i="12"/>
  <c r="L491" i="12"/>
  <c r="L493" i="12"/>
  <c r="L494" i="12"/>
  <c r="L495" i="12"/>
  <c r="L496" i="12"/>
  <c r="L498" i="12"/>
  <c r="L499" i="12"/>
  <c r="L500" i="12"/>
  <c r="L501" i="12"/>
  <c r="L502" i="12"/>
  <c r="L503" i="12"/>
  <c r="L504" i="12"/>
  <c r="L505" i="12"/>
  <c r="L506" i="12"/>
  <c r="L507" i="12"/>
  <c r="L508" i="12"/>
  <c r="L509" i="12"/>
  <c r="L510" i="12"/>
  <c r="L511" i="12"/>
  <c r="L512" i="12"/>
  <c r="L513" i="12"/>
  <c r="L516" i="12"/>
  <c r="L517" i="12"/>
  <c r="L519" i="12"/>
  <c r="L520" i="12"/>
  <c r="L521" i="12"/>
  <c r="L523" i="12"/>
  <c r="L524" i="12"/>
  <c r="L525" i="12"/>
  <c r="L526" i="12"/>
  <c r="L527" i="12"/>
  <c r="L528" i="12"/>
  <c r="L529" i="12"/>
  <c r="L531" i="12"/>
  <c r="L532" i="12"/>
  <c r="L533" i="12"/>
  <c r="L534" i="12"/>
  <c r="L535" i="12"/>
  <c r="L536" i="12"/>
  <c r="L537" i="12"/>
  <c r="L538" i="12"/>
  <c r="L539" i="12"/>
  <c r="L549" i="12"/>
  <c r="L550" i="12"/>
  <c r="L551" i="12"/>
  <c r="L554" i="12"/>
  <c r="L555" i="12"/>
  <c r="L560" i="12"/>
  <c r="L576" i="12"/>
  <c r="L582" i="12"/>
  <c r="L584" i="12"/>
  <c r="L585" i="12"/>
  <c r="L586" i="12"/>
  <c r="L587" i="12"/>
  <c r="L600" i="12"/>
  <c r="L601" i="12"/>
  <c r="L603" i="12"/>
  <c r="L604" i="12"/>
  <c r="L605" i="12"/>
  <c r="L628" i="12"/>
  <c r="L637" i="12"/>
  <c r="L640" i="12"/>
  <c r="L641" i="12"/>
  <c r="L642" i="12"/>
  <c r="L643" i="12"/>
  <c r="L644" i="12"/>
  <c r="L645" i="12"/>
  <c r="L646" i="12"/>
  <c r="L647" i="12"/>
  <c r="L648" i="12"/>
  <c r="L654" i="12"/>
  <c r="L657" i="12"/>
  <c r="L660" i="12"/>
  <c r="L662" i="12"/>
  <c r="L663" i="12"/>
  <c r="L672" i="12"/>
  <c r="L673" i="12"/>
  <c r="L674" i="12"/>
  <c r="L675" i="12"/>
  <c r="L687" i="12"/>
  <c r="L688" i="12"/>
  <c r="L691" i="12"/>
  <c r="L692" i="12"/>
  <c r="L693" i="12"/>
  <c r="L696" i="12"/>
  <c r="L700" i="12"/>
  <c r="L701" i="12"/>
  <c r="L702" i="12"/>
  <c r="L703" i="12"/>
  <c r="L704" i="12"/>
  <c r="L705" i="12"/>
  <c r="L706" i="12"/>
  <c r="L707" i="12"/>
  <c r="L708" i="12"/>
  <c r="L717" i="12"/>
  <c r="L718" i="12"/>
  <c r="L719" i="12"/>
  <c r="L721" i="12"/>
  <c r="L725" i="12"/>
  <c r="L726" i="12"/>
  <c r="L727" i="12"/>
  <c r="L728" i="12"/>
  <c r="L731" i="12"/>
  <c r="L732" i="12"/>
  <c r="L733" i="12"/>
  <c r="L734" i="12"/>
  <c r="L735" i="12"/>
  <c r="L736" i="12"/>
  <c r="L737" i="12"/>
  <c r="L738" i="12"/>
  <c r="L739" i="12"/>
  <c r="L740" i="12"/>
  <c r="L741" i="12"/>
  <c r="L742" i="12"/>
  <c r="L743" i="12"/>
  <c r="L744" i="12"/>
  <c r="L768" i="12"/>
  <c r="L774" i="12"/>
  <c r="L779" i="12"/>
  <c r="L780" i="12"/>
  <c r="L781" i="12"/>
  <c r="L783" i="12"/>
  <c r="L788" i="12"/>
  <c r="L789" i="12"/>
  <c r="L790" i="12"/>
  <c r="L791" i="12"/>
  <c r="L792" i="12"/>
  <c r="L793" i="12"/>
  <c r="L794" i="12"/>
  <c r="L795" i="12"/>
  <c r="L796" i="12"/>
  <c r="L797" i="12"/>
  <c r="L798" i="12"/>
  <c r="L799" i="12"/>
  <c r="L800" i="12"/>
  <c r="L801" i="12"/>
  <c r="L802" i="12"/>
  <c r="L803" i="12"/>
  <c r="L804" i="12"/>
  <c r="L805" i="12"/>
  <c r="L806" i="12"/>
  <c r="L807" i="12"/>
  <c r="L808" i="12"/>
  <c r="L809" i="12"/>
  <c r="L817" i="12"/>
  <c r="L820" i="12"/>
  <c r="L822" i="12"/>
  <c r="L823" i="12"/>
  <c r="L824" i="12"/>
  <c r="L825" i="12"/>
  <c r="L826" i="12"/>
  <c r="L827" i="12"/>
  <c r="L829" i="12"/>
  <c r="L831" i="12"/>
  <c r="L832" i="12"/>
  <c r="L833" i="12"/>
  <c r="L834" i="12"/>
  <c r="L835" i="12"/>
  <c r="L836" i="12"/>
  <c r="L837" i="12"/>
  <c r="L839" i="12"/>
  <c r="L840" i="12"/>
  <c r="L841" i="12"/>
  <c r="L842" i="12"/>
  <c r="L843" i="12"/>
  <c r="L844" i="12"/>
  <c r="L845" i="12"/>
  <c r="L848" i="12"/>
  <c r="L849" i="12"/>
  <c r="L850" i="12"/>
  <c r="L851" i="12"/>
  <c r="L855" i="12"/>
  <c r="L856" i="12"/>
  <c r="L857" i="12"/>
  <c r="L858" i="12"/>
  <c r="L859" i="12"/>
  <c r="L860" i="12"/>
  <c r="L861" i="12"/>
  <c r="L862" i="12"/>
  <c r="L863" i="12"/>
  <c r="L864" i="12"/>
  <c r="L865" i="12"/>
  <c r="L866" i="12"/>
  <c r="L913" i="12"/>
  <c r="L915" i="12"/>
  <c r="L916" i="12"/>
  <c r="L917" i="12"/>
  <c r="L919" i="12"/>
  <c r="L921" i="12"/>
  <c r="L926" i="12"/>
  <c r="L927" i="12"/>
  <c r="L929" i="12"/>
  <c r="L930" i="12"/>
  <c r="L931" i="12"/>
  <c r="L932" i="12"/>
  <c r="L933" i="12"/>
  <c r="L934" i="12"/>
  <c r="L951" i="12"/>
  <c r="L952" i="12"/>
  <c r="L953" i="12"/>
  <c r="L954" i="12"/>
  <c r="L955" i="12"/>
  <c r="L956" i="12"/>
  <c r="L957" i="12"/>
  <c r="L958" i="12"/>
  <c r="L959" i="12"/>
  <c r="L970" i="12"/>
  <c r="L971" i="12"/>
  <c r="L972" i="12"/>
  <c r="L973" i="12"/>
  <c r="L974" i="12"/>
  <c r="L975" i="12"/>
  <c r="L976" i="12"/>
  <c r="L977" i="12"/>
  <c r="L978" i="12"/>
  <c r="L979" i="12"/>
  <c r="L980" i="12"/>
  <c r="L981" i="12"/>
  <c r="L982" i="12"/>
  <c r="L983" i="12"/>
  <c r="L984" i="12"/>
  <c r="L985" i="12"/>
  <c r="L986" i="12"/>
  <c r="L987" i="12"/>
  <c r="L988" i="12"/>
  <c r="L989" i="12"/>
  <c r="L990" i="12"/>
  <c r="L997" i="12"/>
  <c r="L999" i="12"/>
  <c r="L1000" i="12"/>
  <c r="L1003" i="12"/>
  <c r="L1004" i="12"/>
  <c r="L1005" i="12"/>
  <c r="L1006" i="12"/>
  <c r="L1007" i="12"/>
  <c r="L1008" i="12"/>
  <c r="L1011" i="12"/>
  <c r="L1012" i="12"/>
  <c r="L1015" i="12"/>
  <c r="L1016" i="12"/>
  <c r="L1017" i="12"/>
  <c r="L1018" i="12"/>
  <c r="L1019" i="12"/>
  <c r="L1020" i="12"/>
  <c r="L1021" i="12"/>
  <c r="L1022" i="12"/>
  <c r="L1023" i="12"/>
  <c r="L1035" i="12"/>
  <c r="L1044"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82" i="12"/>
  <c r="L2" i="12"/>
  <c r="D10" i="19"/>
  <c r="J3" i="12"/>
  <c r="J4" i="12"/>
  <c r="J5" i="12"/>
  <c r="J6" i="12"/>
  <c r="J7" i="12"/>
  <c r="J8" i="12"/>
  <c r="J9" i="12"/>
  <c r="J10" i="12"/>
  <c r="J11" i="12"/>
  <c r="J12" i="12"/>
  <c r="J13" i="12"/>
  <c r="J14" i="12"/>
  <c r="J15" i="12"/>
  <c r="J16" i="12"/>
  <c r="J17" i="12"/>
  <c r="J18" i="12"/>
  <c r="J19" i="12"/>
  <c r="J20"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T3" i="12"/>
  <c r="T4" i="12"/>
  <c r="T5" i="12"/>
  <c r="T6" i="12"/>
  <c r="T7" i="12"/>
  <c r="T8" i="12"/>
  <c r="T9" i="12"/>
  <c r="T10" i="12"/>
  <c r="T11" i="12"/>
  <c r="T12" i="12"/>
  <c r="T13" i="12"/>
  <c r="T14" i="12"/>
  <c r="T15" i="12"/>
  <c r="T16" i="12"/>
  <c r="T17" i="12"/>
  <c r="T18" i="12"/>
  <c r="T19" i="12"/>
  <c r="T20" i="12"/>
  <c r="T2" i="12"/>
  <c r="G255" i="12"/>
  <c r="G256" i="12"/>
  <c r="G257" i="12"/>
  <c r="G258" i="12"/>
  <c r="G259" i="12"/>
  <c r="G260" i="12"/>
  <c r="G261" i="12"/>
  <c r="G262" i="12"/>
  <c r="G263" i="12"/>
  <c r="G264" i="12"/>
  <c r="G266" i="12"/>
  <c r="G270" i="12"/>
  <c r="G273" i="12"/>
  <c r="G274" i="12"/>
  <c r="G277" i="12"/>
  <c r="G278" i="12"/>
  <c r="G279" i="12"/>
  <c r="G280" i="12"/>
  <c r="G281" i="12"/>
  <c r="G282" i="12"/>
  <c r="G283" i="12"/>
  <c r="G284" i="12"/>
  <c r="G285" i="12"/>
  <c r="G286" i="12"/>
  <c r="G287" i="12"/>
  <c r="G289" i="12"/>
  <c r="G290" i="12"/>
  <c r="G291" i="12"/>
  <c r="G292" i="12"/>
  <c r="G293" i="12"/>
  <c r="G294" i="12"/>
  <c r="G295" i="12"/>
  <c r="G296" i="12"/>
  <c r="G297" i="12"/>
  <c r="G298" i="12"/>
  <c r="G299" i="12"/>
  <c r="G300" i="12"/>
  <c r="G301" i="12"/>
  <c r="G302" i="12"/>
  <c r="G303" i="12"/>
  <c r="G306" i="12"/>
  <c r="G307" i="12"/>
  <c r="G308" i="12"/>
  <c r="G309" i="12"/>
  <c r="G310" i="12"/>
  <c r="G311" i="12"/>
  <c r="G312" i="12"/>
  <c r="G313" i="12"/>
  <c r="G314" i="12"/>
  <c r="G315" i="12"/>
  <c r="G316" i="12"/>
  <c r="G317" i="12"/>
  <c r="G318" i="12"/>
  <c r="G319" i="12"/>
  <c r="G320" i="12"/>
  <c r="G321" i="12"/>
  <c r="G322" i="12"/>
  <c r="G323" i="12"/>
  <c r="G324" i="12"/>
  <c r="G325" i="12"/>
  <c r="G329" i="12"/>
  <c r="G333" i="12"/>
  <c r="G334" i="12"/>
  <c r="G335" i="12"/>
  <c r="G336" i="12"/>
  <c r="G337" i="12"/>
  <c r="G339" i="12"/>
  <c r="G340" i="12"/>
  <c r="G341" i="12"/>
  <c r="G342" i="12"/>
  <c r="G344" i="12"/>
  <c r="G345" i="12"/>
  <c r="G346" i="12"/>
  <c r="G347" i="12"/>
  <c r="G348" i="12"/>
  <c r="G349" i="12"/>
  <c r="G351" i="12"/>
  <c r="G352" i="12"/>
  <c r="G353" i="12"/>
  <c r="G354" i="12"/>
  <c r="G355" i="12"/>
  <c r="G356" i="12"/>
  <c r="G357" i="12"/>
  <c r="G358" i="12"/>
  <c r="G360" i="12"/>
  <c r="G361" i="12"/>
  <c r="G362" i="12"/>
  <c r="G363" i="12"/>
  <c r="G364" i="12"/>
  <c r="G365" i="12"/>
  <c r="G366" i="12"/>
  <c r="G367" i="12"/>
  <c r="G368" i="12"/>
  <c r="G369" i="12"/>
  <c r="G370" i="12"/>
  <c r="G371" i="12"/>
  <c r="G372" i="12"/>
  <c r="G373" i="12"/>
  <c r="G374" i="12"/>
  <c r="G375" i="12"/>
  <c r="G376" i="12"/>
  <c r="G377" i="12"/>
  <c r="G378" i="12"/>
  <c r="G379" i="12"/>
  <c r="G380" i="12"/>
  <c r="G381" i="12"/>
  <c r="G385" i="12"/>
  <c r="G386" i="12"/>
  <c r="G387" i="12"/>
  <c r="G388" i="12"/>
  <c r="G389" i="12"/>
  <c r="G390" i="12"/>
  <c r="G391" i="12"/>
  <c r="G392" i="12"/>
  <c r="G393" i="12"/>
  <c r="G394" i="12"/>
  <c r="G395" i="12"/>
  <c r="G396" i="12"/>
  <c r="G397" i="12"/>
  <c r="G398" i="12"/>
  <c r="G399" i="12"/>
  <c r="G400" i="12"/>
  <c r="G401" i="12"/>
  <c r="G402" i="12"/>
  <c r="G407" i="12"/>
  <c r="G409" i="12"/>
  <c r="G410" i="12"/>
  <c r="G414"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3" i="12"/>
  <c r="G444" i="12"/>
  <c r="G445" i="12"/>
  <c r="G446" i="12"/>
  <c r="G447" i="12"/>
  <c r="G449" i="12"/>
  <c r="G450" i="12"/>
  <c r="G451" i="12"/>
  <c r="G452" i="12"/>
  <c r="G453" i="12"/>
  <c r="G454" i="12"/>
  <c r="G458" i="12"/>
  <c r="G459" i="12"/>
  <c r="G460" i="12"/>
  <c r="G461" i="12"/>
  <c r="G462" i="12"/>
  <c r="G463" i="12"/>
  <c r="G465" i="12"/>
  <c r="G466" i="12"/>
  <c r="G467" i="12"/>
  <c r="G468" i="12"/>
  <c r="G470" i="12"/>
  <c r="G471" i="12"/>
  <c r="G472" i="12"/>
  <c r="G473" i="12"/>
  <c r="G474" i="12"/>
  <c r="G475" i="12"/>
  <c r="G476" i="12"/>
  <c r="G477" i="12"/>
  <c r="G478" i="12"/>
  <c r="G479" i="12"/>
  <c r="G480" i="12"/>
  <c r="G481" i="12"/>
  <c r="G482" i="12"/>
  <c r="G483" i="12"/>
  <c r="G484" i="12"/>
  <c r="G486" i="12"/>
  <c r="G487" i="12"/>
  <c r="G488"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9" i="12"/>
  <c r="G520" i="12"/>
  <c r="G521" i="12"/>
  <c r="G522" i="12"/>
  <c r="G523" i="12"/>
  <c r="G524" i="12"/>
  <c r="G525" i="12"/>
  <c r="G526" i="12"/>
  <c r="G527" i="12"/>
  <c r="G528" i="12"/>
  <c r="G529" i="12"/>
  <c r="G530" i="12"/>
  <c r="G531" i="12"/>
  <c r="G532" i="12"/>
  <c r="G533" i="12"/>
  <c r="G534" i="12"/>
  <c r="G535" i="12"/>
  <c r="G536" i="12"/>
  <c r="G537" i="12"/>
  <c r="G538" i="12"/>
  <c r="G539" i="12"/>
  <c r="G542" i="12"/>
  <c r="G543" i="12"/>
  <c r="G544" i="12"/>
  <c r="G545" i="12"/>
  <c r="G546" i="12"/>
  <c r="G547" i="12"/>
  <c r="G548" i="12"/>
  <c r="G549" i="12"/>
  <c r="G550" i="12"/>
  <c r="G551" i="12"/>
  <c r="G553" i="12"/>
  <c r="G554" i="12"/>
  <c r="G555" i="12"/>
  <c r="G559" i="12"/>
  <c r="G560" i="12"/>
  <c r="G576" i="12"/>
  <c r="G582" i="12"/>
  <c r="G584" i="12"/>
  <c r="G585" i="12"/>
  <c r="G586" i="12"/>
  <c r="G587" i="12"/>
  <c r="G600" i="12"/>
  <c r="G601" i="12"/>
  <c r="G603" i="12"/>
  <c r="G604" i="12"/>
  <c r="G605" i="12"/>
  <c r="G628" i="12"/>
  <c r="G637" i="12"/>
  <c r="G640" i="12"/>
  <c r="G641" i="12"/>
  <c r="G642" i="12"/>
  <c r="G643" i="12"/>
  <c r="G644" i="12"/>
  <c r="G645" i="12"/>
  <c r="G646" i="12"/>
  <c r="G647" i="12"/>
  <c r="G648" i="12"/>
  <c r="G654" i="12"/>
  <c r="G657" i="12"/>
  <c r="G660" i="12"/>
  <c r="G662" i="12"/>
  <c r="G663" i="12"/>
  <c r="G672" i="12"/>
  <c r="G673" i="12"/>
  <c r="G674" i="12"/>
  <c r="G675" i="12"/>
  <c r="G687" i="12"/>
  <c r="G688" i="12"/>
  <c r="G691" i="12"/>
  <c r="G692" i="12"/>
  <c r="G693" i="12"/>
  <c r="G696" i="12"/>
  <c r="G700" i="12"/>
  <c r="G701" i="12"/>
  <c r="G702" i="12"/>
  <c r="G703" i="12"/>
  <c r="G704" i="12"/>
  <c r="G705" i="12"/>
  <c r="G706" i="12"/>
  <c r="G707" i="12"/>
  <c r="G708" i="12"/>
  <c r="G717" i="12"/>
  <c r="G718" i="12"/>
  <c r="G719" i="12"/>
  <c r="G721" i="12"/>
  <c r="G725" i="12"/>
  <c r="G726" i="12"/>
  <c r="G727" i="12"/>
  <c r="G728" i="12"/>
  <c r="G731" i="12"/>
  <c r="G732" i="12"/>
  <c r="G733" i="12"/>
  <c r="G734" i="12"/>
  <c r="G735" i="12"/>
  <c r="G736" i="12"/>
  <c r="G737" i="12"/>
  <c r="G738" i="12"/>
  <c r="G739" i="12"/>
  <c r="G740" i="12"/>
  <c r="G741" i="12"/>
  <c r="G742" i="12"/>
  <c r="G743" i="12"/>
  <c r="G744" i="12"/>
  <c r="G768" i="12"/>
  <c r="G774" i="12"/>
  <c r="G779" i="12"/>
  <c r="G780" i="12"/>
  <c r="G781" i="12"/>
  <c r="G783" i="12"/>
  <c r="G788" i="12"/>
  <c r="G789" i="12"/>
  <c r="G790" i="12"/>
  <c r="G791" i="12"/>
  <c r="G792" i="12"/>
  <c r="G793" i="12"/>
  <c r="G794" i="12"/>
  <c r="G795" i="12"/>
  <c r="G796" i="12"/>
  <c r="G797" i="12"/>
  <c r="G798" i="12"/>
  <c r="G799" i="12"/>
  <c r="G800" i="12"/>
  <c r="G801" i="12"/>
  <c r="G802" i="12"/>
  <c r="G803" i="12"/>
  <c r="G804" i="12"/>
  <c r="G805" i="12"/>
  <c r="G806" i="12"/>
  <c r="G807" i="12"/>
  <c r="G808" i="12"/>
  <c r="G809" i="12"/>
  <c r="G817" i="12"/>
  <c r="G820" i="12"/>
  <c r="G822" i="12"/>
  <c r="G823" i="12"/>
  <c r="G824" i="12"/>
  <c r="G825" i="12"/>
  <c r="G826" i="12"/>
  <c r="G827" i="12"/>
  <c r="G829" i="12"/>
  <c r="G831" i="12"/>
  <c r="G832" i="12"/>
  <c r="G833" i="12"/>
  <c r="G834" i="12"/>
  <c r="G835" i="12"/>
  <c r="G836" i="12"/>
  <c r="G837" i="12"/>
  <c r="G839" i="12"/>
  <c r="G840" i="12"/>
  <c r="G841" i="12"/>
  <c r="G842" i="12"/>
  <c r="G843" i="12"/>
  <c r="G844" i="12"/>
  <c r="G845" i="12"/>
  <c r="G848" i="12"/>
  <c r="G849" i="12"/>
  <c r="G850" i="12"/>
  <c r="G851" i="12"/>
  <c r="G855" i="12"/>
  <c r="G856" i="12"/>
  <c r="G857" i="12"/>
  <c r="G858" i="12"/>
  <c r="G859" i="12"/>
  <c r="G860" i="12"/>
  <c r="G861" i="12"/>
  <c r="G862" i="12"/>
  <c r="G863" i="12"/>
  <c r="G864" i="12"/>
  <c r="G865" i="12"/>
  <c r="G866" i="12"/>
  <c r="G913" i="12"/>
  <c r="G915" i="12"/>
  <c r="G916" i="12"/>
  <c r="G917" i="12"/>
  <c r="G919" i="12"/>
  <c r="G921" i="12"/>
  <c r="G926" i="12"/>
  <c r="G927" i="12"/>
  <c r="G929" i="12"/>
  <c r="G930" i="12"/>
  <c r="G931" i="12"/>
  <c r="G932" i="12"/>
  <c r="G933" i="12"/>
  <c r="G934" i="12"/>
  <c r="G951" i="12"/>
  <c r="G952" i="12"/>
  <c r="G953" i="12"/>
  <c r="G954" i="12"/>
  <c r="G955" i="12"/>
  <c r="G956" i="12"/>
  <c r="G957" i="12"/>
  <c r="G958" i="12"/>
  <c r="G959" i="12"/>
  <c r="G970" i="12"/>
  <c r="G971" i="12"/>
  <c r="G972" i="12"/>
  <c r="G973" i="12"/>
  <c r="G974" i="12"/>
  <c r="G975" i="12"/>
  <c r="G976" i="12"/>
  <c r="G977" i="12"/>
  <c r="G978" i="12"/>
  <c r="G979" i="12"/>
  <c r="G980" i="12"/>
  <c r="G981" i="12"/>
  <c r="G982" i="12"/>
  <c r="G983" i="12"/>
  <c r="G984" i="12"/>
  <c r="G985" i="12"/>
  <c r="G986" i="12"/>
  <c r="G987" i="12"/>
  <c r="G988" i="12"/>
  <c r="G989" i="12"/>
  <c r="G990" i="12"/>
  <c r="G997" i="12"/>
  <c r="G999" i="12"/>
  <c r="G1000" i="12"/>
  <c r="G1003" i="12"/>
  <c r="G1004" i="12"/>
  <c r="G1005" i="12"/>
  <c r="G1006" i="12"/>
  <c r="G1007" i="12"/>
  <c r="G1008" i="12"/>
  <c r="G1011" i="12"/>
  <c r="G1012" i="12"/>
  <c r="G1015" i="12"/>
  <c r="G1016" i="12"/>
  <c r="G1017" i="12"/>
  <c r="G1018" i="12"/>
  <c r="G1019" i="12"/>
  <c r="G1020" i="12"/>
  <c r="G1021" i="12"/>
  <c r="G1022" i="12"/>
  <c r="G1023" i="12"/>
  <c r="G1035" i="12"/>
  <c r="G1044"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82" i="12"/>
  <c r="G3" i="12"/>
  <c r="G4" i="12"/>
  <c r="G5" i="12"/>
  <c r="G6" i="12"/>
  <c r="G7" i="12"/>
  <c r="G8" i="12"/>
  <c r="G9" i="12"/>
  <c r="G10" i="12"/>
  <c r="G11" i="12"/>
  <c r="G12" i="12"/>
  <c r="G13" i="12"/>
  <c r="G14" i="12"/>
  <c r="G15" i="12"/>
  <c r="G16" i="12"/>
  <c r="G17" i="12"/>
  <c r="G18" i="12"/>
  <c r="G19" i="12"/>
  <c r="G20" i="12"/>
  <c r="G22" i="12"/>
  <c r="G25" i="12"/>
  <c r="G26" i="12"/>
  <c r="G28" i="12"/>
  <c r="G36" i="12"/>
  <c r="G37" i="12"/>
  <c r="G38" i="12"/>
  <c r="G39" i="12"/>
  <c r="G40" i="12"/>
  <c r="G42" i="12"/>
  <c r="G43" i="12"/>
  <c r="G44" i="12"/>
  <c r="G46" i="12"/>
  <c r="G47" i="12"/>
  <c r="G48" i="12"/>
  <c r="G49" i="12"/>
  <c r="G52" i="12"/>
  <c r="G53" i="12"/>
  <c r="G56" i="12"/>
  <c r="G57" i="12"/>
  <c r="G58" i="12"/>
  <c r="G59" i="12"/>
  <c r="G62" i="12"/>
  <c r="G63" i="12"/>
  <c r="G64" i="12"/>
  <c r="G65" i="12"/>
  <c r="G66" i="12"/>
  <c r="G67" i="12"/>
  <c r="G68" i="12"/>
  <c r="G69" i="12"/>
  <c r="G70" i="12"/>
  <c r="G71" i="12"/>
  <c r="G72" i="12"/>
  <c r="G73" i="12"/>
  <c r="G75" i="12"/>
  <c r="G76" i="12"/>
  <c r="G77" i="12"/>
  <c r="G78" i="12"/>
  <c r="G79" i="12"/>
  <c r="G80" i="12"/>
  <c r="G82" i="12"/>
  <c r="G83" i="12"/>
  <c r="G84" i="12"/>
  <c r="G85" i="12"/>
  <c r="G86" i="12"/>
  <c r="G87" i="12"/>
  <c r="G88" i="12"/>
  <c r="G89" i="12"/>
  <c r="G90" i="12"/>
  <c r="G91" i="12"/>
  <c r="G92" i="12"/>
  <c r="G93" i="12"/>
  <c r="G94" i="12"/>
  <c r="G95" i="12"/>
  <c r="G96" i="12"/>
  <c r="G97" i="12"/>
  <c r="G98" i="12"/>
  <c r="G99" i="12"/>
  <c r="G100" i="12"/>
  <c r="G101" i="12"/>
  <c r="G103" i="12"/>
  <c r="G104" i="12"/>
  <c r="G105" i="12"/>
  <c r="G106" i="12"/>
  <c r="G107" i="12"/>
  <c r="G108" i="12"/>
  <c r="G109" i="12"/>
  <c r="G110" i="12"/>
  <c r="G111" i="12"/>
  <c r="G112" i="12"/>
  <c r="G113" i="12"/>
  <c r="G114" i="12"/>
  <c r="G115" i="12"/>
  <c r="G116" i="12"/>
  <c r="G117" i="12"/>
  <c r="G119" i="12"/>
  <c r="G120" i="12"/>
  <c r="G121" i="12"/>
  <c r="G122" i="12"/>
  <c r="G124" i="12"/>
  <c r="G125" i="12"/>
  <c r="G126" i="12"/>
  <c r="G127" i="12"/>
  <c r="G128" i="12"/>
  <c r="G129" i="12"/>
  <c r="G130" i="12"/>
  <c r="G131" i="12"/>
  <c r="G132" i="12"/>
  <c r="G133" i="12"/>
  <c r="G135" i="12"/>
  <c r="G136" i="12"/>
  <c r="G137" i="12"/>
  <c r="G138" i="12"/>
  <c r="G139" i="12"/>
  <c r="G140" i="12"/>
  <c r="G141" i="12"/>
  <c r="G142" i="12"/>
  <c r="G143" i="12"/>
  <c r="G144" i="12"/>
  <c r="G145" i="12"/>
  <c r="G146" i="12"/>
  <c r="G147" i="12"/>
  <c r="G148" i="12"/>
  <c r="G149" i="12"/>
  <c r="G151" i="12"/>
  <c r="G152" i="12"/>
  <c r="G153" i="12"/>
  <c r="G154" i="12"/>
  <c r="G155" i="12"/>
  <c r="G156" i="12"/>
  <c r="G157" i="12"/>
  <c r="G158" i="12"/>
  <c r="G159" i="12"/>
  <c r="G160" i="12"/>
  <c r="G163" i="12"/>
  <c r="G164" i="12"/>
  <c r="G165" i="12"/>
  <c r="G166" i="12"/>
  <c r="G167" i="12"/>
  <c r="G168" i="12"/>
  <c r="G171" i="12"/>
  <c r="G172" i="12"/>
  <c r="G174" i="12"/>
  <c r="G175" i="12"/>
  <c r="G176" i="12"/>
  <c r="G177" i="12"/>
  <c r="G178" i="12"/>
  <c r="G179" i="12"/>
  <c r="G180" i="12"/>
  <c r="G182" i="12"/>
  <c r="G183" i="12"/>
  <c r="G184" i="12"/>
  <c r="G185" i="12"/>
  <c r="G187" i="12"/>
  <c r="G188" i="12"/>
  <c r="G189" i="12"/>
  <c r="G190" i="12"/>
  <c r="G191" i="12"/>
  <c r="G193" i="12"/>
  <c r="G194" i="12"/>
  <c r="G195" i="12"/>
  <c r="G196" i="12"/>
  <c r="G197" i="12"/>
  <c r="G200" i="12"/>
  <c r="G201" i="12"/>
  <c r="G202"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30" i="12"/>
  <c r="G236" i="12"/>
  <c r="G237" i="12"/>
  <c r="G238" i="12"/>
  <c r="G239" i="12"/>
  <c r="G240" i="12"/>
  <c r="G241" i="12"/>
  <c r="G242" i="12"/>
  <c r="G243" i="12"/>
  <c r="G244" i="12"/>
  <c r="G245" i="12"/>
  <c r="G246" i="12"/>
  <c r="G247" i="12"/>
  <c r="G248" i="12"/>
  <c r="G249" i="12"/>
  <c r="G250" i="12"/>
  <c r="G251" i="12"/>
  <c r="G252" i="12"/>
  <c r="G253" i="12"/>
  <c r="G254" i="12"/>
  <c r="G2" i="12"/>
  <c r="R3" i="12"/>
  <c r="R4" i="12"/>
  <c r="R5" i="12"/>
  <c r="R6" i="12"/>
  <c r="R7" i="12"/>
  <c r="R8" i="12"/>
  <c r="R9" i="12"/>
  <c r="R10" i="12"/>
  <c r="R11" i="12"/>
  <c r="R12" i="12"/>
  <c r="R13" i="12"/>
  <c r="R14" i="12"/>
  <c r="R15" i="12"/>
  <c r="R16" i="12"/>
  <c r="R17" i="12"/>
  <c r="R18" i="12"/>
  <c r="R19" i="12"/>
  <c r="R20" i="12"/>
  <c r="R22" i="12"/>
  <c r="R25" i="12"/>
  <c r="R26" i="12"/>
  <c r="R40" i="12"/>
  <c r="R42" i="12"/>
  <c r="R43" i="12"/>
  <c r="R44" i="12"/>
  <c r="R46" i="12"/>
  <c r="R47" i="12"/>
  <c r="R48" i="12"/>
  <c r="R49" i="12"/>
  <c r="R59" i="12"/>
  <c r="R62" i="12"/>
  <c r="R63" i="12"/>
  <c r="R64" i="12"/>
  <c r="R65" i="12"/>
  <c r="R66" i="12"/>
  <c r="R69" i="12"/>
  <c r="R71" i="12"/>
  <c r="R75" i="12"/>
  <c r="R76" i="12"/>
  <c r="R82" i="12"/>
  <c r="R83" i="12"/>
  <c r="R86" i="12"/>
  <c r="R87" i="12"/>
  <c r="R88" i="12"/>
  <c r="R89" i="12"/>
  <c r="R90" i="12"/>
  <c r="R91" i="12"/>
  <c r="R92" i="12"/>
  <c r="R93" i="12"/>
  <c r="R94" i="12"/>
  <c r="R95" i="12"/>
  <c r="R96" i="12"/>
  <c r="R97" i="12"/>
  <c r="R100" i="12"/>
  <c r="R101" i="12"/>
  <c r="R103" i="12"/>
  <c r="R105" i="12"/>
  <c r="R108" i="12"/>
  <c r="R109" i="12"/>
  <c r="R110" i="12"/>
  <c r="R111" i="12"/>
  <c r="R112" i="12"/>
  <c r="R114" i="12"/>
  <c r="R115" i="12"/>
  <c r="R119" i="12"/>
  <c r="R120" i="12"/>
  <c r="R122" i="12"/>
  <c r="R124" i="12"/>
  <c r="R125" i="12"/>
  <c r="R126" i="12"/>
  <c r="R127" i="12"/>
  <c r="R128" i="12"/>
  <c r="R130" i="12"/>
  <c r="R131" i="12"/>
  <c r="R132" i="12"/>
  <c r="R133" i="12"/>
  <c r="R135" i="12"/>
  <c r="R136" i="12"/>
  <c r="R139" i="12"/>
  <c r="R140" i="12"/>
  <c r="R141" i="12"/>
  <c r="R143" i="12"/>
  <c r="R145" i="12"/>
  <c r="R146" i="12"/>
  <c r="R147" i="12"/>
  <c r="R148" i="12"/>
  <c r="R151" i="12"/>
  <c r="R152" i="12"/>
  <c r="R153" i="12"/>
  <c r="R154" i="12"/>
  <c r="R155" i="12"/>
  <c r="R156" i="12"/>
  <c r="R157" i="12"/>
  <c r="R158" i="12"/>
  <c r="R159" i="12"/>
  <c r="R160" i="12"/>
  <c r="R163" i="12"/>
  <c r="R164" i="12"/>
  <c r="R165" i="12"/>
  <c r="R166" i="12"/>
  <c r="R167" i="12"/>
  <c r="R168" i="12"/>
  <c r="R171" i="12"/>
  <c r="R172" i="12"/>
  <c r="R174" i="12"/>
  <c r="R175" i="12"/>
  <c r="R176" i="12"/>
  <c r="R177" i="12"/>
  <c r="R178" i="12"/>
  <c r="R179" i="12"/>
  <c r="R180" i="12"/>
  <c r="R182" i="12"/>
  <c r="R183" i="12"/>
  <c r="R184" i="12"/>
  <c r="R185" i="12"/>
  <c r="R187" i="12"/>
  <c r="R188" i="12"/>
  <c r="R189" i="12"/>
  <c r="R190" i="12"/>
  <c r="R191" i="12"/>
  <c r="R193" i="12"/>
  <c r="R194" i="12"/>
  <c r="R195" i="12"/>
  <c r="R196" i="12"/>
  <c r="R197" i="12"/>
  <c r="R200" i="12"/>
  <c r="R201" i="12"/>
  <c r="R202"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30" i="12"/>
  <c r="R236" i="12"/>
  <c r="R240" i="12"/>
  <c r="R241" i="12"/>
  <c r="R242" i="12"/>
  <c r="R243" i="12"/>
  <c r="R244" i="12"/>
  <c r="R245" i="12"/>
  <c r="R246" i="12"/>
  <c r="R247" i="12"/>
  <c r="R248" i="12"/>
  <c r="R249" i="12"/>
  <c r="R250" i="12"/>
  <c r="R251" i="12"/>
  <c r="R252" i="12"/>
  <c r="R253" i="12"/>
  <c r="R254" i="12"/>
  <c r="R259" i="12"/>
  <c r="R260" i="12"/>
  <c r="R263" i="12"/>
  <c r="R264" i="12"/>
  <c r="R266" i="12"/>
  <c r="R270" i="12"/>
  <c r="R273" i="12"/>
  <c r="R274" i="12"/>
  <c r="R277" i="12"/>
  <c r="R278" i="12"/>
  <c r="R280" i="12"/>
  <c r="R281" i="12"/>
  <c r="R282" i="12"/>
  <c r="R283" i="12"/>
  <c r="R284" i="12"/>
  <c r="R285" i="12"/>
  <c r="R286" i="12"/>
  <c r="R287" i="12"/>
  <c r="R289" i="12"/>
  <c r="R290" i="12"/>
  <c r="R291" i="12"/>
  <c r="R292" i="12"/>
  <c r="R293" i="12"/>
  <c r="R294" i="12"/>
  <c r="R295" i="12"/>
  <c r="R296" i="12"/>
  <c r="R297" i="12"/>
  <c r="R298" i="12"/>
  <c r="R299" i="12"/>
  <c r="R300" i="12"/>
  <c r="R301" i="12"/>
  <c r="R302" i="12"/>
  <c r="R303" i="12"/>
  <c r="R306" i="12"/>
  <c r="R307" i="12"/>
  <c r="R308" i="12"/>
  <c r="R309" i="12"/>
  <c r="R310" i="12"/>
  <c r="R311" i="12"/>
  <c r="R312" i="12"/>
  <c r="R313" i="12"/>
  <c r="R314" i="12"/>
  <c r="R315" i="12"/>
  <c r="R316" i="12"/>
  <c r="R317" i="12"/>
  <c r="R318" i="12"/>
  <c r="R319" i="12"/>
  <c r="R320" i="12"/>
  <c r="R321" i="12"/>
  <c r="R322" i="12"/>
  <c r="R323" i="12"/>
  <c r="R324" i="12"/>
  <c r="R325" i="12"/>
  <c r="R329" i="12"/>
  <c r="R333" i="12"/>
  <c r="R334" i="12"/>
  <c r="R335" i="12"/>
  <c r="R336" i="12"/>
  <c r="R337" i="12"/>
  <c r="R339" i="12"/>
  <c r="R340" i="12"/>
  <c r="R341" i="12"/>
  <c r="R342" i="12"/>
  <c r="R344" i="12"/>
  <c r="R345" i="12"/>
  <c r="R346" i="12"/>
  <c r="R347" i="12"/>
  <c r="R348" i="12"/>
  <c r="R349" i="12"/>
  <c r="R351" i="12"/>
  <c r="R352" i="12"/>
  <c r="R353" i="12"/>
  <c r="R354" i="12"/>
  <c r="R355" i="12"/>
  <c r="R356" i="12"/>
  <c r="R357" i="12"/>
  <c r="R358" i="12"/>
  <c r="R360" i="12"/>
  <c r="R361" i="12"/>
  <c r="R362" i="12"/>
  <c r="R363" i="12"/>
  <c r="R365" i="12"/>
  <c r="R369" i="12"/>
  <c r="R370" i="12"/>
  <c r="R371" i="12"/>
  <c r="R372" i="12"/>
  <c r="R373" i="12"/>
  <c r="R374" i="12"/>
  <c r="R375" i="12"/>
  <c r="R376" i="12"/>
  <c r="R377" i="12"/>
  <c r="R378" i="12"/>
  <c r="R379" i="12"/>
  <c r="R380" i="12"/>
  <c r="R381" i="12"/>
  <c r="R385" i="12"/>
  <c r="R386" i="12"/>
  <c r="R387" i="12"/>
  <c r="R388" i="12"/>
  <c r="R389" i="12"/>
  <c r="R390" i="12"/>
  <c r="R391" i="12"/>
  <c r="R392" i="12"/>
  <c r="R393" i="12"/>
  <c r="R395" i="12"/>
  <c r="R396" i="12"/>
  <c r="R397" i="12"/>
  <c r="R398" i="12"/>
  <c r="R399" i="12"/>
  <c r="R400" i="12"/>
  <c r="R401" i="12"/>
  <c r="R402" i="12"/>
  <c r="R407" i="12"/>
  <c r="R409" i="12"/>
  <c r="R410" i="12"/>
  <c r="R414" i="12"/>
  <c r="R417" i="12"/>
  <c r="R418" i="12"/>
  <c r="R419" i="12"/>
  <c r="R422" i="12"/>
  <c r="R423" i="12"/>
  <c r="R424" i="12"/>
  <c r="R426" i="12"/>
  <c r="R428" i="12"/>
  <c r="R429" i="12"/>
  <c r="R430" i="12"/>
  <c r="R431" i="12"/>
  <c r="R432" i="12"/>
  <c r="R433" i="12"/>
  <c r="R434" i="12"/>
  <c r="R435" i="12"/>
  <c r="R436" i="12"/>
  <c r="R437" i="12"/>
  <c r="R439" i="12"/>
  <c r="R443" i="12"/>
  <c r="R444" i="12"/>
  <c r="R445" i="12"/>
  <c r="R446" i="12"/>
  <c r="R447" i="12"/>
  <c r="R452" i="12"/>
  <c r="R453" i="12"/>
  <c r="R454" i="12"/>
  <c r="R460" i="12"/>
  <c r="R461" i="12"/>
  <c r="R462" i="12"/>
  <c r="R463" i="12"/>
  <c r="R465" i="12"/>
  <c r="R466" i="12"/>
  <c r="R467" i="12"/>
  <c r="R468" i="12"/>
  <c r="R470" i="12"/>
  <c r="R471" i="12"/>
  <c r="R472" i="12"/>
  <c r="R474" i="12"/>
  <c r="R475" i="12"/>
  <c r="R476" i="12"/>
  <c r="R478" i="12"/>
  <c r="R479" i="12"/>
  <c r="R480" i="12"/>
  <c r="R481" i="12"/>
  <c r="R482" i="12"/>
  <c r="R483" i="12"/>
  <c r="R484" i="12"/>
  <c r="R486" i="12"/>
  <c r="R487" i="12"/>
  <c r="R488" i="12"/>
  <c r="R491" i="12"/>
  <c r="R493" i="12"/>
  <c r="R494" i="12"/>
  <c r="R495" i="12"/>
  <c r="R496" i="12"/>
  <c r="R498" i="12"/>
  <c r="R499" i="12"/>
  <c r="R500" i="12"/>
  <c r="R501" i="12"/>
  <c r="R502" i="12"/>
  <c r="R503" i="12"/>
  <c r="R504" i="12"/>
  <c r="R505" i="12"/>
  <c r="R506" i="12"/>
  <c r="R507" i="12"/>
  <c r="R508" i="12"/>
  <c r="R509" i="12"/>
  <c r="R510" i="12"/>
  <c r="R511" i="12"/>
  <c r="R512" i="12"/>
  <c r="R513" i="12"/>
  <c r="R516" i="12"/>
  <c r="R517" i="12"/>
  <c r="R519" i="12"/>
  <c r="R520" i="12"/>
  <c r="R521" i="12"/>
  <c r="R523" i="12"/>
  <c r="R524" i="12"/>
  <c r="R525" i="12"/>
  <c r="R526" i="12"/>
  <c r="R527" i="12"/>
  <c r="R528" i="12"/>
  <c r="R529" i="12"/>
  <c r="R531" i="12"/>
  <c r="R532" i="12"/>
  <c r="R533" i="12"/>
  <c r="R534" i="12"/>
  <c r="R535" i="12"/>
  <c r="R536" i="12"/>
  <c r="R537" i="12"/>
  <c r="R538" i="12"/>
  <c r="R539" i="12"/>
  <c r="R549" i="12"/>
  <c r="R550" i="12"/>
  <c r="R551" i="12"/>
  <c r="R554" i="12"/>
  <c r="R555" i="12"/>
  <c r="R556" i="12"/>
  <c r="R560" i="12"/>
  <c r="R561" i="12"/>
  <c r="R576" i="12"/>
  <c r="R582" i="12"/>
  <c r="R584" i="12"/>
  <c r="R585" i="12"/>
  <c r="R586" i="12"/>
  <c r="R587" i="12"/>
  <c r="R589" i="12"/>
  <c r="R600" i="12"/>
  <c r="R601" i="12"/>
  <c r="R603" i="12"/>
  <c r="R604" i="12"/>
  <c r="R605" i="12"/>
  <c r="R628" i="12"/>
  <c r="R636" i="12"/>
  <c r="R637" i="12"/>
  <c r="R639" i="12"/>
  <c r="R640" i="12"/>
  <c r="R641" i="12"/>
  <c r="R642" i="12"/>
  <c r="R643" i="12"/>
  <c r="R644" i="12"/>
  <c r="R645" i="12"/>
  <c r="R646" i="12"/>
  <c r="R647" i="12"/>
  <c r="R648" i="12"/>
  <c r="R652" i="12"/>
  <c r="R654" i="12"/>
  <c r="R657" i="12"/>
  <c r="R660" i="12"/>
  <c r="R662" i="12"/>
  <c r="R663" i="12"/>
  <c r="R672" i="12"/>
  <c r="R673" i="12"/>
  <c r="R674" i="12"/>
  <c r="R675" i="12"/>
  <c r="R677" i="12"/>
  <c r="R686" i="12"/>
  <c r="R687" i="12"/>
  <c r="R688" i="12"/>
  <c r="R691" i="12"/>
  <c r="R692" i="12"/>
  <c r="R693" i="12"/>
  <c r="R696" i="12"/>
  <c r="R699" i="12"/>
  <c r="R700" i="12"/>
  <c r="R701" i="12"/>
  <c r="R702" i="12"/>
  <c r="R703" i="12"/>
  <c r="R704" i="12"/>
  <c r="R705" i="12"/>
  <c r="R706" i="12"/>
  <c r="R707" i="12"/>
  <c r="R708" i="12"/>
  <c r="R717" i="12"/>
  <c r="R718" i="12"/>
  <c r="R719" i="12"/>
  <c r="R721" i="12"/>
  <c r="R724" i="12"/>
  <c r="R725" i="12"/>
  <c r="R726" i="12"/>
  <c r="R727" i="12"/>
  <c r="R728" i="12"/>
  <c r="R731" i="12"/>
  <c r="R732" i="12"/>
  <c r="R733" i="12"/>
  <c r="R734" i="12"/>
  <c r="R735" i="12"/>
  <c r="R736" i="12"/>
  <c r="R737" i="12"/>
  <c r="R738" i="12"/>
  <c r="R739" i="12"/>
  <c r="R740" i="12"/>
  <c r="R741" i="12"/>
  <c r="R742" i="12"/>
  <c r="R743" i="12"/>
  <c r="R744" i="12"/>
  <c r="R768" i="12"/>
  <c r="R774" i="12"/>
  <c r="R778" i="12"/>
  <c r="R779" i="12"/>
  <c r="R780" i="12"/>
  <c r="R781" i="12"/>
  <c r="R783"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6" i="12"/>
  <c r="R817" i="12"/>
  <c r="R820" i="12"/>
  <c r="R821" i="12"/>
  <c r="R822" i="12"/>
  <c r="R823" i="12"/>
  <c r="R824" i="12"/>
  <c r="R825" i="12"/>
  <c r="R826" i="12"/>
  <c r="R827" i="12"/>
  <c r="R829" i="12"/>
  <c r="R830" i="12"/>
  <c r="R831" i="12"/>
  <c r="R832" i="12"/>
  <c r="R833" i="12"/>
  <c r="R834" i="12"/>
  <c r="R835" i="12"/>
  <c r="R836" i="12"/>
  <c r="R837" i="12"/>
  <c r="R839" i="12"/>
  <c r="R840" i="12"/>
  <c r="R841" i="12"/>
  <c r="R842" i="12"/>
  <c r="R843" i="12"/>
  <c r="R844" i="12"/>
  <c r="R845" i="12"/>
  <c r="R848" i="12"/>
  <c r="R849" i="12"/>
  <c r="R850" i="12"/>
  <c r="R851" i="12"/>
  <c r="R855" i="12"/>
  <c r="R856" i="12"/>
  <c r="R857" i="12"/>
  <c r="R858" i="12"/>
  <c r="R859" i="12"/>
  <c r="R860" i="12"/>
  <c r="R861" i="12"/>
  <c r="R862" i="12"/>
  <c r="R863" i="12"/>
  <c r="R864" i="12"/>
  <c r="R865" i="12"/>
  <c r="R866" i="12"/>
  <c r="R900" i="12"/>
  <c r="R904" i="12"/>
  <c r="R905" i="12"/>
  <c r="R906" i="12"/>
  <c r="R910" i="12"/>
  <c r="R913" i="12"/>
  <c r="R914" i="12"/>
  <c r="R915" i="12"/>
  <c r="R916" i="12"/>
  <c r="R917" i="12"/>
  <c r="R919" i="12"/>
  <c r="R920" i="12"/>
  <c r="R921" i="12"/>
  <c r="R926" i="12"/>
  <c r="R927" i="12"/>
  <c r="R929" i="12"/>
  <c r="R930" i="12"/>
  <c r="R931" i="12"/>
  <c r="R932" i="12"/>
  <c r="R933" i="12"/>
  <c r="R934" i="12"/>
  <c r="R951" i="12"/>
  <c r="R952" i="12"/>
  <c r="R953" i="12"/>
  <c r="R954" i="12"/>
  <c r="R955" i="12"/>
  <c r="R956" i="12"/>
  <c r="R957" i="12"/>
  <c r="R958" i="12"/>
  <c r="R959" i="12"/>
  <c r="R964" i="12"/>
  <c r="R965" i="12"/>
  <c r="R970" i="12"/>
  <c r="R971" i="12"/>
  <c r="R972" i="12"/>
  <c r="R973" i="12"/>
  <c r="R974" i="12"/>
  <c r="R975" i="12"/>
  <c r="R976" i="12"/>
  <c r="R977" i="12"/>
  <c r="R978" i="12"/>
  <c r="R979" i="12"/>
  <c r="R980" i="12"/>
  <c r="R981" i="12"/>
  <c r="R982" i="12"/>
  <c r="R983" i="12"/>
  <c r="R984" i="12"/>
  <c r="R985" i="12"/>
  <c r="R986" i="12"/>
  <c r="R987" i="12"/>
  <c r="R988" i="12"/>
  <c r="R989" i="12"/>
  <c r="R990" i="12"/>
  <c r="R995" i="12"/>
  <c r="W995" i="12" s="1"/>
  <c r="R997" i="12"/>
  <c r="R998" i="12"/>
  <c r="R999" i="12"/>
  <c r="R1000" i="12"/>
  <c r="R1003" i="12"/>
  <c r="R1004" i="12"/>
  <c r="R1005" i="12"/>
  <c r="R1006" i="12"/>
  <c r="R1007" i="12"/>
  <c r="R1008" i="12"/>
  <c r="R1011" i="12"/>
  <c r="R1012" i="12"/>
  <c r="R1015" i="12"/>
  <c r="R1016" i="12"/>
  <c r="R1017" i="12"/>
  <c r="R1018" i="12"/>
  <c r="R1019" i="12"/>
  <c r="R1020" i="12"/>
  <c r="R1021" i="12"/>
  <c r="R1022" i="12"/>
  <c r="R1023" i="12"/>
  <c r="R1033" i="12"/>
  <c r="R1034" i="12"/>
  <c r="R1035" i="12"/>
  <c r="R1039" i="12"/>
  <c r="R1040" i="12"/>
  <c r="R1044"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82" i="12"/>
  <c r="R2" i="12"/>
  <c r="P486" i="12"/>
  <c r="P487" i="12"/>
  <c r="P488" i="12"/>
  <c r="P491" i="12"/>
  <c r="P493" i="12"/>
  <c r="P494" i="12"/>
  <c r="P495" i="12"/>
  <c r="P496" i="12"/>
  <c r="P498" i="12"/>
  <c r="P499" i="12"/>
  <c r="P500" i="12"/>
  <c r="P501" i="12"/>
  <c r="P502" i="12"/>
  <c r="P503" i="12"/>
  <c r="P504" i="12"/>
  <c r="P505" i="12"/>
  <c r="P506" i="12"/>
  <c r="P507" i="12"/>
  <c r="P508" i="12"/>
  <c r="P509" i="12"/>
  <c r="P510" i="12"/>
  <c r="P511" i="12"/>
  <c r="P512" i="12"/>
  <c r="P513" i="12"/>
  <c r="P516" i="12"/>
  <c r="P517" i="12"/>
  <c r="P519" i="12"/>
  <c r="P520" i="12"/>
  <c r="P521" i="12"/>
  <c r="P523" i="12"/>
  <c r="P524" i="12"/>
  <c r="P525" i="12"/>
  <c r="P526" i="12"/>
  <c r="P527" i="12"/>
  <c r="P528" i="12"/>
  <c r="P529" i="12"/>
  <c r="P531" i="12"/>
  <c r="P532" i="12"/>
  <c r="P533" i="12"/>
  <c r="P534" i="12"/>
  <c r="P535" i="12"/>
  <c r="P536" i="12"/>
  <c r="P537" i="12"/>
  <c r="P538" i="12"/>
  <c r="P539" i="12"/>
  <c r="P549" i="12"/>
  <c r="P550" i="12"/>
  <c r="P551" i="12"/>
  <c r="P554" i="12"/>
  <c r="P555" i="12"/>
  <c r="P556" i="12"/>
  <c r="P560" i="12"/>
  <c r="P561" i="12"/>
  <c r="P576" i="12"/>
  <c r="P582" i="12"/>
  <c r="P584" i="12"/>
  <c r="P585" i="12"/>
  <c r="P586" i="12"/>
  <c r="P587" i="12"/>
  <c r="P589" i="12"/>
  <c r="P600" i="12"/>
  <c r="P601" i="12"/>
  <c r="P603" i="12"/>
  <c r="P604" i="12"/>
  <c r="P605" i="12"/>
  <c r="P628" i="12"/>
  <c r="P636" i="12"/>
  <c r="P637" i="12"/>
  <c r="P639" i="12"/>
  <c r="P640" i="12"/>
  <c r="P641" i="12"/>
  <c r="P642" i="12"/>
  <c r="P643" i="12"/>
  <c r="P644" i="12"/>
  <c r="P645" i="12"/>
  <c r="P646" i="12"/>
  <c r="P647" i="12"/>
  <c r="P648" i="12"/>
  <c r="P652" i="12"/>
  <c r="P654" i="12"/>
  <c r="P656" i="12"/>
  <c r="P657" i="12"/>
  <c r="P660" i="12"/>
  <c r="P662" i="12"/>
  <c r="P663" i="12"/>
  <c r="P672" i="12"/>
  <c r="P673" i="12"/>
  <c r="P674" i="12"/>
  <c r="P675" i="12"/>
  <c r="P677" i="12"/>
  <c r="P686" i="12"/>
  <c r="P687" i="12"/>
  <c r="P688" i="12"/>
  <c r="P691" i="12"/>
  <c r="P692" i="12"/>
  <c r="P693" i="12"/>
  <c r="P696" i="12"/>
  <c r="P699" i="12"/>
  <c r="P700" i="12"/>
  <c r="P701" i="12"/>
  <c r="P702" i="12"/>
  <c r="P703" i="12"/>
  <c r="P704" i="12"/>
  <c r="P705" i="12"/>
  <c r="P706" i="12"/>
  <c r="P707" i="12"/>
  <c r="P708" i="12"/>
  <c r="P717" i="12"/>
  <c r="P718" i="12"/>
  <c r="P719" i="12"/>
  <c r="P721" i="12"/>
  <c r="P724" i="12"/>
  <c r="P725" i="12"/>
  <c r="P726" i="12"/>
  <c r="P727" i="12"/>
  <c r="P728" i="12"/>
  <c r="P731" i="12"/>
  <c r="P732" i="12"/>
  <c r="P733" i="12"/>
  <c r="P734" i="12"/>
  <c r="P735" i="12"/>
  <c r="P736" i="12"/>
  <c r="P737" i="12"/>
  <c r="P738" i="12"/>
  <c r="P739" i="12"/>
  <c r="P740" i="12"/>
  <c r="P741" i="12"/>
  <c r="P742" i="12"/>
  <c r="P743" i="12"/>
  <c r="P744" i="12"/>
  <c r="P768" i="12"/>
  <c r="P774" i="12"/>
  <c r="P778" i="12"/>
  <c r="P779" i="12"/>
  <c r="P780" i="12"/>
  <c r="P781" i="12"/>
  <c r="P783" i="12"/>
  <c r="P787" i="12"/>
  <c r="P788" i="12"/>
  <c r="P789" i="12"/>
  <c r="P790" i="12"/>
  <c r="P791" i="12"/>
  <c r="P792" i="12"/>
  <c r="P793" i="12"/>
  <c r="P794" i="12"/>
  <c r="P795" i="12"/>
  <c r="P796" i="12"/>
  <c r="P797" i="12"/>
  <c r="P798" i="12"/>
  <c r="P799" i="12"/>
  <c r="P800" i="12"/>
  <c r="P801" i="12"/>
  <c r="P802" i="12"/>
  <c r="P803" i="12"/>
  <c r="P804" i="12"/>
  <c r="P805" i="12"/>
  <c r="P806" i="12"/>
  <c r="P807" i="12"/>
  <c r="P808" i="12"/>
  <c r="P809" i="12"/>
  <c r="P816" i="12"/>
  <c r="P817" i="12"/>
  <c r="P820" i="12"/>
  <c r="P821" i="12"/>
  <c r="P822" i="12"/>
  <c r="P823" i="12"/>
  <c r="P824" i="12"/>
  <c r="P825" i="12"/>
  <c r="P826" i="12"/>
  <c r="P827" i="12"/>
  <c r="P829" i="12"/>
  <c r="P830" i="12"/>
  <c r="P831" i="12"/>
  <c r="P832" i="12"/>
  <c r="P833" i="12"/>
  <c r="P834" i="12"/>
  <c r="P835" i="12"/>
  <c r="P836" i="12"/>
  <c r="P837" i="12"/>
  <c r="P839" i="12"/>
  <c r="P840" i="12"/>
  <c r="P841" i="12"/>
  <c r="P842" i="12"/>
  <c r="P843" i="12"/>
  <c r="P844" i="12"/>
  <c r="P845" i="12"/>
  <c r="P848" i="12"/>
  <c r="P849" i="12"/>
  <c r="P850" i="12"/>
  <c r="P851" i="12"/>
  <c r="P855" i="12"/>
  <c r="P856" i="12"/>
  <c r="P857" i="12"/>
  <c r="P858" i="12"/>
  <c r="P859" i="12"/>
  <c r="P860" i="12"/>
  <c r="P861" i="12"/>
  <c r="P862" i="12"/>
  <c r="P863" i="12"/>
  <c r="P864" i="12"/>
  <c r="P865" i="12"/>
  <c r="P866" i="12"/>
  <c r="P900" i="12"/>
  <c r="P904" i="12"/>
  <c r="P905" i="12"/>
  <c r="P906" i="12"/>
  <c r="P910" i="12"/>
  <c r="P913" i="12"/>
  <c r="P914" i="12"/>
  <c r="P915" i="12"/>
  <c r="P916" i="12"/>
  <c r="P917" i="12"/>
  <c r="P919" i="12"/>
  <c r="P920" i="12"/>
  <c r="P921" i="12"/>
  <c r="P926" i="12"/>
  <c r="P927" i="12"/>
  <c r="P929" i="12"/>
  <c r="P930" i="12"/>
  <c r="P931" i="12"/>
  <c r="P932" i="12"/>
  <c r="P933" i="12"/>
  <c r="P934" i="12"/>
  <c r="P951" i="12"/>
  <c r="P952" i="12"/>
  <c r="P953" i="12"/>
  <c r="P954" i="12"/>
  <c r="P955" i="12"/>
  <c r="P956" i="12"/>
  <c r="P957" i="12"/>
  <c r="P958" i="12"/>
  <c r="P959" i="12"/>
  <c r="P964" i="12"/>
  <c r="P965" i="12"/>
  <c r="P970" i="12"/>
  <c r="P971" i="12"/>
  <c r="P972" i="12"/>
  <c r="P973" i="12"/>
  <c r="P974" i="12"/>
  <c r="P975" i="12"/>
  <c r="P976" i="12"/>
  <c r="P977" i="12"/>
  <c r="P978" i="12"/>
  <c r="P979" i="12"/>
  <c r="P980" i="12"/>
  <c r="P981" i="12"/>
  <c r="P982" i="12"/>
  <c r="P983" i="12"/>
  <c r="P984" i="12"/>
  <c r="P985" i="12"/>
  <c r="P986" i="12"/>
  <c r="P987" i="12"/>
  <c r="P988" i="12"/>
  <c r="P989" i="12"/>
  <c r="P990" i="12"/>
  <c r="P995" i="12"/>
  <c r="P997" i="12"/>
  <c r="P998" i="12"/>
  <c r="P999" i="12"/>
  <c r="P1000" i="12"/>
  <c r="P1003" i="12"/>
  <c r="P1004" i="12"/>
  <c r="P1005" i="12"/>
  <c r="P1006" i="12"/>
  <c r="P1007" i="12"/>
  <c r="P1008" i="12"/>
  <c r="P1011" i="12"/>
  <c r="P1012" i="12"/>
  <c r="P1015" i="12"/>
  <c r="P1016" i="12"/>
  <c r="P1017" i="12"/>
  <c r="P1018" i="12"/>
  <c r="P1019" i="12"/>
  <c r="P1020" i="12"/>
  <c r="P1021" i="12"/>
  <c r="P1022" i="12"/>
  <c r="P1023" i="12"/>
  <c r="P1033" i="12"/>
  <c r="P1034" i="12"/>
  <c r="P1035" i="12"/>
  <c r="P1039" i="12"/>
  <c r="P1040" i="12"/>
  <c r="P1044" i="12"/>
  <c r="P1052" i="12"/>
  <c r="P1053" i="12"/>
  <c r="P1054" i="12"/>
  <c r="P1055" i="12"/>
  <c r="P1056" i="12"/>
  <c r="P1057" i="12"/>
  <c r="P1058" i="12"/>
  <c r="P1059" i="12"/>
  <c r="P1060" i="12"/>
  <c r="P1061" i="12"/>
  <c r="P1062" i="12"/>
  <c r="P1063" i="12"/>
  <c r="P1064" i="12"/>
  <c r="P1065" i="12"/>
  <c r="P1066" i="12"/>
  <c r="P1067" i="12"/>
  <c r="P1068" i="12"/>
  <c r="P1069" i="12"/>
  <c r="P1070" i="12"/>
  <c r="P1071" i="12"/>
  <c r="P1072" i="12"/>
  <c r="P1082" i="12"/>
  <c r="P2" i="12"/>
  <c r="P3" i="12"/>
  <c r="P4" i="12"/>
  <c r="P5" i="12"/>
  <c r="P6" i="12"/>
  <c r="P7" i="12"/>
  <c r="P8" i="12"/>
  <c r="P9" i="12"/>
  <c r="P10" i="12"/>
  <c r="P11" i="12"/>
  <c r="P12" i="12"/>
  <c r="P13" i="12"/>
  <c r="P14" i="12"/>
  <c r="P15" i="12"/>
  <c r="P16" i="12"/>
  <c r="P17" i="12"/>
  <c r="P18" i="12"/>
  <c r="P19" i="12"/>
  <c r="P20" i="12"/>
  <c r="P22" i="12"/>
  <c r="P25" i="12"/>
  <c r="P26" i="12"/>
  <c r="P40" i="12"/>
  <c r="P42" i="12"/>
  <c r="P43" i="12"/>
  <c r="P44" i="12"/>
  <c r="P46" i="12"/>
  <c r="P47" i="12"/>
  <c r="P48" i="12"/>
  <c r="P49" i="12"/>
  <c r="P59" i="12"/>
  <c r="P62" i="12"/>
  <c r="P63" i="12"/>
  <c r="P64" i="12"/>
  <c r="P65" i="12"/>
  <c r="P66" i="12"/>
  <c r="P69" i="12"/>
  <c r="P71" i="12"/>
  <c r="P75" i="12"/>
  <c r="P76" i="12"/>
  <c r="P82" i="12"/>
  <c r="P83" i="12"/>
  <c r="P86" i="12"/>
  <c r="P87" i="12"/>
  <c r="P88" i="12"/>
  <c r="P89" i="12"/>
  <c r="P90" i="12"/>
  <c r="P91" i="12"/>
  <c r="P92" i="12"/>
  <c r="P93" i="12"/>
  <c r="P94" i="12"/>
  <c r="P95" i="12"/>
  <c r="P96" i="12"/>
  <c r="P97" i="12"/>
  <c r="P100" i="12"/>
  <c r="P101" i="12"/>
  <c r="P103" i="12"/>
  <c r="P105" i="12"/>
  <c r="P108" i="12"/>
  <c r="P109" i="12"/>
  <c r="P110" i="12"/>
  <c r="P111" i="12"/>
  <c r="P112" i="12"/>
  <c r="P114" i="12"/>
  <c r="P115" i="12"/>
  <c r="P119" i="12"/>
  <c r="P120" i="12"/>
  <c r="P122" i="12"/>
  <c r="P124" i="12"/>
  <c r="P125" i="12"/>
  <c r="P126" i="12"/>
  <c r="P127" i="12"/>
  <c r="P128" i="12"/>
  <c r="P130" i="12"/>
  <c r="P131" i="12"/>
  <c r="P132" i="12"/>
  <c r="P133" i="12"/>
  <c r="P135" i="12"/>
  <c r="P136" i="12"/>
  <c r="P139" i="12"/>
  <c r="P140" i="12"/>
  <c r="P141" i="12"/>
  <c r="P143" i="12"/>
  <c r="P145" i="12"/>
  <c r="P146" i="12"/>
  <c r="P147" i="12"/>
  <c r="P148" i="12"/>
  <c r="P151" i="12"/>
  <c r="P152" i="12"/>
  <c r="P153" i="12"/>
  <c r="P154" i="12"/>
  <c r="P155" i="12"/>
  <c r="P156" i="12"/>
  <c r="P157" i="12"/>
  <c r="P158" i="12"/>
  <c r="P159" i="12"/>
  <c r="P160" i="12"/>
  <c r="P163" i="12"/>
  <c r="P164" i="12"/>
  <c r="P165" i="12"/>
  <c r="P166" i="12"/>
  <c r="P167" i="12"/>
  <c r="P168" i="12"/>
  <c r="P171" i="12"/>
  <c r="P172" i="12"/>
  <c r="P174" i="12"/>
  <c r="P175" i="12"/>
  <c r="P176" i="12"/>
  <c r="P177" i="12"/>
  <c r="P178" i="12"/>
  <c r="P179" i="12"/>
  <c r="P180" i="12"/>
  <c r="P182" i="12"/>
  <c r="P183" i="12"/>
  <c r="P184" i="12"/>
  <c r="P185" i="12"/>
  <c r="P187" i="12"/>
  <c r="P188" i="12"/>
  <c r="P189" i="12"/>
  <c r="P190" i="12"/>
  <c r="P191" i="12"/>
  <c r="P193" i="12"/>
  <c r="P194" i="12"/>
  <c r="P195" i="12"/>
  <c r="P196" i="12"/>
  <c r="P197" i="12"/>
  <c r="P200" i="12"/>
  <c r="P201" i="12"/>
  <c r="P202" i="12"/>
  <c r="P204" i="12"/>
  <c r="P205" i="12"/>
  <c r="P206" i="12"/>
  <c r="P207" i="12"/>
  <c r="P208" i="12"/>
  <c r="P209" i="12"/>
  <c r="P210" i="12"/>
  <c r="P211" i="12"/>
  <c r="P212" i="12"/>
  <c r="P213" i="12"/>
  <c r="P214" i="12"/>
  <c r="P215" i="12"/>
  <c r="P216" i="12"/>
  <c r="P217" i="12"/>
  <c r="P218" i="12"/>
  <c r="P219" i="12"/>
  <c r="P220" i="12"/>
  <c r="P221" i="12"/>
  <c r="P222" i="12"/>
  <c r="P223" i="12"/>
  <c r="P224" i="12"/>
  <c r="P225" i="12"/>
  <c r="P226" i="12"/>
  <c r="P227" i="12"/>
  <c r="P230" i="12"/>
  <c r="P236" i="12"/>
  <c r="P240" i="12"/>
  <c r="P241" i="12"/>
  <c r="P242" i="12"/>
  <c r="P243" i="12"/>
  <c r="P244" i="12"/>
  <c r="P245" i="12"/>
  <c r="P246" i="12"/>
  <c r="P247" i="12"/>
  <c r="P248" i="12"/>
  <c r="P249" i="12"/>
  <c r="P250" i="12"/>
  <c r="P251" i="12"/>
  <c r="P252" i="12"/>
  <c r="P253" i="12"/>
  <c r="P254" i="12"/>
  <c r="P259" i="12"/>
  <c r="P260" i="12"/>
  <c r="P263" i="12"/>
  <c r="P264" i="12"/>
  <c r="P266" i="12"/>
  <c r="P270" i="12"/>
  <c r="P273" i="12"/>
  <c r="P274" i="12"/>
  <c r="P277" i="12"/>
  <c r="P278" i="12"/>
  <c r="P280" i="12"/>
  <c r="P281" i="12"/>
  <c r="P282" i="12"/>
  <c r="P283" i="12"/>
  <c r="P284" i="12"/>
  <c r="P285" i="12"/>
  <c r="P286" i="12"/>
  <c r="P287" i="12"/>
  <c r="P289" i="12"/>
  <c r="P290" i="12"/>
  <c r="P291" i="12"/>
  <c r="P292" i="12"/>
  <c r="P293" i="12"/>
  <c r="P294" i="12"/>
  <c r="P295" i="12"/>
  <c r="P296" i="12"/>
  <c r="P297" i="12"/>
  <c r="P298" i="12"/>
  <c r="P299" i="12"/>
  <c r="P300" i="12"/>
  <c r="P301" i="12"/>
  <c r="P302" i="12"/>
  <c r="P303" i="12"/>
  <c r="P306" i="12"/>
  <c r="P307" i="12"/>
  <c r="P308" i="12"/>
  <c r="P309" i="12"/>
  <c r="P310" i="12"/>
  <c r="P311" i="12"/>
  <c r="P312" i="12"/>
  <c r="P313" i="12"/>
  <c r="P314" i="12"/>
  <c r="P315" i="12"/>
  <c r="P316" i="12"/>
  <c r="P317" i="12"/>
  <c r="P318" i="12"/>
  <c r="P319" i="12"/>
  <c r="P320" i="12"/>
  <c r="P321" i="12"/>
  <c r="P322" i="12"/>
  <c r="P323" i="12"/>
  <c r="P324" i="12"/>
  <c r="P325" i="12"/>
  <c r="P329" i="12"/>
  <c r="P333" i="12"/>
  <c r="P334" i="12"/>
  <c r="P335" i="12"/>
  <c r="P336" i="12"/>
  <c r="P337" i="12"/>
  <c r="P339" i="12"/>
  <c r="P340" i="12"/>
  <c r="P341" i="12"/>
  <c r="P342" i="12"/>
  <c r="P344" i="12"/>
  <c r="P345" i="12"/>
  <c r="P346" i="12"/>
  <c r="P347" i="12"/>
  <c r="P348" i="12"/>
  <c r="P349" i="12"/>
  <c r="P351" i="12"/>
  <c r="P352" i="12"/>
  <c r="P353" i="12"/>
  <c r="P354" i="12"/>
  <c r="P355" i="12"/>
  <c r="P356" i="12"/>
  <c r="P357" i="12"/>
  <c r="P358" i="12"/>
  <c r="P360" i="12"/>
  <c r="P361" i="12"/>
  <c r="P362" i="12"/>
  <c r="P363" i="12"/>
  <c r="P365" i="12"/>
  <c r="P369" i="12"/>
  <c r="P370" i="12"/>
  <c r="P371" i="12"/>
  <c r="P372" i="12"/>
  <c r="P373" i="12"/>
  <c r="P374" i="12"/>
  <c r="P375" i="12"/>
  <c r="P376" i="12"/>
  <c r="P377" i="12"/>
  <c r="P378" i="12"/>
  <c r="P379" i="12"/>
  <c r="P380" i="12"/>
  <c r="P381" i="12"/>
  <c r="P385" i="12"/>
  <c r="P386" i="12"/>
  <c r="P387" i="12"/>
  <c r="P388" i="12"/>
  <c r="P389" i="12"/>
  <c r="P390" i="12"/>
  <c r="P391" i="12"/>
  <c r="P392" i="12"/>
  <c r="P393" i="12"/>
  <c r="P395" i="12"/>
  <c r="P396" i="12"/>
  <c r="P397" i="12"/>
  <c r="P398" i="12"/>
  <c r="P399" i="12"/>
  <c r="P400" i="12"/>
  <c r="P401" i="12"/>
  <c r="P402" i="12"/>
  <c r="P407" i="12"/>
  <c r="P409" i="12"/>
  <c r="P410" i="12"/>
  <c r="P414" i="12"/>
  <c r="P417" i="12"/>
  <c r="P418" i="12"/>
  <c r="P419" i="12"/>
  <c r="P422" i="12"/>
  <c r="P423" i="12"/>
  <c r="P424" i="12"/>
  <c r="P426" i="12"/>
  <c r="P428" i="12"/>
  <c r="P429" i="12"/>
  <c r="P430" i="12"/>
  <c r="P431" i="12"/>
  <c r="P432" i="12"/>
  <c r="P433" i="12"/>
  <c r="P434" i="12"/>
  <c r="P435" i="12"/>
  <c r="P436" i="12"/>
  <c r="P437" i="12"/>
  <c r="P439" i="12"/>
  <c r="P443" i="12"/>
  <c r="P444" i="12"/>
  <c r="P445" i="12"/>
  <c r="P446" i="12"/>
  <c r="P447" i="12"/>
  <c r="P452" i="12"/>
  <c r="P453" i="12"/>
  <c r="P454" i="12"/>
  <c r="P460" i="12"/>
  <c r="P461" i="12"/>
  <c r="P462" i="12"/>
  <c r="P463" i="12"/>
  <c r="P465" i="12"/>
  <c r="P466" i="12"/>
  <c r="P467" i="12"/>
  <c r="P468" i="12"/>
  <c r="P470" i="12"/>
  <c r="P471" i="12"/>
  <c r="P472" i="12"/>
  <c r="P474" i="12"/>
  <c r="P475" i="12"/>
  <c r="P476" i="12"/>
  <c r="P478" i="12"/>
  <c r="P479" i="12"/>
  <c r="P480" i="12"/>
  <c r="P481" i="12"/>
  <c r="P482" i="12"/>
  <c r="P483" i="12"/>
  <c r="P484" i="12"/>
  <c r="N486" i="12"/>
  <c r="N487" i="12"/>
  <c r="N488" i="12"/>
  <c r="N491" i="12"/>
  <c r="N493" i="12"/>
  <c r="N494" i="12"/>
  <c r="N495" i="12"/>
  <c r="N496" i="12"/>
  <c r="N498" i="12"/>
  <c r="N499" i="12"/>
  <c r="N500" i="12"/>
  <c r="N501" i="12"/>
  <c r="N502" i="12"/>
  <c r="N503" i="12"/>
  <c r="N504" i="12"/>
  <c r="N505" i="12"/>
  <c r="N506" i="12"/>
  <c r="N507" i="12"/>
  <c r="N508" i="12"/>
  <c r="N509" i="12"/>
  <c r="N510" i="12"/>
  <c r="N511" i="12"/>
  <c r="N512" i="12"/>
  <c r="N513" i="12"/>
  <c r="N516" i="12"/>
  <c r="N517" i="12"/>
  <c r="N519" i="12"/>
  <c r="N520" i="12"/>
  <c r="N521" i="12"/>
  <c r="N523" i="12"/>
  <c r="N524" i="12"/>
  <c r="N525" i="12"/>
  <c r="N526" i="12"/>
  <c r="N527" i="12"/>
  <c r="N528" i="12"/>
  <c r="N529" i="12"/>
  <c r="N531" i="12"/>
  <c r="N532" i="12"/>
  <c r="N533" i="12"/>
  <c r="N534" i="12"/>
  <c r="N535" i="12"/>
  <c r="N536" i="12"/>
  <c r="N537" i="12"/>
  <c r="N538" i="12"/>
  <c r="N539" i="12"/>
  <c r="N549" i="12"/>
  <c r="N550" i="12"/>
  <c r="N551" i="12"/>
  <c r="N554" i="12"/>
  <c r="N555" i="12"/>
  <c r="N560" i="12"/>
  <c r="N576" i="12"/>
  <c r="N582" i="12"/>
  <c r="N584" i="12"/>
  <c r="N585" i="12"/>
  <c r="N586" i="12"/>
  <c r="N587" i="12"/>
  <c r="N600" i="12"/>
  <c r="N601" i="12"/>
  <c r="N603" i="12"/>
  <c r="N604" i="12"/>
  <c r="N605" i="12"/>
  <c r="N628" i="12"/>
  <c r="N637" i="12"/>
  <c r="N640" i="12"/>
  <c r="N641" i="12"/>
  <c r="N642" i="12"/>
  <c r="N643" i="12"/>
  <c r="N644" i="12"/>
  <c r="N645" i="12"/>
  <c r="N646" i="12"/>
  <c r="N647" i="12"/>
  <c r="N648" i="12"/>
  <c r="N654" i="12"/>
  <c r="N657" i="12"/>
  <c r="N660" i="12"/>
  <c r="N662" i="12"/>
  <c r="N663" i="12"/>
  <c r="N672" i="12"/>
  <c r="N673" i="12"/>
  <c r="N674" i="12"/>
  <c r="N675" i="12"/>
  <c r="N687" i="12"/>
  <c r="N688" i="12"/>
  <c r="N691" i="12"/>
  <c r="N692" i="12"/>
  <c r="N693" i="12"/>
  <c r="N696" i="12"/>
  <c r="N700" i="12"/>
  <c r="N701" i="12"/>
  <c r="N702" i="12"/>
  <c r="N703" i="12"/>
  <c r="N704" i="12"/>
  <c r="N705" i="12"/>
  <c r="N706" i="12"/>
  <c r="N707" i="12"/>
  <c r="N708" i="12"/>
  <c r="N717" i="12"/>
  <c r="N718" i="12"/>
  <c r="N719" i="12"/>
  <c r="N721" i="12"/>
  <c r="N725" i="12"/>
  <c r="N726" i="12"/>
  <c r="N727" i="12"/>
  <c r="N728" i="12"/>
  <c r="N731" i="12"/>
  <c r="N732" i="12"/>
  <c r="N733" i="12"/>
  <c r="N734" i="12"/>
  <c r="N735" i="12"/>
  <c r="N736" i="12"/>
  <c r="N737" i="12"/>
  <c r="N738" i="12"/>
  <c r="N739" i="12"/>
  <c r="N740" i="12"/>
  <c r="N741" i="12"/>
  <c r="N742" i="12"/>
  <c r="N743" i="12"/>
  <c r="N744" i="12"/>
  <c r="N768" i="12"/>
  <c r="N774" i="12"/>
  <c r="N779" i="12"/>
  <c r="N780" i="12"/>
  <c r="N781" i="12"/>
  <c r="N783" i="12"/>
  <c r="N788" i="12"/>
  <c r="N789" i="12"/>
  <c r="N790" i="12"/>
  <c r="N791" i="12"/>
  <c r="N792" i="12"/>
  <c r="N793" i="12"/>
  <c r="N794" i="12"/>
  <c r="N795" i="12"/>
  <c r="N796" i="12"/>
  <c r="N797" i="12"/>
  <c r="N798" i="12"/>
  <c r="N799" i="12"/>
  <c r="N800" i="12"/>
  <c r="N801" i="12"/>
  <c r="N802" i="12"/>
  <c r="N803" i="12"/>
  <c r="N804" i="12"/>
  <c r="N805" i="12"/>
  <c r="N806" i="12"/>
  <c r="N807" i="12"/>
  <c r="N808" i="12"/>
  <c r="N809" i="12"/>
  <c r="N817" i="12"/>
  <c r="N820" i="12"/>
  <c r="N822" i="12"/>
  <c r="N823" i="12"/>
  <c r="N824" i="12"/>
  <c r="N825" i="12"/>
  <c r="N826" i="12"/>
  <c r="N827" i="12"/>
  <c r="N829" i="12"/>
  <c r="N831" i="12"/>
  <c r="N832" i="12"/>
  <c r="N833" i="12"/>
  <c r="N834" i="12"/>
  <c r="N835" i="12"/>
  <c r="N836" i="12"/>
  <c r="N837" i="12"/>
  <c r="N839" i="12"/>
  <c r="N840" i="12"/>
  <c r="N841" i="12"/>
  <c r="N842" i="12"/>
  <c r="N843" i="12"/>
  <c r="N844" i="12"/>
  <c r="N845" i="12"/>
  <c r="N848" i="12"/>
  <c r="N849" i="12"/>
  <c r="N850" i="12"/>
  <c r="N851" i="12"/>
  <c r="N855" i="12"/>
  <c r="N856" i="12"/>
  <c r="N857" i="12"/>
  <c r="N858" i="12"/>
  <c r="N859" i="12"/>
  <c r="N860" i="12"/>
  <c r="N861" i="12"/>
  <c r="N862" i="12"/>
  <c r="N863" i="12"/>
  <c r="N864" i="12"/>
  <c r="N865" i="12"/>
  <c r="N866" i="12"/>
  <c r="N913" i="12"/>
  <c r="N915" i="12"/>
  <c r="N916" i="12"/>
  <c r="N917" i="12"/>
  <c r="N919" i="12"/>
  <c r="N921" i="12"/>
  <c r="N926" i="12"/>
  <c r="N927" i="12"/>
  <c r="N929" i="12"/>
  <c r="N930" i="12"/>
  <c r="N931" i="12"/>
  <c r="N932" i="12"/>
  <c r="N933" i="12"/>
  <c r="N934" i="12"/>
  <c r="N951" i="12"/>
  <c r="N952" i="12"/>
  <c r="N953" i="12"/>
  <c r="N954" i="12"/>
  <c r="N955" i="12"/>
  <c r="N956" i="12"/>
  <c r="N957" i="12"/>
  <c r="N958" i="12"/>
  <c r="N959" i="12"/>
  <c r="N970" i="12"/>
  <c r="N971" i="12"/>
  <c r="N972" i="12"/>
  <c r="N973" i="12"/>
  <c r="N974" i="12"/>
  <c r="N975" i="12"/>
  <c r="N976" i="12"/>
  <c r="N977" i="12"/>
  <c r="N978" i="12"/>
  <c r="N979" i="12"/>
  <c r="N980" i="12"/>
  <c r="N981" i="12"/>
  <c r="N982" i="12"/>
  <c r="N983" i="12"/>
  <c r="N984" i="12"/>
  <c r="N985" i="12"/>
  <c r="N986" i="12"/>
  <c r="N987" i="12"/>
  <c r="N988" i="12"/>
  <c r="N989" i="12"/>
  <c r="N990" i="12"/>
  <c r="N997" i="12"/>
  <c r="N999" i="12"/>
  <c r="N1000" i="12"/>
  <c r="N1003" i="12"/>
  <c r="N1004" i="12"/>
  <c r="N1005" i="12"/>
  <c r="N1006" i="12"/>
  <c r="N1007" i="12"/>
  <c r="N1008" i="12"/>
  <c r="N1011" i="12"/>
  <c r="N1012" i="12"/>
  <c r="N1015" i="12"/>
  <c r="N1016" i="12"/>
  <c r="N1017" i="12"/>
  <c r="N1018" i="12"/>
  <c r="N1019" i="12"/>
  <c r="N1020" i="12"/>
  <c r="N1021" i="12"/>
  <c r="N1022" i="12"/>
  <c r="N1023" i="12"/>
  <c r="N1035" i="12"/>
  <c r="N1044" i="12"/>
  <c r="N1052" i="12"/>
  <c r="N1053" i="12"/>
  <c r="N1054" i="12"/>
  <c r="N1055" i="12"/>
  <c r="N1056" i="12"/>
  <c r="N1057" i="12"/>
  <c r="N1058" i="12"/>
  <c r="N1059" i="12"/>
  <c r="N1060" i="12"/>
  <c r="N1061" i="12"/>
  <c r="N1062" i="12"/>
  <c r="N1063" i="12"/>
  <c r="N1064" i="12"/>
  <c r="N1065" i="12"/>
  <c r="N1066" i="12"/>
  <c r="N1067" i="12"/>
  <c r="N1068" i="12"/>
  <c r="N1069" i="12"/>
  <c r="N1070" i="12"/>
  <c r="N1071" i="12"/>
  <c r="N1072" i="12"/>
  <c r="N1082" i="12"/>
  <c r="N3" i="12"/>
  <c r="N4" i="12"/>
  <c r="N5" i="12"/>
  <c r="N6" i="12"/>
  <c r="N7" i="12"/>
  <c r="N8" i="12"/>
  <c r="N9" i="12"/>
  <c r="N10" i="12"/>
  <c r="N11" i="12"/>
  <c r="N12" i="12"/>
  <c r="N13" i="12"/>
  <c r="N14" i="12"/>
  <c r="N15" i="12"/>
  <c r="N16" i="12"/>
  <c r="N17" i="12"/>
  <c r="N18" i="12"/>
  <c r="N19" i="12"/>
  <c r="N20" i="12"/>
  <c r="N22" i="12"/>
  <c r="N25" i="12"/>
  <c r="N26" i="12"/>
  <c r="N40" i="12"/>
  <c r="N42" i="12"/>
  <c r="N43" i="12"/>
  <c r="N44" i="12"/>
  <c r="N46" i="12"/>
  <c r="N47" i="12"/>
  <c r="N48" i="12"/>
  <c r="N49" i="12"/>
  <c r="N59" i="12"/>
  <c r="N62" i="12"/>
  <c r="N63" i="12"/>
  <c r="N64" i="12"/>
  <c r="N65" i="12"/>
  <c r="N66" i="12"/>
  <c r="N69" i="12"/>
  <c r="N71" i="12"/>
  <c r="N75" i="12"/>
  <c r="N76" i="12"/>
  <c r="N82" i="12"/>
  <c r="N83" i="12"/>
  <c r="N86" i="12"/>
  <c r="N87" i="12"/>
  <c r="N88" i="12"/>
  <c r="N89" i="12"/>
  <c r="N90" i="12"/>
  <c r="N91" i="12"/>
  <c r="N92" i="12"/>
  <c r="N93" i="12"/>
  <c r="N94" i="12"/>
  <c r="N95" i="12"/>
  <c r="N96" i="12"/>
  <c r="N97" i="12"/>
  <c r="N100" i="12"/>
  <c r="N101" i="12"/>
  <c r="N103" i="12"/>
  <c r="N105" i="12"/>
  <c r="N108" i="12"/>
  <c r="N109" i="12"/>
  <c r="N110" i="12"/>
  <c r="N111" i="12"/>
  <c r="N112" i="12"/>
  <c r="N114" i="12"/>
  <c r="N115" i="12"/>
  <c r="N119" i="12"/>
  <c r="N120" i="12"/>
  <c r="N122" i="12"/>
  <c r="N124" i="12"/>
  <c r="N125" i="12"/>
  <c r="N126" i="12"/>
  <c r="N127" i="12"/>
  <c r="N128" i="12"/>
  <c r="N130" i="12"/>
  <c r="N131" i="12"/>
  <c r="N132" i="12"/>
  <c r="N133" i="12"/>
  <c r="N135" i="12"/>
  <c r="N136" i="12"/>
  <c r="N139" i="12"/>
  <c r="N140" i="12"/>
  <c r="N141" i="12"/>
  <c r="N143" i="12"/>
  <c r="N145" i="12"/>
  <c r="N146" i="12"/>
  <c r="N147" i="12"/>
  <c r="N148" i="12"/>
  <c r="N151" i="12"/>
  <c r="N152" i="12"/>
  <c r="N153" i="12"/>
  <c r="N154" i="12"/>
  <c r="N155" i="12"/>
  <c r="N156" i="12"/>
  <c r="N157" i="12"/>
  <c r="N158" i="12"/>
  <c r="N159" i="12"/>
  <c r="N160" i="12"/>
  <c r="N163" i="12"/>
  <c r="N164" i="12"/>
  <c r="N165" i="12"/>
  <c r="N166" i="12"/>
  <c r="N167" i="12"/>
  <c r="N168" i="12"/>
  <c r="N171" i="12"/>
  <c r="N172" i="12"/>
  <c r="N174" i="12"/>
  <c r="N175" i="12"/>
  <c r="N176" i="12"/>
  <c r="N177" i="12"/>
  <c r="N178" i="12"/>
  <c r="N179" i="12"/>
  <c r="N180" i="12"/>
  <c r="N182" i="12"/>
  <c r="N183" i="12"/>
  <c r="N184" i="12"/>
  <c r="N185" i="12"/>
  <c r="N187" i="12"/>
  <c r="N188" i="12"/>
  <c r="N189" i="12"/>
  <c r="N190" i="12"/>
  <c r="N191" i="12"/>
  <c r="N193" i="12"/>
  <c r="N194" i="12"/>
  <c r="N195" i="12"/>
  <c r="N196" i="12"/>
  <c r="N197" i="12"/>
  <c r="N200" i="12"/>
  <c r="N201" i="12"/>
  <c r="N202"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30" i="12"/>
  <c r="N236" i="12"/>
  <c r="N240" i="12"/>
  <c r="N241" i="12"/>
  <c r="N242" i="12"/>
  <c r="N243" i="12"/>
  <c r="N244" i="12"/>
  <c r="N245" i="12"/>
  <c r="N246" i="12"/>
  <c r="N247" i="12"/>
  <c r="N248" i="12"/>
  <c r="N249" i="12"/>
  <c r="N250" i="12"/>
  <c r="N251" i="12"/>
  <c r="N252" i="12"/>
  <c r="N253" i="12"/>
  <c r="N254" i="12"/>
  <c r="N259" i="12"/>
  <c r="N260" i="12"/>
  <c r="N263" i="12"/>
  <c r="N264" i="12"/>
  <c r="N266" i="12"/>
  <c r="N270" i="12"/>
  <c r="N273" i="12"/>
  <c r="N274" i="12"/>
  <c r="N277" i="12"/>
  <c r="N278" i="12"/>
  <c r="N280" i="12"/>
  <c r="N281" i="12"/>
  <c r="N282" i="12"/>
  <c r="N283" i="12"/>
  <c r="N284" i="12"/>
  <c r="N285" i="12"/>
  <c r="N286" i="12"/>
  <c r="N287" i="12"/>
  <c r="N289" i="12"/>
  <c r="N290" i="12"/>
  <c r="N291" i="12"/>
  <c r="N292" i="12"/>
  <c r="N293" i="12"/>
  <c r="N294" i="12"/>
  <c r="N295" i="12"/>
  <c r="N296" i="12"/>
  <c r="N297" i="12"/>
  <c r="N298" i="12"/>
  <c r="N299" i="12"/>
  <c r="N300" i="12"/>
  <c r="N301" i="12"/>
  <c r="N302" i="12"/>
  <c r="N303" i="12"/>
  <c r="N306" i="12"/>
  <c r="N307" i="12"/>
  <c r="N308" i="12"/>
  <c r="N309" i="12"/>
  <c r="N310" i="12"/>
  <c r="N311" i="12"/>
  <c r="N312" i="12"/>
  <c r="N313" i="12"/>
  <c r="N314" i="12"/>
  <c r="N315" i="12"/>
  <c r="N316" i="12"/>
  <c r="N317" i="12"/>
  <c r="N318" i="12"/>
  <c r="N319" i="12"/>
  <c r="N320" i="12"/>
  <c r="N321" i="12"/>
  <c r="N322" i="12"/>
  <c r="N323" i="12"/>
  <c r="N324" i="12"/>
  <c r="N325" i="12"/>
  <c r="N329" i="12"/>
  <c r="N333" i="12"/>
  <c r="N334" i="12"/>
  <c r="N335" i="12"/>
  <c r="N336" i="12"/>
  <c r="N337" i="12"/>
  <c r="N339" i="12"/>
  <c r="N340" i="12"/>
  <c r="N341" i="12"/>
  <c r="N342" i="12"/>
  <c r="N344" i="12"/>
  <c r="N345" i="12"/>
  <c r="N346" i="12"/>
  <c r="N347" i="12"/>
  <c r="N348" i="12"/>
  <c r="N349" i="12"/>
  <c r="N351" i="12"/>
  <c r="N352" i="12"/>
  <c r="N353" i="12"/>
  <c r="N354" i="12"/>
  <c r="N355" i="12"/>
  <c r="N356" i="12"/>
  <c r="N357" i="12"/>
  <c r="N358" i="12"/>
  <c r="N360" i="12"/>
  <c r="N361" i="12"/>
  <c r="N362" i="12"/>
  <c r="N363" i="12"/>
  <c r="N365" i="12"/>
  <c r="N369" i="12"/>
  <c r="N370" i="12"/>
  <c r="N371" i="12"/>
  <c r="N372" i="12"/>
  <c r="N373" i="12"/>
  <c r="N374" i="12"/>
  <c r="N375" i="12"/>
  <c r="N376" i="12"/>
  <c r="N377" i="12"/>
  <c r="N378" i="12"/>
  <c r="N379" i="12"/>
  <c r="N380" i="12"/>
  <c r="N381" i="12"/>
  <c r="N385" i="12"/>
  <c r="N386" i="12"/>
  <c r="N387" i="12"/>
  <c r="N388" i="12"/>
  <c r="N389" i="12"/>
  <c r="N390" i="12"/>
  <c r="N391" i="12"/>
  <c r="N392" i="12"/>
  <c r="N393" i="12"/>
  <c r="N395" i="12"/>
  <c r="N396" i="12"/>
  <c r="N397" i="12"/>
  <c r="N398" i="12"/>
  <c r="N399" i="12"/>
  <c r="N400" i="12"/>
  <c r="N401" i="12"/>
  <c r="N402" i="12"/>
  <c r="N407" i="12"/>
  <c r="N409" i="12"/>
  <c r="N410" i="12"/>
  <c r="N414" i="12"/>
  <c r="N417" i="12"/>
  <c r="N418" i="12"/>
  <c r="N419" i="12"/>
  <c r="N422" i="12"/>
  <c r="N423" i="12"/>
  <c r="N424" i="12"/>
  <c r="N426" i="12"/>
  <c r="N428" i="12"/>
  <c r="N429" i="12"/>
  <c r="N430" i="12"/>
  <c r="N431" i="12"/>
  <c r="N432" i="12"/>
  <c r="N433" i="12"/>
  <c r="N434" i="12"/>
  <c r="N435" i="12"/>
  <c r="N436" i="12"/>
  <c r="N437" i="12"/>
  <c r="N439" i="12"/>
  <c r="N443" i="12"/>
  <c r="N444" i="12"/>
  <c r="N445" i="12"/>
  <c r="N446" i="12"/>
  <c r="N447" i="12"/>
  <c r="N452" i="12"/>
  <c r="N453" i="12"/>
  <c r="N454" i="12"/>
  <c r="N460" i="12"/>
  <c r="N461" i="12"/>
  <c r="N462" i="12"/>
  <c r="N463" i="12"/>
  <c r="N465" i="12"/>
  <c r="N466" i="12"/>
  <c r="N467" i="12"/>
  <c r="N468" i="12"/>
  <c r="N470" i="12"/>
  <c r="N471" i="12"/>
  <c r="N472" i="12"/>
  <c r="N474" i="12"/>
  <c r="N475" i="12"/>
  <c r="N476" i="12"/>
  <c r="N478" i="12"/>
  <c r="N479" i="12"/>
  <c r="N480" i="12"/>
  <c r="N481" i="12"/>
  <c r="N482" i="12"/>
  <c r="N483" i="12"/>
  <c r="N484" i="12"/>
  <c r="N2" i="12"/>
  <c r="J2" i="12"/>
  <c r="W2204" i="12" l="1"/>
  <c r="W2119" i="12"/>
  <c r="W2214" i="12"/>
  <c r="W2211" i="12"/>
  <c r="W2212" i="12"/>
  <c r="W2215" i="12"/>
  <c r="V2217" i="12"/>
  <c r="W2217" i="12" s="1"/>
  <c r="V2213" i="12"/>
  <c r="W2213" i="12" s="1"/>
  <c r="W2209" i="12"/>
  <c r="W2216" i="12"/>
  <c r="W2208" i="12"/>
  <c r="W2218" i="12"/>
  <c r="W2210" i="12"/>
  <c r="W811" i="12"/>
  <c r="W685" i="12"/>
  <c r="G669" i="12"/>
  <c r="W669" i="12" s="1"/>
  <c r="W651" i="12"/>
  <c r="W631" i="12"/>
  <c r="W612" i="12"/>
  <c r="W591" i="12"/>
  <c r="W558" i="12"/>
  <c r="W489" i="12"/>
  <c r="W442" i="12"/>
  <c r="W408" i="12"/>
  <c r="W359" i="12"/>
  <c r="W271" i="12"/>
  <c r="W134" i="12"/>
  <c r="W55" i="12"/>
  <c r="W33" i="12"/>
  <c r="W21" i="12"/>
  <c r="G2197" i="12"/>
  <c r="W2197" i="12" s="1"/>
  <c r="G2189" i="12"/>
  <c r="G2173" i="12"/>
  <c r="G2153" i="12"/>
  <c r="G2132" i="12"/>
  <c r="G2105" i="12"/>
  <c r="G2097" i="12"/>
  <c r="G2086" i="12"/>
  <c r="G2078" i="12"/>
  <c r="G2070" i="12"/>
  <c r="G2048" i="12"/>
  <c r="G2040" i="12"/>
  <c r="G2017" i="12"/>
  <c r="G2004" i="12"/>
  <c r="G1975" i="12"/>
  <c r="G1958" i="12"/>
  <c r="G1942" i="12"/>
  <c r="G1932" i="12"/>
  <c r="G1915" i="12"/>
  <c r="G1897" i="12"/>
  <c r="G1867" i="12"/>
  <c r="W830" i="12"/>
  <c r="W668" i="12"/>
  <c r="W650" i="12"/>
  <c r="W630" i="12"/>
  <c r="W611" i="12"/>
  <c r="W598" i="12"/>
  <c r="W567" i="12"/>
  <c r="W485" i="12"/>
  <c r="W441" i="12"/>
  <c r="W406" i="12"/>
  <c r="W350" i="12"/>
  <c r="W326" i="12"/>
  <c r="W231" i="12"/>
  <c r="W54" i="12"/>
  <c r="W32" i="12"/>
  <c r="G2196" i="12"/>
  <c r="W2196" i="12" s="1"/>
  <c r="G2188" i="12"/>
  <c r="G2172" i="12"/>
  <c r="G2146" i="12"/>
  <c r="G2129" i="12"/>
  <c r="G2104" i="12"/>
  <c r="G2096" i="12"/>
  <c r="G2085" i="12"/>
  <c r="G2077" i="12"/>
  <c r="G2064" i="12"/>
  <c r="G2047" i="12"/>
  <c r="G2032" i="12"/>
  <c r="G2016" i="12"/>
  <c r="G2003" i="12"/>
  <c r="G1968" i="12"/>
  <c r="G1957" i="12"/>
  <c r="G1941" i="12"/>
  <c r="G1929" i="12"/>
  <c r="G1914" i="12"/>
  <c r="G1896" i="12"/>
  <c r="W821" i="12"/>
  <c r="W778" i="12"/>
  <c r="W714" i="12"/>
  <c r="W682" i="12"/>
  <c r="W639" i="12"/>
  <c r="W610" i="12"/>
  <c r="W597" i="12"/>
  <c r="W589" i="12"/>
  <c r="W566" i="12"/>
  <c r="W556" i="12"/>
  <c r="W440" i="12"/>
  <c r="W343" i="12"/>
  <c r="W305" i="12"/>
  <c r="W268" i="12"/>
  <c r="W229" i="12"/>
  <c r="W173" i="12"/>
  <c r="W51" i="12"/>
  <c r="G2202" i="12"/>
  <c r="G2195" i="12"/>
  <c r="W2195" i="12" s="1"/>
  <c r="G2187" i="12"/>
  <c r="W2187" i="12" s="1"/>
  <c r="G2171" i="12"/>
  <c r="G2138" i="12"/>
  <c r="G2122" i="12"/>
  <c r="G2103" i="12"/>
  <c r="G2092" i="12"/>
  <c r="G2084" i="12"/>
  <c r="G2076" i="12"/>
  <c r="G2063" i="12"/>
  <c r="G2046" i="12"/>
  <c r="G2031" i="12"/>
  <c r="G2015" i="12"/>
  <c r="G2000" i="12"/>
  <c r="G1967" i="12"/>
  <c r="G1956" i="12"/>
  <c r="G1940" i="12"/>
  <c r="G1913" i="12"/>
  <c r="F4" i="14"/>
  <c r="G4" i="14" s="1"/>
  <c r="W713" i="12"/>
  <c r="W681" i="12"/>
  <c r="W666" i="12"/>
  <c r="W636" i="12"/>
  <c r="W609" i="12"/>
  <c r="W565" i="12"/>
  <c r="W552" i="12"/>
  <c r="W464" i="12"/>
  <c r="W416" i="12"/>
  <c r="W338" i="12"/>
  <c r="W228" i="12"/>
  <c r="W170" i="12"/>
  <c r="W102" i="12"/>
  <c r="W50" i="12"/>
  <c r="W30" i="12"/>
  <c r="G2203" i="12"/>
  <c r="W2203" i="12" s="1"/>
  <c r="G2194" i="12"/>
  <c r="G2179" i="12"/>
  <c r="G2166" i="12"/>
  <c r="G2137" i="12"/>
  <c r="G2121" i="12"/>
  <c r="G2102" i="12"/>
  <c r="G2091" i="12"/>
  <c r="G2083" i="12"/>
  <c r="G2059" i="12"/>
  <c r="G2045" i="12"/>
  <c r="G2030" i="12"/>
  <c r="G2014" i="12"/>
  <c r="G1999" i="12"/>
  <c r="G1966" i="12"/>
  <c r="G1955" i="12"/>
  <c r="G1938" i="12"/>
  <c r="G1906" i="12"/>
  <c r="G1894" i="12"/>
  <c r="W815" i="12"/>
  <c r="W758" i="12"/>
  <c r="W712" i="12"/>
  <c r="W635" i="12"/>
  <c r="W616" i="12"/>
  <c r="W608" i="12"/>
  <c r="W595" i="12"/>
  <c r="W572" i="12"/>
  <c r="W564" i="12"/>
  <c r="W415" i="12"/>
  <c r="W403" i="12"/>
  <c r="W332" i="12"/>
  <c r="W288" i="12"/>
  <c r="W265" i="12"/>
  <c r="W203" i="12"/>
  <c r="W169" i="12"/>
  <c r="W45" i="12"/>
  <c r="W29" i="12"/>
  <c r="G2193" i="12"/>
  <c r="W2193" i="12" s="1"/>
  <c r="G2178" i="12"/>
  <c r="G2158" i="12"/>
  <c r="G2136" i="12"/>
  <c r="G2113" i="12"/>
  <c r="G2101" i="12"/>
  <c r="G2090" i="12"/>
  <c r="G2082" i="12"/>
  <c r="G2074" i="12"/>
  <c r="G2052" i="12"/>
  <c r="G2044" i="12"/>
  <c r="G2029" i="12"/>
  <c r="G2013" i="12"/>
  <c r="G1998" i="12"/>
  <c r="G1965" i="12"/>
  <c r="G1954" i="12"/>
  <c r="G1936" i="12"/>
  <c r="G1905" i="12"/>
  <c r="G1893" i="12"/>
  <c r="G1861" i="12"/>
  <c r="W814" i="12"/>
  <c r="W746" i="12"/>
  <c r="W699" i="12"/>
  <c r="W677" i="12"/>
  <c r="W659" i="12"/>
  <c r="W634" i="12"/>
  <c r="W607" i="12"/>
  <c r="W594" i="12"/>
  <c r="W563" i="12"/>
  <c r="W540" i="12"/>
  <c r="W456" i="12"/>
  <c r="W413" i="12"/>
  <c r="W276" i="12"/>
  <c r="W235" i="12"/>
  <c r="W199" i="12"/>
  <c r="W162" i="12"/>
  <c r="W74" i="12"/>
  <c r="W41" i="12"/>
  <c r="G2192" i="12"/>
  <c r="G2176" i="12"/>
  <c r="G2157" i="12"/>
  <c r="G2135" i="12"/>
  <c r="G2112" i="12"/>
  <c r="G2100" i="12"/>
  <c r="G2089" i="12"/>
  <c r="G2081" i="12"/>
  <c r="G2073" i="12"/>
  <c r="G2051" i="12"/>
  <c r="G2043" i="12"/>
  <c r="G2020" i="12"/>
  <c r="G2007" i="12"/>
  <c r="G1997" i="12"/>
  <c r="G1964" i="12"/>
  <c r="G1953" i="12"/>
  <c r="G1935" i="12"/>
  <c r="G1922" i="12"/>
  <c r="G1904" i="12"/>
  <c r="G1883" i="12"/>
  <c r="G1859" i="12"/>
  <c r="W872" i="12"/>
  <c r="W698" i="12"/>
  <c r="W671" i="12"/>
  <c r="G656" i="12"/>
  <c r="W656" i="12" s="1"/>
  <c r="W633" i="12"/>
  <c r="W614" i="12"/>
  <c r="W606" i="12"/>
  <c r="W562" i="12"/>
  <c r="W455" i="12"/>
  <c r="W412" i="12"/>
  <c r="W383" i="12"/>
  <c r="W330" i="12"/>
  <c r="W198" i="12"/>
  <c r="W161" i="12"/>
  <c r="W61" i="12"/>
  <c r="W35" i="12"/>
  <c r="W24" i="12"/>
  <c r="G2191" i="12"/>
  <c r="W2191" i="12" s="1"/>
  <c r="G2175" i="12"/>
  <c r="G2156" i="12"/>
  <c r="G2134" i="12"/>
  <c r="G2110" i="12"/>
  <c r="G2099" i="12"/>
  <c r="G2080" i="12"/>
  <c r="G2072" i="12"/>
  <c r="G2050" i="12"/>
  <c r="G2042" i="12"/>
  <c r="G2019" i="12"/>
  <c r="G2006" i="12"/>
  <c r="G1996" i="12"/>
  <c r="G1963" i="12"/>
  <c r="G1951" i="12"/>
  <c r="G1934" i="12"/>
  <c r="G1921" i="12"/>
  <c r="G1903" i="12"/>
  <c r="W1903" i="12" s="1"/>
  <c r="G1869" i="12"/>
  <c r="G580" i="12"/>
  <c r="G622" i="12"/>
  <c r="G653" i="12"/>
  <c r="G683" i="12"/>
  <c r="G711" i="12"/>
  <c r="G749" i="12"/>
  <c r="G757" i="12"/>
  <c r="G767" i="12"/>
  <c r="G777" i="12"/>
  <c r="G828" i="12"/>
  <c r="G868" i="12"/>
  <c r="G903" i="12"/>
  <c r="G928" i="12"/>
  <c r="G942" i="12"/>
  <c r="G950" i="12"/>
  <c r="G991" i="12"/>
  <c r="G1024" i="12"/>
  <c r="G1046" i="12"/>
  <c r="G1081" i="12"/>
  <c r="G1108" i="12"/>
  <c r="G1135" i="12"/>
  <c r="G1153" i="12"/>
  <c r="G1177" i="12"/>
  <c r="G1196" i="12"/>
  <c r="G1215" i="12"/>
  <c r="G1247" i="12"/>
  <c r="G1259" i="12"/>
  <c r="G1302" i="12"/>
  <c r="G1322" i="12"/>
  <c r="G1347" i="12"/>
  <c r="G1359" i="12"/>
  <c r="G1384" i="12"/>
  <c r="G1405" i="12"/>
  <c r="G1423" i="12"/>
  <c r="G1449" i="12"/>
  <c r="G1488" i="12"/>
  <c r="G1501" i="12"/>
  <c r="G1531" i="12"/>
  <c r="G1552" i="12"/>
  <c r="G1572" i="12"/>
  <c r="G1590" i="12"/>
  <c r="G1606" i="12"/>
  <c r="G1636" i="12"/>
  <c r="G1654" i="12"/>
  <c r="G1686" i="12"/>
  <c r="G1726" i="12"/>
  <c r="G1741" i="12"/>
  <c r="G1752" i="12"/>
  <c r="G1776" i="12"/>
  <c r="G1796" i="12"/>
  <c r="G1818" i="12"/>
  <c r="G1850" i="12"/>
  <c r="G1895" i="12"/>
  <c r="G2018" i="12"/>
  <c r="G2133" i="12"/>
  <c r="W411" i="12"/>
  <c r="W632" i="12"/>
  <c r="G581" i="12"/>
  <c r="G623" i="12"/>
  <c r="G655" i="12"/>
  <c r="G689" i="12"/>
  <c r="G716" i="12"/>
  <c r="G750" i="12"/>
  <c r="G760" i="12"/>
  <c r="G769" i="12"/>
  <c r="G782" i="12"/>
  <c r="G838" i="12"/>
  <c r="G869" i="12"/>
  <c r="G907" i="12"/>
  <c r="G935" i="12"/>
  <c r="G943" i="12"/>
  <c r="G960" i="12"/>
  <c r="G992" i="12"/>
  <c r="G1025" i="12"/>
  <c r="G1047" i="12"/>
  <c r="G1083" i="12"/>
  <c r="G1112" i="12"/>
  <c r="G1141" i="12"/>
  <c r="G1154" i="12"/>
  <c r="G1178" i="12"/>
  <c r="G1197" i="12"/>
  <c r="G1216" i="12"/>
  <c r="G1249" i="12"/>
  <c r="G1261" i="12"/>
  <c r="G1303" i="12"/>
  <c r="G1324" i="12"/>
  <c r="G1348" i="12"/>
  <c r="G1361" i="12"/>
  <c r="G1385" i="12"/>
  <c r="G1406" i="12"/>
  <c r="G1424" i="12"/>
  <c r="G1450" i="12"/>
  <c r="G1490" i="12"/>
  <c r="G1506" i="12"/>
  <c r="G1532" i="12"/>
  <c r="G1553" i="12"/>
  <c r="G1573" i="12"/>
  <c r="G1591" i="12"/>
  <c r="G1608" i="12"/>
  <c r="G1637" i="12"/>
  <c r="G1655" i="12"/>
  <c r="G1688" i="12"/>
  <c r="G1732" i="12"/>
  <c r="G1742" i="12"/>
  <c r="G1757" i="12"/>
  <c r="G1777" i="12"/>
  <c r="G1797" i="12"/>
  <c r="G1819" i="12"/>
  <c r="G1856" i="12"/>
  <c r="G1898" i="12"/>
  <c r="G2041" i="12"/>
  <c r="G2155" i="12"/>
  <c r="W448" i="12"/>
  <c r="W652" i="12"/>
  <c r="G583" i="12"/>
  <c r="G624" i="12"/>
  <c r="G658" i="12"/>
  <c r="G690" i="12"/>
  <c r="G720" i="12"/>
  <c r="G751" i="12"/>
  <c r="G761" i="12"/>
  <c r="G770" i="12"/>
  <c r="G784" i="12"/>
  <c r="G846" i="12"/>
  <c r="G908" i="12"/>
  <c r="G936" i="12"/>
  <c r="G944" i="12"/>
  <c r="G961" i="12"/>
  <c r="G1001" i="12"/>
  <c r="G1036" i="12"/>
  <c r="G1049" i="12"/>
  <c r="G1084" i="12"/>
  <c r="G1115" i="12"/>
  <c r="G1142" i="12"/>
  <c r="G1155" i="12"/>
  <c r="G1185" i="12"/>
  <c r="G1198" i="12"/>
  <c r="G1217" i="12"/>
  <c r="G1250" i="12"/>
  <c r="G1265" i="12"/>
  <c r="G1311" i="12"/>
  <c r="G1325" i="12"/>
  <c r="G1351" i="12"/>
  <c r="G1362" i="12"/>
  <c r="G1386" i="12"/>
  <c r="G1407" i="12"/>
  <c r="G1425" i="12"/>
  <c r="G1460" i="12"/>
  <c r="G1491" i="12"/>
  <c r="G1507" i="12"/>
  <c r="G1533" i="12"/>
  <c r="G1554" i="12"/>
  <c r="G1581" i="12"/>
  <c r="G1593" i="12"/>
  <c r="G1622" i="12"/>
  <c r="G1638" i="12"/>
  <c r="G1672" i="12"/>
  <c r="G1699" i="12"/>
  <c r="G1733" i="12"/>
  <c r="G1743" i="12"/>
  <c r="G1758" i="12"/>
  <c r="G1778" i="12"/>
  <c r="G1799" i="12"/>
  <c r="G1833" i="12"/>
  <c r="G1857" i="12"/>
  <c r="G1916" i="12"/>
  <c r="G2049" i="12"/>
  <c r="G2174" i="12"/>
  <c r="W150" i="12"/>
  <c r="W670" i="12"/>
  <c r="G574" i="12"/>
  <c r="G588" i="12"/>
  <c r="G625" i="12"/>
  <c r="G661" i="12"/>
  <c r="G694" i="12"/>
  <c r="G722" i="12"/>
  <c r="G752" i="12"/>
  <c r="G762" i="12"/>
  <c r="G771" i="12"/>
  <c r="G785" i="12"/>
  <c r="G847" i="12"/>
  <c r="G875" i="12"/>
  <c r="G909" i="12"/>
  <c r="G937" i="12"/>
  <c r="G945" i="12"/>
  <c r="G962" i="12"/>
  <c r="G1002" i="12"/>
  <c r="G1037" i="12"/>
  <c r="G1050" i="12"/>
  <c r="G1086" i="12"/>
  <c r="G1116" i="12"/>
  <c r="G1143" i="12"/>
  <c r="G1163" i="12"/>
  <c r="G1186" i="12"/>
  <c r="G1199" i="12"/>
  <c r="G1233" i="12"/>
  <c r="G1254" i="12"/>
  <c r="G1266" i="12"/>
  <c r="G1312" i="12"/>
  <c r="G1340" i="12"/>
  <c r="G1352" i="12"/>
  <c r="G1367" i="12"/>
  <c r="G1388" i="12"/>
  <c r="G1408" i="12"/>
  <c r="G1431" i="12"/>
  <c r="G1461" i="12"/>
  <c r="G1492" i="12"/>
  <c r="G1508" i="12"/>
  <c r="G1534" i="12"/>
  <c r="G1559" i="12"/>
  <c r="G1583" i="12"/>
  <c r="G1595" i="12"/>
  <c r="G1623" i="12"/>
  <c r="G1639" i="12"/>
  <c r="G1673" i="12"/>
  <c r="G1718" i="12"/>
  <c r="G1734" i="12"/>
  <c r="G1746" i="12"/>
  <c r="G1762" i="12"/>
  <c r="G1790" i="12"/>
  <c r="W1790" i="12" s="1"/>
  <c r="G1800" i="12"/>
  <c r="G1834" i="12"/>
  <c r="G1858" i="12"/>
  <c r="G1933" i="12"/>
  <c r="G2071" i="12"/>
  <c r="G2190" i="12"/>
  <c r="W2190" i="12" s="1"/>
  <c r="W192" i="12"/>
  <c r="W561" i="12"/>
  <c r="G575" i="12"/>
  <c r="G618" i="12"/>
  <c r="G626" i="12"/>
  <c r="G664" i="12"/>
  <c r="G695" i="12"/>
  <c r="G729" i="12"/>
  <c r="G753" i="12"/>
  <c r="G763" i="12"/>
  <c r="G772" i="12"/>
  <c r="G786" i="12"/>
  <c r="G852" i="12"/>
  <c r="G878" i="12"/>
  <c r="G918" i="12"/>
  <c r="G938" i="12"/>
  <c r="G946" i="12"/>
  <c r="G966" i="12"/>
  <c r="G1009" i="12"/>
  <c r="G1041" i="12"/>
  <c r="G1051" i="12"/>
  <c r="G1087" i="12"/>
  <c r="G1117" i="12"/>
  <c r="G1144" i="12"/>
  <c r="G1173" i="12"/>
  <c r="G1187" i="12"/>
  <c r="G1204" i="12"/>
  <c r="G1234" i="12"/>
  <c r="G1255" i="12"/>
  <c r="G1268" i="12"/>
  <c r="G1313" i="12"/>
  <c r="G1341" i="12"/>
  <c r="G1353" i="12"/>
  <c r="G1371" i="12"/>
  <c r="G1389" i="12"/>
  <c r="G1411" i="12"/>
  <c r="G1432" i="12"/>
  <c r="G1463" i="12"/>
  <c r="G1493" i="12"/>
  <c r="G1509" i="12"/>
  <c r="G1537" i="12"/>
  <c r="G1564" i="12"/>
  <c r="G1584" i="12"/>
  <c r="G1597" i="12"/>
  <c r="G1624" i="12"/>
  <c r="G1650" i="12"/>
  <c r="G1674" i="12"/>
  <c r="G1720" i="12"/>
  <c r="G1735" i="12"/>
  <c r="G1748" i="12"/>
  <c r="G1763" i="12"/>
  <c r="G1791" i="12"/>
  <c r="G1801" i="12"/>
  <c r="G1835" i="12"/>
  <c r="G1862" i="12"/>
  <c r="G1949" i="12"/>
  <c r="G2079" i="12"/>
  <c r="W233" i="12"/>
  <c r="W569" i="12"/>
  <c r="W724" i="12"/>
  <c r="G577" i="12"/>
  <c r="G619" i="12"/>
  <c r="G629" i="12"/>
  <c r="G676" i="12"/>
  <c r="G697" i="12"/>
  <c r="G745" i="12"/>
  <c r="G754" i="12"/>
  <c r="G764" i="12"/>
  <c r="G773" i="12"/>
  <c r="G810" i="12"/>
  <c r="G853" i="12"/>
  <c r="G890" i="12"/>
  <c r="G922" i="12"/>
  <c r="G939" i="12"/>
  <c r="G947" i="12"/>
  <c r="G967" i="12"/>
  <c r="G1010" i="12"/>
  <c r="G1042" i="12"/>
  <c r="G1073" i="12"/>
  <c r="G1089" i="12"/>
  <c r="G1122" i="12"/>
  <c r="G1146" i="12"/>
  <c r="G1174" i="12"/>
  <c r="G1188" i="12"/>
  <c r="G1205" i="12"/>
  <c r="G1235" i="12"/>
  <c r="G1256" i="12"/>
  <c r="G1288" i="12"/>
  <c r="G1314" i="12"/>
  <c r="G1344" i="12"/>
  <c r="G1354" i="12"/>
  <c r="G1376" i="12"/>
  <c r="G1391" i="12"/>
  <c r="G1413" i="12"/>
  <c r="G1433" i="12"/>
  <c r="G1465" i="12"/>
  <c r="G1498" i="12"/>
  <c r="G1510" i="12"/>
  <c r="G1544" i="12"/>
  <c r="G1566" i="12"/>
  <c r="G1585" i="12"/>
  <c r="G1600" i="12"/>
  <c r="G1625" i="12"/>
  <c r="G1651" i="12"/>
  <c r="G1678" i="12"/>
  <c r="G1723" i="12"/>
  <c r="G1736" i="12"/>
  <c r="G1749" i="12"/>
  <c r="G1769" i="12"/>
  <c r="G1792" i="12"/>
  <c r="G1802" i="12"/>
  <c r="G1836" i="12"/>
  <c r="G1863" i="12"/>
  <c r="G1959" i="12"/>
  <c r="W272" i="12"/>
  <c r="W592" i="12"/>
  <c r="W812" i="12"/>
  <c r="G578" i="12"/>
  <c r="G620" i="12"/>
  <c r="G638" i="12"/>
  <c r="G678" i="12"/>
  <c r="G709" i="12"/>
  <c r="G747" i="12"/>
  <c r="G755" i="12"/>
  <c r="G765" i="12"/>
  <c r="G775" i="12"/>
  <c r="G818" i="12"/>
  <c r="G854" i="12"/>
  <c r="G891" i="12"/>
  <c r="G923" i="12"/>
  <c r="G940" i="12"/>
  <c r="G948" i="12"/>
  <c r="G968" i="12"/>
  <c r="G1013" i="12"/>
  <c r="G1043" i="12"/>
  <c r="G1074" i="12"/>
  <c r="G1090" i="12"/>
  <c r="G1131" i="12"/>
  <c r="G1147" i="12"/>
  <c r="G1175" i="12"/>
  <c r="G1193" i="12"/>
  <c r="G1210" i="12"/>
  <c r="G1236" i="12"/>
  <c r="G1257" i="12"/>
  <c r="G1289" i="12"/>
  <c r="G1315" i="12"/>
  <c r="G1345" i="12"/>
  <c r="G1355" i="12"/>
  <c r="G1377" i="12"/>
  <c r="G1403" i="12"/>
  <c r="G1414" i="12"/>
  <c r="G1434" i="12"/>
  <c r="G1466" i="12"/>
  <c r="G1499" i="12"/>
  <c r="G1516" i="12"/>
  <c r="G1545" i="12"/>
  <c r="G1570" i="12"/>
  <c r="G1586" i="12"/>
  <c r="G1603" i="12"/>
  <c r="G1626" i="12"/>
  <c r="G1652" i="12"/>
  <c r="G1683" i="12"/>
  <c r="W1683" i="12" s="1"/>
  <c r="G1724" i="12"/>
  <c r="G1738" i="12"/>
  <c r="G1750" i="12"/>
  <c r="G1770" i="12"/>
  <c r="G1794" i="12"/>
  <c r="G1809" i="12"/>
  <c r="G1848" i="12"/>
  <c r="G1866" i="12"/>
  <c r="G1993" i="12"/>
  <c r="G2098" i="12"/>
  <c r="W602" i="12"/>
  <c r="W871" i="12"/>
  <c r="W81" i="12"/>
  <c r="W457" i="12"/>
  <c r="W541" i="12"/>
  <c r="W665" i="12"/>
  <c r="W680" i="12"/>
  <c r="W118" i="12"/>
  <c r="W469" i="12"/>
  <c r="W870" i="12"/>
  <c r="W382" i="12"/>
  <c r="W613" i="12"/>
  <c r="W518" i="12"/>
  <c r="W593" i="12"/>
  <c r="W813" i="12"/>
  <c r="W267" i="12"/>
  <c r="W304" i="12"/>
  <c r="W404" i="12"/>
  <c r="W573" i="12"/>
  <c r="W596" i="12"/>
  <c r="W617" i="12"/>
  <c r="W759" i="12"/>
  <c r="W816" i="12"/>
  <c r="W31" i="12"/>
  <c r="W405" i="12"/>
  <c r="W627" i="12"/>
  <c r="W667" i="12"/>
  <c r="W123" i="12"/>
  <c r="W181" i="12"/>
  <c r="W269" i="12"/>
  <c r="W557" i="12"/>
  <c r="W590" i="12"/>
  <c r="W684" i="12"/>
  <c r="W715" i="12"/>
  <c r="W787" i="12"/>
  <c r="W186" i="12"/>
  <c r="W232" i="12"/>
  <c r="W327" i="12"/>
  <c r="W568" i="12"/>
  <c r="W599" i="12"/>
  <c r="W723" i="12"/>
  <c r="W23" i="12"/>
  <c r="W34" i="12"/>
  <c r="W60" i="12"/>
  <c r="W328" i="12"/>
  <c r="W490" i="12"/>
  <c r="W686" i="12"/>
  <c r="W234" i="12"/>
  <c r="W275" i="12"/>
  <c r="W570" i="12"/>
  <c r="W730" i="12"/>
  <c r="W27" i="12"/>
  <c r="W331" i="12"/>
  <c r="W384" i="12"/>
  <c r="W571" i="12"/>
  <c r="W615" i="12"/>
  <c r="W2202" i="12"/>
  <c r="W2194" i="12"/>
  <c r="W2188" i="12"/>
  <c r="W2189" i="12"/>
  <c r="W2192" i="12"/>
  <c r="W934" i="12"/>
  <c r="W800" i="12"/>
  <c r="W481" i="12"/>
  <c r="W249" i="12"/>
  <c r="W465" i="12"/>
  <c r="W980" i="12"/>
  <c r="W133" i="12"/>
  <c r="W505" i="12"/>
  <c r="W377" i="12"/>
  <c r="W862" i="12"/>
  <c r="W335" i="12"/>
  <c r="W417" i="12"/>
  <c r="W225" i="12"/>
  <c r="W585" i="12"/>
  <c r="W476" i="12"/>
  <c r="W520" i="12"/>
  <c r="W392" i="12"/>
  <c r="W284" i="12"/>
  <c r="W301" i="12"/>
  <c r="W1062" i="12"/>
  <c r="W560" i="12"/>
  <c r="W191" i="12"/>
  <c r="W319" i="12"/>
  <c r="W981" i="12"/>
  <c r="W662" i="12"/>
  <c r="W860" i="12"/>
  <c r="W535" i="12"/>
  <c r="W428" i="12"/>
  <c r="W916" i="12"/>
  <c r="W696" i="12"/>
  <c r="W844" i="12"/>
  <c r="V1834" i="12"/>
  <c r="W637" i="12"/>
  <c r="W470" i="12"/>
  <c r="W14" i="12"/>
  <c r="W6" i="12"/>
  <c r="W478" i="12"/>
  <c r="W462" i="12"/>
  <c r="W374" i="12"/>
  <c r="W286" i="12"/>
  <c r="W246" i="12"/>
  <c r="W214" i="12"/>
  <c r="W190" i="12"/>
  <c r="W86" i="12"/>
  <c r="W645" i="12"/>
  <c r="W254" i="12"/>
  <c r="W526" i="12"/>
  <c r="W398" i="12"/>
  <c r="W334" i="12"/>
  <c r="W310" i="12"/>
  <c r="W22" i="12"/>
  <c r="W494" i="12"/>
  <c r="W182" i="12"/>
  <c r="W486" i="12"/>
  <c r="W222" i="12"/>
  <c r="W158" i="12"/>
  <c r="W94" i="12"/>
  <c r="W582" i="12"/>
  <c r="W454" i="12"/>
  <c r="W414" i="12"/>
  <c r="W110" i="12"/>
  <c r="W733" i="12"/>
  <c r="W1003" i="12"/>
  <c r="W971" i="12"/>
  <c r="W1011" i="12"/>
  <c r="W958" i="12"/>
  <c r="W1065" i="12"/>
  <c r="W1057" i="12"/>
  <c r="W1017" i="12"/>
  <c r="W985" i="12"/>
  <c r="W977" i="12"/>
  <c r="W953" i="12"/>
  <c r="W929" i="12"/>
  <c r="W921" i="12"/>
  <c r="W913" i="12"/>
  <c r="W865" i="12"/>
  <c r="W857" i="12"/>
  <c r="W849" i="12"/>
  <c r="W841" i="12"/>
  <c r="W833" i="12"/>
  <c r="W826" i="12"/>
  <c r="W803" i="12"/>
  <c r="W795" i="12"/>
  <c r="W779" i="12"/>
  <c r="W739" i="12"/>
  <c r="W731" i="12"/>
  <c r="W707" i="12"/>
  <c r="W691" i="12"/>
  <c r="W675" i="12"/>
  <c r="W643" i="12"/>
  <c r="W628" i="12"/>
  <c r="W604" i="12"/>
  <c r="W532" i="12"/>
  <c r="W524" i="12"/>
  <c r="W516" i="12"/>
  <c r="W508" i="12"/>
  <c r="W500" i="12"/>
  <c r="W484" i="12"/>
  <c r="W468" i="12"/>
  <c r="W460" i="12"/>
  <c r="W452" i="12"/>
  <c r="W444" i="12"/>
  <c r="W436" i="12"/>
  <c r="W396" i="12"/>
  <c r="W388" i="12"/>
  <c r="W380" i="12"/>
  <c r="W372" i="12"/>
  <c r="W356" i="12"/>
  <c r="W348" i="12"/>
  <c r="W340" i="12"/>
  <c r="W324" i="12"/>
  <c r="W316" i="12"/>
  <c r="W308" i="12"/>
  <c r="W300" i="12"/>
  <c r="W292" i="12"/>
  <c r="W260" i="12"/>
  <c r="W252" i="12"/>
  <c r="W244" i="12"/>
  <c r="W236" i="12"/>
  <c r="W220" i="12"/>
  <c r="W212" i="12"/>
  <c r="W204" i="12"/>
  <c r="W196" i="12"/>
  <c r="W188" i="12"/>
  <c r="W180" i="12"/>
  <c r="W172" i="12"/>
  <c r="W164" i="12"/>
  <c r="W156" i="12"/>
  <c r="W148" i="12"/>
  <c r="W140" i="12"/>
  <c r="W132" i="12"/>
  <c r="W124" i="12"/>
  <c r="W108" i="12"/>
  <c r="W100" i="12"/>
  <c r="W92" i="12"/>
  <c r="W76" i="12"/>
  <c r="W44" i="12"/>
  <c r="W20" i="12"/>
  <c r="W12" i="12"/>
  <c r="W4" i="12"/>
  <c r="W1071" i="12"/>
  <c r="W1063" i="12"/>
  <c r="W1055" i="12"/>
  <c r="W1023" i="12"/>
  <c r="W1015" i="12"/>
  <c r="W1007" i="12"/>
  <c r="W999" i="12"/>
  <c r="W983" i="12"/>
  <c r="W975" i="12"/>
  <c r="W959" i="12"/>
  <c r="W951" i="12"/>
  <c r="W927" i="12"/>
  <c r="W919" i="12"/>
  <c r="W863" i="12"/>
  <c r="W855" i="12"/>
  <c r="W839" i="12"/>
  <c r="W831" i="12"/>
  <c r="W824" i="12"/>
  <c r="W809" i="12"/>
  <c r="W801" i="12"/>
  <c r="W793" i="12"/>
  <c r="W737" i="12"/>
  <c r="W721" i="12"/>
  <c r="W705" i="12"/>
  <c r="W673" i="12"/>
  <c r="W657" i="12"/>
  <c r="W641" i="12"/>
  <c r="W586" i="12"/>
  <c r="W554" i="12"/>
  <c r="W538" i="12"/>
  <c r="W506" i="12"/>
  <c r="W498" i="12"/>
  <c r="W482" i="12"/>
  <c r="W474" i="12"/>
  <c r="W466" i="12"/>
  <c r="W434" i="12"/>
  <c r="W426" i="12"/>
  <c r="W418" i="12"/>
  <c r="W410" i="12"/>
  <c r="W402" i="12"/>
  <c r="W386" i="12"/>
  <c r="W378" i="12"/>
  <c r="W370" i="12"/>
  <c r="W362" i="12"/>
  <c r="W354" i="12"/>
  <c r="W346" i="12"/>
  <c r="W322" i="12"/>
  <c r="W314" i="12"/>
  <c r="W306" i="12"/>
  <c r="W298" i="12"/>
  <c r="W290" i="12"/>
  <c r="W282" i="12"/>
  <c r="W274" i="12"/>
  <c r="W266" i="12"/>
  <c r="W250" i="12"/>
  <c r="W242" i="12"/>
  <c r="W226" i="12"/>
  <c r="W218" i="12"/>
  <c r="W210" i="12"/>
  <c r="W202" i="12"/>
  <c r="W194" i="12"/>
  <c r="W178" i="12"/>
  <c r="W154" i="12"/>
  <c r="W146" i="12"/>
  <c r="W130" i="12"/>
  <c r="W122" i="12"/>
  <c r="W114" i="12"/>
  <c r="W90" i="12"/>
  <c r="W82" i="12"/>
  <c r="W66" i="12"/>
  <c r="W42" i="12"/>
  <c r="W26" i="12"/>
  <c r="W18" i="12"/>
  <c r="W10" i="12"/>
  <c r="W982" i="12"/>
  <c r="W792" i="12"/>
  <c r="W744" i="12"/>
  <c r="W736" i="12"/>
  <c r="W728" i="12"/>
  <c r="W704" i="12"/>
  <c r="W688" i="12"/>
  <c r="W672" i="12"/>
  <c r="W648" i="12"/>
  <c r="W640" i="12"/>
  <c r="W601" i="12"/>
  <c r="W537" i="12"/>
  <c r="W529" i="12"/>
  <c r="W521" i="12"/>
  <c r="W513" i="12"/>
  <c r="W433" i="12"/>
  <c r="W409" i="12"/>
  <c r="W401" i="12"/>
  <c r="W393" i="12"/>
  <c r="W385" i="12"/>
  <c r="W369" i="12"/>
  <c r="W361" i="12"/>
  <c r="W353" i="12"/>
  <c r="W345" i="12"/>
  <c r="W337" i="12"/>
  <c r="W329" i="12"/>
  <c r="W321" i="12"/>
  <c r="W313" i="12"/>
  <c r="W297" i="12"/>
  <c r="W289" i="12"/>
  <c r="W281" i="12"/>
  <c r="W273" i="12"/>
  <c r="W241" i="12"/>
  <c r="W217" i="12"/>
  <c r="W209" i="12"/>
  <c r="W201" i="12"/>
  <c r="W193" i="12"/>
  <c r="W185" i="12"/>
  <c r="W177" i="12"/>
  <c r="W153" i="12"/>
  <c r="W145" i="12"/>
  <c r="W105" i="12"/>
  <c r="W97" i="12"/>
  <c r="W89" i="12"/>
  <c r="W65" i="12"/>
  <c r="W49" i="12"/>
  <c r="W25" i="12"/>
  <c r="W17" i="12"/>
  <c r="W9" i="12"/>
  <c r="W1069" i="12"/>
  <c r="W1061" i="12"/>
  <c r="W1053" i="12"/>
  <c r="W1021" i="12"/>
  <c r="W1005" i="12"/>
  <c r="W997" i="12"/>
  <c r="W989" i="12"/>
  <c r="W973" i="12"/>
  <c r="W957" i="12"/>
  <c r="W933" i="12"/>
  <c r="W917" i="12"/>
  <c r="W861" i="12"/>
  <c r="W845" i="12"/>
  <c r="W837" i="12"/>
  <c r="W829" i="12"/>
  <c r="W822" i="12"/>
  <c r="W807" i="12"/>
  <c r="W799" i="12"/>
  <c r="W791" i="12"/>
  <c r="W783" i="12"/>
  <c r="W743" i="12"/>
  <c r="W735" i="12"/>
  <c r="W727" i="12"/>
  <c r="W719" i="12"/>
  <c r="W703" i="12"/>
  <c r="W768" i="12"/>
  <c r="W687" i="12"/>
  <c r="W1082" i="12"/>
  <c r="W663" i="12"/>
  <c r="W647" i="12"/>
  <c r="W600" i="12"/>
  <c r="W584" i="12"/>
  <c r="W576" i="12"/>
  <c r="W536" i="12"/>
  <c r="W528" i="12"/>
  <c r="W512" i="12"/>
  <c r="W504" i="12"/>
  <c r="W496" i="12"/>
  <c r="W488" i="12"/>
  <c r="W480" i="12"/>
  <c r="W472" i="12"/>
  <c r="W432" i="12"/>
  <c r="W424" i="12"/>
  <c r="W400" i="12"/>
  <c r="W376" i="12"/>
  <c r="W360" i="12"/>
  <c r="W352" i="12"/>
  <c r="W344" i="12"/>
  <c r="W336" i="12"/>
  <c r="W320" i="12"/>
  <c r="W312" i="12"/>
  <c r="W296" i="12"/>
  <c r="W280" i="12"/>
  <c r="W264" i="12"/>
  <c r="W248" i="12"/>
  <c r="W240" i="12"/>
  <c r="W224" i="12"/>
  <c r="W216" i="12"/>
  <c r="W208" i="12"/>
  <c r="W200" i="12"/>
  <c r="W184" i="12"/>
  <c r="W176" i="12"/>
  <c r="W168" i="12"/>
  <c r="W160" i="12"/>
  <c r="W152" i="12"/>
  <c r="W136" i="12"/>
  <c r="W128" i="12"/>
  <c r="W120" i="12"/>
  <c r="W112" i="12"/>
  <c r="W96" i="12"/>
  <c r="W88" i="12"/>
  <c r="W1060" i="12"/>
  <c r="W1044" i="12"/>
  <c r="W990" i="12"/>
  <c r="W974" i="12"/>
  <c r="W926" i="12"/>
  <c r="W1068" i="12"/>
  <c r="W988" i="12"/>
  <c r="W1012" i="12"/>
  <c r="W932" i="12"/>
  <c r="W836" i="12"/>
  <c r="W806" i="12"/>
  <c r="W798" i="12"/>
  <c r="W790" i="12"/>
  <c r="W774" i="12"/>
  <c r="W742" i="12"/>
  <c r="W734" i="12"/>
  <c r="W726" i="12"/>
  <c r="W718" i="12"/>
  <c r="W702" i="12"/>
  <c r="W654" i="12"/>
  <c r="W646" i="12"/>
  <c r="W551" i="12"/>
  <c r="W527" i="12"/>
  <c r="W519" i="12"/>
  <c r="W511" i="12"/>
  <c r="W503" i="12"/>
  <c r="W495" i="12"/>
  <c r="W487" i="12"/>
  <c r="W479" i="12"/>
  <c r="W471" i="12"/>
  <c r="W463" i="12"/>
  <c r="W447" i="12"/>
  <c r="W439" i="12"/>
  <c r="W431" i="12"/>
  <c r="W423" i="12"/>
  <c r="W407" i="12"/>
  <c r="W399" i="12"/>
  <c r="W391" i="12"/>
  <c r="W375" i="12"/>
  <c r="W351" i="12"/>
  <c r="W311" i="12"/>
  <c r="W303" i="12"/>
  <c r="W295" i="12"/>
  <c r="W287" i="12"/>
  <c r="W263" i="12"/>
  <c r="W247" i="12"/>
  <c r="W223" i="12"/>
  <c r="W215" i="12"/>
  <c r="W207" i="12"/>
  <c r="W183" i="12"/>
  <c r="W175" i="12"/>
  <c r="W167" i="12"/>
  <c r="W159" i="12"/>
  <c r="W151" i="12"/>
  <c r="W143" i="12"/>
  <c r="W135" i="12"/>
  <c r="W127" i="12"/>
  <c r="W119" i="12"/>
  <c r="W111" i="12"/>
  <c r="W103" i="12"/>
  <c r="W95" i="12"/>
  <c r="W87" i="12"/>
  <c r="W71" i="12"/>
  <c r="W63" i="12"/>
  <c r="W47" i="12"/>
  <c r="W15" i="12"/>
  <c r="W7" i="12"/>
  <c r="W1006" i="12"/>
  <c r="W823" i="12"/>
  <c r="W1067" i="12"/>
  <c r="W1059" i="12"/>
  <c r="W1035" i="12"/>
  <c r="W1019" i="12"/>
  <c r="W987" i="12"/>
  <c r="W979" i="12"/>
  <c r="W955" i="12"/>
  <c r="W931" i="12"/>
  <c r="W915" i="12"/>
  <c r="W859" i="12"/>
  <c r="W851" i="12"/>
  <c r="W843" i="12"/>
  <c r="W835" i="12"/>
  <c r="W820" i="12"/>
  <c r="W805" i="12"/>
  <c r="W797" i="12"/>
  <c r="W789" i="12"/>
  <c r="W781" i="12"/>
  <c r="W741" i="12"/>
  <c r="W725" i="12"/>
  <c r="W717" i="12"/>
  <c r="W701" i="12"/>
  <c r="W693" i="12"/>
  <c r="W550" i="12"/>
  <c r="W534" i="12"/>
  <c r="W510" i="12"/>
  <c r="W502" i="12"/>
  <c r="W446" i="12"/>
  <c r="W430" i="12"/>
  <c r="W422" i="12"/>
  <c r="W390" i="12"/>
  <c r="W358" i="12"/>
  <c r="W342" i="12"/>
  <c r="W318" i="12"/>
  <c r="W302" i="12"/>
  <c r="W294" i="12"/>
  <c r="W278" i="12"/>
  <c r="W270" i="12"/>
  <c r="W230" i="12"/>
  <c r="W206" i="12"/>
  <c r="W174" i="12"/>
  <c r="W166" i="12"/>
  <c r="W126" i="12"/>
  <c r="W62" i="12"/>
  <c r="W46" i="12"/>
  <c r="W1070" i="12"/>
  <c r="W1054" i="12"/>
  <c r="W1022" i="12"/>
  <c r="W972" i="12"/>
  <c r="W956" i="12"/>
  <c r="W808" i="12"/>
  <c r="W1066" i="12"/>
  <c r="W1058" i="12"/>
  <c r="W1018" i="12"/>
  <c r="W986" i="12"/>
  <c r="W978" i="12"/>
  <c r="W970" i="12"/>
  <c r="W954" i="12"/>
  <c r="W930" i="12"/>
  <c r="W866" i="12"/>
  <c r="W858" i="12"/>
  <c r="W850" i="12"/>
  <c r="W842" i="12"/>
  <c r="W834" i="12"/>
  <c r="W827" i="12"/>
  <c r="W804" i="12"/>
  <c r="W796" i="12"/>
  <c r="W788" i="12"/>
  <c r="W780" i="12"/>
  <c r="W740" i="12"/>
  <c r="W732" i="12"/>
  <c r="W708" i="12"/>
  <c r="W700" i="12"/>
  <c r="W692" i="12"/>
  <c r="W660" i="12"/>
  <c r="W644" i="12"/>
  <c r="W605" i="12"/>
  <c r="W549" i="12"/>
  <c r="W533" i="12"/>
  <c r="W525" i="12"/>
  <c r="W517" i="12"/>
  <c r="W509" i="12"/>
  <c r="W501" i="12"/>
  <c r="W493" i="12"/>
  <c r="W461" i="12"/>
  <c r="W453" i="12"/>
  <c r="W445" i="12"/>
  <c r="W437" i="12"/>
  <c r="W429" i="12"/>
  <c r="W397" i="12"/>
  <c r="W389" i="12"/>
  <c r="W381" i="12"/>
  <c r="W373" i="12"/>
  <c r="W365" i="12"/>
  <c r="W357" i="12"/>
  <c r="W349" i="12"/>
  <c r="W341" i="12"/>
  <c r="W333" i="12"/>
  <c r="W325" i="12"/>
  <c r="W317" i="12"/>
  <c r="W309" i="12"/>
  <c r="W293" i="12"/>
  <c r="W285" i="12"/>
  <c r="W277" i="12"/>
  <c r="W253" i="12"/>
  <c r="W245" i="12"/>
  <c r="W221" i="12"/>
  <c r="W213" i="12"/>
  <c r="W205" i="12"/>
  <c r="W197" i="12"/>
  <c r="W189" i="12"/>
  <c r="W165" i="12"/>
  <c r="W157" i="12"/>
  <c r="W141" i="12"/>
  <c r="W125" i="12"/>
  <c r="W109" i="12"/>
  <c r="W101" i="12"/>
  <c r="W93" i="12"/>
  <c r="W69" i="12"/>
  <c r="W13" i="12"/>
  <c r="W5" i="12"/>
  <c r="W1004" i="12"/>
  <c r="W1052" i="12"/>
  <c r="W1020" i="12"/>
  <c r="W1072" i="12"/>
  <c r="W1064" i="12"/>
  <c r="W1056" i="12"/>
  <c r="W1016" i="12"/>
  <c r="W1008" i="12"/>
  <c r="W1000" i="12"/>
  <c r="W984" i="12"/>
  <c r="W976" i="12"/>
  <c r="W952" i="12"/>
  <c r="W864" i="12"/>
  <c r="W856" i="12"/>
  <c r="W848" i="12"/>
  <c r="W840" i="12"/>
  <c r="W832" i="12"/>
  <c r="W825" i="12"/>
  <c r="W817" i="12"/>
  <c r="W802" i="12"/>
  <c r="W794" i="12"/>
  <c r="W738" i="12"/>
  <c r="W706" i="12"/>
  <c r="W674" i="12"/>
  <c r="W642" i="12"/>
  <c r="W603" i="12"/>
  <c r="W587" i="12"/>
  <c r="W555" i="12"/>
  <c r="W539" i="12"/>
  <c r="W531" i="12"/>
  <c r="W523" i="12"/>
  <c r="W507" i="12"/>
  <c r="W499" i="12"/>
  <c r="W491" i="12"/>
  <c r="W483" i="12"/>
  <c r="W475" i="12"/>
  <c r="W467" i="12"/>
  <c r="W443" i="12"/>
  <c r="W435" i="12"/>
  <c r="W419" i="12"/>
  <c r="W395" i="12"/>
  <c r="W387" i="12"/>
  <c r="W379" i="12"/>
  <c r="W371" i="12"/>
  <c r="W363" i="12"/>
  <c r="W355" i="12"/>
  <c r="W347" i="12"/>
  <c r="W339" i="12"/>
  <c r="W323" i="12"/>
  <c r="W315" i="12"/>
  <c r="W307" i="12"/>
  <c r="W299" i="12"/>
  <c r="W291" i="12"/>
  <c r="W283" i="12"/>
  <c r="W259" i="12"/>
  <c r="W251" i="12"/>
  <c r="W243" i="12"/>
  <c r="W227" i="12"/>
  <c r="W219" i="12"/>
  <c r="W211" i="12"/>
  <c r="W195" i="12"/>
  <c r="W187" i="12"/>
  <c r="W179" i="12"/>
  <c r="W171" i="12"/>
  <c r="W163" i="12"/>
  <c r="W155" i="12"/>
  <c r="W147" i="12"/>
  <c r="W139" i="12"/>
  <c r="W131" i="12"/>
  <c r="W115" i="12"/>
  <c r="W91" i="12"/>
  <c r="W83" i="12"/>
  <c r="W59" i="12"/>
  <c r="W43" i="12"/>
  <c r="W19" i="12"/>
  <c r="W11" i="12"/>
  <c r="W3" i="12"/>
  <c r="W2" i="12"/>
  <c r="W40" i="12"/>
  <c r="W48" i="12"/>
  <c r="W64" i="12"/>
  <c r="W8" i="12"/>
  <c r="W16" i="12"/>
  <c r="W75" i="12"/>
  <c r="W2086" i="12" l="1"/>
  <c r="W2016" i="12"/>
  <c r="W1941" i="12"/>
  <c r="W1686" i="12"/>
  <c r="V1686" i="12"/>
  <c r="W2134" i="12"/>
  <c r="W1996" i="12"/>
  <c r="W1905" i="12"/>
  <c r="V1905" i="12"/>
  <c r="W1792" i="12"/>
  <c r="W2105" i="12"/>
  <c r="W1967" i="12"/>
  <c r="W1758" i="12"/>
  <c r="V1758" i="12"/>
  <c r="W1606" i="12"/>
  <c r="V1606" i="12"/>
  <c r="W2076" i="12"/>
  <c r="W1801" i="12"/>
  <c r="W2137" i="12"/>
  <c r="W1999" i="12"/>
  <c r="W1590" i="12"/>
  <c r="W2064" i="12"/>
  <c r="W2047" i="12"/>
  <c r="W1883" i="12"/>
  <c r="V1883" i="12"/>
  <c r="W2113" i="12"/>
  <c r="W1916" i="12"/>
  <c r="W1958" i="12"/>
  <c r="W909" i="12"/>
  <c r="V909" i="12"/>
  <c r="W1049" i="12"/>
  <c r="W908" i="12"/>
  <c r="V908" i="12"/>
  <c r="W762" i="12"/>
  <c r="W553" i="12"/>
  <c r="V553" i="12"/>
  <c r="W98" i="12"/>
  <c r="W1566" i="12"/>
  <c r="V1566" i="12"/>
  <c r="W1742" i="12"/>
  <c r="W1586" i="12"/>
  <c r="V1586" i="12"/>
  <c r="W1434" i="12"/>
  <c r="V1434" i="12"/>
  <c r="W1142" i="12"/>
  <c r="V1142" i="12"/>
  <c r="W967" i="12"/>
  <c r="V967" i="12"/>
  <c r="W459" i="12"/>
  <c r="W238" i="12"/>
  <c r="W1084" i="12"/>
  <c r="W1723" i="12"/>
  <c r="V1723" i="12"/>
  <c r="W1406" i="12"/>
  <c r="V1406" i="12"/>
  <c r="W1250" i="12"/>
  <c r="V1250" i="12"/>
  <c r="W1086" i="12"/>
  <c r="W939" i="12"/>
  <c r="W581" i="12"/>
  <c r="V581" i="12"/>
  <c r="W2017" i="12"/>
  <c r="W1942" i="12"/>
  <c r="V1942" i="12"/>
  <c r="W1672" i="12"/>
  <c r="V1672" i="12"/>
  <c r="W1371" i="12"/>
  <c r="W1046" i="12"/>
  <c r="V1046" i="12"/>
  <c r="W767" i="12"/>
  <c r="W107" i="12"/>
  <c r="W1655" i="12"/>
  <c r="W1509" i="12"/>
  <c r="V1509" i="12"/>
  <c r="W1367" i="12"/>
  <c r="V1367" i="12"/>
  <c r="W1205" i="12"/>
  <c r="V1205" i="12"/>
  <c r="W1045" i="12"/>
  <c r="W546" i="12"/>
  <c r="W80" i="12"/>
  <c r="W1636" i="12"/>
  <c r="V1636" i="12"/>
  <c r="W1499" i="12"/>
  <c r="W1352" i="12"/>
  <c r="W891" i="12"/>
  <c r="W757" i="12"/>
  <c r="W629" i="12"/>
  <c r="W545" i="12"/>
  <c r="W79" i="12"/>
  <c r="W1533" i="12"/>
  <c r="V1533" i="12"/>
  <c r="W1385" i="12"/>
  <c r="V1385" i="12"/>
  <c r="W1216" i="12"/>
  <c r="V1216" i="12"/>
  <c r="W1051" i="12"/>
  <c r="W773" i="12"/>
  <c r="W661" i="12"/>
  <c r="V661" i="12"/>
  <c r="W1506" i="12"/>
  <c r="W1348" i="12"/>
  <c r="W1173" i="12"/>
  <c r="V1173" i="12"/>
  <c r="W969" i="12"/>
  <c r="W853" i="12"/>
  <c r="V853" i="12"/>
  <c r="W683" i="12"/>
  <c r="W575" i="12"/>
  <c r="V575" i="12"/>
  <c r="W77" i="12"/>
  <c r="W2078" i="12"/>
  <c r="W2007" i="12"/>
  <c r="V2007" i="12"/>
  <c r="W1819" i="12"/>
  <c r="V1819" i="12"/>
  <c r="W2091" i="12"/>
  <c r="W1894" i="12"/>
  <c r="V1894" i="12"/>
  <c r="W2089" i="12"/>
  <c r="W1949" i="12"/>
  <c r="V1949" i="12"/>
  <c r="W1591" i="12"/>
  <c r="V1591" i="12"/>
  <c r="W1904" i="12"/>
  <c r="V1904" i="12"/>
  <c r="W1791" i="12"/>
  <c r="V1791" i="12"/>
  <c r="W2048" i="12"/>
  <c r="W1968" i="12"/>
  <c r="W1861" i="12"/>
  <c r="W1862" i="12"/>
  <c r="W2097" i="12"/>
  <c r="W1959" i="12"/>
  <c r="W1800" i="12"/>
  <c r="W2112" i="12"/>
  <c r="W1933" i="12"/>
  <c r="V1933" i="12"/>
  <c r="W1739" i="12"/>
  <c r="W1678" i="12"/>
  <c r="W1531" i="12"/>
  <c r="V1531" i="12"/>
  <c r="W1378" i="12"/>
  <c r="V1378" i="12"/>
  <c r="W1214" i="12"/>
  <c r="W754" i="12"/>
  <c r="W626" i="12"/>
  <c r="W542" i="12"/>
  <c r="W1416" i="12"/>
  <c r="V1416" i="12"/>
  <c r="W1732" i="12"/>
  <c r="W1571" i="12"/>
  <c r="V1571" i="12"/>
  <c r="W1266" i="12"/>
  <c r="V1266" i="12"/>
  <c r="W1117" i="12"/>
  <c r="V1117" i="12"/>
  <c r="W948" i="12"/>
  <c r="W847" i="12"/>
  <c r="V847" i="12"/>
  <c r="W695" i="12"/>
  <c r="W938" i="12"/>
  <c r="W1537" i="12"/>
  <c r="W1235" i="12"/>
  <c r="V1235" i="12"/>
  <c r="W923" i="12"/>
  <c r="V923" i="12"/>
  <c r="W782" i="12"/>
  <c r="V782" i="12"/>
  <c r="W137" i="12"/>
  <c r="W1688" i="12"/>
  <c r="V1688" i="12"/>
  <c r="W2079" i="12"/>
  <c r="W1932" i="12"/>
  <c r="V1932" i="12"/>
  <c r="W1833" i="12"/>
  <c r="V1833" i="12"/>
  <c r="W1638" i="12"/>
  <c r="V1638" i="12"/>
  <c r="W1354" i="12"/>
  <c r="V1354" i="12"/>
  <c r="W547" i="12"/>
  <c r="W1775" i="12"/>
  <c r="V1775" i="12"/>
  <c r="W1637" i="12"/>
  <c r="V1637" i="12"/>
  <c r="W1500" i="12"/>
  <c r="V1500" i="12"/>
  <c r="W1353" i="12"/>
  <c r="V1353" i="12"/>
  <c r="W1193" i="12"/>
  <c r="V1193" i="12"/>
  <c r="W750" i="12"/>
  <c r="W622" i="12"/>
  <c r="W522" i="12"/>
  <c r="W68" i="12"/>
  <c r="W1488" i="12"/>
  <c r="V1488" i="12"/>
  <c r="W1340" i="12"/>
  <c r="V1340" i="12"/>
  <c r="W1175" i="12"/>
  <c r="V1175" i="12"/>
  <c r="W1013" i="12"/>
  <c r="V1013" i="12"/>
  <c r="W749" i="12"/>
  <c r="W621" i="12"/>
  <c r="W67" i="12"/>
  <c r="W1507" i="12"/>
  <c r="W1362" i="12"/>
  <c r="W1042" i="12"/>
  <c r="V1042" i="12"/>
  <c r="W764" i="12"/>
  <c r="W638" i="12"/>
  <c r="V638" i="12"/>
  <c r="W544" i="12"/>
  <c r="W78" i="12"/>
  <c r="W1324" i="12"/>
  <c r="V1324" i="12"/>
  <c r="W1144" i="12"/>
  <c r="V1144" i="12"/>
  <c r="W950" i="12"/>
  <c r="W818" i="12"/>
  <c r="V818" i="12"/>
  <c r="W2135" i="12"/>
  <c r="V2135" i="12"/>
  <c r="W2070" i="12"/>
  <c r="V2070" i="12"/>
  <c r="W1997" i="12"/>
  <c r="W2122" i="12"/>
  <c r="W1770" i="12"/>
  <c r="V1770" i="12"/>
  <c r="W2050" i="12"/>
  <c r="W2100" i="12"/>
  <c r="W2073" i="12"/>
  <c r="V2073" i="12"/>
  <c r="W1735" i="12"/>
  <c r="W2133" i="12"/>
  <c r="W1893" i="12"/>
  <c r="V1893" i="12"/>
  <c r="W2104" i="12"/>
  <c r="W1966" i="12"/>
  <c r="W2032" i="12"/>
  <c r="V2032" i="12"/>
  <c r="W2179" i="12"/>
  <c r="W2031" i="12"/>
  <c r="V2031" i="12"/>
  <c r="W1848" i="12"/>
  <c r="V1848" i="12"/>
  <c r="W1812" i="12"/>
  <c r="V1812" i="12"/>
  <c r="W2081" i="12"/>
  <c r="W1934" i="12"/>
  <c r="W2096" i="12"/>
  <c r="W1913" i="12"/>
  <c r="V1913" i="12"/>
  <c r="W1584" i="12"/>
  <c r="V1584" i="12"/>
  <c r="W1651" i="12"/>
  <c r="V1651" i="12"/>
  <c r="W1359" i="12"/>
  <c r="W1198" i="12"/>
  <c r="W618" i="12"/>
  <c r="W497" i="12"/>
  <c r="W58" i="12"/>
  <c r="W1261" i="12"/>
  <c r="W1724" i="12"/>
  <c r="W1552" i="12"/>
  <c r="W1407" i="12"/>
  <c r="W1254" i="12"/>
  <c r="W1087" i="12"/>
  <c r="W940" i="12"/>
  <c r="W583" i="12"/>
  <c r="V583" i="12"/>
  <c r="W420" i="12"/>
  <c r="W1673" i="12"/>
  <c r="V1673" i="12"/>
  <c r="W1516" i="12"/>
  <c r="V1516" i="12"/>
  <c r="W1376" i="12"/>
  <c r="V1376" i="12"/>
  <c r="W1047" i="12"/>
  <c r="W903" i="12"/>
  <c r="V903" i="12"/>
  <c r="W769" i="12"/>
  <c r="V769" i="12"/>
  <c r="W653" i="12"/>
  <c r="V653" i="12"/>
  <c r="W366" i="12"/>
  <c r="W113" i="12"/>
  <c r="W2136" i="12"/>
  <c r="W2071" i="12"/>
  <c r="V2071" i="12"/>
  <c r="W1998" i="12"/>
  <c r="W1921" i="12"/>
  <c r="W1622" i="12"/>
  <c r="V1622" i="12"/>
  <c r="W1344" i="12"/>
  <c r="W1024" i="12"/>
  <c r="V1024" i="12"/>
  <c r="W751" i="12"/>
  <c r="W530" i="12"/>
  <c r="W70" i="12"/>
  <c r="W1608" i="12"/>
  <c r="W1490" i="12"/>
  <c r="V1490" i="12"/>
  <c r="W1341" i="12"/>
  <c r="V1341" i="12"/>
  <c r="W1176" i="12"/>
  <c r="V1176" i="12"/>
  <c r="W1014" i="12"/>
  <c r="V1014" i="12"/>
  <c r="W258" i="12"/>
  <c r="W1593" i="12"/>
  <c r="W1449" i="12"/>
  <c r="V1449" i="12"/>
  <c r="W1312" i="12"/>
  <c r="V1312" i="12"/>
  <c r="W1147" i="12"/>
  <c r="W992" i="12"/>
  <c r="V992" i="12"/>
  <c r="W875" i="12"/>
  <c r="W722" i="12"/>
  <c r="V722" i="12"/>
  <c r="W477" i="12"/>
  <c r="W257" i="12"/>
  <c r="W53" i="12"/>
  <c r="W1498" i="12"/>
  <c r="W1351" i="12"/>
  <c r="W1188" i="12"/>
  <c r="V1188" i="12"/>
  <c r="W890" i="12"/>
  <c r="W756" i="12"/>
  <c r="W620" i="12"/>
  <c r="W515" i="12"/>
  <c r="W1466" i="12"/>
  <c r="V1466" i="12"/>
  <c r="W1303" i="12"/>
  <c r="V1303" i="12"/>
  <c r="W1122" i="12"/>
  <c r="V1122" i="12"/>
  <c r="W942" i="12"/>
  <c r="W786" i="12"/>
  <c r="W543" i="12"/>
  <c r="W2080" i="12"/>
  <c r="W2059" i="12"/>
  <c r="W1906" i="12"/>
  <c r="V1906" i="12"/>
  <c r="W2174" i="12"/>
  <c r="W2109" i="12"/>
  <c r="W2042" i="12"/>
  <c r="W1963" i="12"/>
  <c r="W1866" i="12"/>
  <c r="W1898" i="12"/>
  <c r="W2049" i="12"/>
  <c r="W1953" i="12"/>
  <c r="V1953" i="12"/>
  <c r="W1757" i="12"/>
  <c r="V1757" i="12"/>
  <c r="W2013" i="12"/>
  <c r="V2013" i="12"/>
  <c r="W2171" i="12"/>
  <c r="W2098" i="12"/>
  <c r="W2020" i="12"/>
  <c r="W1951" i="12"/>
  <c r="V1951" i="12"/>
  <c r="W1836" i="12"/>
  <c r="V1836" i="12"/>
  <c r="W1726" i="12"/>
  <c r="V1726" i="12"/>
  <c r="W1914" i="12"/>
  <c r="V1914" i="12"/>
  <c r="W1763" i="12"/>
  <c r="V1763" i="12"/>
  <c r="W1432" i="12"/>
  <c r="V1432" i="12"/>
  <c r="W1625" i="12"/>
  <c r="V1625" i="12"/>
  <c r="W1347" i="12"/>
  <c r="V1347" i="12"/>
  <c r="W1186" i="12"/>
  <c r="V1186" i="12"/>
  <c r="W1002" i="12"/>
  <c r="V1002" i="12"/>
  <c r="W239" i="12"/>
  <c r="W1115" i="12"/>
  <c r="W1797" i="12"/>
  <c r="V1797" i="12"/>
  <c r="W1391" i="12"/>
  <c r="V1391" i="12"/>
  <c r="W1236" i="12"/>
  <c r="V1236" i="12"/>
  <c r="W784" i="12"/>
  <c r="V784" i="12"/>
  <c r="W138" i="12"/>
  <c r="W679" i="12"/>
  <c r="W1639" i="12"/>
  <c r="W1355" i="12"/>
  <c r="W1196" i="12"/>
  <c r="W1036" i="12"/>
  <c r="V1036" i="12"/>
  <c r="W760" i="12"/>
  <c r="W548" i="12"/>
  <c r="W84" i="12"/>
  <c r="W1389" i="12"/>
  <c r="W1795" i="12"/>
  <c r="W1597" i="12"/>
  <c r="W1314" i="12"/>
  <c r="V1314" i="12"/>
  <c r="W729" i="12"/>
  <c r="V729" i="12"/>
  <c r="W1749" i="12"/>
  <c r="V1749" i="12"/>
  <c r="W1595" i="12"/>
  <c r="W1450" i="12"/>
  <c r="V1450" i="12"/>
  <c r="W1313" i="12"/>
  <c r="V1313" i="12"/>
  <c r="W1152" i="12"/>
  <c r="V1152" i="12"/>
  <c r="W711" i="12"/>
  <c r="W38" i="12"/>
  <c r="W1581" i="12"/>
  <c r="V1581" i="12"/>
  <c r="W1425" i="12"/>
  <c r="V1425" i="12"/>
  <c r="W1290" i="12"/>
  <c r="V1290" i="12"/>
  <c r="W1131" i="12"/>
  <c r="V1131" i="12"/>
  <c r="W961" i="12"/>
  <c r="V961" i="12"/>
  <c r="W867" i="12"/>
  <c r="V867" i="12"/>
  <c r="W710" i="12"/>
  <c r="W37" i="12"/>
  <c r="W1487" i="12"/>
  <c r="V1487" i="12"/>
  <c r="W1325" i="12"/>
  <c r="V1325" i="12"/>
  <c r="W1174" i="12"/>
  <c r="V1174" i="12"/>
  <c r="W1010" i="12"/>
  <c r="V1010" i="12"/>
  <c r="W748" i="12"/>
  <c r="W473" i="12"/>
  <c r="W256" i="12"/>
  <c r="W52" i="12"/>
  <c r="W1288" i="12"/>
  <c r="V1288" i="12"/>
  <c r="W1090" i="12"/>
  <c r="W928" i="12"/>
  <c r="V928" i="12"/>
  <c r="W763" i="12"/>
  <c r="W514" i="12"/>
  <c r="W255" i="12"/>
  <c r="W2051" i="12"/>
  <c r="W1895" i="12"/>
  <c r="V1895" i="12"/>
  <c r="W2172" i="12"/>
  <c r="W2040" i="12"/>
  <c r="W1748" i="12"/>
  <c r="V1748" i="12"/>
  <c r="W2166" i="12"/>
  <c r="W2101" i="12"/>
  <c r="W1955" i="12"/>
  <c r="V1955" i="12"/>
  <c r="W1856" i="12"/>
  <c r="V1856" i="12"/>
  <c r="W2041" i="12"/>
  <c r="W1863" i="12"/>
  <c r="W1849" i="12"/>
  <c r="V1849" i="12"/>
  <c r="W2072" i="12"/>
  <c r="W1922" i="12"/>
  <c r="V1922" i="12"/>
  <c r="W1746" i="12"/>
  <c r="W2132" i="12"/>
  <c r="W2090" i="12"/>
  <c r="W1935" i="12"/>
  <c r="W1554" i="12"/>
  <c r="W2178" i="12"/>
  <c r="W2046" i="12"/>
  <c r="W1751" i="12"/>
  <c r="W2045" i="12"/>
  <c r="W1859" i="12"/>
  <c r="V1859" i="12"/>
  <c r="W39" i="12"/>
  <c r="W1465" i="12"/>
  <c r="W1322" i="12"/>
  <c r="V1322" i="12"/>
  <c r="W1163" i="12"/>
  <c r="V1163" i="12"/>
  <c r="W968" i="12"/>
  <c r="W697" i="12"/>
  <c r="V697" i="12"/>
  <c r="W449" i="12"/>
  <c r="W946" i="12"/>
  <c r="W1674" i="12"/>
  <c r="V1674" i="12"/>
  <c r="W1518" i="12"/>
  <c r="V1518" i="12"/>
  <c r="W1377" i="12"/>
  <c r="V1377" i="12"/>
  <c r="W1210" i="12"/>
  <c r="V1210" i="12"/>
  <c r="W907" i="12"/>
  <c r="V907" i="12"/>
  <c r="W770" i="12"/>
  <c r="W655" i="12"/>
  <c r="V655" i="12"/>
  <c r="W367" i="12"/>
  <c r="W116" i="12"/>
  <c r="W1720" i="12"/>
  <c r="V1720" i="12"/>
  <c r="W580" i="12"/>
  <c r="W1623" i="12"/>
  <c r="V1623" i="12"/>
  <c r="W1492" i="12"/>
  <c r="W1345" i="12"/>
  <c r="W1178" i="12"/>
  <c r="W1025" i="12"/>
  <c r="V1025" i="12"/>
  <c r="W752" i="12"/>
  <c r="W624" i="12"/>
  <c r="W72" i="12"/>
  <c r="W1234" i="12"/>
  <c r="V1234" i="12"/>
  <c r="W2052" i="12"/>
  <c r="W1896" i="12"/>
  <c r="V1896" i="12"/>
  <c r="W1510" i="12"/>
  <c r="W902" i="12"/>
  <c r="W364" i="12"/>
  <c r="W1532" i="12"/>
  <c r="V1532" i="12"/>
  <c r="W1738" i="12"/>
  <c r="W1583" i="12"/>
  <c r="V1583" i="12"/>
  <c r="W1431" i="12"/>
  <c r="V1431" i="12"/>
  <c r="W1132" i="12"/>
  <c r="V1132" i="12"/>
  <c r="W962" i="12"/>
  <c r="W868" i="12"/>
  <c r="V868" i="12"/>
  <c r="W689" i="12"/>
  <c r="V689" i="12"/>
  <c r="W1559" i="12"/>
  <c r="V1559" i="12"/>
  <c r="W1414" i="12"/>
  <c r="V1414" i="12"/>
  <c r="W1258" i="12"/>
  <c r="W1108" i="12"/>
  <c r="V1108" i="12"/>
  <c r="W944" i="12"/>
  <c r="W828" i="12"/>
  <c r="V828" i="12"/>
  <c r="W438" i="12"/>
  <c r="W1311" i="12"/>
  <c r="V1311" i="12"/>
  <c r="W1146" i="12"/>
  <c r="W991" i="12"/>
  <c r="V991" i="12"/>
  <c r="W720" i="12"/>
  <c r="V720" i="12"/>
  <c r="W451" i="12"/>
  <c r="W36" i="12"/>
  <c r="W1423" i="12"/>
  <c r="V1423" i="12"/>
  <c r="W1256" i="12"/>
  <c r="V1256" i="12"/>
  <c r="W755" i="12"/>
  <c r="W619" i="12"/>
  <c r="W2175" i="12"/>
  <c r="W2110" i="12"/>
  <c r="W2043" i="12"/>
  <c r="W2156" i="12"/>
  <c r="W1736" i="12"/>
  <c r="W2158" i="12"/>
  <c r="W1940" i="12"/>
  <c r="W2019" i="12"/>
  <c r="W1685" i="12"/>
  <c r="V1685" i="12"/>
  <c r="W1954" i="12"/>
  <c r="W1850" i="12"/>
  <c r="V1850" i="12"/>
  <c r="W1897" i="12"/>
  <c r="W1652" i="12"/>
  <c r="V1652" i="12"/>
  <c r="W2155" i="12"/>
  <c r="W2082" i="12"/>
  <c r="W2003" i="12"/>
  <c r="W1799" i="12"/>
  <c r="W2030" i="12"/>
  <c r="V2030" i="12"/>
  <c r="W1741" i="12"/>
  <c r="V1741" i="12"/>
  <c r="W2029" i="12"/>
  <c r="W1135" i="12"/>
  <c r="W1743" i="12"/>
  <c r="W1589" i="12"/>
  <c r="W1435" i="12"/>
  <c r="W1302" i="12"/>
  <c r="W1143" i="12"/>
  <c r="V1143" i="12"/>
  <c r="W949" i="12"/>
  <c r="W852" i="12"/>
  <c r="V852" i="12"/>
  <c r="W588" i="12"/>
  <c r="V588" i="12"/>
  <c r="W421" i="12"/>
  <c r="W838" i="12"/>
  <c r="V838" i="12"/>
  <c r="W1778" i="12"/>
  <c r="V1778" i="12"/>
  <c r="W1650" i="12"/>
  <c r="V1650" i="12"/>
  <c r="W1358" i="12"/>
  <c r="W1197" i="12"/>
  <c r="W1037" i="12"/>
  <c r="V1037" i="12"/>
  <c r="W761" i="12"/>
  <c r="W85" i="12"/>
  <c r="W1600" i="12"/>
  <c r="V1600" i="12"/>
  <c r="W1461" i="12"/>
  <c r="V1461" i="12"/>
  <c r="W1315" i="12"/>
  <c r="W1154" i="12"/>
  <c r="V1154" i="12"/>
  <c r="W878" i="12"/>
  <c r="W262" i="12"/>
  <c r="W56" i="12"/>
  <c r="W1075" i="12"/>
  <c r="V1075" i="12"/>
  <c r="W2176" i="12"/>
  <c r="W2044" i="12"/>
  <c r="W1776" i="12"/>
  <c r="V1776" i="12"/>
  <c r="W1501" i="12"/>
  <c r="V1501" i="12"/>
  <c r="W1194" i="12"/>
  <c r="V1194" i="12"/>
  <c r="W1564" i="12"/>
  <c r="V1564" i="12"/>
  <c r="W1259" i="12"/>
  <c r="W1112" i="12"/>
  <c r="V1112" i="12"/>
  <c r="W945" i="12"/>
  <c r="W678" i="12"/>
  <c r="V678" i="12"/>
  <c r="W579" i="12"/>
  <c r="W1384" i="12"/>
  <c r="V1384" i="12"/>
  <c r="W1546" i="12"/>
  <c r="V1546" i="12"/>
  <c r="W1403" i="12"/>
  <c r="V1403" i="12"/>
  <c r="W1247" i="12"/>
  <c r="W1081" i="12"/>
  <c r="W936" i="12"/>
  <c r="V936" i="12"/>
  <c r="W676" i="12"/>
  <c r="V676" i="12"/>
  <c r="W578" i="12"/>
  <c r="W1215" i="12"/>
  <c r="V1215" i="12"/>
  <c r="W1424" i="12"/>
  <c r="V1424" i="12"/>
  <c r="W1289" i="12"/>
  <c r="V1289" i="12"/>
  <c r="W960" i="12"/>
  <c r="V960" i="12"/>
  <c r="W854" i="12"/>
  <c r="V854" i="12"/>
  <c r="W709" i="12"/>
  <c r="V709" i="12"/>
  <c r="W427" i="12"/>
  <c r="W28" i="12"/>
  <c r="W1411" i="12"/>
  <c r="W1243" i="12"/>
  <c r="V1243" i="12"/>
  <c r="W1041" i="12"/>
  <c r="V1041" i="12"/>
  <c r="W747" i="12"/>
  <c r="W450" i="12"/>
  <c r="W2102" i="12"/>
  <c r="W1964" i="12"/>
  <c r="W1867" i="12"/>
  <c r="W2004" i="12"/>
  <c r="W2085" i="12"/>
  <c r="W2015" i="12"/>
  <c r="W1818" i="12"/>
  <c r="V1818" i="12"/>
  <c r="W2138" i="12"/>
  <c r="W2000" i="12"/>
  <c r="W1809" i="12"/>
  <c r="V1809" i="12"/>
  <c r="W1653" i="12"/>
  <c r="V1653" i="12"/>
  <c r="W2173" i="12"/>
  <c r="W2092" i="12"/>
  <c r="W2014" i="12"/>
  <c r="W1938" i="12"/>
  <c r="W1869" i="12"/>
  <c r="V1869" i="12"/>
  <c r="W1626" i="12"/>
  <c r="W2099" i="12"/>
  <c r="W1734" i="12"/>
  <c r="W2074" i="12"/>
  <c r="W1993" i="12"/>
  <c r="W1915" i="12"/>
  <c r="V1915" i="12"/>
  <c r="W2146" i="12"/>
  <c r="W1835" i="12"/>
  <c r="V1835" i="12"/>
  <c r="W1796" i="12"/>
  <c r="W1733" i="12"/>
  <c r="W1572" i="12"/>
  <c r="V1572" i="12"/>
  <c r="W1268" i="12"/>
  <c r="V1268" i="12"/>
  <c r="W1089" i="12"/>
  <c r="W941" i="12"/>
  <c r="W785" i="12"/>
  <c r="W574" i="12"/>
  <c r="W142" i="12"/>
  <c r="W772" i="12"/>
  <c r="W690" i="12"/>
  <c r="W1624" i="12"/>
  <c r="V1624" i="12"/>
  <c r="W1493" i="12"/>
  <c r="V1493" i="12"/>
  <c r="W1346" i="12"/>
  <c r="V1346" i="12"/>
  <c r="W1185" i="12"/>
  <c r="V1185" i="12"/>
  <c r="W753" i="12"/>
  <c r="W625" i="12"/>
  <c r="W279" i="12"/>
  <c r="W73" i="12"/>
  <c r="W1405" i="12"/>
  <c r="V1405" i="12"/>
  <c r="W1585" i="12"/>
  <c r="W1433" i="12"/>
  <c r="V1433" i="12"/>
  <c r="W1141" i="12"/>
  <c r="V1141" i="12"/>
  <c r="W966" i="12"/>
  <c r="V966" i="12"/>
  <c r="W458" i="12"/>
  <c r="W237" i="12"/>
  <c r="W922" i="12"/>
  <c r="V922" i="12"/>
  <c r="W2103" i="12"/>
  <c r="W1965" i="12"/>
  <c r="W1868" i="12"/>
  <c r="V1868" i="12"/>
  <c r="W1762" i="12"/>
  <c r="W1491" i="12"/>
  <c r="W1177" i="12"/>
  <c r="W623" i="12"/>
  <c r="W1718" i="12"/>
  <c r="V1718" i="12"/>
  <c r="W1404" i="12"/>
  <c r="V1404" i="12"/>
  <c r="W1083" i="12"/>
  <c r="W937" i="12"/>
  <c r="W776" i="12"/>
  <c r="W394" i="12"/>
  <c r="W129" i="12"/>
  <c r="W1534" i="12"/>
  <c r="V1534" i="12"/>
  <c r="W1386" i="12"/>
  <c r="V1386" i="12"/>
  <c r="W1217" i="12"/>
  <c r="V1217" i="12"/>
  <c r="W1073" i="12"/>
  <c r="V1073" i="12"/>
  <c r="W775" i="12"/>
  <c r="V775" i="12"/>
  <c r="W664" i="12"/>
  <c r="V664" i="12"/>
  <c r="W1413" i="12"/>
  <c r="V1413" i="12"/>
  <c r="W1257" i="12"/>
  <c r="V1257" i="12"/>
  <c r="W1102" i="12"/>
  <c r="V1102" i="12"/>
  <c r="W943" i="12"/>
  <c r="W819" i="12"/>
  <c r="V819" i="12"/>
  <c r="W577" i="12"/>
  <c r="W149" i="12"/>
  <c r="W1050" i="12"/>
  <c r="W1199" i="12"/>
  <c r="V1199" i="12"/>
  <c r="W716" i="12"/>
  <c r="W425" i="12"/>
  <c r="W144" i="12"/>
  <c r="W1956" i="12"/>
  <c r="W1857" i="12"/>
  <c r="V1857" i="12"/>
  <c r="W1699" i="12"/>
  <c r="V1699" i="12"/>
  <c r="W2077" i="12"/>
  <c r="W2006" i="12"/>
  <c r="V2006" i="12"/>
  <c r="W1802" i="12"/>
  <c r="V1802" i="12"/>
  <c r="W2121" i="12"/>
  <c r="W1769" i="12"/>
  <c r="W1635" i="12"/>
  <c r="V1635" i="12"/>
  <c r="W2157" i="12"/>
  <c r="W2084" i="12"/>
  <c r="W2005" i="12"/>
  <c r="W1929" i="12"/>
  <c r="V1929" i="12"/>
  <c r="W2153" i="12"/>
  <c r="W2018" i="12"/>
  <c r="W1605" i="12"/>
  <c r="V1605" i="12"/>
  <c r="W2083" i="12"/>
  <c r="W1573" i="12"/>
  <c r="V1573" i="12"/>
  <c r="W2063" i="12"/>
  <c r="W1936" i="12"/>
  <c r="W2129" i="12"/>
  <c r="W1975" i="12"/>
  <c r="V1975" i="12"/>
  <c r="W1777" i="12"/>
  <c r="V1777" i="12"/>
  <c r="W869" i="12"/>
  <c r="V869" i="12"/>
  <c r="W1725" i="12"/>
  <c r="V1725" i="12"/>
  <c r="W1553" i="12"/>
  <c r="W1408" i="12"/>
  <c r="W1255" i="12"/>
  <c r="V1255" i="12"/>
  <c r="W925" i="12"/>
  <c r="W771" i="12"/>
  <c r="W658" i="12"/>
  <c r="V658" i="12"/>
  <c r="W368" i="12"/>
  <c r="W117" i="12"/>
  <c r="W1752" i="12"/>
  <c r="W1603" i="12"/>
  <c r="V1603" i="12"/>
  <c r="W1463" i="12"/>
  <c r="V1463" i="12"/>
  <c r="W1316" i="12"/>
  <c r="W1155" i="12"/>
  <c r="V1155" i="12"/>
  <c r="W1001" i="12"/>
  <c r="V1001" i="12"/>
  <c r="W745" i="12"/>
  <c r="V745" i="12"/>
  <c r="W492" i="12"/>
  <c r="W57" i="12"/>
  <c r="W1249" i="12"/>
  <c r="V1249" i="12"/>
  <c r="W1570" i="12"/>
  <c r="W1265" i="12"/>
  <c r="W1116" i="12"/>
  <c r="V1116" i="12"/>
  <c r="W947" i="12"/>
  <c r="W846" i="12"/>
  <c r="V846" i="12"/>
  <c r="W694" i="12"/>
  <c r="V694" i="12"/>
  <c r="W777" i="12"/>
  <c r="W1957" i="12"/>
  <c r="V1957" i="12"/>
  <c r="W1858" i="12"/>
  <c r="V1858" i="12"/>
  <c r="W1750" i="12"/>
  <c r="W1460" i="12"/>
  <c r="V1460" i="12"/>
  <c r="W1153" i="12"/>
  <c r="V1153" i="12"/>
  <c r="W261" i="12"/>
  <c r="W1794" i="12"/>
  <c r="W1388" i="12"/>
  <c r="W1233" i="12"/>
  <c r="V1233" i="12"/>
  <c r="W1074" i="12"/>
  <c r="V1074" i="12"/>
  <c r="W918" i="12"/>
  <c r="V918" i="12"/>
  <c r="W766" i="12"/>
  <c r="W106" i="12"/>
  <c r="W1654" i="12"/>
  <c r="W1508" i="12"/>
  <c r="W1204" i="12"/>
  <c r="W1043" i="12"/>
  <c r="W765" i="12"/>
  <c r="W649" i="12"/>
  <c r="V649" i="12"/>
  <c r="W559" i="12"/>
  <c r="V559" i="12"/>
  <c r="W104" i="12"/>
  <c r="W1545" i="12"/>
  <c r="V1545" i="12"/>
  <c r="W935" i="12"/>
  <c r="V935" i="12"/>
  <c r="W810" i="12"/>
  <c r="V810" i="12"/>
  <c r="W121" i="12"/>
  <c r="W1544" i="12"/>
  <c r="W1361" i="12"/>
  <c r="V1361" i="12"/>
  <c r="W1187" i="12"/>
  <c r="V1187" i="12"/>
  <c r="W1009" i="12"/>
  <c r="V1009" i="12"/>
  <c r="W99" i="12"/>
  <c r="W1834" i="12"/>
</calcChain>
</file>

<file path=xl/sharedStrings.xml><?xml version="1.0" encoding="utf-8"?>
<sst xmlns="http://schemas.openxmlformats.org/spreadsheetml/2006/main" count="36624" uniqueCount="6613">
  <si>
    <t>Code</t>
  </si>
  <si>
    <t>Désignation</t>
  </si>
  <si>
    <t>Description</t>
  </si>
  <si>
    <t>Prix de vente TTC</t>
  </si>
  <si>
    <t>Commercialisé</t>
  </si>
  <si>
    <t>Libellé famille</t>
  </si>
  <si>
    <t>TVA</t>
  </si>
  <si>
    <t>Code Couleur</t>
  </si>
  <si>
    <t>Code Contenance</t>
  </si>
  <si>
    <t>Image</t>
  </si>
  <si>
    <t>Taux normal</t>
  </si>
  <si>
    <t>02172</t>
  </si>
  <si>
    <t>4 VERRES AUTHENTIS 27 CL SPIEGELAU</t>
  </si>
  <si>
    <t>02171</t>
  </si>
  <si>
    <t>4 VERRES AUTHENTIS 36CL SPIEGELAU</t>
  </si>
  <si>
    <t>02174</t>
  </si>
  <si>
    <t>4 VERRES AUTHENTIS 48 CL SPIEGELAU</t>
  </si>
  <si>
    <t>02173</t>
  </si>
  <si>
    <t>4 VERRES AUTHENTIS 65 CL SPIEGELAU</t>
  </si>
  <si>
    <t>02175</t>
  </si>
  <si>
    <t>6 VERRES L'EXPERT 26 CL SPIEGELAU</t>
  </si>
  <si>
    <t>00888</t>
  </si>
  <si>
    <t>A.VISTA CLASS.TORRONTES RESERVA ARG. BLC</t>
  </si>
  <si>
    <t>VINHO SELECTION</t>
  </si>
  <si>
    <t>00887</t>
  </si>
  <si>
    <t>A.VISTA VIVE MALBEC RESERVA ARG. RGE</t>
  </si>
  <si>
    <t>LEONARDI</t>
  </si>
  <si>
    <t>Taux réduit</t>
  </si>
  <si>
    <t>01825</t>
  </si>
  <si>
    <t>AERATEUR A VIN GRIS FONCE</t>
  </si>
  <si>
    <t>00020</t>
  </si>
  <si>
    <t>AERATEUR DE VIN LUDI-VIN + FILTRE</t>
  </si>
  <si>
    <t>01817</t>
  </si>
  <si>
    <t>ALOXE CORTON 1C VALOZIERES MALDANT ROUGE</t>
  </si>
  <si>
    <t>00265</t>
  </si>
  <si>
    <t>ALOXE CORTON JL MALDANT ROUGE</t>
  </si>
  <si>
    <t>01060</t>
  </si>
  <si>
    <t>ALOXE CORTON JL MALDANT ROUGE MAGNUM</t>
  </si>
  <si>
    <t>01952</t>
  </si>
  <si>
    <t>ALSACE PINOT GRIS KAPPLER BLANC</t>
  </si>
  <si>
    <t>01953</t>
  </si>
  <si>
    <t>ALSACE PINOT NOIR ST MARTIN KAPPLER RGE</t>
  </si>
  <si>
    <t>RICARD</t>
  </si>
  <si>
    <t>Famille par défaut</t>
  </si>
  <si>
    <t>02149</t>
  </si>
  <si>
    <t>AUXEY DURESSES 1C LES GRANDS CHAMPS RGE</t>
  </si>
  <si>
    <t>00898</t>
  </si>
  <si>
    <t>BACKHOUSE - CHARDONNAY USA BLANC</t>
  </si>
  <si>
    <t>00899</t>
  </si>
  <si>
    <t>BACKHOUSE - ZINFANDEL USA ROUGE</t>
  </si>
  <si>
    <t>01950</t>
  </si>
  <si>
    <t>BANDOL CHRETIENNE LA LECQUE RGE 2016 MAG</t>
  </si>
  <si>
    <t>01318</t>
  </si>
  <si>
    <t>BANDOL CHRETIENNE LA LECQUE ROUGE MAGNUM</t>
  </si>
  <si>
    <t>01864</t>
  </si>
  <si>
    <t>BANDOL LA CHRETIENNE L'INDOMPTABLE ROUGE</t>
  </si>
  <si>
    <t>00648</t>
  </si>
  <si>
    <t>BANDOL LA CHRETIENNE LA LECQUE BLANC</t>
  </si>
  <si>
    <t>00645</t>
  </si>
  <si>
    <t>BANDOL LA CHRETIENNE LA LECQUE ROSE</t>
  </si>
  <si>
    <t>01438</t>
  </si>
  <si>
    <t>BANDOL LA CHRETIENNE LA LECQUE ROSE MAGN</t>
  </si>
  <si>
    <t>00353</t>
  </si>
  <si>
    <t>BANDOL LA CHRETIENNE LA LECQUE ROUGE</t>
  </si>
  <si>
    <t>00049</t>
  </si>
  <si>
    <t>BAS ARMAGNAC CARAFE ARAMIS INTEMP. 12ANS</t>
  </si>
  <si>
    <t>LEDA</t>
  </si>
  <si>
    <t>00050</t>
  </si>
  <si>
    <t>BAS ARMAGNAC CARAFE ECLAT VSOP LAUBADE</t>
  </si>
  <si>
    <t>01913</t>
  </si>
  <si>
    <t>BAS ARMAGNAC LAUBADE 1960</t>
  </si>
  <si>
    <t>01899</t>
  </si>
  <si>
    <t>BAS ARMAGNAC LAUBADE 1961</t>
  </si>
  <si>
    <t>02104</t>
  </si>
  <si>
    <t>BAS ARMAGNAC LAUBADE 1964</t>
  </si>
  <si>
    <t>00786</t>
  </si>
  <si>
    <t>BAS ARMAGNAC LAUBADE 1967</t>
  </si>
  <si>
    <t>00785</t>
  </si>
  <si>
    <t>BAS ARMAGNAC LAUBADE 1968</t>
  </si>
  <si>
    <t>00783</t>
  </si>
  <si>
    <t>BAS ARMAGNAC LAUBADE 1970</t>
  </si>
  <si>
    <t>00782</t>
  </si>
  <si>
    <t>BAS ARMAGNAC LAUBADE 1971</t>
  </si>
  <si>
    <t>00781</t>
  </si>
  <si>
    <t>BAS ARMAGNAC LAUBADE 1972</t>
  </si>
  <si>
    <t>00780</t>
  </si>
  <si>
    <t>BAS ARMAGNAC LAUBADE 1973</t>
  </si>
  <si>
    <t>00051</t>
  </si>
  <si>
    <t>BAS ARMAGNAC LAUBADE 1974</t>
  </si>
  <si>
    <t>00052</t>
  </si>
  <si>
    <t>BAS ARMAGNAC LAUBADE 1975</t>
  </si>
  <si>
    <t>00779</t>
  </si>
  <si>
    <t>BAS ARMAGNAC LAUBADE 1976</t>
  </si>
  <si>
    <t>00777</t>
  </si>
  <si>
    <t>BAS ARMAGNAC LAUBADE 1978</t>
  </si>
  <si>
    <t>00776</t>
  </si>
  <si>
    <t>BAS ARMAGNAC LAUBADE 1979</t>
  </si>
  <si>
    <t>00775</t>
  </si>
  <si>
    <t>BAS ARMAGNAC LAUBADE 1980</t>
  </si>
  <si>
    <t>00774</t>
  </si>
  <si>
    <t>BAS ARMAGNAC LAUBADE 1981</t>
  </si>
  <si>
    <t>00773</t>
  </si>
  <si>
    <t>BAS ARMAGNAC LAUBADE 1982</t>
  </si>
  <si>
    <t>00772</t>
  </si>
  <si>
    <t>BAS ARMAGNAC LAUBADE 1983</t>
  </si>
  <si>
    <t>00771</t>
  </si>
  <si>
    <t>BAS ARMAGNAC LAUBADE 1984</t>
  </si>
  <si>
    <t>00770</t>
  </si>
  <si>
    <t>BAS ARMAGNAC LAUBADE 1985</t>
  </si>
  <si>
    <t>00769</t>
  </si>
  <si>
    <t>BAS ARMAGNAC LAUBADE 1986</t>
  </si>
  <si>
    <t>00766</t>
  </si>
  <si>
    <t>BAS ARMAGNAC LAUBADE 1987</t>
  </si>
  <si>
    <t>00765</t>
  </si>
  <si>
    <t>BAS ARMAGNAC LAUBADE 1988</t>
  </si>
  <si>
    <t>00764</t>
  </si>
  <si>
    <t>BAS ARMAGNAC LAUBADE 1989</t>
  </si>
  <si>
    <t>00763</t>
  </si>
  <si>
    <t>BAS ARMAGNAC LAUBADE 1990</t>
  </si>
  <si>
    <t>00762</t>
  </si>
  <si>
    <t>BAS ARMAGNAC LAUBADE 1991</t>
  </si>
  <si>
    <t>00761</t>
  </si>
  <si>
    <t>BAS ARMAGNAC LAUBADE 1992</t>
  </si>
  <si>
    <t>00760</t>
  </si>
  <si>
    <t>BAS ARMAGNAC LAUBADE 1993</t>
  </si>
  <si>
    <t>00759</t>
  </si>
  <si>
    <t>BAS ARMAGNAC LAUBADE 1994</t>
  </si>
  <si>
    <t>00758</t>
  </si>
  <si>
    <t>BAS ARMAGNAC LAUBADE 1995</t>
  </si>
  <si>
    <t>00757</t>
  </si>
  <si>
    <t>BAS ARMAGNAC LAUBADE 1996</t>
  </si>
  <si>
    <t>00756</t>
  </si>
  <si>
    <t>BAS ARMAGNAC LAUBADE 1997</t>
  </si>
  <si>
    <t>01762</t>
  </si>
  <si>
    <t>BAS ARMAGNAC LAUBADE 1998</t>
  </si>
  <si>
    <t>01763</t>
  </si>
  <si>
    <t>BAS ARMAGNAC LAUBADE 1999</t>
  </si>
  <si>
    <t>01764</t>
  </si>
  <si>
    <t>BAS ARMAGNAC LAUBADE 2000</t>
  </si>
  <si>
    <t>01898</t>
  </si>
  <si>
    <t>BAS ARMAGNAC LAUBADE 2001</t>
  </si>
  <si>
    <t>02125</t>
  </si>
  <si>
    <t>BAS ARMAGNAC LAUBADE 2003</t>
  </si>
  <si>
    <t>01651</t>
  </si>
  <si>
    <t>BAS ARMAGNAC LAUBADE 2004</t>
  </si>
  <si>
    <t>01768</t>
  </si>
  <si>
    <t>BAS ARMAGNAC LAUBADE CARAFE ATHOS VSOP</t>
  </si>
  <si>
    <t>00768</t>
  </si>
  <si>
    <t>BAS ARMAGNAC LAUBADE CARAFE ESPRIT VSOP</t>
  </si>
  <si>
    <t>00053</t>
  </si>
  <si>
    <t>BAS ARMAGNAC LAUBADE N°5 CARAFE INTEMPOR</t>
  </si>
  <si>
    <t>00054</t>
  </si>
  <si>
    <t>BAS ARMAGNAC LAUBADE VS CARAFE SIGNATURE</t>
  </si>
  <si>
    <t>00767</t>
  </si>
  <si>
    <t>BAS ARMAGNAC LAUBADE XO CARAFE DIAMANT</t>
  </si>
  <si>
    <t>00055</t>
  </si>
  <si>
    <t>BAS ARMAGNAC VSOP LAUBADE</t>
  </si>
  <si>
    <t>00161</t>
  </si>
  <si>
    <t>BDX DOURTHE N°1 BLANC</t>
  </si>
  <si>
    <t>00162</t>
  </si>
  <si>
    <t>BDX DOURTHE N°1 ROUGE</t>
  </si>
  <si>
    <t>02059</t>
  </si>
  <si>
    <t>BEAUJ VILL NOUV. V.V. DUBOST RGE</t>
  </si>
  <si>
    <t>01930</t>
  </si>
  <si>
    <t>BEAUJOLAIS LANTIGNIE DUBOST BLANC</t>
  </si>
  <si>
    <t>01928</t>
  </si>
  <si>
    <t>BEAUJOLAIS NOUV. VILLAGES LANTIGNIE RGE</t>
  </si>
  <si>
    <t>00261</t>
  </si>
  <si>
    <t>BEAUJOLAIS VILLAGES CLOS BATY ROUGE</t>
  </si>
  <si>
    <t>00860</t>
  </si>
  <si>
    <t>BEAUJOLAIS VILLAGES NOUV. CLOS BATY RGE</t>
  </si>
  <si>
    <t>01375</t>
  </si>
  <si>
    <t>BEAUJOLAIS VILLAGES NOUVEAU MORION ROUGE</t>
  </si>
  <si>
    <t>02164</t>
  </si>
  <si>
    <t>BEAUME DE VENISE CASTRUM CAVARES RGE</t>
  </si>
  <si>
    <t>RHONE RIVE GAUCHE</t>
  </si>
  <si>
    <t>00362</t>
  </si>
  <si>
    <t>BEAUMES DE VENISE TERRISSIMO ROUGE</t>
  </si>
  <si>
    <t>00923</t>
  </si>
  <si>
    <t>BEAUMES VENISE TERRISSIMO ECRIN RGE MAG</t>
  </si>
  <si>
    <t>01816</t>
  </si>
  <si>
    <t>BEAUNE 1C LES CENTS VIGNES MALDANT ROUGE</t>
  </si>
  <si>
    <t>00720</t>
  </si>
  <si>
    <t>BELLET LE CLOS ST VINCENT BLANC</t>
  </si>
  <si>
    <t>00719</t>
  </si>
  <si>
    <t>BELLET LE CLOS ST VINCENT ROUGE</t>
  </si>
  <si>
    <t>01912</t>
  </si>
  <si>
    <t>BELLET VINO DI GIO CLOS ST VINCENT BLANC</t>
  </si>
  <si>
    <t>01911</t>
  </si>
  <si>
    <t>BELLET VINO DI GIO CLOS ST VINCENT ROUGE</t>
  </si>
  <si>
    <t>01889</t>
  </si>
  <si>
    <t>BG ALIGOTE BUISSONNIER BUXY BLANC</t>
  </si>
  <si>
    <t>00603</t>
  </si>
  <si>
    <t>BG ALIGOTE JL MALDANT BLANC</t>
  </si>
  <si>
    <t>01430</t>
  </si>
  <si>
    <t>BG ALIGOTE JL MALDANT BLANC MAGNUM</t>
  </si>
  <si>
    <t>01914</t>
  </si>
  <si>
    <t>BG C/CHALON. BUISSONIER ROUGE JERO</t>
  </si>
  <si>
    <t>00268</t>
  </si>
  <si>
    <t>BG C/CHALON. TETE CUVEE BUXY PINOT N RGE</t>
  </si>
  <si>
    <t>00267</t>
  </si>
  <si>
    <t>BG C/CHALON. TETE CUVEE CHARDO BUXY BLC</t>
  </si>
  <si>
    <t>01605</t>
  </si>
  <si>
    <t>BG CHARDO GRANDS TERROIRS MALDANT BLANC</t>
  </si>
  <si>
    <t>00604</t>
  </si>
  <si>
    <t>BG CHARDONNAY A.GEOFFROY BLANC</t>
  </si>
  <si>
    <t>ALAIN GEOFFROY</t>
  </si>
  <si>
    <t>00269</t>
  </si>
  <si>
    <t>BG CHARDONNAY JL MALDANT BLANC</t>
  </si>
  <si>
    <t>01431</t>
  </si>
  <si>
    <t>BG CHARDONNAY JL MALDANT BLANC MAGNUM</t>
  </si>
  <si>
    <t>00271</t>
  </si>
  <si>
    <t>BG PINOT NOIR JL MALDANT ROUGE</t>
  </si>
  <si>
    <t>00272</t>
  </si>
  <si>
    <t>BG PINOT NOIR JL MALDANT ROUGE MAGNUM</t>
  </si>
  <si>
    <t>02072</t>
  </si>
  <si>
    <t>BG PINOT NOIR SIGNATURE GREFFIERE ROUGE</t>
  </si>
  <si>
    <t>02073</t>
  </si>
  <si>
    <t>BG PINOT NOIR SIGNATURE MAG GREF. RGE</t>
  </si>
  <si>
    <t>02090</t>
  </si>
  <si>
    <t>BIB C/ROUSSI TERRE GARRIGUE ADV RGE 5 L</t>
  </si>
  <si>
    <t>00577</t>
  </si>
  <si>
    <t>BIB CDR CHARTREUX ROUGE 10 L</t>
  </si>
  <si>
    <t>00574</t>
  </si>
  <si>
    <t>BIB CDR CHARTREUX ROUGE 5 L</t>
  </si>
  <si>
    <t>01410</t>
  </si>
  <si>
    <t>BIB CDR REGULUS CLAVEL ROUGE 5 L</t>
  </si>
  <si>
    <t>01394</t>
  </si>
  <si>
    <t>BIB COST.NIMES C.MEGERE MARGAROT RGE 5 L</t>
  </si>
  <si>
    <t>01256</t>
  </si>
  <si>
    <t>BIB COT.VAROIS GOUJONNE BLANC 5 L</t>
  </si>
  <si>
    <t>00228</t>
  </si>
  <si>
    <t>BIB COT.VAROIS GOUJONNE ROSE 5 L</t>
  </si>
  <si>
    <t>00229</t>
  </si>
  <si>
    <t>BIB COT.VAROIS GOUJONNE ROUGE 5 L</t>
  </si>
  <si>
    <t>00573</t>
  </si>
  <si>
    <t>BIB IGP GARD CAB.SAUVIGNON CHART. RGE 5L</t>
  </si>
  <si>
    <t>00232</t>
  </si>
  <si>
    <t>BIB IGP GARD CHARDONNAY CHARTRE. BLC 3 L</t>
  </si>
  <si>
    <t>00231</t>
  </si>
  <si>
    <t>BIB IGP GARD CHARDONNAY CHARTRE. BLC 5 L</t>
  </si>
  <si>
    <t>00233</t>
  </si>
  <si>
    <t>BIB IGP GARD CHARTREUX ROUGE 10 L</t>
  </si>
  <si>
    <t>00234</t>
  </si>
  <si>
    <t>BIB IGP GARD CHARTREUX ROUGE 5 L</t>
  </si>
  <si>
    <t>01249</t>
  </si>
  <si>
    <t>BIB IGP GARD CUVEE CHARTREUX ROSE 3 L</t>
  </si>
  <si>
    <t>00578</t>
  </si>
  <si>
    <t>BIB IGP GARD GRENACHE CHART. ROSE 10 L</t>
  </si>
  <si>
    <t>00575</t>
  </si>
  <si>
    <t>BIB IGP GARD GRENACHE CHARTREUX ROSE 5 L</t>
  </si>
  <si>
    <t>00572</t>
  </si>
  <si>
    <t>BIB IGP GARD MERLOT CHARTREUX ROUGE 5 L</t>
  </si>
  <si>
    <t>00571</t>
  </si>
  <si>
    <t>BIB IGP GARD SAUVIGNON CHARTREUX BLC 5 L</t>
  </si>
  <si>
    <t>02075</t>
  </si>
  <si>
    <t>BIB IGP GARD SUBSTANCE CHARTREUX RGE 5 L</t>
  </si>
  <si>
    <t>00235</t>
  </si>
  <si>
    <t>BIB IGP GARD VIOGNIER CHARTREUX BLC 5 L</t>
  </si>
  <si>
    <t>02202</t>
  </si>
  <si>
    <t>BIB IGP MED JARDINETTES 5L ROSE</t>
  </si>
  <si>
    <t>02201</t>
  </si>
  <si>
    <t xml:space="preserve">BIB IGP MED JARDINETTES 5L ROUGE </t>
  </si>
  <si>
    <t>IGP OC</t>
  </si>
  <si>
    <t>00579</t>
  </si>
  <si>
    <t>BIB IGP OC CUVEE CHARTREUX BLANC 10 L</t>
  </si>
  <si>
    <t>00576</t>
  </si>
  <si>
    <t>BIB IGP OC CUVEE CHARTREUX BLANC 5 L</t>
  </si>
  <si>
    <t>00237</t>
  </si>
  <si>
    <t>BIB IGP OC MERLOT MARGAROT ROUGE 10L</t>
  </si>
  <si>
    <t>00238</t>
  </si>
  <si>
    <t>BIB IGP OC MERLOT MARGAROT ROUGE 3L</t>
  </si>
  <si>
    <t>00239</t>
  </si>
  <si>
    <t>BIB IGP OC MERLOT MARGAROT ROUGE 5L</t>
  </si>
  <si>
    <t>01407</t>
  </si>
  <si>
    <t>BIB IGP OC MON HISTOIRE CLAVEL BLANC 5 L</t>
  </si>
  <si>
    <t>01409</t>
  </si>
  <si>
    <t>BIB IGP OC MON HISTOIRE CLAVEL ROSE 5 L</t>
  </si>
  <si>
    <t>01408</t>
  </si>
  <si>
    <t>BIB IGP OC MON HISTOIRE CLAVEL ROUGE 5 L</t>
  </si>
  <si>
    <t>01851</t>
  </si>
  <si>
    <t>BIB IGP VAR BIO LA GOUJONNE BLANC 5 L</t>
  </si>
  <si>
    <t>01849</t>
  </si>
  <si>
    <t>BIB IGP VAR BIO LA GOUJONNE ROSE 5 L</t>
  </si>
  <si>
    <t>01850</t>
  </si>
  <si>
    <t>BIB IGP VAR BIO LA GOUJONNE ROUGE 5 L</t>
  </si>
  <si>
    <t>02200</t>
  </si>
  <si>
    <t xml:space="preserve">BIB LUBERON JARDINETTES 5L BLC </t>
  </si>
  <si>
    <t>01250</t>
  </si>
  <si>
    <t>BIB SANGRIA 3 L</t>
  </si>
  <si>
    <t>00255</t>
  </si>
  <si>
    <t>BIB VDF GRIS MARGAROT ROSE 10 L</t>
  </si>
  <si>
    <t>00256</t>
  </si>
  <si>
    <t>BIB VDF GRIS MARGAROT ROSE 5 L</t>
  </si>
  <si>
    <t>01766</t>
  </si>
  <si>
    <t>BIB VDF MARGAROT ROUGE 11° 10 L</t>
  </si>
  <si>
    <t>01765</t>
  </si>
  <si>
    <t>BIB VDF MARGAROT ROUGE 11° 5 L</t>
  </si>
  <si>
    <t>00257</t>
  </si>
  <si>
    <t>BIB VDF ROSE FRUITE MARGAROT 10L</t>
  </si>
  <si>
    <t>00258</t>
  </si>
  <si>
    <t>BIB VDF ROSE FRUITE MARGAROT 5L</t>
  </si>
  <si>
    <t>02089</t>
  </si>
  <si>
    <t>BIB VDP INSTANT PLAISIR ADV BLANC 5 L</t>
  </si>
  <si>
    <t>02088</t>
  </si>
  <si>
    <t>BIB VDP INSTANT PLAISIR ADV ROSE 5 L</t>
  </si>
  <si>
    <t>00725</t>
  </si>
  <si>
    <t>BIERE 3 ROIS AMBREE 33 CL</t>
  </si>
  <si>
    <t>00740</t>
  </si>
  <si>
    <t>BIERE 3 ROIS BLANCHE 33 CL</t>
  </si>
  <si>
    <t>00726</t>
  </si>
  <si>
    <t>BIERE 3 ROIS BLONDE 33 CL</t>
  </si>
  <si>
    <t>01866</t>
  </si>
  <si>
    <t>BIERE 3 ROIS IPA 33 CL</t>
  </si>
  <si>
    <t>IPA</t>
  </si>
  <si>
    <t>00621</t>
  </si>
  <si>
    <t>BIERE ALARYK AMBREE 33 CL</t>
  </si>
  <si>
    <t>00617</t>
  </si>
  <si>
    <t>BIERE ALARYK BLANCHE 33 CL</t>
  </si>
  <si>
    <t>00622</t>
  </si>
  <si>
    <t>BIERE ALARYK BLANCHE 75 CL</t>
  </si>
  <si>
    <t>00618</t>
  </si>
  <si>
    <t>BIERE ALARYK BLONDE 33 CL</t>
  </si>
  <si>
    <t>00623</t>
  </si>
  <si>
    <t>BIERE ALARYK BLONDE 75 CL</t>
  </si>
  <si>
    <t>01547</t>
  </si>
  <si>
    <t>BIERE ALARYK BRUNE 33 CL</t>
  </si>
  <si>
    <t>00620</t>
  </si>
  <si>
    <t>02158</t>
  </si>
  <si>
    <t>BIERE ALARYK IMPERIAL STOUT 33 CL</t>
  </si>
  <si>
    <t>00619</t>
  </si>
  <si>
    <t>BIERE ALARYK IPA 33 CL</t>
  </si>
  <si>
    <t>00624</t>
  </si>
  <si>
    <t>BIERE ALARYK IPA 75 CL</t>
  </si>
  <si>
    <t>01548</t>
  </si>
  <si>
    <t>BIERE ALARYK TRIPLE GRAIN 33 CL</t>
  </si>
  <si>
    <t>01586</t>
  </si>
  <si>
    <t>BIERE ALTITUDE 1050 BLANCHE VENTOUR 33CL</t>
  </si>
  <si>
    <t>01587</t>
  </si>
  <si>
    <t>02165</t>
  </si>
  <si>
    <t>BIERE ALTITUDE 1650 AMBREE 33 CL</t>
  </si>
  <si>
    <t>01589</t>
  </si>
  <si>
    <t>BIERE ALTITUDE 1850 AMBREE TEMPETE 33 CL</t>
  </si>
  <si>
    <t>01588</t>
  </si>
  <si>
    <t>BIERE ALTITUDE 1912 BLONDE SOMMET 33CL</t>
  </si>
  <si>
    <t>02183</t>
  </si>
  <si>
    <t>BIERE AUSSAU AMERICAN IPA 33CL</t>
  </si>
  <si>
    <t>02188</t>
  </si>
  <si>
    <t>BIERE AUSSAU AMERICAN WHEAT ALE 33CL</t>
  </si>
  <si>
    <t>02117</t>
  </si>
  <si>
    <t>BIERE AUSSAU BAD FLAMINGO 33 CL</t>
  </si>
  <si>
    <t>02185</t>
  </si>
  <si>
    <t>BIERE AUSSAU BELGIAN STRONG ALE 33CL</t>
  </si>
  <si>
    <t>02184</t>
  </si>
  <si>
    <t>BIERE AUSSAU BROWN ALE BRUNE 33CL</t>
  </si>
  <si>
    <t>02111</t>
  </si>
  <si>
    <t>BIERE AUSSAU BURNING MAN 33 CL</t>
  </si>
  <si>
    <t>02113</t>
  </si>
  <si>
    <t>BIERE AUSSAU DE PRINTEMPS 33 CL</t>
  </si>
  <si>
    <t>02114</t>
  </si>
  <si>
    <t>BIERE AUSSAU DE PRINTEMPS 75 CL</t>
  </si>
  <si>
    <t>02112</t>
  </si>
  <si>
    <t>BIERE AUSSAU FLYING GLOOM 33 CL</t>
  </si>
  <si>
    <t>02187</t>
  </si>
  <si>
    <t>BIERE AUSSAU HANKY PANKY 33CL</t>
  </si>
  <si>
    <t>02109</t>
  </si>
  <si>
    <t>BIERE AUSSAU LAGER BELOVER 33 CL</t>
  </si>
  <si>
    <t>02110</t>
  </si>
  <si>
    <t>BIERE AUSSAU OAKY MONKY 33 CL</t>
  </si>
  <si>
    <t>02108</t>
  </si>
  <si>
    <t>BIERE AUSSAU SUMMER HIT 33 CL</t>
  </si>
  <si>
    <t>02115</t>
  </si>
  <si>
    <t>BIERE AUSSAU TRICOLORE BLONDE 33 CL</t>
  </si>
  <si>
    <t>02116</t>
  </si>
  <si>
    <t>BIERE AUSSAU TRICOLORE BLONDE 75 CL</t>
  </si>
  <si>
    <t>02121</t>
  </si>
  <si>
    <t>BIERE AUSSAU TRICOLORE MAGNUM</t>
  </si>
  <si>
    <t>02186</t>
  </si>
  <si>
    <t>BIERE AUSSAU TROPICAL WAVE 33CL</t>
  </si>
  <si>
    <t>00755</t>
  </si>
  <si>
    <t>BIERE BIRE BARE AMBREE 33 CL</t>
  </si>
  <si>
    <t>00732</t>
  </si>
  <si>
    <t>BIERE BIRE BARE BLANCHE 33 CL</t>
  </si>
  <si>
    <t>00733</t>
  </si>
  <si>
    <t>BIERE BIRE BARE BLONDE 33 CL</t>
  </si>
  <si>
    <t>01562</t>
  </si>
  <si>
    <t>BIERE BIRRIFICIO DEL.GRANDA KEI OS 33 CL</t>
  </si>
  <si>
    <t>01561</t>
  </si>
  <si>
    <t>BIERE BIRRIFICIO DEL.GRANDA KLOE 33 CL</t>
  </si>
  <si>
    <t>01560</t>
  </si>
  <si>
    <t>BIERE BIRRIFICIO GRANDA SWEETCH 33 CL</t>
  </si>
  <si>
    <t>01755</t>
  </si>
  <si>
    <t>BIERE FFA L'OFFICIELLE BLANCHE 33 CL</t>
  </si>
  <si>
    <t>01786</t>
  </si>
  <si>
    <t>BIERE FFA L'OFFICIELLE IPA 33 CL</t>
  </si>
  <si>
    <t>01754</t>
  </si>
  <si>
    <t>BIERE FFA L'OFICIELLE BLONDE 33 CL</t>
  </si>
  <si>
    <t>01565</t>
  </si>
  <si>
    <t>BIERE FRENCH CORSAIR DARK LIGHT 33 CL</t>
  </si>
  <si>
    <t>01752</t>
  </si>
  <si>
    <t>BIERE FRENCH CORSAIR DARK MARLIN 33 CL</t>
  </si>
  <si>
    <t>01564</t>
  </si>
  <si>
    <t>BIERE FRENCH CORSAIR KRAKEN 33 CL</t>
  </si>
  <si>
    <t>01566</t>
  </si>
  <si>
    <t>BIERE FRENCH CORSAIR MEGALODON 33 CL</t>
  </si>
  <si>
    <t>01872</t>
  </si>
  <si>
    <t>BIERE GROSSE BECANE 33 CL</t>
  </si>
  <si>
    <t>01569</t>
  </si>
  <si>
    <t>BIERE HIRSCH HEFE WEISSE 50 CL</t>
  </si>
  <si>
    <t>01568</t>
  </si>
  <si>
    <t>BIERE HIRSCH HELLES 33 CL</t>
  </si>
  <si>
    <t>00730</t>
  </si>
  <si>
    <t>BIERE ORMADO INDIAN PALE ALE 33 CL</t>
  </si>
  <si>
    <t>02122</t>
  </si>
  <si>
    <t>BIERE PEPIOLE AMBREE 33 CL</t>
  </si>
  <si>
    <t>02027</t>
  </si>
  <si>
    <t>BIERE PEPIOLE BLANCHE 33 CL</t>
  </si>
  <si>
    <t>02030</t>
  </si>
  <si>
    <t>BIERE PEPIOLE BLANCHE 75 CL</t>
  </si>
  <si>
    <t>02028</t>
  </si>
  <si>
    <t>BIERE PEPIOLE BLONDE 33 CL</t>
  </si>
  <si>
    <t>02031</t>
  </si>
  <si>
    <t>BIERE PEPIOLE BLONDE 75 CL</t>
  </si>
  <si>
    <t>02029</t>
  </si>
  <si>
    <t>BIERE PEPIOLE IPA 33 CL</t>
  </si>
  <si>
    <t>02032</t>
  </si>
  <si>
    <t>BIERE PEPIOLE IPA 75 CL</t>
  </si>
  <si>
    <t>02181</t>
  </si>
  <si>
    <t>BIERE PETROLETTE AMBREE 33CL</t>
  </si>
  <si>
    <t>02182</t>
  </si>
  <si>
    <t>BIERE PETROLETTE AMBREE 75CL</t>
  </si>
  <si>
    <t>02179</t>
  </si>
  <si>
    <t>BIERE PETROLETTE BLANCHE 33CL</t>
  </si>
  <si>
    <t>02180</t>
  </si>
  <si>
    <t>BIERE PETROLETTE BLANCHE 75CL</t>
  </si>
  <si>
    <t>00739</t>
  </si>
  <si>
    <t>BIERE PETROLETTE BLONDE 33 CL</t>
  </si>
  <si>
    <t>02106</t>
  </si>
  <si>
    <t>BIERE PETROLETTE BLONDE 75 CL</t>
  </si>
  <si>
    <t>02107</t>
  </si>
  <si>
    <t>BIERE PETROLETTE BLONDE MAGNUM</t>
  </si>
  <si>
    <t>01970</t>
  </si>
  <si>
    <t>BIERE RADUGA LAST SUMMER 50 CL</t>
  </si>
  <si>
    <t>01971</t>
  </si>
  <si>
    <t>BIERE RADUGA METROPOLIS 50 CL</t>
  </si>
  <si>
    <t>01968</t>
  </si>
  <si>
    <t>BIERE RADUGA PILS 50 CL</t>
  </si>
  <si>
    <t>02078</t>
  </si>
  <si>
    <t>BIERE RADUGA SAMURAI REBELLION 50 CL</t>
  </si>
  <si>
    <t>02077</t>
  </si>
  <si>
    <t>BIERE RADUGA TROPICAL HEAT 50 CL</t>
  </si>
  <si>
    <t>02081</t>
  </si>
  <si>
    <t>BIERE WHITEWATER BELFAST ALE 50CL</t>
  </si>
  <si>
    <t>02079</t>
  </si>
  <si>
    <t>BIERE WHITEWATER BELFAST BLACK 50CL</t>
  </si>
  <si>
    <t>02080</t>
  </si>
  <si>
    <t>BIERE WHITEWATER BELFAST LAGER 50CL</t>
  </si>
  <si>
    <t>02189</t>
  </si>
  <si>
    <t>BIERE WHITEWATER BELFAST REBEL IPA 50CL</t>
  </si>
  <si>
    <t>01163</t>
  </si>
  <si>
    <t>BILLES NETTOYANTES POUR CARAFE LUDIVIN</t>
  </si>
  <si>
    <t>VINOLEM</t>
  </si>
  <si>
    <t>00056</t>
  </si>
  <si>
    <t>BITTER ANGOSTURA AROMATIC 20 CL</t>
  </si>
  <si>
    <t>DUGAS</t>
  </si>
  <si>
    <t>01715</t>
  </si>
  <si>
    <t>BLOC FOIE GRAS CANARD 80 GR</t>
  </si>
  <si>
    <t>01708</t>
  </si>
  <si>
    <t>BOCAL CERISES DE M. JOSEPH 350 ML 20%</t>
  </si>
  <si>
    <t>JOSEPH CARTRON</t>
  </si>
  <si>
    <t>01162</t>
  </si>
  <si>
    <t>BOUCHON CHAMPAGNE METAL NOIR</t>
  </si>
  <si>
    <t>00663</t>
  </si>
  <si>
    <t>BOUCHON CONIQUE</t>
  </si>
  <si>
    <t>00665</t>
  </si>
  <si>
    <t>BOUCHON LIEGE POUR VINAIGRIER</t>
  </si>
  <si>
    <t>00557</t>
  </si>
  <si>
    <t>BOUCHON VERSEUR DE CUBITAINER</t>
  </si>
  <si>
    <t>00490</t>
  </si>
  <si>
    <t>BOUCHON VERSEUR L901</t>
  </si>
  <si>
    <t>01024</t>
  </si>
  <si>
    <t>BOURBON FOUR ROSES SINGLE BARREL</t>
  </si>
  <si>
    <t>01023</t>
  </si>
  <si>
    <t>BOURBON FOURS ROSES SMAL BATCH</t>
  </si>
  <si>
    <t>02065</t>
  </si>
  <si>
    <t>BOURBON KENTUCKY VINTAGE LE CERCLE</t>
  </si>
  <si>
    <t>02071</t>
  </si>
  <si>
    <t>BOURBON WILLETT POT STILL RESERVE</t>
  </si>
  <si>
    <t>00057</t>
  </si>
  <si>
    <t>BOURBON WOODFORD RESERVE D.OAKED</t>
  </si>
  <si>
    <t>01832</t>
  </si>
  <si>
    <t>BRDX C/BLAYE PROMESSE DE DOURTHE ROUGE</t>
  </si>
  <si>
    <t>00262</t>
  </si>
  <si>
    <t>BROUILLY CLOS BATY ROUGE</t>
  </si>
  <si>
    <t>01982</t>
  </si>
  <si>
    <t>BROUILLY PIERREUX DUBOST ROUGE</t>
  </si>
  <si>
    <t>02159</t>
  </si>
  <si>
    <t>BROUILLY VIEILLES VIGNES DUBOST ROUGE</t>
  </si>
  <si>
    <t>01834</t>
  </si>
  <si>
    <t>C.NIMES CHT MARGAROT RESERVE PERSO RGE</t>
  </si>
  <si>
    <t>01314</t>
  </si>
  <si>
    <t>C/ D'AUVERGNE DESPRAT LA LEGENDAIRE BLC</t>
  </si>
  <si>
    <t>01341</t>
  </si>
  <si>
    <t>C/ LANGU. CHT LA SAUVAGEONNE G.B. BLANC</t>
  </si>
  <si>
    <t>02001</t>
  </si>
  <si>
    <t>C/ ROUSSILLON N°153 ADV BLANC</t>
  </si>
  <si>
    <t>02000</t>
  </si>
  <si>
    <t>C/ ROUSSILLON N°153 ADV ROUGE</t>
  </si>
  <si>
    <t>01504</t>
  </si>
  <si>
    <t>C/BLAYE CHT MAZEROLLE BENOIT ROUGE</t>
  </si>
  <si>
    <t>01580</t>
  </si>
  <si>
    <t>C/CATAL. LA RETRO LAFAGE ROUGE</t>
  </si>
  <si>
    <t>01171</t>
  </si>
  <si>
    <t>C/CATAL. MIRAFLORS SLEEVE LAFAGE ROSE</t>
  </si>
  <si>
    <t>00632</t>
  </si>
  <si>
    <t>C/CATALANE VIEILLE MULE J.CARREL BLC</t>
  </si>
  <si>
    <t>00631</t>
  </si>
  <si>
    <t>C/CATALANE VIEILLE MULE J.CARREL RGE</t>
  </si>
  <si>
    <t>02006</t>
  </si>
  <si>
    <t>C/CATALANES CHARDONNAY RESERVE ADV BLANC</t>
  </si>
  <si>
    <t>02005</t>
  </si>
  <si>
    <t>C/CATALANES GRENACHE STELLAIRE ADV ROSE</t>
  </si>
  <si>
    <t>02007</t>
  </si>
  <si>
    <t>C/CATALANES VIOGNIER CLASSIC ADV BLANC</t>
  </si>
  <si>
    <t>01876</t>
  </si>
  <si>
    <t>C/DU JURA 2 GRAINS DE PARADIS BAUD BLC</t>
  </si>
  <si>
    <t>01875</t>
  </si>
  <si>
    <t>C/DU JURA CHARDONNAY FLOR BAUD BLANC</t>
  </si>
  <si>
    <t>01874</t>
  </si>
  <si>
    <t>C/DU JURA POULSARD EN ROUGEMONT BAUD RGE</t>
  </si>
  <si>
    <t>01877</t>
  </si>
  <si>
    <t>C/DU JURA SAVAGNIN L'UN BAUD BLANC</t>
  </si>
  <si>
    <t>01878</t>
  </si>
  <si>
    <t>C/DU JURA VIN JAUNE BAUD</t>
  </si>
  <si>
    <t>01169</t>
  </si>
  <si>
    <t>C/GASCO. TARIQUET CHARDONNAY CHENIN BLC</t>
  </si>
  <si>
    <t>01170</t>
  </si>
  <si>
    <t>C/GASCO. TARIQUET PREMIERES GRIVES BLANC</t>
  </si>
  <si>
    <t>01638</t>
  </si>
  <si>
    <t>C/GASCOGNE TARIQUET AMPLITUDE BLANC</t>
  </si>
  <si>
    <t>01168</t>
  </si>
  <si>
    <t>C/GASCOGNE TARIQUET CLASSIC BLANC</t>
  </si>
  <si>
    <t>01284</t>
  </si>
  <si>
    <t>C/ROUSS. AUTHENTIQUE LAFAGE ROUGE</t>
  </si>
  <si>
    <t>02002</t>
  </si>
  <si>
    <t>C/ROUSSILLON VILL. RD900 RESERVE ADV RGE</t>
  </si>
  <si>
    <t>02003</t>
  </si>
  <si>
    <t>C/ROUSSILLON VILLAGES ALTATURA ADV ROUGE</t>
  </si>
  <si>
    <t>02004</t>
  </si>
  <si>
    <t>C/ROUSSILLON VILLAGES OPPULUM ADV ROUGE</t>
  </si>
  <si>
    <t>01441</t>
  </si>
  <si>
    <t>CAHORS OSMIN ROUGE</t>
  </si>
  <si>
    <t>02163</t>
  </si>
  <si>
    <t>CAIRANNE RESTANQUE ET GARRIGUES ROUGE</t>
  </si>
  <si>
    <t>00536</t>
  </si>
  <si>
    <t>CAISSE 3 BTS EPICURIENNE ROUGE</t>
  </si>
  <si>
    <t>01263</t>
  </si>
  <si>
    <t>CAISSE BOIS 2 BTS COLLECTION EPICURIENNE</t>
  </si>
  <si>
    <t>00787</t>
  </si>
  <si>
    <t>CALVADOS PAYS D'AUGE ROGER GROULT 12 ANS</t>
  </si>
  <si>
    <t>00059</t>
  </si>
  <si>
    <t>CALVADOS PAYS D'AUGE ROGER GROULT 3 ANS</t>
  </si>
  <si>
    <t>00060</t>
  </si>
  <si>
    <t>CALVADOS PAYS D'AUGE ROGER GROULT 8 ANS</t>
  </si>
  <si>
    <t>00022</t>
  </si>
  <si>
    <t>CARAFE FIRST SWEIZEL 750 ML COMPT.SOMMEL</t>
  </si>
  <si>
    <t>00023</t>
  </si>
  <si>
    <t>CARAFE FRESHNESS C&amp;S 1L BOUCHON</t>
  </si>
  <si>
    <t>00882</t>
  </si>
  <si>
    <t>CARAFE FUSION 165 CL SOUFFLE BOUCHE HP</t>
  </si>
  <si>
    <t>00883</t>
  </si>
  <si>
    <t xml:space="preserve">CARAFE OENOMUST 75 CL VIN FRAIS SOUFFLE </t>
  </si>
  <si>
    <t>02176</t>
  </si>
  <si>
    <t>CARAFE VINO GRANDE 1 L SPIEGELAU</t>
  </si>
  <si>
    <t>1 L</t>
  </si>
  <si>
    <t>01383</t>
  </si>
  <si>
    <t>CARTE BON CADEAU</t>
  </si>
  <si>
    <t>DIVERS</t>
  </si>
  <si>
    <t>00892</t>
  </si>
  <si>
    <t>CASAS PATRONALES CARMENERE CHILI ROUGE</t>
  </si>
  <si>
    <t>00893</t>
  </si>
  <si>
    <t>CASAS PATRONALES SAUVIGNON CHILI BLANC</t>
  </si>
  <si>
    <t>01427</t>
  </si>
  <si>
    <t>CASAS PATRONALES SYRAH RESERVA CHILI RGE</t>
  </si>
  <si>
    <t>01978</t>
  </si>
  <si>
    <t>CASSIS CLOS D'ALBIZZI ALTAIS BLANC 2018</t>
  </si>
  <si>
    <t>01977</t>
  </si>
  <si>
    <t>CASSIS CLOS D'ALBIZZI ALTAIS BLANC 2019</t>
  </si>
  <si>
    <t>01975</t>
  </si>
  <si>
    <t>CASSIS CLOS D'ALBIZZI TRADITION BLANC</t>
  </si>
  <si>
    <t>01976</t>
  </si>
  <si>
    <t>CASSIS CLOS D'ALBIZZI TRADITION ROSE</t>
  </si>
  <si>
    <t>00367</t>
  </si>
  <si>
    <t>CASSIS FONTCREUSE BLANC</t>
  </si>
  <si>
    <t>00369</t>
  </si>
  <si>
    <t>CASSIS FONTCREUSE ROSE</t>
  </si>
  <si>
    <t>00370</t>
  </si>
  <si>
    <t>CASSIS PATERNEL BLANC</t>
  </si>
  <si>
    <t>00371</t>
  </si>
  <si>
    <t>CASSIS PATERNEL ROSE</t>
  </si>
  <si>
    <t>01038</t>
  </si>
  <si>
    <t>CAVIAR D'AUBERGINES 80 GR</t>
  </si>
  <si>
    <t>01785</t>
  </si>
  <si>
    <t>CAVIAR DE CORNICHONS 120 G</t>
  </si>
  <si>
    <t>01094</t>
  </si>
  <si>
    <t>CAVIAR DIVA 100 GR</t>
  </si>
  <si>
    <t>00980</t>
  </si>
  <si>
    <t>CAVIAR DIVA 30 GR</t>
  </si>
  <si>
    <t>00981</t>
  </si>
  <si>
    <t>CAVIAR DIVA 50 GR</t>
  </si>
  <si>
    <t>01095</t>
  </si>
  <si>
    <t>CAVIAR EBENE 100 GR</t>
  </si>
  <si>
    <t>01096</t>
  </si>
  <si>
    <t>CAVIAR EBENE 125 GR</t>
  </si>
  <si>
    <t>00982</t>
  </si>
  <si>
    <t>CAVIAR EBENE 30 GR</t>
  </si>
  <si>
    <t>00983</t>
  </si>
  <si>
    <t>CAVIAR EBENE 50 GR</t>
  </si>
  <si>
    <t>01522</t>
  </si>
  <si>
    <t>CAVIAR N°3 30 GR</t>
  </si>
  <si>
    <t>01948</t>
  </si>
  <si>
    <t>CAVIAR N°3 50 GR</t>
  </si>
  <si>
    <t>01609</t>
  </si>
  <si>
    <t>CDP CHT BORM.INST.PARCELLAIRE BLC MAGNUM</t>
  </si>
  <si>
    <t>01308</t>
  </si>
  <si>
    <t>CDP CHT BORM.INST.PARCELLAIRE RGE MAGNUM</t>
  </si>
  <si>
    <t>01757</t>
  </si>
  <si>
    <t>CDP CHT BORMET. PIC ST MARTIN RGE MAGNUM</t>
  </si>
  <si>
    <t>02118</t>
  </si>
  <si>
    <t>CDP CHT BORMETTE COTE ET MER ROSE MAGNUM</t>
  </si>
  <si>
    <t>01758</t>
  </si>
  <si>
    <t xml:space="preserve">CDP CHT BORMETTE INST PATERNEL 2017 RGE </t>
  </si>
  <si>
    <t>01835</t>
  </si>
  <si>
    <t>CDP CHT BORMETTES COTE ET MER BLANC</t>
  </si>
  <si>
    <t>01972</t>
  </si>
  <si>
    <t>CDP CHT BORMETTES COTE ET MER BLC 50 CL</t>
  </si>
  <si>
    <t>02120</t>
  </si>
  <si>
    <t>CDP CHT BORMETTES COTE ET MER BLC MAGNUM</t>
  </si>
  <si>
    <t>01973</t>
  </si>
  <si>
    <t>CDP CHT BORMETTES COTE ET MER RGE 50 CL</t>
  </si>
  <si>
    <t>01203</t>
  </si>
  <si>
    <t>CDP CHT BORMETTES COTE ET MER ROSE</t>
  </si>
  <si>
    <t>01974</t>
  </si>
  <si>
    <t>CDP CHT BORMETTES COTE ET MER ROSE 50 CL</t>
  </si>
  <si>
    <t>01305</t>
  </si>
  <si>
    <t>CDP CHT BORMETTES COTE ET MER ROUGE</t>
  </si>
  <si>
    <t>02119</t>
  </si>
  <si>
    <t>CDP CHT BORMETTES COTE ET MER ROUGE MAG</t>
  </si>
  <si>
    <t>01202</t>
  </si>
  <si>
    <t>CDP CHT BORMETTES HELENE BLANC</t>
  </si>
  <si>
    <t>01699</t>
  </si>
  <si>
    <t>CDP CHT BORMETTES HELENE BLANC MAGNUM</t>
  </si>
  <si>
    <t>02020</t>
  </si>
  <si>
    <t>CDP CHT BORMETTES INST.PARCELL. RGE 2020</t>
  </si>
  <si>
    <t>01306</t>
  </si>
  <si>
    <t>CDP CHT BORMETTES INST.PARCELLAIRE BLANC</t>
  </si>
  <si>
    <t>01212</t>
  </si>
  <si>
    <t>CDP CHT BORMETTES INST.PARCELLAIRE ROSE</t>
  </si>
  <si>
    <t>01429</t>
  </si>
  <si>
    <t>CDP CHT BORMETTES L'ARGENTI. ROSE MAGNUM</t>
  </si>
  <si>
    <t>01204</t>
  </si>
  <si>
    <t>CDP CHT BORMETTES L'ARGENTIERE ROSE</t>
  </si>
  <si>
    <t>01309</t>
  </si>
  <si>
    <t>CDP CHT BORMETTES PATER ROUGE</t>
  </si>
  <si>
    <t>01201</t>
  </si>
  <si>
    <t>CDP CHT BORMETTES PIC ST MARTIN ROUGE</t>
  </si>
  <si>
    <t>00594</t>
  </si>
  <si>
    <t>CDP CUVEE BELLE POULE ROUET BLANC</t>
  </si>
  <si>
    <t>00585</t>
  </si>
  <si>
    <t>CDP CUVEE BELLE POULE ROUET ROSE</t>
  </si>
  <si>
    <t>00586</t>
  </si>
  <si>
    <t>CDP CUVEE BELLE POULE ROUET ROUGE</t>
  </si>
  <si>
    <t>01780</t>
  </si>
  <si>
    <t>CDP CUVEE BELLE POULE ROUET ROUGE MAGNUM</t>
  </si>
  <si>
    <t>00584</t>
  </si>
  <si>
    <t>CDP CUVEE COEUR ESTERELLE ROUET BLANC</t>
  </si>
  <si>
    <t>01059</t>
  </si>
  <si>
    <t>CDP CUVEE ESTEREL ROUET ROUGE</t>
  </si>
  <si>
    <t>00583</t>
  </si>
  <si>
    <t>CDP CUVEE ESTERELLE ROUET ROSE</t>
  </si>
  <si>
    <t>00385</t>
  </si>
  <si>
    <t>CDP GAMALI LA GOUJONNE BLANC</t>
  </si>
  <si>
    <t>00386</t>
  </si>
  <si>
    <t>CDP GAMALI LA GOUJONNE ROSE</t>
  </si>
  <si>
    <t>00387</t>
  </si>
  <si>
    <t>CDP GAMALI LA GOUJONNE ROUGE</t>
  </si>
  <si>
    <t>00397</t>
  </si>
  <si>
    <t>CDP L DE LAUZADE ROUGE 37,5 CL</t>
  </si>
  <si>
    <t>01812</t>
  </si>
  <si>
    <t>CDP OTT CHT DE SELLE ROUGE</t>
  </si>
  <si>
    <t>01811</t>
  </si>
  <si>
    <t>CDP OTT CLOS MIREILLE BLANC DE BLANC</t>
  </si>
  <si>
    <t>02026</t>
  </si>
  <si>
    <t>CDP STE VICTOIRE CUVEE PACOULINE ROUGE</t>
  </si>
  <si>
    <t>01127</t>
  </si>
  <si>
    <t>CDP STE VICTOIRE MAS DE CADENET ROUGE</t>
  </si>
  <si>
    <t>02212</t>
  </si>
  <si>
    <t>CDP ULTIMATE PROVENCE BLANC</t>
  </si>
  <si>
    <t>02210</t>
  </si>
  <si>
    <t>CDP ULTIMATE PROVENCE ROSE</t>
  </si>
  <si>
    <t>02213</t>
  </si>
  <si>
    <t>CDP ULTIMATE PROVENCE ROSE JEROBOAM</t>
  </si>
  <si>
    <t>02211</t>
  </si>
  <si>
    <t>CDP ULTIMATE PROVENCE ROSE MAGNUM</t>
  </si>
  <si>
    <t>01624</t>
  </si>
  <si>
    <t>CDR CHATEAU DES TOURS 2013 ROUGE</t>
  </si>
  <si>
    <t>01966</t>
  </si>
  <si>
    <t>CDR CHATEAU ST ROCH ROUGE</t>
  </si>
  <si>
    <t>02094</t>
  </si>
  <si>
    <t>CDR CHEVALIER ANTHELME CHARTREUX RGE MAG</t>
  </si>
  <si>
    <t>00570</t>
  </si>
  <si>
    <t>CDR CHEVALIER ANTHELME CHARTREUX ROUGE</t>
  </si>
  <si>
    <t>01623</t>
  </si>
  <si>
    <t>CDR CHT FONSALETTE 2009 ROUGE</t>
  </si>
  <si>
    <t>01959</t>
  </si>
  <si>
    <t>CDR CHT FONSALETTE 2010 ROUGE</t>
  </si>
  <si>
    <t>02039</t>
  </si>
  <si>
    <t>CDR JARDIN SECRET MONTIRIUS ROUGE</t>
  </si>
  <si>
    <t>02087</t>
  </si>
  <si>
    <t>CDR PONT DE PIERRES DURIEU ROUGE</t>
  </si>
  <si>
    <t>00866</t>
  </si>
  <si>
    <t>CDR PRIMEUR REGULUS CLAVEL ROUGE</t>
  </si>
  <si>
    <t>00407</t>
  </si>
  <si>
    <t>CDR REGULUS CLAVEL BLANC</t>
  </si>
  <si>
    <t>00408</t>
  </si>
  <si>
    <t>CDR REGULUS CLAVEL ROSE</t>
  </si>
  <si>
    <t>00409</t>
  </si>
  <si>
    <t>CDR REGULUS CLAVEL ROUGE</t>
  </si>
  <si>
    <t>00597</t>
  </si>
  <si>
    <t>CDR REGULUS CLAVEL ROUGE MAGNUM</t>
  </si>
  <si>
    <t>02191</t>
  </si>
  <si>
    <t>CDR RONRHONE CHARTREUX BLANC</t>
  </si>
  <si>
    <t>02203</t>
  </si>
  <si>
    <t>CDR RONRHONE CHARTREUX ROSE</t>
  </si>
  <si>
    <t>02190</t>
  </si>
  <si>
    <t>CDR RONRHONE CHARTREUX ROUGE</t>
  </si>
  <si>
    <t>02162</t>
  </si>
  <si>
    <t>CDR VILL. PLAN DE DIEU ELYSIUM RGE</t>
  </si>
  <si>
    <t>01340</t>
  </si>
  <si>
    <t>CDR VILL. ST GERV CLAIR DE LUNE RGE JERO</t>
  </si>
  <si>
    <t>00598</t>
  </si>
  <si>
    <t>CDR VILL.CHUSCLAN CORDELIA ROUGE MAGNUM</t>
  </si>
  <si>
    <t>00600</t>
  </si>
  <si>
    <t>CDR VILL.ST GER CLAIR DE LUNE RGE MAGNUM</t>
  </si>
  <si>
    <t>00601</t>
  </si>
  <si>
    <t>CDR VILL.ST GERV. SYRIUS ROUGE JEROBOAM</t>
  </si>
  <si>
    <t>01466</t>
  </si>
  <si>
    <t>CDR VILL.ST GERVAIS CLAN DES LOUPS BLANC</t>
  </si>
  <si>
    <t>01465</t>
  </si>
  <si>
    <t>CDR VILL.ST GERVAIS CLAN DES LOUPS ROUGE</t>
  </si>
  <si>
    <t>01221</t>
  </si>
  <si>
    <t>CDR VILL.ST GERVAIS SYRIUS BLANC MAGNUM</t>
  </si>
  <si>
    <t>00599</t>
  </si>
  <si>
    <t>CDR VILL.ST GERVAIS SYRIUS ROUGE MAGNUM</t>
  </si>
  <si>
    <t>00411</t>
  </si>
  <si>
    <t>CDR VILLAGE CHUSCLAN CORDELIA ROUGE</t>
  </si>
  <si>
    <t>00414</t>
  </si>
  <si>
    <t>CDR VILLAGE ST GERVAIS CLAIR DE LUNE BLC</t>
  </si>
  <si>
    <t>00415</t>
  </si>
  <si>
    <t>CDR VILLAGE ST GERVAIS CLAIR DE LUNE RGE</t>
  </si>
  <si>
    <t>00596</t>
  </si>
  <si>
    <t>CDR VILLAGE ST GERVAIS SYRIUS BLANC</t>
  </si>
  <si>
    <t>00416</t>
  </si>
  <si>
    <t>CDR VILLAGE ST GERVAIS SYRIUS ROUGE</t>
  </si>
  <si>
    <t>01741</t>
  </si>
  <si>
    <t>CDR VILLAGES ST GERV. ECLIPSE RGE JEROBO</t>
  </si>
  <si>
    <t>01740</t>
  </si>
  <si>
    <t>CDR VILLAGES ST GERV. ECLIPSE RGE MAGNUM</t>
  </si>
  <si>
    <t>01739</t>
  </si>
  <si>
    <t>CDR VILLAGES ST GERVAIS ECLIPSE ROUGE</t>
  </si>
  <si>
    <t>01151</t>
  </si>
  <si>
    <t>CELESTE VIN MOUSSEUX CLAVEL BLANC</t>
  </si>
  <si>
    <t>01620</t>
  </si>
  <si>
    <t>CH9 DU PAPE CHT RAYAS 2006 ROUGE</t>
  </si>
  <si>
    <t>01621</t>
  </si>
  <si>
    <t>CH9 DU PAPE CHT RAYAS 2007 ROUGE</t>
  </si>
  <si>
    <t>01957</t>
  </si>
  <si>
    <t>CH9 DU PAPE CHT RAYAS 2009 ROUGE</t>
  </si>
  <si>
    <t>00418</t>
  </si>
  <si>
    <t>CH9 DU PAPE LA GARDINE BLANC</t>
  </si>
  <si>
    <t>01622</t>
  </si>
  <si>
    <t>CH9 DU PAPE PIGNAN 2007 ROUGE</t>
  </si>
  <si>
    <t>01958</t>
  </si>
  <si>
    <t>CH9 DU PAPE PIGNAN 2010 ROUGE</t>
  </si>
  <si>
    <t>01066</t>
  </si>
  <si>
    <t>CH9 DU PAPE TELEGRAMME ROUGE 2019</t>
  </si>
  <si>
    <t>01281</t>
  </si>
  <si>
    <t>CH9 DU PAPE TRAD. GARDINE RGE MAGNUM CB</t>
  </si>
  <si>
    <t>00547</t>
  </si>
  <si>
    <t>CH9 DU PAPE TRADITION LA GARDINE ROUGE</t>
  </si>
  <si>
    <t>01065</t>
  </si>
  <si>
    <t>CH9 DU PAPE VIEUX TELEGRAPHE BLANC 2020</t>
  </si>
  <si>
    <t>01607</t>
  </si>
  <si>
    <t>CH9 DU PAPE VIEUX TELEGRAPHE ROUGE 2007</t>
  </si>
  <si>
    <t>01064</t>
  </si>
  <si>
    <t>CH9 DU PAPE VIEUX TELEGRAPHE ROUGE 2019</t>
  </si>
  <si>
    <t>02103</t>
  </si>
  <si>
    <t>CH9 LUCILE AVRIL DURIEU 2015 RGE MAGNUM</t>
  </si>
  <si>
    <t>02102</t>
  </si>
  <si>
    <t>CH9 LUCILE AVRIL DURIEU 2015 ROUGE</t>
  </si>
  <si>
    <t>02101</t>
  </si>
  <si>
    <t>CH9 LUCILE AVRIL DURIEU 2016 ROUGE</t>
  </si>
  <si>
    <t>02100</t>
  </si>
  <si>
    <t>CH9 LUCILE AVRIL DURIEU 2017 RGE MAGNUM</t>
  </si>
  <si>
    <t>02099</t>
  </si>
  <si>
    <t>CH9 LUCILE AVRIL DURIEU 2017 ROUGE</t>
  </si>
  <si>
    <t>02169</t>
  </si>
  <si>
    <t>CH9 LUCILE AVRIL DURIEU 2018 ROUGE</t>
  </si>
  <si>
    <t>02098</t>
  </si>
  <si>
    <t>CH9 LUCILE AVRIL DURIEU 2019 RGE MAGNUM</t>
  </si>
  <si>
    <t>02097</t>
  </si>
  <si>
    <t>CH9 LUCILE AVRIL DURIEU 2019 ROUGE</t>
  </si>
  <si>
    <t>02170</t>
  </si>
  <si>
    <t>CH9 LUCILE AVRIL DURIEU 2022 BLANC</t>
  </si>
  <si>
    <t>02096</t>
  </si>
  <si>
    <t>CH9 TRADITION DURIEU ROUGE</t>
  </si>
  <si>
    <t>02041</t>
  </si>
  <si>
    <t>CH9 VIEUX TELEGRAPHE 2020 ROUGE</t>
  </si>
  <si>
    <t>00275</t>
  </si>
  <si>
    <t>CHABLIS 1ER C. FOURCHAUME A.GEOFFROY BLC</t>
  </si>
  <si>
    <t>00606</t>
  </si>
  <si>
    <t>CHABLIS 1ER CRU BEAUROY A.GEOFFROY BLANC</t>
  </si>
  <si>
    <t>00276</t>
  </si>
  <si>
    <t>CHABLIS 1ER CRU VAU LIGNEAU A.G.BLANC</t>
  </si>
  <si>
    <t>00605</t>
  </si>
  <si>
    <t>CHABLIS DOMAINE VERGER A.GEOFFROY BLANC</t>
  </si>
  <si>
    <t>01960</t>
  </si>
  <si>
    <t>CHABLIS SIGNATURE ALAIN GEOFFROY BLANC</t>
  </si>
  <si>
    <t>01508</t>
  </si>
  <si>
    <t>CHAMP. C.DUCHENE CHARLES 7 BLANC DE BLC</t>
  </si>
  <si>
    <t>01507</t>
  </si>
  <si>
    <t>CHAMP. C.DUCHENE CHARLES 7 BLANC DE NOIR</t>
  </si>
  <si>
    <t>02105</t>
  </si>
  <si>
    <t>CHAMP. C.DUCHENE CHARLES 7 ROSE</t>
  </si>
  <si>
    <t>00976</t>
  </si>
  <si>
    <t>CHAMPAGNE CANARD DUCHENE CUV.LEONIE BRUT</t>
  </si>
  <si>
    <t>00520</t>
  </si>
  <si>
    <t>CHAMPAGNE CRISTAL ROEDERER BRUT 2014</t>
  </si>
  <si>
    <t>00639</t>
  </si>
  <si>
    <t>CHAMPAGNE HATON BLANC DE BLANC</t>
  </si>
  <si>
    <t>02177</t>
  </si>
  <si>
    <t>CHAMPAGNE HATON BLANC DE BLANC MAGNUM</t>
  </si>
  <si>
    <t>00640</t>
  </si>
  <si>
    <t>CHAMPAGNE HATON CUVEE BRUT EXTRA</t>
  </si>
  <si>
    <t>00328</t>
  </si>
  <si>
    <t>CHAMPAGNE HATON CUVEE CLASSIC</t>
  </si>
  <si>
    <t>01523</t>
  </si>
  <si>
    <t>CHAMPAGNE HATON CUVEE PURE</t>
  </si>
  <si>
    <t>00642</t>
  </si>
  <si>
    <t>CHAMPAGNE HATON CUVEE RESERVE</t>
  </si>
  <si>
    <t>01260</t>
  </si>
  <si>
    <t>CHAMPAGNE HATON CUVEE RESERVE 37.5 CL</t>
  </si>
  <si>
    <t>00643</t>
  </si>
  <si>
    <t>CHAMPAGNE HATON CUVEE RESERVE MAGNUM</t>
  </si>
  <si>
    <t>00644</t>
  </si>
  <si>
    <t>CHAMPAGNE HATON CUVEE ROSE</t>
  </si>
  <si>
    <t>00641</t>
  </si>
  <si>
    <t>CHAMPAGNE HATON CUVEE ROSE EXTRA</t>
  </si>
  <si>
    <t>02142</t>
  </si>
  <si>
    <t>CHAMPAGNE HATON EXTRA BLANC DE BLANC</t>
  </si>
  <si>
    <t>01304</t>
  </si>
  <si>
    <t>CHAMPAGNE HATON HERITAGE</t>
  </si>
  <si>
    <t>02143</t>
  </si>
  <si>
    <t>CHAMPAGNE HATON NOBLE VINTAGE</t>
  </si>
  <si>
    <t>01028</t>
  </si>
  <si>
    <t>CHAMPAGNE P-J B.EPOQUE MILLES. COFFRET</t>
  </si>
  <si>
    <t>01027</t>
  </si>
  <si>
    <t>CHAMPAGNE PERRIER-JOUET GRAND BRUT ETUI</t>
  </si>
  <si>
    <t>00659</t>
  </si>
  <si>
    <t>CHAMPAGNE R DE RUINART BRUT</t>
  </si>
  <si>
    <t>01813</t>
  </si>
  <si>
    <t>CHAMPAGNE ROEDERER BLANC DE BLANC 2013</t>
  </si>
  <si>
    <t>01805</t>
  </si>
  <si>
    <t>CHAMPAGNE ROEDERER BRUT COLLECTION 243</t>
  </si>
  <si>
    <t>01806</t>
  </si>
  <si>
    <t>CHAMPAGNE ROEDERER BRUT PREMIER MAGNUM</t>
  </si>
  <si>
    <t>00660</t>
  </si>
  <si>
    <t>CHAMPAGNE RUINART BLANC DE BLANC</t>
  </si>
  <si>
    <t>00661</t>
  </si>
  <si>
    <t>CHAMPAGNE RUINART ROSE</t>
  </si>
  <si>
    <t>00636</t>
  </si>
  <si>
    <t>CHAMPAGNE SOUTIRAN CUVEE ALEXANDRE BRUT</t>
  </si>
  <si>
    <t>00329</t>
  </si>
  <si>
    <t>CHAMPAGNE SOUTIRAN GC BLANC DE BLANCS</t>
  </si>
  <si>
    <t>00723</t>
  </si>
  <si>
    <t>CHAMPAGNE SOUTIRAN GC BRUT NATURE</t>
  </si>
  <si>
    <t>01778</t>
  </si>
  <si>
    <t>CHAMPAGNE SOUTIRAN GC COLL.PRIVEE MAGNUM</t>
  </si>
  <si>
    <t>00330</t>
  </si>
  <si>
    <t xml:space="preserve">CHAMPAGNE SOUTIRAN GC COLLECTION PRIVEE </t>
  </si>
  <si>
    <t>00722</t>
  </si>
  <si>
    <t>CHAMPAGNE SOUTIRAN GC MILLESI 2016 ETUI</t>
  </si>
  <si>
    <t>00721</t>
  </si>
  <si>
    <t>CHAMPAGNE SOUTIRAN GC PERLE NOIRE ETUI</t>
  </si>
  <si>
    <t>01777</t>
  </si>
  <si>
    <t>CHAMPAGNE SOUTIRAN GC PERLE NOIRE MAGNUM</t>
  </si>
  <si>
    <t>01779</t>
  </si>
  <si>
    <t>CHAMPAGNE SOUTIRAN GC SIGNATURE 37,5 CL</t>
  </si>
  <si>
    <t>00332</t>
  </si>
  <si>
    <t>CHAMPAGNE SOUTIRAN GC SIGNATURE BRUT</t>
  </si>
  <si>
    <t>01138</t>
  </si>
  <si>
    <t>CHAMPAGNE SOUTIRAN GC SIGNATURE JEROBOAM</t>
  </si>
  <si>
    <t>00724</t>
  </si>
  <si>
    <t>CHAMPAGNE SOUTIRAN GC SIGNATURE MAGNUM</t>
  </si>
  <si>
    <t>01619</t>
  </si>
  <si>
    <t>CHAMPAGNE SOUTIRAN ROSE GRAND CRU BRUT</t>
  </si>
  <si>
    <t>01506</t>
  </si>
  <si>
    <t>CHAMPAGNE THIENOT BLANC DE BLANC</t>
  </si>
  <si>
    <t>00333</t>
  </si>
  <si>
    <t>CHAMPAGNE THIENOT BRUT BLANC ETUI</t>
  </si>
  <si>
    <t>00334</t>
  </si>
  <si>
    <t>CHAMPAGNE THIENOT BRUT ROSE</t>
  </si>
  <si>
    <t>00830</t>
  </si>
  <si>
    <t>CHAMPAGNE THIENOT BRUT ROSE MAGNUM</t>
  </si>
  <si>
    <t>01370</t>
  </si>
  <si>
    <t>CHASS.-MONTRA. 1CC MORGEOT LAMY ROUGE</t>
  </si>
  <si>
    <t>01688</t>
  </si>
  <si>
    <t>CHASS.-MONTRACHET LES CHENES P.COLIN RGE</t>
  </si>
  <si>
    <t>01364</t>
  </si>
  <si>
    <t>CHASSAGNE-MONTRACHET DOM.LAMY-PILLOT BLC</t>
  </si>
  <si>
    <t>02033</t>
  </si>
  <si>
    <t>CHIANTI COLLI SENESI POGGIO ITA RGE</t>
  </si>
  <si>
    <t>01888</t>
  </si>
  <si>
    <t>CHINON MELLOT LES ROYAUX ROUGE</t>
  </si>
  <si>
    <t>00602</t>
  </si>
  <si>
    <t>CHOREY-LES-BEAUNE JL MALDANT BLANC</t>
  </si>
  <si>
    <t>01742</t>
  </si>
  <si>
    <t>CHOREY-LES-BEAUNE JL MALDANT BLC MAGNUM</t>
  </si>
  <si>
    <t>01131</t>
  </si>
  <si>
    <t>CHOREY-LES-BEAUNE JL MALDANT RGE 11 JERO</t>
  </si>
  <si>
    <t>01251</t>
  </si>
  <si>
    <t>CHOREY-LES-BEAUNE JL MALDANT RGE MAGNUM</t>
  </si>
  <si>
    <t>00690</t>
  </si>
  <si>
    <t>CHOREY-LES-BEAUNE JL MALDANT ROUGE</t>
  </si>
  <si>
    <t>01401</t>
  </si>
  <si>
    <t>CIDRE COAT ALBRET DEMI SEC</t>
  </si>
  <si>
    <t>01400</t>
  </si>
  <si>
    <t>CIDRE COAT ALBRET FRUITE</t>
  </si>
  <si>
    <t>MUSEE DU CIDRE</t>
  </si>
  <si>
    <t>00975</t>
  </si>
  <si>
    <t>CLOS DE LOS SIETE ARGENTIVE ROUGE</t>
  </si>
  <si>
    <t>01549</t>
  </si>
  <si>
    <t>COFFRET 2 VERRES SOUTIRAN</t>
  </si>
  <si>
    <t>02066</t>
  </si>
  <si>
    <t>COGNAC BIO PLANAT VS LE CERCLE</t>
  </si>
  <si>
    <t>02067</t>
  </si>
  <si>
    <t>COGNAC BIO PLANAT VSOP LE CERCLE</t>
  </si>
  <si>
    <t>01434</t>
  </si>
  <si>
    <t>COGNAC PASQUET ORGANIC 10 ANS</t>
  </si>
  <si>
    <t>01432</t>
  </si>
  <si>
    <t>COGNAC PASQUET ORGANIC 4 ANS</t>
  </si>
  <si>
    <t>01433</t>
  </si>
  <si>
    <t>COGNAC PASQUET ORGANIC 7 ANS</t>
  </si>
  <si>
    <t>LIONEL FAURY</t>
  </si>
  <si>
    <t>00419</t>
  </si>
  <si>
    <t>CONDRIEU LE MORNIEUX LIONEL FAURY BLANC</t>
  </si>
  <si>
    <t>01045</t>
  </si>
  <si>
    <t>CONFIT D'OIGNONS AUX RAISINS 80 GR</t>
  </si>
  <si>
    <t>00688</t>
  </si>
  <si>
    <t>CONSIGNE TONNEAU EN BOIS VIDE 5L</t>
  </si>
  <si>
    <t>01503</t>
  </si>
  <si>
    <t>CONTE RHODAN. FIFTY/FIFTY MORION ROUGE</t>
  </si>
  <si>
    <t>00626</t>
  </si>
  <si>
    <t>CORBIERES BOUTENAC F.GASPARET RGE JERO</t>
  </si>
  <si>
    <t>00625</t>
  </si>
  <si>
    <t>CORBIERES BOUTENAC F.GASPARET RGE MAGNUM</t>
  </si>
  <si>
    <t>00494</t>
  </si>
  <si>
    <t>CORBIERES BOUTENAC FABRE GASPARET ROUGE</t>
  </si>
  <si>
    <t>00611</t>
  </si>
  <si>
    <t>CORBIERES CHT DE LUC JUMELLES BLANC</t>
  </si>
  <si>
    <t>01208</t>
  </si>
  <si>
    <t>CORBIERES CHT DE LUC JUMELLES ROSE</t>
  </si>
  <si>
    <t>00495</t>
  </si>
  <si>
    <t>CORBIERES CHT DE LUC JUMELLES ROUGE</t>
  </si>
  <si>
    <t>01277</t>
  </si>
  <si>
    <t>CORNAS BRUNEL ROUGE</t>
  </si>
  <si>
    <t>01747</t>
  </si>
  <si>
    <t>CORNAS LE VILLAGE Y.CUILLERON ROUGE</t>
  </si>
  <si>
    <t>01050</t>
  </si>
  <si>
    <t xml:space="preserve">CORNICHONS EXTRA-FINS </t>
  </si>
  <si>
    <t>01051</t>
  </si>
  <si>
    <t>CORNICHONS FINS</t>
  </si>
  <si>
    <t>01052</t>
  </si>
  <si>
    <t>CORNICHONS MALOSSOL</t>
  </si>
  <si>
    <t>02150</t>
  </si>
  <si>
    <t>CORTON BRESSANDES GC D.FONTAINE ROUGE</t>
  </si>
  <si>
    <t>01666</t>
  </si>
  <si>
    <t>CORTON CHARL. GC DUBREUIL FONTAINE BLANC</t>
  </si>
  <si>
    <t>00280</t>
  </si>
  <si>
    <t>CORTON CHARLEMAGNE GC MALDANT PAUV.BLANC</t>
  </si>
  <si>
    <t>01671</t>
  </si>
  <si>
    <t>CORTON PERRIERES GC DUBREUIL FONT. ROUGE</t>
  </si>
  <si>
    <t>01525</t>
  </si>
  <si>
    <t>COST.NIMES CHT DE NAGES CUVEE J.T. BLANC</t>
  </si>
  <si>
    <t>01524</t>
  </si>
  <si>
    <t>COST.NIMES CHT DE NAGES CUVEE J.T. ROUGE</t>
  </si>
  <si>
    <t>01393</t>
  </si>
  <si>
    <t>COST.NIMES COMBE MEGERE MARGAROT BLANC</t>
  </si>
  <si>
    <t>01392</t>
  </si>
  <si>
    <t>COST.NIMES COMBE MEGERE MARGAROT ROUGE</t>
  </si>
  <si>
    <t>01453</t>
  </si>
  <si>
    <t>COST.NIMES HERITAGE CHT.NAGES BLANC</t>
  </si>
  <si>
    <t>01451</t>
  </si>
  <si>
    <t>COST.NIMES HERITAGE CHT.NAGES ROSE</t>
  </si>
  <si>
    <t>01452</t>
  </si>
  <si>
    <t>COST.NIMES HERITAGE CHT.NAGES ROUGE</t>
  </si>
  <si>
    <t>00423</t>
  </si>
  <si>
    <t xml:space="preserve">COSTIERES NIMES PRESTIGE MARGAROT ROUGE </t>
  </si>
  <si>
    <t>00443</t>
  </si>
  <si>
    <t>COT.AIX 1 NUIT LA COSTE ROSE</t>
  </si>
  <si>
    <t>00548</t>
  </si>
  <si>
    <t>COT.AIX 1 NUIT LA COSTE ROSE 50 CL</t>
  </si>
  <si>
    <t>01147</t>
  </si>
  <si>
    <t>COT.AIX 1ERE CUVEE LA COSTE BLANC</t>
  </si>
  <si>
    <t>01148</t>
  </si>
  <si>
    <t>COT.AIX 1ERE CUVEE LA COSTE BLANC 50 CL</t>
  </si>
  <si>
    <t>00425</t>
  </si>
  <si>
    <t>COT.AIX 1ERE CUVEE LA COSTE ROUGE</t>
  </si>
  <si>
    <t>01225</t>
  </si>
  <si>
    <t>COT.AIX CHATEAU DE BEAUPRE BLANC</t>
  </si>
  <si>
    <t>01226</t>
  </si>
  <si>
    <t>COT.AIX CHATEAU DE BEAUPRE ROSE</t>
  </si>
  <si>
    <t>02133</t>
  </si>
  <si>
    <t>COT.AIX CHATEAU DE BEAUPRE ROUGE</t>
  </si>
  <si>
    <t>00429</t>
  </si>
  <si>
    <t>COT.AIX CHATEAU LA COSTE ROSE</t>
  </si>
  <si>
    <t>00551</t>
  </si>
  <si>
    <t>COT.AIX CHATEAU VIGNELAURE ROSE</t>
  </si>
  <si>
    <t>01282</t>
  </si>
  <si>
    <t>COT.AIX CHT VIGNELAURE ROUGE 2013</t>
  </si>
  <si>
    <t>02208</t>
  </si>
  <si>
    <t>COT.AIX CHT VIGNELAURE ROUGE 2014</t>
  </si>
  <si>
    <t>01734</t>
  </si>
  <si>
    <t>COT.AIX CHT VIGNELAURE ROUGE 2015</t>
  </si>
  <si>
    <t>02167</t>
  </si>
  <si>
    <t>COT.AIX CHT VIGNELAURE ROUGE 2016</t>
  </si>
  <si>
    <t>02168</t>
  </si>
  <si>
    <t>COT.AIX CHT VIGNELAURE ROUGE 2018</t>
  </si>
  <si>
    <t>00432</t>
  </si>
  <si>
    <t>COT.AIX CHT VIGNELAURE ROUGE MAGNUM</t>
  </si>
  <si>
    <t>01233</t>
  </si>
  <si>
    <t>COT.AIX LA REALTIERE CANTE GAU RGE 2016</t>
  </si>
  <si>
    <t>01736</t>
  </si>
  <si>
    <t>COT.AIX LA REALTIERE CANTE GAU RGE 2017</t>
  </si>
  <si>
    <t>01231</t>
  </si>
  <si>
    <t>COT.AIX LA REALTIERE CUL-SEC ROUGE</t>
  </si>
  <si>
    <t>01232</t>
  </si>
  <si>
    <t>COT.AIX LA REALTIERE PASTEL ROSE</t>
  </si>
  <si>
    <t>01055</t>
  </si>
  <si>
    <t>COT.AIX LA SOURCE VIGNELA. RGE MAGNUM</t>
  </si>
  <si>
    <t>01447</t>
  </si>
  <si>
    <t>COT.AIX LA SOURCE VIGNELAURE BLANC</t>
  </si>
  <si>
    <t>00552</t>
  </si>
  <si>
    <t>COT.AIX LA SOURCE VIGNELAURE ROSE</t>
  </si>
  <si>
    <t>00550</t>
  </si>
  <si>
    <t>COT.AIX LA SOURCE VIGNELAURE ROUGE</t>
  </si>
  <si>
    <t>02207</t>
  </si>
  <si>
    <t>COT.AIX VAL DE CAIRE TRADITION BLANC</t>
  </si>
  <si>
    <t>02206</t>
  </si>
  <si>
    <t>COT.AIX VAL DE CAIRE TRADITION ROSE</t>
  </si>
  <si>
    <t>02205</t>
  </si>
  <si>
    <t>COT.AIX VAL DE CAIRE TRADITION ROUGE</t>
  </si>
  <si>
    <t>00558</t>
  </si>
  <si>
    <t>COT.BLAYE CHT LOUMELAT LESGOURGES RGE</t>
  </si>
  <si>
    <t>01420</t>
  </si>
  <si>
    <t>COT.LANGUEDOC NINO CLOS DES NINES ROSE</t>
  </si>
  <si>
    <t>CLOS DES NINES</t>
  </si>
  <si>
    <t>01057</t>
  </si>
  <si>
    <t>COT.LANGUEDOC OREE CLOS DES NINES ROUGE</t>
  </si>
  <si>
    <t>00446</t>
  </si>
  <si>
    <t>COT.VAROIS LA GOUJONNE REINE MARIE BLANC</t>
  </si>
  <si>
    <t>00447</t>
  </si>
  <si>
    <t>COT.VAROIS LA GOUJONNE REINE MARIE ROSE</t>
  </si>
  <si>
    <t>00445</t>
  </si>
  <si>
    <t>COT.VAROIS LA GOUJONNE REINE MARIE ROUGE</t>
  </si>
  <si>
    <t>00861</t>
  </si>
  <si>
    <t>COTE DE BROUILLY CLOS BATY ROUGE</t>
  </si>
  <si>
    <t>01007</t>
  </si>
  <si>
    <t>COTE ROTIE FAURY LES 3 BRUNES RGE MAGNUM</t>
  </si>
  <si>
    <t>01006</t>
  </si>
  <si>
    <t>COTE ROTIE LES 3 BRUNES LIONEL FAURY RGE</t>
  </si>
  <si>
    <t>01746</t>
  </si>
  <si>
    <t>COTE ROTIE MADINIERE Y.CUILLERON ROUGE</t>
  </si>
  <si>
    <t>01892</t>
  </si>
  <si>
    <t>CREMANT BG B.LAPIERRE RESERVE BRUT</t>
  </si>
  <si>
    <t>00340</t>
  </si>
  <si>
    <t>CREMANT BG. B.LAPIERRE CHARDONNAY BRUT</t>
  </si>
  <si>
    <t>01439</t>
  </si>
  <si>
    <t>CREMANT DE BOURGOGNE BLC DE NOIR CARTRON</t>
  </si>
  <si>
    <t>00066</t>
  </si>
  <si>
    <t>CREME CASSIS CEUILLETTE CARTRON 50 CL</t>
  </si>
  <si>
    <t>02132</t>
  </si>
  <si>
    <t>CREME D'ASPERGES VERTES 80 GR</t>
  </si>
  <si>
    <t>00067</t>
  </si>
  <si>
    <t>CREME DE CERISE JACOULOT</t>
  </si>
  <si>
    <t>00676</t>
  </si>
  <si>
    <t>CREME DE FRAMBOISE DE BOURGOGNE 50 CL</t>
  </si>
  <si>
    <t>00677</t>
  </si>
  <si>
    <t>CREME DE MURE DES RONCIERES 50 CL</t>
  </si>
  <si>
    <t>01091</t>
  </si>
  <si>
    <t>CREME DE PECHE DE VIGNE BOURGOGNE 50 CL</t>
  </si>
  <si>
    <t>01040</t>
  </si>
  <si>
    <t>CREME DE POIVRONS ROUGES 80 GR</t>
  </si>
  <si>
    <t>01744</t>
  </si>
  <si>
    <t>CROZE HERMITAGE LABAYA Y.CUILLERON ROUGE</t>
  </si>
  <si>
    <t>02152</t>
  </si>
  <si>
    <t>CROZES HERMIT. MELODY FRIANDISE RGE MAG</t>
  </si>
  <si>
    <t>02153</t>
  </si>
  <si>
    <t>CROZES HERMIT. MELODY PREMIER REGARD RGE</t>
  </si>
  <si>
    <t>01745</t>
  </si>
  <si>
    <t>CROZES HERMITAGE CHASSIS Y.CUILLERON RGE</t>
  </si>
  <si>
    <t>01749</t>
  </si>
  <si>
    <t>CROZES HERMITAGE LABAYA Y.C. RGE MAGNUM</t>
  </si>
  <si>
    <t>02154</t>
  </si>
  <si>
    <t>CROZES HERMITAGE MELODY ETOILE NOIRE RGE</t>
  </si>
  <si>
    <t>02151</t>
  </si>
  <si>
    <t>CROZES HERMITAGE MELODY FRIANDISE ROUGE</t>
  </si>
  <si>
    <t>02156</t>
  </si>
  <si>
    <t>CROZES HERMITAGE MELODY L'EXCEPTION BLC</t>
  </si>
  <si>
    <t>01043</t>
  </si>
  <si>
    <t>DELICE D'ANCHOIS L'ANCHOVADE 80 G</t>
  </si>
  <si>
    <t>01039</t>
  </si>
  <si>
    <t>DELICE D'ARTICHAUTS 80 GR</t>
  </si>
  <si>
    <t>02023</t>
  </si>
  <si>
    <t>DELICE DE ROQUEFORT AUX NOIX 80 G</t>
  </si>
  <si>
    <t>01041</t>
  </si>
  <si>
    <t>DELICE DE TOMATES SECHEES 80 GR</t>
  </si>
  <si>
    <t>00895</t>
  </si>
  <si>
    <t>DERESZLA-5 PUTTONYOS HONGR. BLC 50CL</t>
  </si>
  <si>
    <t>00896</t>
  </si>
  <si>
    <t>DERESZLA-SZAMORODNI DOUX HONGR. BLC 50CL</t>
  </si>
  <si>
    <t>00897</t>
  </si>
  <si>
    <t>DERESZLA - TOKAJ DRY HONGRIE BLANC</t>
  </si>
  <si>
    <t>00346</t>
  </si>
  <si>
    <t>DEREZLA - TOKAJI VT FURMINT BLANC 50 CL</t>
  </si>
  <si>
    <t>01947</t>
  </si>
  <si>
    <t>DOLLY'S SECRET ARGENT</t>
  </si>
  <si>
    <t>01949</t>
  </si>
  <si>
    <t>DOLLY'S SECRET ROUGE</t>
  </si>
  <si>
    <t>00852</t>
  </si>
  <si>
    <t>DOM.MASQUES ESSENTIELLE CHARDONNAY BLANC</t>
  </si>
  <si>
    <t>01224</t>
  </si>
  <si>
    <t>DOM.MASQUES ESSENTIELLE ROSE</t>
  </si>
  <si>
    <t>00792</t>
  </si>
  <si>
    <t>DOM.MASQUES ESSENTIELLE SYRAH ROUGE</t>
  </si>
  <si>
    <t>00794</t>
  </si>
  <si>
    <t>DOM.MASQUES EXCEPTION CHARDONNAY BLANC</t>
  </si>
  <si>
    <t>01879</t>
  </si>
  <si>
    <t>DOM.MASQUES EXCEPTION ROSE</t>
  </si>
  <si>
    <t>00795</t>
  </si>
  <si>
    <t>DOM.MASQUES EXCEPTION SYRAH ROUGE</t>
  </si>
  <si>
    <t>01852</t>
  </si>
  <si>
    <t>DOUBLE CREME CASSIS 19° CARTRON 50 CL</t>
  </si>
  <si>
    <t>00674</t>
  </si>
  <si>
    <t>EAU DE VIE POIRE WILLIAM'S 43° CARTRON</t>
  </si>
  <si>
    <t>01772</t>
  </si>
  <si>
    <t>EAU DE VIE VIEILLE PRUNE CARTRON 42°</t>
  </si>
  <si>
    <t>01556</t>
  </si>
  <si>
    <t>EL CHOCOLATERO CARINENA ESPAGNE ROUGE</t>
  </si>
  <si>
    <t>01137</t>
  </si>
  <si>
    <t>ESCOMPTE DE REGLEMENT</t>
  </si>
  <si>
    <t>01910</t>
  </si>
  <si>
    <t>ETHYLOTEST CHIMIQUE 0.2 G JEUNES CONDUCT</t>
  </si>
  <si>
    <t>YLEA</t>
  </si>
  <si>
    <t>01909</t>
  </si>
  <si>
    <t>ETHYLOTEST CHIMIQUE 0.5 G</t>
  </si>
  <si>
    <t>00634</t>
  </si>
  <si>
    <t>FITOU LA TIRE J.CARREL ROUGE</t>
  </si>
  <si>
    <t>01932</t>
  </si>
  <si>
    <t>FLEURIE CUVEE LE VIVIER DUBOST ROUGE</t>
  </si>
  <si>
    <t>00071</t>
  </si>
  <si>
    <t>FLOC DE GASCOGNE LAUBADE BLANC</t>
  </si>
  <si>
    <t>00072</t>
  </si>
  <si>
    <t>FLOC DE GASCOGNE LAUBADE ROUGE</t>
  </si>
  <si>
    <t>01338</t>
  </si>
  <si>
    <t>FOIE GRAS DE CANARD ENTIER 130 GR</t>
  </si>
  <si>
    <t>00827</t>
  </si>
  <si>
    <t>FRAIS FIXES</t>
  </si>
  <si>
    <t>01090</t>
  </si>
  <si>
    <t>FRAMBOISE SAUVAGE 45°</t>
  </si>
  <si>
    <t>01599</t>
  </si>
  <si>
    <t>FRAMBOISE SAUVAGE HEPP 70 CL</t>
  </si>
  <si>
    <t>00903</t>
  </si>
  <si>
    <t>GEIL SPATBURGUNDER TROCKEN ALL. ROUGE</t>
  </si>
  <si>
    <t>02145</t>
  </si>
  <si>
    <t>GEVREY CHAMBERTIN M.GAVIGNET ROUGE</t>
  </si>
  <si>
    <t>01951</t>
  </si>
  <si>
    <t>GEWURZT. GC KAEFFERKOPF KAPPLER BLANC</t>
  </si>
  <si>
    <t>02063</t>
  </si>
  <si>
    <t xml:space="preserve">GEWURZTRAMIN LES ELEMENTS BOTT-GEYL BLC </t>
  </si>
  <si>
    <t>00900</t>
  </si>
  <si>
    <t>GIACOBAZZI - LAMBRUSCO ITALIE ROUGE</t>
  </si>
  <si>
    <t>00026</t>
  </si>
  <si>
    <t>GIFTPACK 1 POMPE + 2 BOUCHONS VACUVIN</t>
  </si>
  <si>
    <t>00921</t>
  </si>
  <si>
    <t>GIGONDAS REFERENCE ROUGE</t>
  </si>
  <si>
    <t>01319</t>
  </si>
  <si>
    <t>GIGONDAS SIGNATURE ECRIN ROUGE MAGNUM</t>
  </si>
  <si>
    <t>01310</t>
  </si>
  <si>
    <t>GIGONDAS SIGNATURE ROUGE</t>
  </si>
  <si>
    <t>00073</t>
  </si>
  <si>
    <t>GIN 42° MAC MALDEN</t>
  </si>
  <si>
    <t>02139</t>
  </si>
  <si>
    <t>GIN OLAFSSON LE CERCLE</t>
  </si>
  <si>
    <t>01891</t>
  </si>
  <si>
    <t>GIVRY 1C DOM.VIGNES RONDES BUXY BLANC</t>
  </si>
  <si>
    <t>01361</t>
  </si>
  <si>
    <t>GIVRY CHRISTOPHE DENIZOT BLANC</t>
  </si>
  <si>
    <t>01367</t>
  </si>
  <si>
    <t>GIVRY M.MOREAU CLOS ST ANTOINE ROUGE</t>
  </si>
  <si>
    <t>00069</t>
  </si>
  <si>
    <t>GRAPPA FONTEVIVA CON RUTA CRISTIANI 40°</t>
  </si>
  <si>
    <t>00169</t>
  </si>
  <si>
    <t>GRAVES CHT HAUT SELVE BLANC</t>
  </si>
  <si>
    <t>01642</t>
  </si>
  <si>
    <t>GRAVES CHT HAUT SELVE RESERVE ROUGE</t>
  </si>
  <si>
    <t>00170</t>
  </si>
  <si>
    <t>GRAVES CHT HAUT SELVE ROUGE</t>
  </si>
  <si>
    <t>01640</t>
  </si>
  <si>
    <t>GRAVES CHT HAUT SELVE ROUGE 2018 3 L</t>
  </si>
  <si>
    <t>01641</t>
  </si>
  <si>
    <t>GRAVES CHT HAUT SELVE ROUGE 2018 6 L</t>
  </si>
  <si>
    <t>6 L</t>
  </si>
  <si>
    <t>01639</t>
  </si>
  <si>
    <t>01767</t>
  </si>
  <si>
    <t>GRES MONTPELLIER O DU CLOS DES NINES RGE</t>
  </si>
  <si>
    <t>01709</t>
  </si>
  <si>
    <t>GRUNER VELTLINER SCHWEIGER AUTRICHE BLC</t>
  </si>
  <si>
    <t>01828</t>
  </si>
  <si>
    <t>HAUT-MEDOC CHT BELGRAVE 5GCC ROUGE 2015</t>
  </si>
  <si>
    <t>00173</t>
  </si>
  <si>
    <t>HAUT-MEDOC DIANE DE BELGRAVE ROUGE 2015</t>
  </si>
  <si>
    <t>02040</t>
  </si>
  <si>
    <t>HEPP POIRE PRISONNIERE LEDA</t>
  </si>
  <si>
    <t>00886</t>
  </si>
  <si>
    <t>HEREDAD DE ADUNA - JOVEN ESPAGNE ROUGE</t>
  </si>
  <si>
    <t>01377</t>
  </si>
  <si>
    <t>HUILE D'OLIVE TOMATE/AIL/THYM</t>
  </si>
  <si>
    <t>00027</t>
  </si>
  <si>
    <t>HUILIER MOURIES</t>
  </si>
  <si>
    <t>00941</t>
  </si>
  <si>
    <t>IGP AUDE HAUTERIVE CIGALUS G.B. BLANC</t>
  </si>
  <si>
    <t>00629</t>
  </si>
  <si>
    <t>IGP AUDE MORILLON J.CARREL BLANC</t>
  </si>
  <si>
    <t>02204</t>
  </si>
  <si>
    <t>IGP B. DU RHONE FONTCREUSE MUSSUGUET RGE</t>
  </si>
  <si>
    <t>00454</t>
  </si>
  <si>
    <t>IGP GARD BELLE EMILIE CHARTREUX BLANC</t>
  </si>
  <si>
    <t>00455</t>
  </si>
  <si>
    <t>IGP GARD BELLE EMILIE CHARTREUX ROSE</t>
  </si>
  <si>
    <t>00456</t>
  </si>
  <si>
    <t>IGP GARD BELLE EMILIE CHARTREUX ROUGE</t>
  </si>
  <si>
    <t>00707</t>
  </si>
  <si>
    <t>IGP GARD CAB.SAUV. CHARTREUX ROUGE</t>
  </si>
  <si>
    <t>00568</t>
  </si>
  <si>
    <t>IGP GARD CHAMASUTRA CHARTREUX ROUGE</t>
  </si>
  <si>
    <t>02093</t>
  </si>
  <si>
    <t>IGP GARD CHAMASUTRA CHARTREUX ROUGE MAG</t>
  </si>
  <si>
    <t>01402</t>
  </si>
  <si>
    <t>IGP GARD CHARDO.LES AMANDIERS CHARTR.BLC</t>
  </si>
  <si>
    <t>00831</t>
  </si>
  <si>
    <t>IGP GARD GRAND VIOGNIER CHARTR. 1612 BLC</t>
  </si>
  <si>
    <t>00569</t>
  </si>
  <si>
    <t>IGP GARD JE DONNE MA LANGUE AU CHAT BLC</t>
  </si>
  <si>
    <t>01259</t>
  </si>
  <si>
    <t>IGP GARD LA NUIT. CHATS GRIS ROSE MAGNUM</t>
  </si>
  <si>
    <t>00567</t>
  </si>
  <si>
    <t>IGP GARD LA NUIT. CHATS SONT GRIS ROSE</t>
  </si>
  <si>
    <t>00460</t>
  </si>
  <si>
    <t>IGP GARD MARSELAN CHARTREUX ROUGE</t>
  </si>
  <si>
    <t>00708</t>
  </si>
  <si>
    <t>IGP GARD MERLOT CHARTREUX ROUGE</t>
  </si>
  <si>
    <t>00453</t>
  </si>
  <si>
    <t>IGP GARD ORIGINE CHARDO.CHARTREUX BLANC</t>
  </si>
  <si>
    <t>00461</t>
  </si>
  <si>
    <t>IGP GARD ORIGINE CHARTREUX ROUGE</t>
  </si>
  <si>
    <t>02076</t>
  </si>
  <si>
    <t>IGP GARD SUBSTANCE CHARTREUX ROUGE</t>
  </si>
  <si>
    <t>00462</t>
  </si>
  <si>
    <t>IGP GARD VIOGNIER CHARTREUX BLANC</t>
  </si>
  <si>
    <t>01056</t>
  </si>
  <si>
    <t>IGP HERAULT LE MOUR CLOS DES NINES ROUGE</t>
  </si>
  <si>
    <t>00822</t>
  </si>
  <si>
    <t>IGP LOIRE COLLECTION MOURAT BLANC</t>
  </si>
  <si>
    <t>00823</t>
  </si>
  <si>
    <t>IGP LOIRE COLLECTION MOURAT RGE</t>
  </si>
  <si>
    <t>00826</t>
  </si>
  <si>
    <t>IGP LOIRE GRENOUILLERE AB ROUGE</t>
  </si>
  <si>
    <t>00463</t>
  </si>
  <si>
    <t>IGP MED. CHATEAU VIGNELAURE BLANC</t>
  </si>
  <si>
    <t>00464</t>
  </si>
  <si>
    <t>IGP MED. LE PAGE VIGNELAURE BLANC</t>
  </si>
  <si>
    <t>00553</t>
  </si>
  <si>
    <t>IGP MED. LE PAGE VIGNELAURE ROSE</t>
  </si>
  <si>
    <t>00549</t>
  </si>
  <si>
    <t>IGP MED. LE PAGE VIGNELAURE ROUGE</t>
  </si>
  <si>
    <t>00589</t>
  </si>
  <si>
    <t>IGP MED. TERES ROUET BLANC</t>
  </si>
  <si>
    <t>00587</t>
  </si>
  <si>
    <t>IGP MED. TERES ROUET ROSE</t>
  </si>
  <si>
    <t>02195</t>
  </si>
  <si>
    <t>IGP MEDITERRANEE JARDINETTES BLANC</t>
  </si>
  <si>
    <t>02157</t>
  </si>
  <si>
    <t>IGP OC GDE COURTADE ALVARINHO BLANC</t>
  </si>
  <si>
    <t>01209</t>
  </si>
  <si>
    <t>IGP OC L'INSTANT G.COURTADE ROSE</t>
  </si>
  <si>
    <t>01210</t>
  </si>
  <si>
    <t>IGP OC L'INSTANT G.COURTADE ROSE MAGNUM</t>
  </si>
  <si>
    <t>00497</t>
  </si>
  <si>
    <t>IGP OC L'INSTANT SAUVIGNON BLANC</t>
  </si>
  <si>
    <t>01404</t>
  </si>
  <si>
    <t>IGP OC MON HISTOIRE CLAVEL BLANC</t>
  </si>
  <si>
    <t>01406</t>
  </si>
  <si>
    <t>IGP OC MON HISTOIRE CLAVEL ROSE</t>
  </si>
  <si>
    <t>01613</t>
  </si>
  <si>
    <t>IGP OC MON HISTOIRE CLAVEL ROSE MAGNUM</t>
  </si>
  <si>
    <t>01405</t>
  </si>
  <si>
    <t>IGP OC MON HISTOIRE CLAVEL ROUGE</t>
  </si>
  <si>
    <t>00630</t>
  </si>
  <si>
    <t>IGP OC PINOT NOIR J.CARREL ROUGE</t>
  </si>
  <si>
    <t>01419</t>
  </si>
  <si>
    <t>IGP OC PULP CLOS DES NINES BLANC</t>
  </si>
  <si>
    <t>00616</t>
  </si>
  <si>
    <t>IGP OC SYRAH VIOGNIER DOM.LUC ROUGE</t>
  </si>
  <si>
    <t>00615</t>
  </si>
  <si>
    <t>IGP OC TEMPRANILLO GRDE COURTADE ROUGE</t>
  </si>
  <si>
    <t>00562</t>
  </si>
  <si>
    <t>IGP SYRAH FAURY HAUTES RIBAUDES ROUGE</t>
  </si>
  <si>
    <t>01865</t>
  </si>
  <si>
    <t>IGP TERRES DU MIDI LE FISTON CARREL RGE</t>
  </si>
  <si>
    <t>00469</t>
  </si>
  <si>
    <t>IGP VAR DOMAINE LA GOUJONNE LEA BIO BLC</t>
  </si>
  <si>
    <t>00686</t>
  </si>
  <si>
    <t>IGP VAR DOMAINE LA GOUJONNE LEA BIO RGE</t>
  </si>
  <si>
    <t>00474</t>
  </si>
  <si>
    <t>IGP VAR DOMAINE LA GOUJONNE LEA BIO ROSE</t>
  </si>
  <si>
    <t>01597</t>
  </si>
  <si>
    <t>IGP VAR LA REALTIERE BLANC PUBLIC</t>
  </si>
  <si>
    <t>01479</t>
  </si>
  <si>
    <t>IGP VIOGNIER FAURY HAUTES RIBAUDES BLANC</t>
  </si>
  <si>
    <t>00889</t>
  </si>
  <si>
    <t>INTRIGO NERO D'AVOLA SICILE RGE</t>
  </si>
  <si>
    <t>00905</t>
  </si>
  <si>
    <t>IXSIR - ALTITUDES LIBAN ROUGE</t>
  </si>
  <si>
    <t>00906</t>
  </si>
  <si>
    <t>IXSIR - GRANDE RESERVE LIBAN BLANC</t>
  </si>
  <si>
    <t>00963</t>
  </si>
  <si>
    <t>JDF ABRICOT 1 L</t>
  </si>
  <si>
    <t>00949</t>
  </si>
  <si>
    <t>JDF ABRICOT 25 CL</t>
  </si>
  <si>
    <t>01264</t>
  </si>
  <si>
    <t>JDF ANANAS 25 CL</t>
  </si>
  <si>
    <t>01265</t>
  </si>
  <si>
    <t>JDF ANANAS VICTORIA 1 L</t>
  </si>
  <si>
    <t>01266</t>
  </si>
  <si>
    <t>JDF CASSIS NOIR BOURGOGNE 25 CL</t>
  </si>
  <si>
    <t>00955</t>
  </si>
  <si>
    <t>JDF CITRON 25 CL</t>
  </si>
  <si>
    <t>00960</t>
  </si>
  <si>
    <t>JDF FRAISE 1 L</t>
  </si>
  <si>
    <t>00953</t>
  </si>
  <si>
    <t>JDF FRAISE 25 CL</t>
  </si>
  <si>
    <t>01193</t>
  </si>
  <si>
    <t>JDF FRAMBOISE 1 L</t>
  </si>
  <si>
    <t>01189</t>
  </si>
  <si>
    <t>JDF FRAMBOISE 25 CL</t>
  </si>
  <si>
    <t>00962</t>
  </si>
  <si>
    <t>JDF MANGUE BIO 1 L</t>
  </si>
  <si>
    <t>00954</t>
  </si>
  <si>
    <t>JDF MANGUE BIO 25 CL</t>
  </si>
  <si>
    <t>01191</t>
  </si>
  <si>
    <t>JDF MELON 25 CL</t>
  </si>
  <si>
    <t>00957</t>
  </si>
  <si>
    <t>JDF PAMPLEMOUSSE ROSE 25 CL</t>
  </si>
  <si>
    <t>00959</t>
  </si>
  <si>
    <t>JDF PECHE DE VIGNE 1 L</t>
  </si>
  <si>
    <t>00952</t>
  </si>
  <si>
    <t>JDF PECHE DE VIGNE 25 CL</t>
  </si>
  <si>
    <t>01192</t>
  </si>
  <si>
    <t>JDF PECHE JAUNE 25 CL</t>
  </si>
  <si>
    <t>00956</t>
  </si>
  <si>
    <t>JDF POIRE WILLIAM'S 25 CL</t>
  </si>
  <si>
    <t>00961</t>
  </si>
  <si>
    <t>JDF POMME BRUT BIO 1 L</t>
  </si>
  <si>
    <t>00948</t>
  </si>
  <si>
    <t>JDF POMME BRUT BIO 25 CL</t>
  </si>
  <si>
    <t>01194</t>
  </si>
  <si>
    <t>JDF POMME FRAMBOISE 1 L</t>
  </si>
  <si>
    <t>01190</t>
  </si>
  <si>
    <t>JDF POMME FRAMBOISE 25 CL</t>
  </si>
  <si>
    <t>00958</t>
  </si>
  <si>
    <t>JDF RAISIN BLANC 1 L</t>
  </si>
  <si>
    <t>00951</t>
  </si>
  <si>
    <t>JDF RAISIN BLANC 25 CL</t>
  </si>
  <si>
    <t>00950</t>
  </si>
  <si>
    <t>JDF TOMATE ROUGE 25 CL</t>
  </si>
  <si>
    <t>00901</t>
  </si>
  <si>
    <t>JUMILLA EGO - TALENTO ESPAGNE ROUGE</t>
  </si>
  <si>
    <t>00938</t>
  </si>
  <si>
    <t>JURANCON DOUX LE DERNIER CARRE OSMIN BLC</t>
  </si>
  <si>
    <t>01555</t>
  </si>
  <si>
    <t>JURANCON SEC CARRE DE PEES BLANC</t>
  </si>
  <si>
    <t>01553</t>
  </si>
  <si>
    <t>LA BAIE CITE ORIENTALE OSMIN BLANC</t>
  </si>
  <si>
    <t>00908</t>
  </si>
  <si>
    <t>LA JARA PROSECCO SPAGO ITALIE BLANC</t>
  </si>
  <si>
    <t>00289</t>
  </si>
  <si>
    <t>LADOIX JL MALDANT ROUGE</t>
  </si>
  <si>
    <t>00885</t>
  </si>
  <si>
    <t>00907</t>
  </si>
  <si>
    <t>LAGOALVA CASTELAO Y TOURIGA PORT. RGE</t>
  </si>
  <si>
    <t>01481</t>
  </si>
  <si>
    <t>LANGUEDOC L'ORANGERIE DE LUC  FABRE RGE</t>
  </si>
  <si>
    <t>00628</t>
  </si>
  <si>
    <t>LANGUEDOC LES DARONS J.CARREL RGE MAGNUM</t>
  </si>
  <si>
    <t>00627</t>
  </si>
  <si>
    <t>LANGUEDOC LES DARONS J.CARREL ROUGE</t>
  </si>
  <si>
    <t>01985</t>
  </si>
  <si>
    <t>LE BON VINAIGRE CAMPHRE AU ROMARIN 35 CL</t>
  </si>
  <si>
    <t>01986</t>
  </si>
  <si>
    <t>LE BON VINAIGRE CONDIMENT BALSAMIQ 35 CL</t>
  </si>
  <si>
    <t>01983</t>
  </si>
  <si>
    <t>LE BON VINAIGRE L'AUSTRAL AU THYM 35 CL</t>
  </si>
  <si>
    <t>01984</t>
  </si>
  <si>
    <t>LE BON VINAIGRE LA DOUCE ECHALOTTE 35 CL</t>
  </si>
  <si>
    <t>01552</t>
  </si>
  <si>
    <t>LE ROI BOEUF OSMIN ROUGE</t>
  </si>
  <si>
    <t>01853</t>
  </si>
  <si>
    <t>LIMONCELLO COMPAGNIE STREGA 28° 70 CL</t>
  </si>
  <si>
    <t>00680</t>
  </si>
  <si>
    <t>LIMONCELLO DI SORRENTO 30° 70 CL</t>
  </si>
  <si>
    <t>01104</t>
  </si>
  <si>
    <t>LIQU. S. LUMIERES RATAFIA MARSEILL 50 CL</t>
  </si>
  <si>
    <t>01781</t>
  </si>
  <si>
    <t>LIQUEUR AUX PLANTES D'ABSINTHE 55°</t>
  </si>
  <si>
    <t>00076</t>
  </si>
  <si>
    <t>LIQUEUR BELLE DE BRILLET 30°</t>
  </si>
  <si>
    <t>02074</t>
  </si>
  <si>
    <t>LIQUEUR DE CHATAIGNE CARTRON 18° 50 CL</t>
  </si>
  <si>
    <t>01818</t>
  </si>
  <si>
    <t>LIQUEUR DE POIRE LA BONNE POIRE MALDANT</t>
  </si>
  <si>
    <t>00868</t>
  </si>
  <si>
    <t>LIQUEUR DE THYM FARIGOULE 40°</t>
  </si>
  <si>
    <t>01101</t>
  </si>
  <si>
    <t>LIQUEUR FERRONI HONEY RUM</t>
  </si>
  <si>
    <t>01102</t>
  </si>
  <si>
    <t>LIQUEUR FERRONI LE MERVEILLEUX FALERNUM</t>
  </si>
  <si>
    <t>00077</t>
  </si>
  <si>
    <t xml:space="preserve">LIQUEUR GENEPI 40° 50 CL DISTILLERIE DE </t>
  </si>
  <si>
    <t>02137</t>
  </si>
  <si>
    <t>LIQUEUR HEDONIST LE CERCLE</t>
  </si>
  <si>
    <t>02194</t>
  </si>
  <si>
    <t>LIQUEUR LA CROQUEUSE CREME DE POMME</t>
  </si>
  <si>
    <t>02192</t>
  </si>
  <si>
    <t>LIQUEUR LA MENTHEUSE CREME DE MENTHE</t>
  </si>
  <si>
    <t>02193</t>
  </si>
  <si>
    <t>LIQUEUR LA PULPEUSE CREME DE CITRON</t>
  </si>
  <si>
    <t>01820</t>
  </si>
  <si>
    <t>LIQUEUR MALDENBERG BLANC PUR</t>
  </si>
  <si>
    <t>01819</t>
  </si>
  <si>
    <t>LIQUEUR MALDENBERG VERTIGES DES CIMES</t>
  </si>
  <si>
    <t>00078</t>
  </si>
  <si>
    <t>LIQUEUR MELON CARTRON 50 CL 18°</t>
  </si>
  <si>
    <t>01773</t>
  </si>
  <si>
    <t>LIQUEUR PEPERMINT VERT CARTRON 21° 50 CL</t>
  </si>
  <si>
    <t>01774</t>
  </si>
  <si>
    <t>LIQUEUR POIRE WILLIAMS CARTRON 25° 50 CL</t>
  </si>
  <si>
    <t>00079</t>
  </si>
  <si>
    <t>LIQUEUR POMME VERTE CARTRON 50 CL 20°</t>
  </si>
  <si>
    <t>00080</t>
  </si>
  <si>
    <t>LIQUEUR PRUNELLE DE BOURGOGN CARTRON 40°</t>
  </si>
  <si>
    <t>00478</t>
  </si>
  <si>
    <t>LIRAC CHT ST ROCH CONFIDENTIE.BRUNEL RGE</t>
  </si>
  <si>
    <t>02095</t>
  </si>
  <si>
    <t>LIRAC DOM.COLOMBETTES CHARTREUX RGE MAG</t>
  </si>
  <si>
    <t>00581</t>
  </si>
  <si>
    <t>LIRAC DOM.DES COLOMBETTES CHARTREUX RGE</t>
  </si>
  <si>
    <t>01275</t>
  </si>
  <si>
    <t>LIRAC ST ROCH LA GARDINE BLANC</t>
  </si>
  <si>
    <t>00842</t>
  </si>
  <si>
    <t>LIVRAISON</t>
  </si>
  <si>
    <t>00974</t>
  </si>
  <si>
    <t>LOUPIAC CHT RICAUD BLANC 2017</t>
  </si>
  <si>
    <t>02196</t>
  </si>
  <si>
    <t>LUBERON CAPRICE DE JADE JARDINETTES BLC</t>
  </si>
  <si>
    <t>02197</t>
  </si>
  <si>
    <t>LUBERON CAPRICE DE JADE JARDINETTES RGE</t>
  </si>
  <si>
    <t>01936</t>
  </si>
  <si>
    <t>LUBERON DOM CITADELLE LE CHATAIGNIER BLC</t>
  </si>
  <si>
    <t>01935</t>
  </si>
  <si>
    <t>LUBERON DOM CITADELLE LE CHATAIGNIER RGE</t>
  </si>
  <si>
    <t>01979</t>
  </si>
  <si>
    <t>LUBERON DOM CITADELLE LE CHATAIGNIER RSE</t>
  </si>
  <si>
    <t>01939</t>
  </si>
  <si>
    <t>LUBERON DOM CITADELLE LE GOUVERNEUR RGE</t>
  </si>
  <si>
    <t>01938</t>
  </si>
  <si>
    <t>LUBERON DOM CITADELLE LES ARTEMES BLC</t>
  </si>
  <si>
    <t>01937</t>
  </si>
  <si>
    <t>LUBERON DOM CITADELLE LES ARTEMES RGE</t>
  </si>
  <si>
    <t>01980</t>
  </si>
  <si>
    <t>LUBERON DOM CITADELLE LES ARTEMES ROSE</t>
  </si>
  <si>
    <t>02198</t>
  </si>
  <si>
    <t>LUBERON L'ART D'AIME JARDINETTES BLC</t>
  </si>
  <si>
    <t>02199</t>
  </si>
  <si>
    <t>LUBERON L'ART D'AIME JARDINETTES ROSE</t>
  </si>
  <si>
    <t>01356</t>
  </si>
  <si>
    <t>MACON FUISSE THIBERT BOIS LA CROIX BLC</t>
  </si>
  <si>
    <t>02037</t>
  </si>
  <si>
    <t xml:space="preserve">MACON LA ROCHE VINEUSE RONZETTE MAG BLC </t>
  </si>
  <si>
    <t>01800</t>
  </si>
  <si>
    <t>MACON LA ROCHE VINEUSE RONZETTES BLANC</t>
  </si>
  <si>
    <t>02035</t>
  </si>
  <si>
    <t>MACON MILLY LAMARTINE ALPHONSE BLANC</t>
  </si>
  <si>
    <t>02036</t>
  </si>
  <si>
    <t>MACON MILLY LAMARTINE ALPHONSE MAG BLANC</t>
  </si>
  <si>
    <t>01799</t>
  </si>
  <si>
    <t>MACON MILLY LAMARTINE SIGNATURE BLANC</t>
  </si>
  <si>
    <t>01804</t>
  </si>
  <si>
    <t>MACON SERRIERES LA CROIX GREFFIERE ROUGE</t>
  </si>
  <si>
    <t>01602</t>
  </si>
  <si>
    <t>MADIRAN CH.DE BATZ DOM.BERTHOUMIEU ROUGE</t>
  </si>
  <si>
    <t>01534</t>
  </si>
  <si>
    <t>MADIRAN CHT PEYROS TRADITION ROUGE</t>
  </si>
  <si>
    <t>00524</t>
  </si>
  <si>
    <t>MADIRAN CHT PEYROS VIEILLES VIGNES ROUGE</t>
  </si>
  <si>
    <t>01601</t>
  </si>
  <si>
    <t>MADIRAN CONSTANCE DOM.BERTHOUMIEU ROUGE</t>
  </si>
  <si>
    <t>01701</t>
  </si>
  <si>
    <t>MARC DE BOURGOGNE HORS D'AGE 15 ANS 45°</t>
  </si>
  <si>
    <t>01088</t>
  </si>
  <si>
    <t>MARC DE BOURGOGNE TRES VIEUX 8 ANS 42°</t>
  </si>
  <si>
    <t>00935</t>
  </si>
  <si>
    <t>MARCILLAC FER DE SOIF OSMIN ROUGE</t>
  </si>
  <si>
    <t>00824</t>
  </si>
  <si>
    <t>MAREUIL CLOS SAINT ANDRE MOURAT AB BLANC</t>
  </si>
  <si>
    <t>01510</t>
  </si>
  <si>
    <t>MARGAUX BARON DE BRANE ROUGE</t>
  </si>
  <si>
    <t>00028</t>
  </si>
  <si>
    <t>MARQUES-VERRES  X 8</t>
  </si>
  <si>
    <t>01374</t>
  </si>
  <si>
    <t>01368</t>
  </si>
  <si>
    <t>MERCUREY 1CC DOM. H.GARREY ROUGE</t>
  </si>
  <si>
    <t>01893</t>
  </si>
  <si>
    <t>MERCUREY BUISSONNIER BUXY ROUGE</t>
  </si>
  <si>
    <t>01360</t>
  </si>
  <si>
    <t>MERCUREY DOMAINE HUBERT GARREY BLANC</t>
  </si>
  <si>
    <t>02144</t>
  </si>
  <si>
    <t>MEURSAULT J-M BOUZEREAU BLANC</t>
  </si>
  <si>
    <t>00668</t>
  </si>
  <si>
    <t>MINERVOIS BERGERIE TOUR DE RIEUX ROUGE</t>
  </si>
  <si>
    <t>00029</t>
  </si>
  <si>
    <t>MINI-BOUCHON POMPE VIDE AIR LUDI-VIN</t>
  </si>
  <si>
    <t>00675</t>
  </si>
  <si>
    <t>MIRABELLE 45°</t>
  </si>
  <si>
    <t>00181</t>
  </si>
  <si>
    <t>MONT. ST EMILION CHT TEYSSIER ROUGE 2018</t>
  </si>
  <si>
    <t>01362</t>
  </si>
  <si>
    <t>MONTAGNY 1C LE VIEUX CHATEAU MOIROTS BLC</t>
  </si>
  <si>
    <t>01890</t>
  </si>
  <si>
    <t>MONTAGNY 1C LES COERES BUXY BLANC</t>
  </si>
  <si>
    <t>00909</t>
  </si>
  <si>
    <t>MOOIPLAAS BERY WHITE AFR.SUD BLANC</t>
  </si>
  <si>
    <t>00910</t>
  </si>
  <si>
    <t>MOOIPLAAS THE BEAN PINOTAGE AFR.SUD RGE</t>
  </si>
  <si>
    <t>01689</t>
  </si>
  <si>
    <t>MOREY ST DENIS V.V. REMI JEANNIARD ROUGE</t>
  </si>
  <si>
    <t>01981</t>
  </si>
  <si>
    <t>MORGON LA BALLOFIERE DUBOST ROUGE</t>
  </si>
  <si>
    <t>02160</t>
  </si>
  <si>
    <t>MOULIN A VENT LES BURDELINES DUBOST RGE</t>
  </si>
  <si>
    <t>01933</t>
  </si>
  <si>
    <t>MOULIN VENT CUVEE EN BRENAY DUBOST ROUGE</t>
  </si>
  <si>
    <t>01511</t>
  </si>
  <si>
    <t>MOULIS CHT MAUCAILLOU ROUGE 2016</t>
  </si>
  <si>
    <t>01582</t>
  </si>
  <si>
    <t>MUSCAT DE RIVESALTES LAFAGE</t>
  </si>
  <si>
    <t>02008</t>
  </si>
  <si>
    <t>MUSCAT DE RIVESALTES TRADITION ADV BLANC</t>
  </si>
  <si>
    <t>01063</t>
  </si>
  <si>
    <t>MUSCAT DU CAP CORSE DOMAINE GENTILE BLC</t>
  </si>
  <si>
    <t>02062</t>
  </si>
  <si>
    <t>MUSCAT LES ELEMENTS BOTT-GEYL BLANC</t>
  </si>
  <si>
    <t>02146</t>
  </si>
  <si>
    <t>NUITS ST GEORGES M.GAVIGNET ROUGE</t>
  </si>
  <si>
    <t>00904</t>
  </si>
  <si>
    <t>ORO DE CASTILLA ESPAGNE BLANC</t>
  </si>
  <si>
    <t>00937</t>
  </si>
  <si>
    <t>PACHERENC VB CONSTANCE BERTHOUMIEU BLC</t>
  </si>
  <si>
    <t>00936</t>
  </si>
  <si>
    <t>PACHERENC VB SEC PIERRES GRES OSMIN BLC</t>
  </si>
  <si>
    <t>01328</t>
  </si>
  <si>
    <t>PALETTE CHT CREMADE BLANC 2018</t>
  </si>
  <si>
    <t>01329</t>
  </si>
  <si>
    <t>PALETTE CHT CREMADE ROUGE 2008</t>
  </si>
  <si>
    <t>01330</t>
  </si>
  <si>
    <t>PALETTE CHT CREMADE ROUGE 2018</t>
  </si>
  <si>
    <t>01117</t>
  </si>
  <si>
    <t>PANIER CARTON</t>
  </si>
  <si>
    <t>01123</t>
  </si>
  <si>
    <t>PANIER OSIER</t>
  </si>
  <si>
    <t>01105</t>
  </si>
  <si>
    <t>PASTIS CHT CREISSAUDS FERRONI 2018 CB</t>
  </si>
  <si>
    <t>01142</t>
  </si>
  <si>
    <t>PASTIS HENRI BARDOUIN 70 CL</t>
  </si>
  <si>
    <t>00083</t>
  </si>
  <si>
    <t>PASTIS RICARD 1 L</t>
  </si>
  <si>
    <t>02022</t>
  </si>
  <si>
    <t>PATATE DOUCE COCO ET CURRY 80 G</t>
  </si>
  <si>
    <t>01327</t>
  </si>
  <si>
    <t>PATRIMONIO DOM. GENTILE EXPRESSION BLANC</t>
  </si>
  <si>
    <t>01062</t>
  </si>
  <si>
    <t>PATRIMONIO GENTILE CLASSIQUE BLANC</t>
  </si>
  <si>
    <t>01061</t>
  </si>
  <si>
    <t>PATRIMONIO GENTILE CLASSIQUE ROUGE</t>
  </si>
  <si>
    <t>02086</t>
  </si>
  <si>
    <t>PATRIMONIO GENTILE GRANDE EXPRESSION RGE</t>
  </si>
  <si>
    <t>00902</t>
  </si>
  <si>
    <t>PAUILLAC CHT PADARNAC CC ROUGE</t>
  </si>
  <si>
    <t>01810</t>
  </si>
  <si>
    <t>PAUILLAC RESERVE DE LA COMTESSE ROUGE</t>
  </si>
  <si>
    <t>00912</t>
  </si>
  <si>
    <t>PAXTON - MV SHIRAZ AUSTRALIE ROUGE</t>
  </si>
  <si>
    <t>00913</t>
  </si>
  <si>
    <t>PAXTON - THE GUESSER WHITE AUSTRALIE BLC</t>
  </si>
  <si>
    <t>01669</t>
  </si>
  <si>
    <t>PERNAND ILES DES VERGELESSES 1C D.F. RGE</t>
  </si>
  <si>
    <t>01667</t>
  </si>
  <si>
    <t>PERNAND VERGELESSE DUBREUIL FONTAINE BLC</t>
  </si>
  <si>
    <t>01668</t>
  </si>
  <si>
    <t>PERNAND VERGELESSE DUBREUIL FONTAINE RGE</t>
  </si>
  <si>
    <t>01509</t>
  </si>
  <si>
    <t>PESS.LEOGNAN CHT NAUDIN LARCHEY RGE 19</t>
  </si>
  <si>
    <t>00186</t>
  </si>
  <si>
    <t>PESSAC-LEOGNAN CHT LA GARDE ROUGE</t>
  </si>
  <si>
    <t>01759</t>
  </si>
  <si>
    <t>PETIT CHABLIS ALAIN GEOFFROY BLANC</t>
  </si>
  <si>
    <t>00030</t>
  </si>
  <si>
    <t>PIERRES A WHISKY  X 8</t>
  </si>
  <si>
    <t>00031</t>
  </si>
  <si>
    <t>PINCE CHAMPAGNE 1516</t>
  </si>
  <si>
    <t>PAP.I</t>
  </si>
  <si>
    <t>02061</t>
  </si>
  <si>
    <t>PINOT GRIS LES ELEMENTS BOTT-GEYL BLANC</t>
  </si>
  <si>
    <t>02021</t>
  </si>
  <si>
    <t>PIPERADE AU CHORIZO 80 G</t>
  </si>
  <si>
    <t>01600</t>
  </si>
  <si>
    <t>POIRE WILLIAM'S HEPP 42°</t>
  </si>
  <si>
    <t>01089</t>
  </si>
  <si>
    <t>POIRE WILLIAMS MONTS DE LA COTE D'OR 49°</t>
  </si>
  <si>
    <t>01670</t>
  </si>
  <si>
    <t>POMMARD DUBREUIL FONTAINE ROUGE</t>
  </si>
  <si>
    <t>02148</t>
  </si>
  <si>
    <t>POMMARD LES VIGNOTS J.P.DICONNE ROUGE</t>
  </si>
  <si>
    <t>00084</t>
  </si>
  <si>
    <t>POMMEAU VIEUX BRETAGNE MENHIRS 17°</t>
  </si>
  <si>
    <t>01517</t>
  </si>
  <si>
    <t>PORTO FONSECA BIN 27</t>
  </si>
  <si>
    <t>01515</t>
  </si>
  <si>
    <t>PORTO FONSECA TAWNY</t>
  </si>
  <si>
    <t>01514</t>
  </si>
  <si>
    <t>PORTO FONSECA WHITE</t>
  </si>
  <si>
    <t>01516</t>
  </si>
  <si>
    <t>PORTO LBV FONSECA 2011</t>
  </si>
  <si>
    <t>01808</t>
  </si>
  <si>
    <t>PORTO R.PINTO QUINTA BOM RETIRO 20 ANS</t>
  </si>
  <si>
    <t>01807</t>
  </si>
  <si>
    <t>PORTO R.PINTO QUINTA DE ERVAMOIRA 10 ANS</t>
  </si>
  <si>
    <t>01616</t>
  </si>
  <si>
    <t>POUILLY FUISSE MANOIR DU CAPUCIN BLANC</t>
  </si>
  <si>
    <t>01884</t>
  </si>
  <si>
    <t>POUILLY FUME MELLOT LE LORIOT BLANC</t>
  </si>
  <si>
    <t>00915</t>
  </si>
  <si>
    <t>POUNAMU SAUVIGNON NVELLE ZELANDE BLANC</t>
  </si>
  <si>
    <t>00192</t>
  </si>
  <si>
    <t>PUISSEGUIN ST EMILION CH LANBERSAC ROUGE</t>
  </si>
  <si>
    <t>01092</t>
  </si>
  <si>
    <t>QUETSCHE 45°</t>
  </si>
  <si>
    <t>00406</t>
  </si>
  <si>
    <t>RASTEAU LA GARDINE ROUGE</t>
  </si>
  <si>
    <t>00796</t>
  </si>
  <si>
    <t>RASTEAU LA GARDINE ROUGE JEROBOAM CB</t>
  </si>
  <si>
    <t>00546</t>
  </si>
  <si>
    <t>RASTEAU LA GARDINE ROUGE MAGNUM CB</t>
  </si>
  <si>
    <t>01776</t>
  </si>
  <si>
    <t>RATAFIA DE BOURGOGNE CARTRON 18°</t>
  </si>
  <si>
    <t>00032</t>
  </si>
  <si>
    <t>RECUPERATEUR BOUCHON COMPT.SOMMELIERS</t>
  </si>
  <si>
    <t>01919</t>
  </si>
  <si>
    <t>REFACTURATION PRESTATIONS</t>
  </si>
  <si>
    <t>01931</t>
  </si>
  <si>
    <t>REGNIE CUVEE LE POTET DUBOST ROUGE</t>
  </si>
  <si>
    <t>01885</t>
  </si>
  <si>
    <t>REUILLY MELLOT JEAN-MICHEL SORBE BLANC</t>
  </si>
  <si>
    <t>01886</t>
  </si>
  <si>
    <t>REUILLY MELLOT JEAN-MICHEL SORBE ROUGE</t>
  </si>
  <si>
    <t>01707</t>
  </si>
  <si>
    <t>RHUM ADMIRAL RODNEY FORMIDABLE 40%</t>
  </si>
  <si>
    <t>01705</t>
  </si>
  <si>
    <t>RHUM ADMIRAL RODNEY PRINCESSA 40%</t>
  </si>
  <si>
    <t>01706</t>
  </si>
  <si>
    <t>RHUM ADMIRAL RODNEY ROYAL OAK 40%</t>
  </si>
  <si>
    <t>00693</t>
  </si>
  <si>
    <t>RHUM ALBERT MICHLER JAMAÏCAN DARK</t>
  </si>
  <si>
    <t>00694</t>
  </si>
  <si>
    <t>RHUM ALBERT MICHLER RESERVA 1863</t>
  </si>
  <si>
    <t>00695</t>
  </si>
  <si>
    <t>RHUM ALBERT MICHLER SOLERA 18 ANS</t>
  </si>
  <si>
    <t>02070</t>
  </si>
  <si>
    <t>RHUM ARCANE ARRANGE ANANAS J.CARTRON</t>
  </si>
  <si>
    <t>02069</t>
  </si>
  <si>
    <t>RHUM ARCANE ARRANGE BANANE J.CARTRON</t>
  </si>
  <si>
    <t>02068</t>
  </si>
  <si>
    <t>RHUM ARCANE ARRANGE VANILLE J.CARTRON</t>
  </si>
  <si>
    <t>01988</t>
  </si>
  <si>
    <t>RHUM ARCANE DELICATISSIME</t>
  </si>
  <si>
    <t>01989</t>
  </si>
  <si>
    <t>RHUM ARCANE EXTRAROMA</t>
  </si>
  <si>
    <t>01990</t>
  </si>
  <si>
    <t>RHUM ARCANE FLAMBOYANCE</t>
  </si>
  <si>
    <t>01991</t>
  </si>
  <si>
    <t>RHUM BEACH HOUSE GOLD SPICED</t>
  </si>
  <si>
    <t>01993</t>
  </si>
  <si>
    <t>RHUM BOUNTY AMBRE GOLD</t>
  </si>
  <si>
    <t>00106</t>
  </si>
  <si>
    <t xml:space="preserve">RHUM CANERO RESERVA ESPECIAL SOLERA 12 </t>
  </si>
  <si>
    <t>01992</t>
  </si>
  <si>
    <t>RHUM CHAIRMAN'S RESERVE</t>
  </si>
  <si>
    <t>01008</t>
  </si>
  <si>
    <t>RHUM CLEMENT BLANC CANNE BLEUE 50°</t>
  </si>
  <si>
    <t>02124</t>
  </si>
  <si>
    <t>RHUM CLEMENT HOMERE</t>
  </si>
  <si>
    <t>02123</t>
  </si>
  <si>
    <t xml:space="preserve">RHUM CLEMENT SHRUBB </t>
  </si>
  <si>
    <t>01010</t>
  </si>
  <si>
    <t>RHUM CLEMENT XO</t>
  </si>
  <si>
    <t>01160</t>
  </si>
  <si>
    <t>RHUM COLOMBIE MAISON DU RHUM 12 ANS 46°</t>
  </si>
  <si>
    <t>00097</t>
  </si>
  <si>
    <t>RHUM DIPLOMATICO RESERVE EXCLUSIVE</t>
  </si>
  <si>
    <t>00105</t>
  </si>
  <si>
    <t>RHUM DON PAPA 7 ANS PHILIPPINES TUBE</t>
  </si>
  <si>
    <t>01591</t>
  </si>
  <si>
    <t>RHUM DON PAPA BAROKO</t>
  </si>
  <si>
    <t>00705</t>
  </si>
  <si>
    <t>00098</t>
  </si>
  <si>
    <t>RHUM DOS MADERAS 5+5 ANS</t>
  </si>
  <si>
    <t>01157</t>
  </si>
  <si>
    <t>RHUM DU VENEZUELA MAISON DU RHUM 47°</t>
  </si>
  <si>
    <t>01099</t>
  </si>
  <si>
    <t>RHUM FERRONI AMBRE ETUI</t>
  </si>
  <si>
    <t>01271</t>
  </si>
  <si>
    <t>RHUM GUADELOUPE MAISON DU MONDE</t>
  </si>
  <si>
    <t>01272</t>
  </si>
  <si>
    <t>RHUM GUATEMALA MAISON DU RHUM</t>
  </si>
  <si>
    <t>01998</t>
  </si>
  <si>
    <t>RHUM GUN'S BELL CARIBEAN SPICED RUM</t>
  </si>
  <si>
    <t>01996</t>
  </si>
  <si>
    <t>RHUM HEE JOY ORIGINS</t>
  </si>
  <si>
    <t>01999</t>
  </si>
  <si>
    <t>RHUM HEE JOY SPICED RUM</t>
  </si>
  <si>
    <t>01997</t>
  </si>
  <si>
    <t>RHUM HEE JOY VSOP REPUBLIQUE DOMINICAINE</t>
  </si>
  <si>
    <t>01422</t>
  </si>
  <si>
    <t>RHUM ILE MAURICE MAISON DU RHUM</t>
  </si>
  <si>
    <t>00679</t>
  </si>
  <si>
    <t>RHUM JM BLANC 50°</t>
  </si>
  <si>
    <t>00678</t>
  </si>
  <si>
    <t>01704</t>
  </si>
  <si>
    <t>RHUM JM EPICES CREOLES 46%</t>
  </si>
  <si>
    <t>01703</t>
  </si>
  <si>
    <t>RHUM JM FUMEE VOLCANIQUE 49%</t>
  </si>
  <si>
    <t>01702</t>
  </si>
  <si>
    <t>RHUM JM JARDIN FRUITE 42%</t>
  </si>
  <si>
    <t>01093</t>
  </si>
  <si>
    <t>RHUM JM TRES VIEUX XO MARTINIQUE 45 °</t>
  </si>
  <si>
    <t>00101</t>
  </si>
  <si>
    <t>RHUM JM VIEUX VSOP MARTINIQUE</t>
  </si>
  <si>
    <t>01424</t>
  </si>
  <si>
    <t>RHUM MADAGASCAR MAISON DU RHUM</t>
  </si>
  <si>
    <t>01159</t>
  </si>
  <si>
    <t>RHUM MARTINIQUE 2014 MAISON DU RHUM 45°</t>
  </si>
  <si>
    <t>00103</t>
  </si>
  <si>
    <t>RHUM MATUSALEM GRANDE RESERVE 15 ANS</t>
  </si>
  <si>
    <t>02126</t>
  </si>
  <si>
    <t>RHUM OAKS &amp; AMES BLANC</t>
  </si>
  <si>
    <t>02127</t>
  </si>
  <si>
    <t>RHUM OAKS &amp; AMES GOLD</t>
  </si>
  <si>
    <t>02128</t>
  </si>
  <si>
    <t>RHUM OAKS &amp; AMES VSOP</t>
  </si>
  <si>
    <t>02064</t>
  </si>
  <si>
    <t>RHUM PARAGUAY MAISON DU RHUM</t>
  </si>
  <si>
    <t>01423</t>
  </si>
  <si>
    <t>RHUM PEROU MAISON DU RHUM</t>
  </si>
  <si>
    <t>01421</t>
  </si>
  <si>
    <t>RHUM REP.DOMINICAINE MAISON DU RHUM</t>
  </si>
  <si>
    <t>01273</t>
  </si>
  <si>
    <t>RHUM REUNION MAISON DU MONDE</t>
  </si>
  <si>
    <t>01158</t>
  </si>
  <si>
    <t>RHUM STE LUCIE 2010 MAISON DU RHUM 45°</t>
  </si>
  <si>
    <t>01611</t>
  </si>
  <si>
    <t>RHUM TRES VIEUX JM MILLESIME 2003</t>
  </si>
  <si>
    <t>01274</t>
  </si>
  <si>
    <t>RHUM TRINIDAD MAISON DU MONDE</t>
  </si>
  <si>
    <t>02060</t>
  </si>
  <si>
    <t>RIESLING LES ELEMENTS BOTT-GEYL BLANC</t>
  </si>
  <si>
    <t>02017</t>
  </si>
  <si>
    <t>RIVESALTES AMBRE COLLECTION ADV 1965</t>
  </si>
  <si>
    <t>02016</t>
  </si>
  <si>
    <t>RIVESALTES AMBRE COLLECTION ADV 1970</t>
  </si>
  <si>
    <t>02015</t>
  </si>
  <si>
    <t>RIVESALTES AMBRE COLLECTION ADV 1976</t>
  </si>
  <si>
    <t>02014</t>
  </si>
  <si>
    <t>RIVESALTES AMBRE COLLECTION ADV 1980</t>
  </si>
  <si>
    <t>02013</t>
  </si>
  <si>
    <t>RIVESALTES AMBRE COLLECTION ADV 1988</t>
  </si>
  <si>
    <t>02010</t>
  </si>
  <si>
    <t>RIVESALTES AMBRE GRDE RESERVE ADV 10 ANS</t>
  </si>
  <si>
    <t>02011</t>
  </si>
  <si>
    <t>RIVESALTES AMBRE GRDE RESERVE ADV 20 ANS</t>
  </si>
  <si>
    <t>02012</t>
  </si>
  <si>
    <t>RIVESALTES AMBRE PRESTIGE ADV 2002</t>
  </si>
  <si>
    <t>02009</t>
  </si>
  <si>
    <t>RIVESALTES AMBRE TRADITION ADV 5 ANS</t>
  </si>
  <si>
    <t>00482</t>
  </si>
  <si>
    <t>ROSE PAMPLEMOUSSE MARGAROT</t>
  </si>
  <si>
    <t>01363</t>
  </si>
  <si>
    <t>RULLY 1CC LA PUCELLE DOM. P.MILAN BLANC</t>
  </si>
  <si>
    <t>00841</t>
  </si>
  <si>
    <t>RULLY BUISSONNIER BUXY BLANC</t>
  </si>
  <si>
    <t>01369</t>
  </si>
  <si>
    <t>RULLY DOM. C.JOBARD LA CHAUME ROUGE</t>
  </si>
  <si>
    <t>00033</t>
  </si>
  <si>
    <t>SAC REFROIDISSEUR GEL COMPT.SOMMELIERS</t>
  </si>
  <si>
    <t>01882</t>
  </si>
  <si>
    <t>SANCERRE MELLOT LES COLLINETTES BLANC</t>
  </si>
  <si>
    <t>01883</t>
  </si>
  <si>
    <t>SANCERRE MELLOT LES COLLINETTES ROUGE</t>
  </si>
  <si>
    <t>00305</t>
  </si>
  <si>
    <t>SANTENAY LA CASSIERE JL MALDANT ROUGE</t>
  </si>
  <si>
    <t>01606</t>
  </si>
  <si>
    <t>SANTENAY LA CASSIERE JLM ROUGE MAGNUM</t>
  </si>
  <si>
    <t>01042</t>
  </si>
  <si>
    <t>SARDINADE 80 GR</t>
  </si>
  <si>
    <t>01894</t>
  </si>
  <si>
    <t>SAUMUR CHAMPIGNY MELLOT LE BOISCLAIR RGE</t>
  </si>
  <si>
    <t>00890</t>
  </si>
  <si>
    <t>SAUTERNES CHATEAU BRIATTE BLANC</t>
  </si>
  <si>
    <t>01332</t>
  </si>
  <si>
    <t>SAUTERNES CHT ROUMIEU BLANC 2016</t>
  </si>
  <si>
    <t>01132</t>
  </si>
  <si>
    <t>SAVIGNY-LES-BEAUNE JL MALDANT RGE JERO</t>
  </si>
  <si>
    <t>01252</t>
  </si>
  <si>
    <t>SAVIGNY-LES-BEAUNE JL MALDANT RGE MAGNUM</t>
  </si>
  <si>
    <t>00306</t>
  </si>
  <si>
    <t>SAVIGNY-LES-BEAUNE JL MALDANT ROUGE</t>
  </si>
  <si>
    <t>00689</t>
  </si>
  <si>
    <t>SAVIGNY-LES-BEAUNES JL MALDANT BLANC</t>
  </si>
  <si>
    <t>01743</t>
  </si>
  <si>
    <t>SAVIGNY-LES-BEAUNES JL MALDANT BLC MAGNU</t>
  </si>
  <si>
    <t>01815</t>
  </si>
  <si>
    <t>SAVIGNY 1C AUX GRAVAINS MALDANT BLANC</t>
  </si>
  <si>
    <t>00034</t>
  </si>
  <si>
    <t>SET 2 BOUCHONS A POMPE VACUVIN</t>
  </si>
  <si>
    <t>00681</t>
  </si>
  <si>
    <t>SIROP DE CANNE ROUX JM</t>
  </si>
  <si>
    <t>00203</t>
  </si>
  <si>
    <t>ST-ESTEPHE HERITAGE DE LE BOSCQ ROUGE</t>
  </si>
  <si>
    <t>00198</t>
  </si>
  <si>
    <t>ST EMILION GC CHT CARTEAU ROUGE</t>
  </si>
  <si>
    <t>00911</t>
  </si>
  <si>
    <t>ST EMILION GC CHT PALAIS CARDINAL ROUGE</t>
  </si>
  <si>
    <t>00199</t>
  </si>
  <si>
    <t>ST EMILION GC GRD BARRAIL-LAMARZELLE FIG</t>
  </si>
  <si>
    <t>00891</t>
  </si>
  <si>
    <t>ST ESTEPHE CHATEAU HAUT COTEAU ROUGE</t>
  </si>
  <si>
    <t>00977</t>
  </si>
  <si>
    <t>ST ESTEPHE CHT LE BOSCQ ROUGE 15</t>
  </si>
  <si>
    <t>01946</t>
  </si>
  <si>
    <t>ST ESTEPHE CHT MONTROSE 2GCC ROUGE 2011</t>
  </si>
  <si>
    <t>01382</t>
  </si>
  <si>
    <t>ST JOSEPH LA GLORIETTE V.V. FAURY ROUGE</t>
  </si>
  <si>
    <t>00564</t>
  </si>
  <si>
    <t>ST JOSEPH LES RIBAUDES LIONEL FAURY BLC</t>
  </si>
  <si>
    <t>00563</t>
  </si>
  <si>
    <t>ST JOSEPH LES RIBAUDES LIONEL FAURY RGE</t>
  </si>
  <si>
    <t>01750</t>
  </si>
  <si>
    <t>ST JOSEPH PIERRES SECHES Y.C. RGE MAGNUM</t>
  </si>
  <si>
    <t>01748</t>
  </si>
  <si>
    <t>ST JOSEPH PIERRES SECHES Y.CUILLERO RGE</t>
  </si>
  <si>
    <t>01005</t>
  </si>
  <si>
    <t>ST JOSEPH RIBAUDES FAURY ROUGE MAG</t>
  </si>
  <si>
    <t>01887</t>
  </si>
  <si>
    <t>ST N.BOURGUEIL MELLOT LE MOULINGENET RGE</t>
  </si>
  <si>
    <t>02155</t>
  </si>
  <si>
    <t>ST PERAY MELODY MARC+MARLENE BLANC</t>
  </si>
  <si>
    <t>01801</t>
  </si>
  <si>
    <t>ST VERAN AUX MONTS GREFFIERE BLANC</t>
  </si>
  <si>
    <t>02038</t>
  </si>
  <si>
    <t>ST VERAN AUX MONTS GREFFIERE MAGNUM BLC</t>
  </si>
  <si>
    <t>02141</t>
  </si>
  <si>
    <t>STARLINO ARANCIONE APERITIVO LE CERCLE</t>
  </si>
  <si>
    <t>00035</t>
  </si>
  <si>
    <t>SUPPORT CASCADE DE VIN BLANC</t>
  </si>
  <si>
    <t>00036</t>
  </si>
  <si>
    <t>SUPPORT CASCADE DE VIN ROSE</t>
  </si>
  <si>
    <t>00037</t>
  </si>
  <si>
    <t>SUPPORT CASCADE DE VIN ROUGE</t>
  </si>
  <si>
    <t>00038</t>
  </si>
  <si>
    <t>TABLIER CAGOLE BRASSEUR NOIR</t>
  </si>
  <si>
    <t>01044</t>
  </si>
  <si>
    <t>TAPENADE NOIRE 80 GR</t>
  </si>
  <si>
    <t>01046</t>
  </si>
  <si>
    <t>TAPENADE VERTE 80 GR</t>
  </si>
  <si>
    <t>01477</t>
  </si>
  <si>
    <t>TARIQUET DERNIERES GRIVES BLANC</t>
  </si>
  <si>
    <t>01476</t>
  </si>
  <si>
    <t>TARIQUET PREMIERES GRIVES BLANC MAGNUM</t>
  </si>
  <si>
    <t>00040</t>
  </si>
  <si>
    <t>TB ELECTRIQUE ARGENT LUDI-VIN</t>
  </si>
  <si>
    <t>00044</t>
  </si>
  <si>
    <t>TB TRIGGER LM350 + C.CAPS. PLATINIUM COM</t>
  </si>
  <si>
    <t>01873</t>
  </si>
  <si>
    <t>TEMPRANILLO ENCIERRO BIO ROUGE</t>
  </si>
  <si>
    <t>02138</t>
  </si>
  <si>
    <t>TEQUILA THE BUTTERFLY CANNON SILVER</t>
  </si>
  <si>
    <t>01795</t>
  </si>
  <si>
    <t>TERRINE A LA FARIGOULE 200 G</t>
  </si>
  <si>
    <t>01796</t>
  </si>
  <si>
    <t>TERRINE A LA FLEUR DE LAVANDE 200 G</t>
  </si>
  <si>
    <t>02024</t>
  </si>
  <si>
    <t>TERRINE AU PASTIS DE PROVENCE 200 G</t>
  </si>
  <si>
    <t>01797</t>
  </si>
  <si>
    <t>TERRINE AU PIMENT D'ESPELETTE 200 G</t>
  </si>
  <si>
    <t>01791</t>
  </si>
  <si>
    <t>TERRINE CAMPAGNE A LA PROVENCALE 200 G</t>
  </si>
  <si>
    <t>01943</t>
  </si>
  <si>
    <t>TERRINE DE CAMPAGNE AU MAGRET FUME 180GR</t>
  </si>
  <si>
    <t>01793</t>
  </si>
  <si>
    <t>TERRINE DE CHEVREUIL AU ROMARIN 200 G</t>
  </si>
  <si>
    <t>01792</t>
  </si>
  <si>
    <t>TERRINE DE FAISAN AUX CHAMPIGNONS 200 G</t>
  </si>
  <si>
    <t>01794</t>
  </si>
  <si>
    <t>TERRINE DE LAPIN A LA SARRIETTE 200 G</t>
  </si>
  <si>
    <t>01798</t>
  </si>
  <si>
    <t>TERRINE DE SANGLIER AUX NOISETTES 200 G</t>
  </si>
  <si>
    <t>01942</t>
  </si>
  <si>
    <t>TERRINE FINE A L'ARMAGNAC 180 GR</t>
  </si>
  <si>
    <t>02166</t>
  </si>
  <si>
    <t>TERRINE SYLVESTRE AUX CEPES 180 GR</t>
  </si>
  <si>
    <t>01520</t>
  </si>
  <si>
    <t>TOURAINE CHENONCEAUX SOUTERRAINS BLANC</t>
  </si>
  <si>
    <t>01519</t>
  </si>
  <si>
    <t>TOURAINE GAMAY SOUTERRAINS ROUGE</t>
  </si>
  <si>
    <t>01518</t>
  </si>
  <si>
    <t>TOURAINE SAUVIGNON SOUTERRAINS BLANC</t>
  </si>
  <si>
    <t>00638</t>
  </si>
  <si>
    <t>TRANSPORT SUR ACHATS</t>
  </si>
  <si>
    <t>01179</t>
  </si>
  <si>
    <t>TSELEPOS NEMEA GRECE ROUGE</t>
  </si>
  <si>
    <t>00925</t>
  </si>
  <si>
    <t>VACQUEYRAS DOM BEAUMIRAIL ECRIN RGE MAG</t>
  </si>
  <si>
    <t>00922</t>
  </si>
  <si>
    <t>VACQUEYRAS DOM BEAUMIRAIL ROUGE</t>
  </si>
  <si>
    <t>01215</t>
  </si>
  <si>
    <t>VACQUEYRAS MONTIRIUS GARRIGUES ROUGE</t>
  </si>
  <si>
    <t>01216</t>
  </si>
  <si>
    <t>VACQUEYRAS MONTIRIUS LE CLOS ROUGE</t>
  </si>
  <si>
    <t>01213</t>
  </si>
  <si>
    <t>VACQUEYRAS MONTIRIUS MINERAL BLANC</t>
  </si>
  <si>
    <t>01214</t>
  </si>
  <si>
    <t>VACQUEYRAS MONTIRIUS VILLAGE ROUGE</t>
  </si>
  <si>
    <t>01940</t>
  </si>
  <si>
    <t>VAUCLU. DOM CITADELLE LE GOUVERNEUR BLC</t>
  </si>
  <si>
    <t>00635</t>
  </si>
  <si>
    <t>VDF BISTROLOGIE J.CARREL BLANC</t>
  </si>
  <si>
    <t>00633</t>
  </si>
  <si>
    <t>VDF BISTROLOGIE J.CARREL ROUGE</t>
  </si>
  <si>
    <t>01526</t>
  </si>
  <si>
    <t>VDF GOURMANDINAGES CHT DE NAGES DOUX BLC</t>
  </si>
  <si>
    <t>01551</t>
  </si>
  <si>
    <t>VDF LE 15 LA CHRETIENNE BLANC</t>
  </si>
  <si>
    <t>01220</t>
  </si>
  <si>
    <t>VDF LE 15 LA CHRETIENNE ROSE</t>
  </si>
  <si>
    <t>01440</t>
  </si>
  <si>
    <t>VDF LE 15 LA CHRETIENNE ROSE MAGNUM</t>
  </si>
  <si>
    <t>01550</t>
  </si>
  <si>
    <t>VDF LE 15 LA CHRETIENNE ROUGE</t>
  </si>
  <si>
    <t>01450</t>
  </si>
  <si>
    <t>VDF LIBERTYNAGES CHATEAU DE NAGES BLANC</t>
  </si>
  <si>
    <t>01448</t>
  </si>
  <si>
    <t xml:space="preserve">VDF LIBERTYNAGES CHATEAU DE NAGES ROSE </t>
  </si>
  <si>
    <t>01449</t>
  </si>
  <si>
    <t>VDF LIBERTYNAGES CHATEAU DE NAGES ROUGE</t>
  </si>
  <si>
    <t>00825</t>
  </si>
  <si>
    <t>00821</t>
  </si>
  <si>
    <t>VDF OVNI MOURAT BLANC</t>
  </si>
  <si>
    <t>00867</t>
  </si>
  <si>
    <t>VDF PRIMEUR LAPIN DE 6 SEMAINES BLC</t>
  </si>
  <si>
    <t>01751</t>
  </si>
  <si>
    <t>VDF VIGNES PERDUES J.CARREL BLANC</t>
  </si>
  <si>
    <t>00502</t>
  </si>
  <si>
    <t>VDN MUSCAT BDV PETITS GRAINS BLANC</t>
  </si>
  <si>
    <t>00521</t>
  </si>
  <si>
    <t>VDN RIVESALTES ECLATS BONZOMS 2010</t>
  </si>
  <si>
    <t>00528</t>
  </si>
  <si>
    <t>VDN RIVESALTES TUILE H.AGE 78 NOUVELLES</t>
  </si>
  <si>
    <t>01574</t>
  </si>
  <si>
    <t>VENTOUX ST MARC BLANC</t>
  </si>
  <si>
    <t>01575</t>
  </si>
  <si>
    <t>VENTOUX ST MARC ROUGE</t>
  </si>
  <si>
    <t>01655</t>
  </si>
  <si>
    <t>VENTOUX ST MARC ROUGE 1200 CL</t>
  </si>
  <si>
    <t>12 L</t>
  </si>
  <si>
    <t>01654</t>
  </si>
  <si>
    <t>VENTOUX ST MARC ROUGE 600 CL</t>
  </si>
  <si>
    <t>01653</t>
  </si>
  <si>
    <t>VENTOUX ST MARC ROUGE JEROBOAM (300cl)</t>
  </si>
  <si>
    <t>01652</t>
  </si>
  <si>
    <t>VENTOUX ST MARC ROUGE MAGNUM</t>
  </si>
  <si>
    <t>02058</t>
  </si>
  <si>
    <t>VENTOUX STELLA NOSTRA FONT ALBA BLANC</t>
  </si>
  <si>
    <t>02092</t>
  </si>
  <si>
    <t>VENTOUX STELLA NOSTRA FONT ALBA ROSE</t>
  </si>
  <si>
    <t>02057</t>
  </si>
  <si>
    <t>VENTOUX STELLA NOSTRA FONT ALBA ROUGE</t>
  </si>
  <si>
    <t>02209</t>
  </si>
  <si>
    <t>VENTOUX TERROIR RRG ROUGE</t>
  </si>
  <si>
    <t>02056</t>
  </si>
  <si>
    <t>VENTOUX TRADITION FONT ALBA BLANC</t>
  </si>
  <si>
    <t>02091</t>
  </si>
  <si>
    <t>VENTOUX TRADITION FONT ALBA ROSE</t>
  </si>
  <si>
    <t>02055</t>
  </si>
  <si>
    <t>VENTOUX TRADITION FONT ALBA ROUGE</t>
  </si>
  <si>
    <t>01823</t>
  </si>
  <si>
    <t>VERRE A BIERE CERVOISE 32 CL</t>
  </si>
  <si>
    <t>01955</t>
  </si>
  <si>
    <t>VERRE A BIERE CERVOISE 50 CL</t>
  </si>
  <si>
    <t>02034</t>
  </si>
  <si>
    <t>VERRE A BIERE ROMA 25 CL</t>
  </si>
  <si>
    <t>00881</t>
  </si>
  <si>
    <t>VERRE A DECANTER OENOMUST 150 CL SOUFFLE</t>
  </si>
  <si>
    <t>00884</t>
  </si>
  <si>
    <t>VERRE EXCELLENCE 39 CL GOBELET</t>
  </si>
  <si>
    <t>01230</t>
  </si>
  <si>
    <t>VERRE OENOMUST TUMBLER 50 CL</t>
  </si>
  <si>
    <t>01570</t>
  </si>
  <si>
    <t>VIEILLE EAU DE VIE DE PRUNE LEDA</t>
  </si>
  <si>
    <t>00894</t>
  </si>
  <si>
    <t>VILLA CAMPA - ROBLE ESPAGNE ROUGE</t>
  </si>
  <si>
    <t>00931</t>
  </si>
  <si>
    <t>VILLA CHAMBRE D'AMOUR OSMIN BLANC</t>
  </si>
  <si>
    <t>01130</t>
  </si>
  <si>
    <t>VIN CUIT CADENET 50 CL</t>
  </si>
  <si>
    <t>02161</t>
  </si>
  <si>
    <t>VIN SOBRES VIM SOLIS ROUGE</t>
  </si>
  <si>
    <t>01378</t>
  </si>
  <si>
    <t>VINAIGRE BALSAMIQUE BTL ORIGINAL 20 CL</t>
  </si>
  <si>
    <t>01357</t>
  </si>
  <si>
    <t>VIRE-CLESSE LUZY-MACAREZ RIVE DOREE BLC</t>
  </si>
  <si>
    <t>02140</t>
  </si>
  <si>
    <t>VODKA LAB LE CERCLE</t>
  </si>
  <si>
    <t>01783</t>
  </si>
  <si>
    <t>VODKA VICHE PITIA N°25 CLASSIC 50 CL</t>
  </si>
  <si>
    <t>01387</t>
  </si>
  <si>
    <t>VODKA VICHE PITIA N°30 LEMON &amp; MILK 70CL</t>
  </si>
  <si>
    <t>01371</t>
  </si>
  <si>
    <t>VOLNAY 1CC CHAMPANS J.M.BOUZEREAU ROUGE</t>
  </si>
  <si>
    <t>01690</t>
  </si>
  <si>
    <t>VOSNE ROMANEE AUX COMMUNES M.SEGUIN RGE</t>
  </si>
  <si>
    <t>00113</t>
  </si>
  <si>
    <t>WHISKY BLACK BOTTLE BLENDED</t>
  </si>
  <si>
    <t>00671</t>
  </si>
  <si>
    <t>WHISKY BLACK BULL 12 ANS 50°</t>
  </si>
  <si>
    <t>00669</t>
  </si>
  <si>
    <t>WHISKY BLACK BULL KYLOE 50°</t>
  </si>
  <si>
    <t>00691</t>
  </si>
  <si>
    <t>WHISKY BLACK MAC MALDEN 50 CL</t>
  </si>
  <si>
    <t>02130</t>
  </si>
  <si>
    <t>WHISKY BLACK WATER VELVET CAP 5 ANS</t>
  </si>
  <si>
    <t>02131</t>
  </si>
  <si>
    <t>WHISKY BLACK WATER VELVET CAP PEATED SHE</t>
  </si>
  <si>
    <t>02129</t>
  </si>
  <si>
    <t>WHISKY BLACK WATER VELVETCAP TRIPLE CASK</t>
  </si>
  <si>
    <t>01827</t>
  </si>
  <si>
    <t>WHISKY BUNNHAHABHAIN 12 ANS AMBRE</t>
  </si>
  <si>
    <t>01270</t>
  </si>
  <si>
    <t>WHISKY BURN MAC KENZIE</t>
  </si>
  <si>
    <t>00116</t>
  </si>
  <si>
    <t>WHISKY CAMPELTOWN LOCH</t>
  </si>
  <si>
    <t>00117</t>
  </si>
  <si>
    <t>WHISKY CAMPELTOWN LOCH 21 ANS</t>
  </si>
  <si>
    <t>00118</t>
  </si>
  <si>
    <t>WHISKY CHAROLAIS MAC MALDEN 12 ANS 50 CL</t>
  </si>
  <si>
    <t>01015</t>
  </si>
  <si>
    <t>WHISKY CHIVAS MIZUNARA</t>
  </si>
  <si>
    <t>00121</t>
  </si>
  <si>
    <t>WHISKY DEANSTON 12 ANS</t>
  </si>
  <si>
    <t>00700</t>
  </si>
  <si>
    <t>WHISKY DEANSTON VIRGIN OAK</t>
  </si>
  <si>
    <t>02052</t>
  </si>
  <si>
    <t>WHISKY FIRST EDITION ORKNEY 15 ANS</t>
  </si>
  <si>
    <t>02053</t>
  </si>
  <si>
    <t>WHISKY FIRST EDITION TORMORE 26 ANS</t>
  </si>
  <si>
    <t>00123</t>
  </si>
  <si>
    <t>WHISKY FROGGY MAC MALDEN 70 CL</t>
  </si>
  <si>
    <t>01995</t>
  </si>
  <si>
    <t>WHISKY GLADSTONE AXE THE BLACK AXE</t>
  </si>
  <si>
    <t>00129</t>
  </si>
  <si>
    <t>WHISKY GLENGOYNE 10 ANS</t>
  </si>
  <si>
    <t>01532</t>
  </si>
  <si>
    <t>WHISKY GLENGOYNE 21 ANS</t>
  </si>
  <si>
    <t>01920</t>
  </si>
  <si>
    <t>WHISKY HEPP JAAK ALSACIEN</t>
  </si>
  <si>
    <t>00134</t>
  </si>
  <si>
    <t>WHISKY HEPP JOHNNY SINGLE MALT</t>
  </si>
  <si>
    <t>01331</t>
  </si>
  <si>
    <t>WHISKY HEPP OUISKY SINGLE MALT FRANCAIS</t>
  </si>
  <si>
    <t>01482</t>
  </si>
  <si>
    <t>WHISKY HEPP OUISKY SINGLE MALT TOURBEE</t>
  </si>
  <si>
    <t>02046</t>
  </si>
  <si>
    <t>WHISKY HEPP THARCIS 11 ANS</t>
  </si>
  <si>
    <t>02045</t>
  </si>
  <si>
    <t>WHISKY HEPP THARCIS 8 ANS</t>
  </si>
  <si>
    <t>02178</t>
  </si>
  <si>
    <t>WHISKY HIGHLAND CHIEF BLENDED</t>
  </si>
  <si>
    <t>01694</t>
  </si>
  <si>
    <t xml:space="preserve">WHISKY HINOTORI BLENDED 5 ANS JAPONAIS </t>
  </si>
  <si>
    <t>01856</t>
  </si>
  <si>
    <t>WHISKY HUNTER LAING ARDMORE 7 ANS</t>
  </si>
  <si>
    <t>02050</t>
  </si>
  <si>
    <t>WHISKY HUNTER LAING AUCHROISK 9 ANS</t>
  </si>
  <si>
    <t>01857</t>
  </si>
  <si>
    <t>WHISKY HUNTER LAING BEN NEVIS 9 ANS</t>
  </si>
  <si>
    <t>01923</t>
  </si>
  <si>
    <t>WHISKY HUNTER LAING CAMPBELTOWN JOURNEY</t>
  </si>
  <si>
    <t>02051</t>
  </si>
  <si>
    <t>WHISKY HUNTER LAING CRAIGELLACHIE 11 ANS</t>
  </si>
  <si>
    <t>01922</t>
  </si>
  <si>
    <t>WHISKY HUNTER LAING HEBRIDEAN JOURNEY</t>
  </si>
  <si>
    <t>01921</t>
  </si>
  <si>
    <t>WHISKY HUNTER LAING HIGHLAND JOURNEY</t>
  </si>
  <si>
    <t>02047</t>
  </si>
  <si>
    <t>WHISKY HUNTER LAING ISLAY JOURNEY</t>
  </si>
  <si>
    <t>02049</t>
  </si>
  <si>
    <t>WHISKY HUNTER LAING JURA 7 ANS</t>
  </si>
  <si>
    <t>02134</t>
  </si>
  <si>
    <t>WHISKY HUNTER LAING LAPHROAIG 32 ANS</t>
  </si>
  <si>
    <t>01859</t>
  </si>
  <si>
    <t>WHISKY HUNTER LAING MILTONDUFF 8 ANS</t>
  </si>
  <si>
    <t>01858</t>
  </si>
  <si>
    <t>WHISKY HUNTER LAING TALISKER 9 ANS</t>
  </si>
  <si>
    <t>02135</t>
  </si>
  <si>
    <t>WHISKY LA POINTE BLANCHE LE CERCLE</t>
  </si>
  <si>
    <t>01994</t>
  </si>
  <si>
    <t>00137</t>
  </si>
  <si>
    <t>WHISKY LEDAIG 10 ANS ISLE OF MULE</t>
  </si>
  <si>
    <t>00138</t>
  </si>
  <si>
    <t>WHISKY LINDRUM BLENDED 12 ANS</t>
  </si>
  <si>
    <t>00692</t>
  </si>
  <si>
    <t>WHISKY MORVAN'S TROUT MAC MALDEN 50 CL</t>
  </si>
  <si>
    <t>02054</t>
  </si>
  <si>
    <t>WHISKY OLD&amp;RARE CRAGGANMORE 25 ANS</t>
  </si>
  <si>
    <t>00142</t>
  </si>
  <si>
    <t>WHISKY PIG'S NOSE</t>
  </si>
  <si>
    <t>01098</t>
  </si>
  <si>
    <t>WHISKY ROOF RYE FERRONI 50 CL</t>
  </si>
  <si>
    <t>01016</t>
  </si>
  <si>
    <t>WHISKY ROYAL SALUTE 21 ANS D'AGE</t>
  </si>
  <si>
    <t>02048</t>
  </si>
  <si>
    <t>WHISKY SCARABUS BATCH STRENGTH</t>
  </si>
  <si>
    <t>01855</t>
  </si>
  <si>
    <t>WHISKY SCARABUS ISLAY SINGLE MALT 10 ANS</t>
  </si>
  <si>
    <t>01854</t>
  </si>
  <si>
    <t>WHISKY SCARABUS ISLAY SINGLE MALT 46°</t>
  </si>
  <si>
    <t>00144</t>
  </si>
  <si>
    <t>WHISKY SMOKHEAD</t>
  </si>
  <si>
    <t>00699</t>
  </si>
  <si>
    <t>WHISKY THE 6 ISLES 43°</t>
  </si>
  <si>
    <t>02136</t>
  </si>
  <si>
    <t>WHISKY THE GLAD STONE AMERICAN OAK</t>
  </si>
  <si>
    <t>02084</t>
  </si>
  <si>
    <t>WHISKY THE KURAYOSHI PURE MALT JAPON</t>
  </si>
  <si>
    <t>00149</t>
  </si>
  <si>
    <t>WHISKY TOBERMORY 12 ANS</t>
  </si>
  <si>
    <t>00150</t>
  </si>
  <si>
    <t>WHISKY WHITE BRESSE MAC MALDEN 50 CL</t>
  </si>
  <si>
    <t>00704</t>
  </si>
  <si>
    <t>WHISKY WHITE OAK TOKINOKA</t>
  </si>
  <si>
    <t>00916</t>
  </si>
  <si>
    <t>ZANONI VALPOLICELLA ITALIE ROUGE</t>
  </si>
  <si>
    <t>00917</t>
  </si>
  <si>
    <t>ZOUINA MAROC ROUGE</t>
  </si>
  <si>
    <t>("</t>
  </si>
  <si>
    <t>", "</t>
  </si>
  <si>
    <t>"),</t>
  </si>
  <si>
    <t>Frs_id</t>
  </si>
  <si>
    <t>Famille_id</t>
  </si>
  <si>
    <t>Region_id</t>
  </si>
  <si>
    <t>Appell_id</t>
  </si>
  <si>
    <t>Couleur_id</t>
  </si>
  <si>
    <t>contenant_id</t>
  </si>
  <si>
    <t>Contenant_id</t>
  </si>
  <si>
    <t>","</t>
  </si>
  <si>
    <t>frs_site_web</t>
  </si>
  <si>
    <t>VDF MOULIN MOURAT 'BLANC DE NOIRS'</t>
  </si>
  <si>
    <t>Appellation</t>
  </si>
  <si>
    <t>Région</t>
  </si>
  <si>
    <t>Couleur</t>
  </si>
  <si>
    <t>Contenance</t>
  </si>
  <si>
    <t>RHUM DON PAPA PHILIPPINES 10 ANS</t>
  </si>
  <si>
    <t>02214</t>
  </si>
  <si>
    <t>BIERE AUSSAU DE PRINTEMPS MAGNUM</t>
  </si>
  <si>
    <t>Nom fournisseur</t>
  </si>
  <si>
    <t>COMPTOIR DES SOMMELIERS</t>
  </si>
  <si>
    <t>CHEF ET SOMMELIER</t>
  </si>
  <si>
    <t>LA BOUTIQUE DU VIEUX MOULIN</t>
  </si>
  <si>
    <t>LA CAGOLE DE MARSEILLE</t>
  </si>
  <si>
    <t>SAS COMPAGNIE VINICOLE DE BOURGOGNE</t>
  </si>
  <si>
    <t>PRIMUS VINIS DISTRIBUTION</t>
  </si>
  <si>
    <t>GRANDS VINS DU VIEUX MONDE</t>
  </si>
  <si>
    <t>REMY COINTREAU</t>
  </si>
  <si>
    <t>CAMUS LA GRANDE MARQUE</t>
  </si>
  <si>
    <t>CHAMPAGNES ET CHATEAUX FRANCE</t>
  </si>
  <si>
    <t>DOMAINE DE LA GOUJONNE</t>
  </si>
  <si>
    <t>SCA CELLIER DES CHARTREUX</t>
  </si>
  <si>
    <t>DOMAINES MARGAROT ET FILS</t>
  </si>
  <si>
    <t>DOMAINE DU CLOS BATY</t>
  </si>
  <si>
    <t>LA COMPAGNIE DE BURGONDIE</t>
  </si>
  <si>
    <t>CHAMPAGNE JEAN-NOËL HATON</t>
  </si>
  <si>
    <t>CHAMPAGNE SOUTIRAN</t>
  </si>
  <si>
    <t>DOMAINE LA CHRETIENNE</t>
  </si>
  <si>
    <t>CHATEAU DE FONTCREUSE</t>
  </si>
  <si>
    <t>SCEA DOMAINE DU PATERNEL</t>
  </si>
  <si>
    <t>SARL BRUNEL PERE ET FILS</t>
  </si>
  <si>
    <t>DOMAINE CLAVEL</t>
  </si>
  <si>
    <t>SARL LA COSTE DISTRIBUTION</t>
  </si>
  <si>
    <t>CHATEAU VIGNELAURE</t>
  </si>
  <si>
    <t>FAMILLE FABRE SARL</t>
  </si>
  <si>
    <t>CHAMPAGNE LOUIS ROEDERER</t>
  </si>
  <si>
    <t>EARL DOMAINE BONZOMS</t>
  </si>
  <si>
    <t>CHATEAU NOUVELLES</t>
  </si>
  <si>
    <t>Fournisseur inconnu</t>
  </si>
  <si>
    <t>CHATEAU DU ROUET</t>
  </si>
  <si>
    <t>SAS JEFF CARREL</t>
  </si>
  <si>
    <t>CHAMPAGNE RUINART</t>
  </si>
  <si>
    <t>CLOS ST VINCENT - SCEA JULIEN</t>
  </si>
  <si>
    <t>GIE HUB VBS</t>
  </si>
  <si>
    <t>SCEA DOMAINE DES MASQUES</t>
  </si>
  <si>
    <t>SAS VIGNOBLES MOURAT</t>
  </si>
  <si>
    <t>LES BETES CURIEUSES</t>
  </si>
  <si>
    <t>ECOGAST FRANCE SAS</t>
  </si>
  <si>
    <t>SAS SPH GERARD BERTRAND</t>
  </si>
  <si>
    <t>ATELIER PATRICK FONT</t>
  </si>
  <si>
    <t>SAS CAVIAR DE FRANCE</t>
  </si>
  <si>
    <t>CATRICE GOURMET SARL</t>
  </si>
  <si>
    <t>EURL DES BOCAUX - MAISON MARC</t>
  </si>
  <si>
    <t>EARL DOMAINE GENTILE</t>
  </si>
  <si>
    <t>GIE VIGNOBLES BRUNIER</t>
  </si>
  <si>
    <t>MAISON FERRONI</t>
  </si>
  <si>
    <t>FAMILLE NEGREL SAS - MAS DE CADENET</t>
  </si>
  <si>
    <t>LA FERME DES TERROIRS</t>
  </si>
  <si>
    <t>SCV CHATEAU DU TARIQUET</t>
  </si>
  <si>
    <t>DOMAINE LAFAGE</t>
  </si>
  <si>
    <t>SC DOMAINE DES BORMETTES</t>
  </si>
  <si>
    <t>DOMAINE MONTIRIUS</t>
  </si>
  <si>
    <t>EARL CHATEAU DE BEAUPRE</t>
  </si>
  <si>
    <t>DOMAINE LA REALTIERE</t>
  </si>
  <si>
    <t>DESPRAT ET SAINT VERNY</t>
  </si>
  <si>
    <t>SCEA DOMAINE DE LA CREMADE</t>
  </si>
  <si>
    <t>CELLIER DU PERIGORD</t>
  </si>
  <si>
    <t>RENE LAMY</t>
  </si>
  <si>
    <t>EARL MORION PERE ET FILS</t>
  </si>
  <si>
    <t>CIDRE COAT ALBRET</t>
  </si>
  <si>
    <t>CHATEAU DE NAGES - FAMILLE GASSIER</t>
  </si>
  <si>
    <t>SARL LES SOUTERRAINS</t>
  </si>
  <si>
    <t>MANOIR DU CAPUCIN - EARL BAYON-PICHON</t>
  </si>
  <si>
    <t>CHATEAU RAYAS</t>
  </si>
  <si>
    <t>LES SERINES</t>
  </si>
  <si>
    <t>DOMAINE DUBREUIL FONTAINE</t>
  </si>
  <si>
    <t>BBC SPIRITS</t>
  </si>
  <si>
    <t>DOMAINE YVES CUILLERON</t>
  </si>
  <si>
    <t>FEDERATION FRANCAISE DE L'APERITIF SAS</t>
  </si>
  <si>
    <t>EARL CHATEAU DE LA GREFFIERE</t>
  </si>
  <si>
    <t>BAUD GENERATION 9</t>
  </si>
  <si>
    <t>DOMAINE DUBOST SARL</t>
  </si>
  <si>
    <t>VINUM NOSTRUM - LA CITADELLE</t>
  </si>
  <si>
    <t>SARL JEAN-PIERRE KAPPLER</t>
  </si>
  <si>
    <t>CLOS D'ALBIZZI</t>
  </si>
  <si>
    <t>LE CERCLE - MARCHAND D'EAUX DE VIE</t>
  </si>
  <si>
    <t>ARNAUD DE VILLENEUVE</t>
  </si>
  <si>
    <t>DOMAINE LE CHEMIN DES PRES</t>
  </si>
  <si>
    <t>LA BRASSERIE DE PEPIOLE</t>
  </si>
  <si>
    <t>DOMAINE DE FONT ALBA</t>
  </si>
  <si>
    <t>DOMAINE BOTT GEYL</t>
  </si>
  <si>
    <t>SCEA DOMAINE DURIEU</t>
  </si>
  <si>
    <t>MELODY - MARC+MARLENE</t>
  </si>
  <si>
    <t>BAYERISCHE GLASWERKE GMBH</t>
  </si>
  <si>
    <t>LA MENTHEUSE</t>
  </si>
  <si>
    <t>SCEA LES JARDINETTES</t>
  </si>
  <si>
    <t>DOMAINE VAL DE CAIRE</t>
  </si>
  <si>
    <t>Renommage</t>
  </si>
  <si>
    <t>Bag-In-Box</t>
  </si>
  <si>
    <t>Renommage Désignation</t>
  </si>
  <si>
    <t>Magnum</t>
  </si>
  <si>
    <t>Jéroboam</t>
  </si>
  <si>
    <t>Ambrée</t>
  </si>
  <si>
    <t>Rosé</t>
  </si>
  <si>
    <t>Bières</t>
  </si>
  <si>
    <t>Vins Rosés</t>
  </si>
  <si>
    <t>00159</t>
  </si>
  <si>
    <t>1ERE COTE BDX FONNEUVE F.DE CHENE RGE</t>
  </si>
  <si>
    <t>PASSIONNEMENT CHÂTEAUX</t>
  </si>
  <si>
    <t>00160</t>
  </si>
  <si>
    <t>1ERE COTE BDX FONNEUVE ROUGE MAGNUM</t>
  </si>
  <si>
    <t>00991</t>
  </si>
  <si>
    <t>2 BONDES LIEGES RONDES 36 MM</t>
  </si>
  <si>
    <t>00487</t>
  </si>
  <si>
    <t>ACETO BALSAM.MODENA RGE IGP COFFR. 250 M</t>
  </si>
  <si>
    <t>00488</t>
  </si>
  <si>
    <t>00489</t>
  </si>
  <si>
    <t>ACETO BASALM.TRADIZIONALE DOP EXTRA VECC</t>
  </si>
  <si>
    <t>00264</t>
  </si>
  <si>
    <t>ALOXE CORTON DUBOIS D'ORGEVAL ROUGE 2011</t>
  </si>
  <si>
    <t>DOMAINE DUBOIS D'ORGEVAL</t>
  </si>
  <si>
    <t>01384</t>
  </si>
  <si>
    <t>ALOXE CORTON V.V. MALDANT PAUVELOT ROUGE</t>
  </si>
  <si>
    <t>00152</t>
  </si>
  <si>
    <t>ALSACE FLEITH BLANC 2012</t>
  </si>
  <si>
    <t>DOMAINE VINCENT FLEITH</t>
  </si>
  <si>
    <t>00989</t>
  </si>
  <si>
    <t>ALSACE GEWURST. FLEITH STEINWEIN BLANC</t>
  </si>
  <si>
    <t>00875</t>
  </si>
  <si>
    <t>ALSACE GEWURSTRAMINER FLEITH CIGALES BLC</t>
  </si>
  <si>
    <t>00154</t>
  </si>
  <si>
    <t>ALSACE PINOT-GRIS FLEITH CIGALES BLC 05</t>
  </si>
  <si>
    <t>01053</t>
  </si>
  <si>
    <t>ALSACE PINOT-GRIS FURSTENTUM FLEITH BLC</t>
  </si>
  <si>
    <t>00155</t>
  </si>
  <si>
    <t xml:space="preserve">ALSACE PINOT-GRIS STEINWEG FLEITH BLANC </t>
  </si>
  <si>
    <t>00156</t>
  </si>
  <si>
    <t>ALSACE PINOT-GRIS VT FLEITH BLANC 2007</t>
  </si>
  <si>
    <t>00153</t>
  </si>
  <si>
    <t>ALSACE PINOT NOIR STEINWEG 2014</t>
  </si>
  <si>
    <t>01541</t>
  </si>
  <si>
    <t>ALSACE PINOT OSTERTAG BLANC</t>
  </si>
  <si>
    <t>DOMAINE OSTERTAG SCEA</t>
  </si>
  <si>
    <t>00523</t>
  </si>
  <si>
    <t>ALSACE RIESLING CUV.NINON FLEITH BLC 09</t>
  </si>
  <si>
    <t>00157</t>
  </si>
  <si>
    <t>ALSACE RIESLING STEINWEG FLEITH BLANC</t>
  </si>
  <si>
    <t>00158</t>
  </si>
  <si>
    <t>ALSACE SYLVANER FLEITH BLANC</t>
  </si>
  <si>
    <t>00364</t>
  </si>
  <si>
    <t>AOC LUBERON TERRARMONIE BIO LOUERION RGE</t>
  </si>
  <si>
    <t>LA CAVE A LOURMARIN</t>
  </si>
  <si>
    <t>01026</t>
  </si>
  <si>
    <t>APERITIF LILLET BLANC</t>
  </si>
  <si>
    <t>01025</t>
  </si>
  <si>
    <t>APERITIF LILLET ROUGE</t>
  </si>
  <si>
    <t>00048</t>
  </si>
  <si>
    <t>APERO GRATTE CUL BRIN TERROIR 50 CL</t>
  </si>
  <si>
    <t>BRIN TERROIR</t>
  </si>
  <si>
    <t>01112</t>
  </si>
  <si>
    <t>AUXEY DURESSES CHT MELIN BLANC</t>
  </si>
  <si>
    <t>CHATEAU DE MELIN</t>
  </si>
  <si>
    <t>00266</t>
  </si>
  <si>
    <t>AUXEY DURESSES GERMAIN BLANC 2014</t>
  </si>
  <si>
    <t>SARL ISABELLE PHILIPPE GERMAIN</t>
  </si>
  <si>
    <t>00658</t>
  </si>
  <si>
    <t>BANDOL CHATEAU PIBARNON BLANC</t>
  </si>
  <si>
    <t>CHATEAU DE PIBARNON SCEA</t>
  </si>
  <si>
    <t>00657</t>
  </si>
  <si>
    <t>BANDOL CHATEAU PIBARNON ROSE</t>
  </si>
  <si>
    <t>01497</t>
  </si>
  <si>
    <t>BANDOL CHATEAU PIBARNON ROUGE 2015</t>
  </si>
  <si>
    <t>00357</t>
  </si>
  <si>
    <t>BANDOL CHATEAU PIBARNON ROUGE 2016</t>
  </si>
  <si>
    <t>00647</t>
  </si>
  <si>
    <t>BANDOL CHRETIENNE L'INDOMPTABLE N°14 BLC</t>
  </si>
  <si>
    <t>Un vin animal et fluide pour amateurs de petits gibiers._x000D_
_x000D_
Encépagement : Mourvèdre, Carignan_x000D_
_x000D_
Dégustation : robe rouge sombre, nez de fruits noirs, bouche aux tanins enrobés et aux notes de fruits noirs bien mûrs avec une finale parfumée et poivrée._x000D_
Accord mets/vin : viande grillée, gibier en sauce._x000D_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</si>
  <si>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01684</t>
  </si>
  <si>
    <t>BANDOL DOMAINE TEMPIER BLANC 2020</t>
  </si>
  <si>
    <t>SAS PEYRAUD - DOMAINE TEMPIER</t>
  </si>
  <si>
    <t>01683</t>
  </si>
  <si>
    <t>BANDOL DOMAINE TEMPIER ROUGE 2017</t>
  </si>
  <si>
    <t>Un Bandol rouge parfait pour les amateurs de vins rouges puissant et gourmand._x000D_
_x000D_
Encépagement : Mourvèdre, Carignan élevés en fût de chêne._x000D_
_x000D_
Dégustation : Nez aux notes de fruits noirs et de cuir ; Bouche virile et persistante sur de jolis tanins et une belle rondeur._x000D_
Accord mets/vin : viandes rouges, gibier en sauce._x000D_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</si>
  <si>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blanc floral, minéral et aérien qui saura s'allier sur une belle dorade grillée._x000D_
_x000D_
Encépagement : Clairette, Ugni blanc_x000D_
_x000D_
Dégustation : robe jaune pâle, nez floral et fruité, bouche minéral et aux notes d’agrumes avec une belle rondeur._x000D_
Accord mets/vin : poisson, fruits de mer, viande blanche._x000D_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</si>
  <si>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rosé élégant et plein de finesse pour accompagner une paella ou une bouillabaisse._x000D_
_x000D_
Encépagement : Mourvèdre, Syrah et Grenache._x000D_
_x000D_
Dégustation : Robe rosé melon ; Nez aux notes de fruits rouges subtiles ; Bouche soyeuse, élégante, ample et pleine de finesse._x000D_
Accord mets/vin : paëlla, grillades, bouillabaisse._x000D_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</si>
  <si>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rosé élégant et plein de finesse pour accompagner une paella ou une bouillabaisse._x000D_
_x000D_
Encépagement : Mourvèdre, Syrah et Grenache._x000D_
_x000D_
Dégustation : Robe rosé melon ; Nez aux notes de fruits rouges subtiles ; Bouche soyeuse, élégante, ample et pleine de finesse._x000D_
Accord mets/vin : paëlla, grillades, bouillabaisse._x000D_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</si>
  <si>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vin animal et fluide pour amateurs de petits gibiers._x000D_
_x000D_
Encépagement : Mourvèdre, Carignan_x000D_
_x000D_
Dégustation : robe rouge sombre, nez de fruits noirs, bouche aux tanins enrobés et aux notes de fruits noirs bien mûrs avec une finale parfumée et poivrée._x000D_
Accord mets/vin : viande grillée, gibier en sauce._x000D_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</si>
  <si>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01682</t>
  </si>
  <si>
    <t>BANDOL LA LAIDIERE ROUGE 2015</t>
  </si>
  <si>
    <t>00355</t>
  </si>
  <si>
    <t>BANDOL LAFRAN-VEYROLLES ROUGE 2012</t>
  </si>
  <si>
    <t>DOMAINE LAFRAN VEYROLLES</t>
  </si>
  <si>
    <t>00354</t>
  </si>
  <si>
    <t>BANDOL LAFRANC-VEYROLLES BLANC 2015</t>
  </si>
  <si>
    <t>01900</t>
  </si>
  <si>
    <t>BANDOL OTT CHATEAU ROMASSAN ROSE</t>
  </si>
  <si>
    <t>00356</t>
  </si>
  <si>
    <t>BANDOL OTT ROMASSAN ROUGE 2010</t>
  </si>
  <si>
    <t>00361</t>
  </si>
  <si>
    <t>BANDOL VAL-ARENC ROSE 37,5 CL</t>
  </si>
  <si>
    <t>00358</t>
  </si>
  <si>
    <t>BANDOL VAL ARENC ROSE</t>
  </si>
  <si>
    <t>00360</t>
  </si>
  <si>
    <t>BANDOL VAL ARENC ROUGE</t>
  </si>
  <si>
    <t>00359</t>
  </si>
  <si>
    <t>BANDOL VAL ARENC ROUGE 37,5 CL</t>
  </si>
  <si>
    <t>00684</t>
  </si>
  <si>
    <t>BARDOLINO PASQUA ROSE</t>
  </si>
  <si>
    <t>00685</t>
  </si>
  <si>
    <t>BARDOLINO PASQUA ROSE 37,5 CL</t>
  </si>
  <si>
    <t>00784</t>
  </si>
  <si>
    <t>BAS ARMAGNAC LAUBADE 1969</t>
  </si>
  <si>
    <t>00778</t>
  </si>
  <si>
    <t>BAS ARMAGNAC LAUBADE 1977</t>
  </si>
  <si>
    <t>01483</t>
  </si>
  <si>
    <t>BAS ARMAGNAC LES CURIOSITES L'AGRICOLE</t>
  </si>
  <si>
    <t>02044</t>
  </si>
  <si>
    <t>BAUX DE PCE TERRES BLANCHES AURELIA RGE</t>
  </si>
  <si>
    <t>LA VALLONGUE</t>
  </si>
  <si>
    <t>02043</t>
  </si>
  <si>
    <t>BAUX DE PCE TERRES BLANCHES ROUGE MAGNUM</t>
  </si>
  <si>
    <t>02042</t>
  </si>
  <si>
    <t>BAUX DE PROVENCE TERRES BLANCHES ROUGE</t>
  </si>
  <si>
    <t>00165</t>
  </si>
  <si>
    <t>BDX CHT LE MAYNE ROUGE 13</t>
  </si>
  <si>
    <t>00167</t>
  </si>
  <si>
    <t>BDX COTE DE FRANCS CHT MARSAU ROUGE 06</t>
  </si>
  <si>
    <t>00163</t>
  </si>
  <si>
    <t>BDX ENTRE 2 MERS LA GRAVIERE BLANC</t>
  </si>
  <si>
    <t>01513</t>
  </si>
  <si>
    <t>BDX ESPRIT DE PAVIE ROUGE 2014</t>
  </si>
  <si>
    <t>00164</t>
  </si>
  <si>
    <t>BDX HAUT VALLON ROUGE 2015</t>
  </si>
  <si>
    <t>HM GROUP'</t>
  </si>
  <si>
    <t>01376</t>
  </si>
  <si>
    <t>BEAUJ.VILL NOUV. DUPRE VIGNES 1940 ROUGE</t>
  </si>
  <si>
    <t>TERROIRS ORIGINELS</t>
  </si>
  <si>
    <t>00260</t>
  </si>
  <si>
    <t>BEAUJOLAIS CHÂTEAU DES PERTONNIERES BLC</t>
  </si>
  <si>
    <t>EARL DUPEUBLE PERE ET FILS</t>
  </si>
  <si>
    <t>01733</t>
  </si>
  <si>
    <t>BEAUJOLAIS DUPEUBLE 1512 ROUGE</t>
  </si>
  <si>
    <t>01929</t>
  </si>
  <si>
    <t>BEAUJOLAIS LANTIGNIE DUBOST ROUGE</t>
  </si>
  <si>
    <t>00864</t>
  </si>
  <si>
    <t>BEAUJOLAIS NOUV. VILLAGES ST NICOLAS RGE</t>
  </si>
  <si>
    <t>00863</t>
  </si>
  <si>
    <t>BEAUJOLAIS NOUVEAU COTE DE NETY ROUGE</t>
  </si>
  <si>
    <t>00865</t>
  </si>
  <si>
    <t>BEAUJOLAIS NOUVEAU DUPEUBLE ROUGE</t>
  </si>
  <si>
    <t>00918</t>
  </si>
  <si>
    <t>BEAUJOLAIS PRESTIGE DUPEUBLE ROUGE</t>
  </si>
  <si>
    <t>01934</t>
  </si>
  <si>
    <t>BEAUJOLAIS VILL. NOUV. LES 3 MADONES RGE</t>
  </si>
  <si>
    <t>01770</t>
  </si>
  <si>
    <t>BEAUJOLAIS VILLAGE QUINCIE MORION ROUGE</t>
  </si>
  <si>
    <t>00542</t>
  </si>
  <si>
    <t>BEAUJOLAIS VILLAGES CELLIER ST NICOLAS</t>
  </si>
  <si>
    <t>01915</t>
  </si>
  <si>
    <t>BEAUJOLAIS VILLAGES LES 3 MADONES ROUGE</t>
  </si>
  <si>
    <t>00837</t>
  </si>
  <si>
    <t>BEAUNE 1C BELISSAND D.O. ROUGE 1999</t>
  </si>
  <si>
    <t>00836</t>
  </si>
  <si>
    <t>BEAUNE 1C LES THEURONS D.O. 2001 ROUGE</t>
  </si>
  <si>
    <t>00996</t>
  </si>
  <si>
    <t>BEAUNE 1C LES THEURONS D.O. 2007 ROUGE</t>
  </si>
  <si>
    <t>00997</t>
  </si>
  <si>
    <t>BEAUNE 1C LES THEURONS D.O. ROUGE 07 MAG</t>
  </si>
  <si>
    <t>00933</t>
  </si>
  <si>
    <t>BERGERAC SEC OSMIN BLANC</t>
  </si>
  <si>
    <t>01644</t>
  </si>
  <si>
    <t>BG ALIGOTE C.DAVENNE BLANC</t>
  </si>
  <si>
    <t>SARL CLOTILDE DAVENNE</t>
  </si>
  <si>
    <t>00847</t>
  </si>
  <si>
    <t>BG ALIGOTE MOINGEON BLANC</t>
  </si>
  <si>
    <t>DOMAINE MOINGEON ANDRE ET FILS</t>
  </si>
  <si>
    <t>00839</t>
  </si>
  <si>
    <t>BG CHARDONNAY BUXY BLANC 2015</t>
  </si>
  <si>
    <t>00288</t>
  </si>
  <si>
    <t>BG IRANCY BAILLY-LAPIERRE ROUGE</t>
  </si>
  <si>
    <t>00287</t>
  </si>
  <si>
    <t>BG IRANCY BAILLY-LAPIERRE ROUGE 2013</t>
  </si>
  <si>
    <t>00300</t>
  </si>
  <si>
    <t>BG PASSETOUTGRAIN PICARD ROUGE 2014</t>
  </si>
  <si>
    <t>DOMAINES FAMILLE PICARD</t>
  </si>
  <si>
    <t>00838</t>
  </si>
  <si>
    <t>BG PINOT NOIR BUXY ROUGE 2015</t>
  </si>
  <si>
    <t>01802</t>
  </si>
  <si>
    <t>BG PINOT NOIR CHT DES BOIS ROUGE</t>
  </si>
  <si>
    <t>00270</t>
  </si>
  <si>
    <t>BG PINOT NOIR DUBOIS D'ORGEVAL ROUGE 14</t>
  </si>
  <si>
    <t>01385</t>
  </si>
  <si>
    <t>BG PINOT NOIR GR.TERROIRS MALDANT P. RGE</t>
  </si>
  <si>
    <t>01218</t>
  </si>
  <si>
    <t>BG PINOT NOIR R&amp;S ROUGE</t>
  </si>
  <si>
    <t>SARL RS WINE ASSOCIATES</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</si>
  <si>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Pinot noir_x000D_
_x000D_
Dégustation : robe rouge clair ; Nez de griottes et de cerises ; Bouche structurée souple, ronde et bien fruitée._x000D_
Accord mets/vin : viande rouge, charcuterie/fromage._x000D_
_x000D_
Existe aussi en Magnum.</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</si>
  <si>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Pinot noir_x000D_
_x000D_
Dégustation : robe rouge clair ; Nez de griottes et de cerises ; Bouche structurée souple, ronde et bien fruitée._x000D_
Accord mets/vin : viande rouge, charcuterie/fromage._x000D_
_x000D_
Existe aussi en 75cl.</t>
  </si>
  <si>
    <t>00273</t>
  </si>
  <si>
    <t>BG PINOT NOIR VOARICK ROUGE</t>
  </si>
  <si>
    <t>01615</t>
  </si>
  <si>
    <t>BIB BANDOL BIJOUX LA CHRETIENNE ROSE 3 L</t>
  </si>
  <si>
    <t>00919</t>
  </si>
  <si>
    <t>BIB BEAUJOLAIS NOUVEAU DUPEUBLE RGE 10 L</t>
  </si>
  <si>
    <t>01267</t>
  </si>
  <si>
    <t>BIB CDP BASTIDE NEUVE ROSE 5L</t>
  </si>
  <si>
    <t>DOMAINE DE LA BASTIDE NEUVE</t>
  </si>
  <si>
    <t>01268</t>
  </si>
  <si>
    <t>BIB CDP BASTIDE NEUVE ROUGE 5 L</t>
  </si>
  <si>
    <t>00213</t>
  </si>
  <si>
    <t>BIB CDP CLOS GAUTIER ROUGE 10 L</t>
  </si>
  <si>
    <t>EARL PEDINI - DOMAINE CLOS GAUTIER</t>
  </si>
  <si>
    <t>00214</t>
  </si>
  <si>
    <t>BIB CDP CLOS GAUTIER ROUGE 5 L</t>
  </si>
  <si>
    <t>00208</t>
  </si>
  <si>
    <t>BIB CDP GAUTIER ROSE 10 L</t>
  </si>
  <si>
    <t>00209</t>
  </si>
  <si>
    <t>BIB CDP GAUTIER ROSE 5 L</t>
  </si>
  <si>
    <t>00210</t>
  </si>
  <si>
    <t>BIB CDP LA GOUJONNE ROSE 5 L</t>
  </si>
  <si>
    <t>01614</t>
  </si>
  <si>
    <t>BIB CDP LE BIJOUX LA CHRETIENNE ROSE 5 L</t>
  </si>
  <si>
    <t>00215</t>
  </si>
  <si>
    <t>BIB CDR VERQUIERE ROUGE 10 L</t>
  </si>
  <si>
    <t>DOMAINE DE VERQUIERE</t>
  </si>
  <si>
    <t>01195</t>
  </si>
  <si>
    <t>BIB CHT VAUCLAIRE ROSE 10 L</t>
  </si>
  <si>
    <t>CHATEAU DE VAUCLAIRE</t>
  </si>
  <si>
    <t>01196</t>
  </si>
  <si>
    <t>BIB CHT VAUCLAIRE ROSE 5 L</t>
  </si>
  <si>
    <t>01197</t>
  </si>
  <si>
    <t>BIB CHT VAUCLAIRE ROUGE 5 L</t>
  </si>
  <si>
    <t>00216</t>
  </si>
  <si>
    <t>BIB COT.AIX CADENIERE BLANC 5 L</t>
  </si>
  <si>
    <t>DOMAINE LA CADENIERE - LES FRERES TOBIAS</t>
  </si>
  <si>
    <t>00217</t>
  </si>
  <si>
    <t>BIB COT.AIX CADENIERE ROSE 10 L</t>
  </si>
  <si>
    <t>00218</t>
  </si>
  <si>
    <t>BIB COT.AIX CADENIERE ROSE 3 L</t>
  </si>
  <si>
    <t>00219</t>
  </si>
  <si>
    <t>BIB COT.AIX CADENIERE ROSE 5 L</t>
  </si>
  <si>
    <t>00220</t>
  </si>
  <si>
    <t>BIB COT.AIX CADENIERE ROUGE 10L</t>
  </si>
  <si>
    <t>00221</t>
  </si>
  <si>
    <t>BIB COT.AIX CADENIERE ROUGE 3 L</t>
  </si>
  <si>
    <t>00222</t>
  </si>
  <si>
    <t>BIB COT.AIX CADENIERE ROUGE 5 L</t>
  </si>
  <si>
    <t>00223</t>
  </si>
  <si>
    <t>BIB COT.AIX FREDAVELLE BLANC 5L</t>
  </si>
  <si>
    <t>EARL DOMAINE FREDAVELLE</t>
  </si>
  <si>
    <t>00224</t>
  </si>
  <si>
    <t>BIB COT.AIX FREDAVELLE ROSE 10L</t>
  </si>
  <si>
    <t>00225</t>
  </si>
  <si>
    <t>BIB COT.AIX FREDAVELLE ROSE 5 L</t>
  </si>
  <si>
    <t>00226</t>
  </si>
  <si>
    <t>BIB COT.AIX FREDAVELLE ROUGE 10L</t>
  </si>
  <si>
    <t>00227</t>
  </si>
  <si>
    <t>BIB COT.AIX FREDAVELLE ROUGE 5L</t>
  </si>
  <si>
    <t>Un vin blanc sec, rond et élégant._x000D_
_x000D_
Encépagement : assemblage de différents cépages phares de la Provence._x000D_
_x000D_
Dégustation : sec aux notes d’agrumes et de fruits exotiques, finale fraiche et longue._x000D_
Accord mets/vin : vollaile, apéritif, poisons à chair fine._x000D_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</si>
  <si>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élégant._x000D_
_x000D_
Encépagement : assemblage de différents cépages phares de la Provence._x000D_
_x000D_
Dégustation : sec, fruité avec une belle tension._x000D_
Accord mets/vin : apéritif, grillades, poissons à chair fine._x000D_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</si>
  <si>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fruité et légèrement épicé._x000D_
_x000D_
Encépagement : assemblage de différents cépages phares de la Provence._x000D_
_x000D_
Dégustation : notes de fruits rouges, légèrement épicé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</si>
  <si>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01185</t>
  </si>
  <si>
    <t>BIB FONTAINE DU CLOS BLANC 10 L</t>
  </si>
  <si>
    <t>FONTAINE DU CLOS</t>
  </si>
  <si>
    <t>01184</t>
  </si>
  <si>
    <t>BIB FONTAINE DU CLOS BLANC 5 L</t>
  </si>
  <si>
    <t>01183</t>
  </si>
  <si>
    <t>BIB FONTAINE DU CLOS ROSE 10 L</t>
  </si>
  <si>
    <t>01182</t>
  </si>
  <si>
    <t>BIB FONTAINE DU CLOS ROSE 5 L</t>
  </si>
  <si>
    <t>01181</t>
  </si>
  <si>
    <t>BIB FONTAINE DU CLOS ROUGE 10 L</t>
  </si>
  <si>
    <t>01180</t>
  </si>
  <si>
    <t>BIB FONTAINE DU CLOS ROUGE 5 L</t>
  </si>
  <si>
    <t>00607</t>
  </si>
  <si>
    <t>BIB GRIGNAN LES ADHEMAR ST LUC ROUGE 3 L</t>
  </si>
  <si>
    <t>EARL DOMAINE SAINT LUC</t>
  </si>
  <si>
    <t>00259</t>
  </si>
  <si>
    <t>BIB GRIGNAN LES ADHEMAR ST LUC ROUGE 5 L</t>
  </si>
  <si>
    <t>01895</t>
  </si>
  <si>
    <t>BIB IGP GARD CHARTREUX INSTINCT ROSE 5 L</t>
  </si>
  <si>
    <t>00682</t>
  </si>
  <si>
    <t>BIB IGP GARD VIOGNIER CHARTREUX BLC 10 L</t>
  </si>
  <si>
    <t>00230</t>
  </si>
  <si>
    <t>BIB IGP HERAULT BERLOU ROUGE 10 L</t>
  </si>
  <si>
    <t>TERRE DE LOUP</t>
  </si>
  <si>
    <t>01001</t>
  </si>
  <si>
    <t>BIB IGP HERAULT BERLOU ROUGE 5 L</t>
  </si>
  <si>
    <t>00593</t>
  </si>
  <si>
    <t>BIB IGP MED. TERES ROUET BLANC 10 L</t>
  </si>
  <si>
    <t>00591</t>
  </si>
  <si>
    <t>BIB IGP MED. TERES ROUET BLANC 5 L</t>
  </si>
  <si>
    <t>00592</t>
  </si>
  <si>
    <t>BIB IGP MED. TERES ROUET ROSE 10 L</t>
  </si>
  <si>
    <t>00590</t>
  </si>
  <si>
    <t>BIB IGP MED. TERES ROUET ROSE 5 L</t>
  </si>
  <si>
    <t>00236</t>
  </si>
  <si>
    <t>BIB IGP OC CHARDONNAY MARGAROT BLC 10 L</t>
  </si>
  <si>
    <t>00696</t>
  </si>
  <si>
    <t>BIB IGP OC CHARDONNAY MARGAROT BLC 5 L</t>
  </si>
  <si>
    <t>Un vin blanc sec et fruité._x000D_
_x000D_
Encépagement : assemblage de différents cépages phares de la Provence._x000D_
_x000D_
Dégustation : sec, vif et aromatique sur les fruits jaunes (mangue, abricot)._x000D_
Accord mets/vin : apéritif, poissons, viande blanche._x000D_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</si>
  <si>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fruité._x000D_
_x000D_
Encépagement : assemblage de différents cépages phares de la Provence._x000D_
_x000D_
Dégustation : sec, vif et aromatique sur les fruits rouges (fraise, cerise et framboise)._x000D_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</si>
  <si>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léger et fruité._x000D_
_x000D_
Encépagement : assemblage de différents cépages phares de la Provence._x000D_
_x000D_
Dégustation : souple, notes de fruits rouges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</si>
  <si>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00240</t>
  </si>
  <si>
    <t>BIB IGP VAR GAUTIER BLANC 10 L</t>
  </si>
  <si>
    <t>00241</t>
  </si>
  <si>
    <t>BIB IGP VAR GAUTIER BLANC 5 L</t>
  </si>
  <si>
    <t>00242</t>
  </si>
  <si>
    <t>BIB IGP VAR GAUTIER ROSE 10 L</t>
  </si>
  <si>
    <t>00243</t>
  </si>
  <si>
    <t>BIB IGP VAR GAUTIER ROSE 5 L</t>
  </si>
  <si>
    <t>00244</t>
  </si>
  <si>
    <t>BIB IGP VAR GAUTIER ROUGE 10 L</t>
  </si>
  <si>
    <t>00245</t>
  </si>
  <si>
    <t>BIB IGP VAR GAUTIER ROUGE 5 L</t>
  </si>
  <si>
    <t>00814</t>
  </si>
  <si>
    <t>BIB IGP VAUCLUSE LOUERION MARSELAN 3 L</t>
  </si>
  <si>
    <t>00813</t>
  </si>
  <si>
    <t>BIB IGP VAUCLUSE LOUERION PINOT NOIR 3 L</t>
  </si>
  <si>
    <t>00252</t>
  </si>
  <si>
    <t>BIB IGP VAUCLUSE LOUERION ROUGE 10 L</t>
  </si>
  <si>
    <t>00815</t>
  </si>
  <si>
    <t>BIB IGP VAUCLUSE LOUERION ROUGE 5 L</t>
  </si>
  <si>
    <t>00253</t>
  </si>
  <si>
    <t>BIB IGP VAUCLUSE MUSCAT PETITS-GRAINS BL</t>
  </si>
  <si>
    <t>01577</t>
  </si>
  <si>
    <t>BIB IGP VAUCLUSE ROSE 5 L</t>
  </si>
  <si>
    <t>01576</t>
  </si>
  <si>
    <t>BIB IGP VAUCLUSE ROUGE 5 L</t>
  </si>
  <si>
    <t>01674</t>
  </si>
  <si>
    <t>BIB LANGUEDOC TOUR DE BAUX BLANC 5 L</t>
  </si>
  <si>
    <t>VIGNOBLES COULET EARL</t>
  </si>
  <si>
    <t>01673</t>
  </si>
  <si>
    <t>BIB LANGUEDOC TOUR DE BAUX ROUGE 5 L</t>
  </si>
  <si>
    <t>00254</t>
  </si>
  <si>
    <t>BIB MUSCAT RIVESALTES BONZOM BLANC 3L</t>
  </si>
  <si>
    <t>01150</t>
  </si>
  <si>
    <t>BIB ST CHINIAN BERLOU BLANC 5 L</t>
  </si>
  <si>
    <t>00211</t>
  </si>
  <si>
    <t>BIB ST CHINIAN BERLOU ROUGE 10 L</t>
  </si>
  <si>
    <t>00212</t>
  </si>
  <si>
    <t>BIB ST CHINIAN BERLOU ROUGE 5 L</t>
  </si>
  <si>
    <t>00560</t>
  </si>
  <si>
    <t>BIB VDF BLANC 12° 10 L</t>
  </si>
  <si>
    <t>00246</t>
  </si>
  <si>
    <t>BIB VDF GOUJONNE BLANC 10 L</t>
  </si>
  <si>
    <t>00247</t>
  </si>
  <si>
    <t>BIB VDF GOUJONNE BLANC 5 L</t>
  </si>
  <si>
    <t>00248</t>
  </si>
  <si>
    <t>BIB VDF GOUJONNE ROSE 10 L</t>
  </si>
  <si>
    <t>00249</t>
  </si>
  <si>
    <t>BIB VDF GOUJONNE ROSE 5 L</t>
  </si>
  <si>
    <t>00250</t>
  </si>
  <si>
    <t>BIB VDF GOUJONNE ROUGE 10 L</t>
  </si>
  <si>
    <t>00251</t>
  </si>
  <si>
    <t>BIB VDF GOUJONNE ROUGE 5 L</t>
  </si>
  <si>
    <t>00514</t>
  </si>
  <si>
    <t>BIB VDF ROSE 12° 10 L</t>
  </si>
  <si>
    <t>00818</t>
  </si>
  <si>
    <t>BIB VDF ROSE FRUITE LOUERION 10 L</t>
  </si>
  <si>
    <t>00817</t>
  </si>
  <si>
    <t>BIB VDF ROSE FRUITE LOUERION 5 L</t>
  </si>
  <si>
    <t>00559</t>
  </si>
  <si>
    <t>BIB VDF ROUGE 12° 10 L</t>
  </si>
  <si>
    <t>BIERE ALARYK DOUBLE BLONDE 33 CL</t>
  </si>
  <si>
    <t>BIERE ALTITUDE 1575 IPA FRACHE 33 CL</t>
  </si>
  <si>
    <t>01236</t>
  </si>
  <si>
    <t>BIERE BACKPACKER ANTWERPEN 33 CL</t>
  </si>
  <si>
    <t>01234</t>
  </si>
  <si>
    <t>BIERE BACKPACKER BERLIN 33 CL</t>
  </si>
  <si>
    <t>01235</t>
  </si>
  <si>
    <t>BIERE BACKPACKER COLOGNE 33 CL</t>
  </si>
  <si>
    <t>01237</t>
  </si>
  <si>
    <t>BIERE BACKPACKER LIVERPOOL 33 CL</t>
  </si>
  <si>
    <t>01238</t>
  </si>
  <si>
    <t>BIERE BACKPACKER MONTPELIER 33 CL</t>
  </si>
  <si>
    <t>01710</t>
  </si>
  <si>
    <t>BIERE BIRE BARE AMBREE 75 CL</t>
  </si>
  <si>
    <t>01712</t>
  </si>
  <si>
    <t>BIERE BIRE BARE BLANCHE 75 CL</t>
  </si>
  <si>
    <t>01711</t>
  </si>
  <si>
    <t>BIERE BIRE BARE BLONDE 75 CL</t>
  </si>
  <si>
    <t>01563</t>
  </si>
  <si>
    <t>BIERE BIRRIFICIO GRANDA SPIRITUALE 33 CL</t>
  </si>
  <si>
    <t>00854</t>
  </si>
  <si>
    <t>BIERE CAGOLE BLANCHE VRAC</t>
  </si>
  <si>
    <t>00310</t>
  </si>
  <si>
    <t>BIERE CAGOLE BLONDE 33 CL (PACK DE 6)</t>
  </si>
  <si>
    <t>00855</t>
  </si>
  <si>
    <t>BIERE CAGOLE BLONDE LEGENDE VRAC</t>
  </si>
  <si>
    <t>00853</t>
  </si>
  <si>
    <t>BIERE CAGOLE BLONDE VRAC</t>
  </si>
  <si>
    <t>01559</t>
  </si>
  <si>
    <t>BIERE GREEN'S BEER GLORIOUS PILSNER 33CL</t>
  </si>
  <si>
    <t>La brasserie Pétrolette._x000D_
_x000D_
Pays : France (Ardèche)_x000D_
_x000D_
Cuvée Grosse Bécane "Triple" : Robe dorée ; Nez gourmand et puissant  ; Bouche riche, fruité et épicée sur un bel amer._x000D_
Degré : 8%</t>
  </si>
  <si>
    <t>C:\Users\Admin\OneDrive\Site Internet\BIERES\bieres_artisanales_petrolette.png</t>
  </si>
  <si>
    <t>00734</t>
  </si>
  <si>
    <t>BIERE HELVII MARRON 33 CL</t>
  </si>
  <si>
    <t>00735</t>
  </si>
  <si>
    <t>BIERE HELVII MIEL 33 CL</t>
  </si>
  <si>
    <t>00737</t>
  </si>
  <si>
    <t>BIERE HELVII MYRTILLE 33 CL</t>
  </si>
  <si>
    <t>00736</t>
  </si>
  <si>
    <t>BIERE HELVII NOUGAT 33 CL</t>
  </si>
  <si>
    <t>00738</t>
  </si>
  <si>
    <t>BIERE HELVII VERVEINE 33 CL</t>
  </si>
  <si>
    <t>01870</t>
  </si>
  <si>
    <t>BIERE HIRSCH DUNKEL WEISSE 50 CL</t>
  </si>
  <si>
    <t>01567</t>
  </si>
  <si>
    <t>BIERE HIRSCH GOLD 50 CL</t>
  </si>
  <si>
    <t>01869</t>
  </si>
  <si>
    <t>BIERE HIRSCH HELLES SANS ALCOOL 50 CL</t>
  </si>
  <si>
    <t>01967</t>
  </si>
  <si>
    <t>BIERE HIRSCH KRISTALL WEISSE 50 CL</t>
  </si>
  <si>
    <t>01871</t>
  </si>
  <si>
    <t>BIERE IKLEY BREWERY SLAKE 33 CL</t>
  </si>
  <si>
    <t>01714</t>
  </si>
  <si>
    <t>BIERE IKLEY HANGING STONE 33 CL</t>
  </si>
  <si>
    <t>01713</t>
  </si>
  <si>
    <t>BIERE IKLEY MARY JANE 33 CL</t>
  </si>
  <si>
    <t>01926</t>
  </si>
  <si>
    <t>BIERE ILKLEY BREWERY ALPHA BETA</t>
  </si>
  <si>
    <t>01924</t>
  </si>
  <si>
    <t>BIERE ILKLEY BREWERY HENDRIX</t>
  </si>
  <si>
    <t>01925</t>
  </si>
  <si>
    <t>BIERE ILKLEY BREWERY LOTUS</t>
  </si>
  <si>
    <t>01969</t>
  </si>
  <si>
    <t>BIERE ILKLEY STOUT MARY</t>
  </si>
  <si>
    <t>00746</t>
  </si>
  <si>
    <t>BIERE LITTLE BICHOS BLUE CRAB 33 CL</t>
  </si>
  <si>
    <t>00748</t>
  </si>
  <si>
    <t>BIERE LITTLE BICHOS RED LOBSTER 33 CL</t>
  </si>
  <si>
    <t>00747</t>
  </si>
  <si>
    <t xml:space="preserve">BIERE LITTLE BICHOS TURQUOISE MANTA RAY </t>
  </si>
  <si>
    <t>00743</t>
  </si>
  <si>
    <t>BIERE MATEO Y BERNABE BERNABE 11 33 CL</t>
  </si>
  <si>
    <t>00744</t>
  </si>
  <si>
    <t>BIERE MATEO Y BERNABE FERMIN 7 33 CL</t>
  </si>
  <si>
    <t>00742</t>
  </si>
  <si>
    <t>BIERE MATEO Y BERNABE MATEO 21 33 CL</t>
  </si>
  <si>
    <t>00745</t>
  </si>
  <si>
    <t>BIERE MATEO Y BERNABE SANTIAGO 25 33 CL</t>
  </si>
  <si>
    <t>01261</t>
  </si>
  <si>
    <t>BIERE MOJO BLONDE AROMATISEE CITRON/GING</t>
  </si>
  <si>
    <t>01584</t>
  </si>
  <si>
    <t>BIERE MOUSS'TIK BLANCHE 33 CL</t>
  </si>
  <si>
    <t>01583</t>
  </si>
  <si>
    <t>BIERE MOUSS'TIK BLONDE BIO 33 CL</t>
  </si>
  <si>
    <t>01585</t>
  </si>
  <si>
    <t>BIERE MOUSS'TIK IPA 33 CL</t>
  </si>
  <si>
    <t>00741</t>
  </si>
  <si>
    <t>BIERE NORTHEN VINE-BATCH 33 CL</t>
  </si>
  <si>
    <t>00729</t>
  </si>
  <si>
    <t>BIERE ORMADO AMBREE 33 CL</t>
  </si>
  <si>
    <t>00731</t>
  </si>
  <si>
    <t>BIERE ORMADO AMERICAN PALE ALE 33 CL</t>
  </si>
  <si>
    <t>01867</t>
  </si>
  <si>
    <t>BIERE ORMADO BELGIAN STRONG ALE 33 CL</t>
  </si>
  <si>
    <t>00727</t>
  </si>
  <si>
    <t>BIERE ORMADO BLANCHE 33 CL</t>
  </si>
  <si>
    <t>00728</t>
  </si>
  <si>
    <t>BIERE ORMADO BLONDE 33 CL</t>
  </si>
  <si>
    <t>01239</t>
  </si>
  <si>
    <t>BIERE S.BRAU HOPPY SCHOPPY PILSNER 33 CL</t>
  </si>
  <si>
    <t>01241</t>
  </si>
  <si>
    <t>BIERE SCHOPPE BRAU FLOWER POWER 33 CL</t>
  </si>
  <si>
    <t>01240</t>
  </si>
  <si>
    <t>BIERE SCHOPPE BRAU HOLY SHIT ALE 33 CL</t>
  </si>
  <si>
    <t>01558</t>
  </si>
  <si>
    <t>BIERE SCHOPPE BRAU NO JUICE 33 CL</t>
  </si>
  <si>
    <t>01868</t>
  </si>
  <si>
    <t>BIERE SCHOPPE BRAU SOMMERMARCHEN 33 CL</t>
  </si>
  <si>
    <t>00752</t>
  </si>
  <si>
    <t>BIERE THE ONE BELGIAN IPA 33 CL</t>
  </si>
  <si>
    <t>00754</t>
  </si>
  <si>
    <t>BIERE THE ONE IMPERIAL IPA 33 CL</t>
  </si>
  <si>
    <t>00749</t>
  </si>
  <si>
    <t>BIERE THE ONE IMPERIAL PORTER 33 CL</t>
  </si>
  <si>
    <t>00750</t>
  </si>
  <si>
    <t>BIERE THE ONE IMPERIAL STOUT 33 CL</t>
  </si>
  <si>
    <t>00751</t>
  </si>
  <si>
    <t>BIERE THE ONE RYE IPA 33 CL</t>
  </si>
  <si>
    <t>00753</t>
  </si>
  <si>
    <t>BIERE THE ONE SORACHI ACE 33 CL</t>
  </si>
  <si>
    <t>01242</t>
  </si>
  <si>
    <t>BIERE VIC B OTH.SIDE OF THE BLONDE 33 CL</t>
  </si>
  <si>
    <t>01245</t>
  </si>
  <si>
    <t>BIERE VIC BREWERY  OLD WIVES 33 CL</t>
  </si>
  <si>
    <t>01243</t>
  </si>
  <si>
    <t>BIERE VIC BREWERY MUMBAI 33 CL</t>
  </si>
  <si>
    <t>01244</t>
  </si>
  <si>
    <t>BIERE VIC BREWERY OZ YANKEE 33 CL</t>
  </si>
  <si>
    <t>02082</t>
  </si>
  <si>
    <t>BIERE WHITEWATER EWE REBEL IPA 50CL</t>
  </si>
  <si>
    <t>01732</t>
  </si>
  <si>
    <t>BISCUITS APERO TOMATE 100 GR</t>
  </si>
  <si>
    <t>00363</t>
  </si>
  <si>
    <t>BLANC ANANAS MARGAROT</t>
  </si>
  <si>
    <t>00166</t>
  </si>
  <si>
    <t>BLAYE COTE DE BDX CHT RICAUD ROUGE 12</t>
  </si>
  <si>
    <t>00517</t>
  </si>
  <si>
    <t>BLOC DE FOIE GRAS DE CANARD 100 G</t>
  </si>
  <si>
    <t>SARL LAURELIS</t>
  </si>
  <si>
    <t>00001</t>
  </si>
  <si>
    <t>BLOC DE FOIE GRAS DE CANARD 65 G</t>
  </si>
  <si>
    <t>02025</t>
  </si>
  <si>
    <t>BLOC DE FOIE GRAS DE CANARD 80 G</t>
  </si>
  <si>
    <t>00002</t>
  </si>
  <si>
    <t xml:space="preserve">BLOC DE FOIE GRAS DE CANARD ARNETON 130 </t>
  </si>
  <si>
    <t>01489</t>
  </si>
  <si>
    <t>BMACON-VILLAGES V.V. DOM.VERPAILLE BLANC</t>
  </si>
  <si>
    <t>01603</t>
  </si>
  <si>
    <t>BORSAO JOVEN TINTO ESPAGNE ROUGE</t>
  </si>
  <si>
    <t>00667</t>
  </si>
  <si>
    <t>BOUCHON CONIQUE GRAND FORMAT</t>
  </si>
  <si>
    <t>00664</t>
  </si>
  <si>
    <t>BOUCHON CYLINDRIQUE</t>
  </si>
  <si>
    <t>00666</t>
  </si>
  <si>
    <t>BOUCHON CYLINDRIQUE GRAND FORMAT</t>
  </si>
  <si>
    <t>00992</t>
  </si>
  <si>
    <t>BOUCHON LIEGE ROND 25 MM</t>
  </si>
  <si>
    <t>00990</t>
  </si>
  <si>
    <t>BOUCHON LIEGE ROND 40 MM</t>
  </si>
  <si>
    <t>00993</t>
  </si>
  <si>
    <t>BOUCHON LIEGE ROND 50 MM</t>
  </si>
  <si>
    <t>00651</t>
  </si>
  <si>
    <t>BROUILLY DOM DE LA MARTINGALE ROUGE</t>
  </si>
  <si>
    <t>00311</t>
  </si>
  <si>
    <t>BRUT DE CHARVY METHODE TRAD.</t>
  </si>
  <si>
    <t>00934</t>
  </si>
  <si>
    <t>BUZET OSMIN ROUGE</t>
  </si>
  <si>
    <t>01313</t>
  </si>
  <si>
    <t>C/ D'AUVERGNE DESPRAT BASALTE ROUGE</t>
  </si>
  <si>
    <t>01315</t>
  </si>
  <si>
    <t>C/ D'AUVERGNE DESPRAT LA LEGENDAIRE RGE</t>
  </si>
  <si>
    <t>01316</t>
  </si>
  <si>
    <t>C/ D'AUVERGNE DESPRAT TERRE ET LAVE BLC</t>
  </si>
  <si>
    <t>01317</t>
  </si>
  <si>
    <t>C/ D'AUVERGNE DESPRAT TERRE ET LAVE RGE</t>
  </si>
  <si>
    <t>01174</t>
  </si>
  <si>
    <t>C/CATAL. CADIRETA LAFAGE BLANC</t>
  </si>
  <si>
    <t>01579</t>
  </si>
  <si>
    <t>C/CATAL. FLORINE LAFAGE ROSE</t>
  </si>
  <si>
    <t>9.2</t>
  </si>
  <si>
    <t>01172</t>
  </si>
  <si>
    <t>C/CATAL. MIRAFLORS LAFAGE ROSE</t>
  </si>
  <si>
    <t>01176</t>
  </si>
  <si>
    <t>C/CATAL. MIRAFLORS LAFAGE ROSE MAGNUM</t>
  </si>
  <si>
    <t>01286</t>
  </si>
  <si>
    <t>C/CATAL. NARASSA LAFAGE ROUGE</t>
  </si>
  <si>
    <t>01285</t>
  </si>
  <si>
    <t>C/CATAL. NICOLAS LAFAGE ROUGE</t>
  </si>
  <si>
    <t>00491</t>
  </si>
  <si>
    <t>C/DURAS FERRANT ROUGE</t>
  </si>
  <si>
    <t>DOMAINE DE FERRANT</t>
  </si>
  <si>
    <t>00858</t>
  </si>
  <si>
    <t>C/DURAS MOELLEUX FERRANT BLANC</t>
  </si>
  <si>
    <t>01290</t>
  </si>
  <si>
    <t>C/DURAS MONTJAY FERRANT ROUGE</t>
  </si>
  <si>
    <t>00857</t>
  </si>
  <si>
    <t>C/DURAS SAUVIGNON FERRANT BLANC</t>
  </si>
  <si>
    <t>01501</t>
  </si>
  <si>
    <t>C/DURAS TENTATION FERRANT BLANC</t>
  </si>
  <si>
    <t>01502</t>
  </si>
  <si>
    <t>C/DURAS TRADITION FERRANT BLANC</t>
  </si>
  <si>
    <t>00943</t>
  </si>
  <si>
    <t>C/LANGU. CLAPE CHT HOSPITALET G.B. ROUGE</t>
  </si>
  <si>
    <t>00940</t>
  </si>
  <si>
    <t>C/LANGU. LARZAC CHT.SAUVAGEONNE G.B. RGE</t>
  </si>
  <si>
    <t>01287</t>
  </si>
  <si>
    <t>C/ROUSS.  LEA LES ASPRES LAFAGE ROUGE</t>
  </si>
  <si>
    <t>01578</t>
  </si>
  <si>
    <t>C/ROUSS. GALLICA LAFAGE ROSE</t>
  </si>
  <si>
    <t>01283</t>
  </si>
  <si>
    <t>C/ROUSS. LA GRANDE CUVEE LAFAGE BLANC</t>
  </si>
  <si>
    <t>01288</t>
  </si>
  <si>
    <t>C/ROUSS. LE VIGNON LAFAGE ROUGE</t>
  </si>
  <si>
    <t>01289</t>
  </si>
  <si>
    <t>C/ROUSS.VILLAGES FUNDACIO LAFAGE ROUGE</t>
  </si>
  <si>
    <t>01175</t>
  </si>
  <si>
    <t>C/ROUSSILLON CENTENAIRE LAFAGE BLANC</t>
  </si>
  <si>
    <t>00365</t>
  </si>
  <si>
    <t>C/VENTOUX CERISE/REGLISSE PATRIS ROUGE 2</t>
  </si>
  <si>
    <t>CLOS PATRIS</t>
  </si>
  <si>
    <t>00945</t>
  </si>
  <si>
    <t>CABRIERES DOM.LA TERRE ET TEMPS G.B. RGE</t>
  </si>
  <si>
    <t>00492</t>
  </si>
  <si>
    <t>CAHORS CLOS RESSEGUIER FUT ROUGE 2011</t>
  </si>
  <si>
    <t>CLOS RESSEGUIER</t>
  </si>
  <si>
    <t>00493</t>
  </si>
  <si>
    <t>CAHORS CLOS RESSEGUIER ROUGE 2009</t>
  </si>
  <si>
    <t>01471</t>
  </si>
  <si>
    <t>CAIRANNE LES ESCALIERS DU GEANT ROUGE</t>
  </si>
  <si>
    <t>CERCLE DES VIGNERONS DU RHONE</t>
  </si>
  <si>
    <t>00535</t>
  </si>
  <si>
    <t>CAISSE COLLECTION A TIROIR 6 BTS</t>
  </si>
  <si>
    <t>00058</t>
  </si>
  <si>
    <t>CALVADOS PAYS D'AUGE LECOMPTE 20 ANS + E</t>
  </si>
  <si>
    <t>01459</t>
  </si>
  <si>
    <t>CALVI CLOS REGINU DOM.MAESTRACCI BLANC</t>
  </si>
  <si>
    <t>VIEILLES CAVES DE PROVENCE</t>
  </si>
  <si>
    <t>01458</t>
  </si>
  <si>
    <t>CALVI CLOS REGINU DOM.MAESTRACCI ROSE</t>
  </si>
  <si>
    <t>00021</t>
  </si>
  <si>
    <t>CARAFE A DECANTER SYMPHONIE 1,2 L+ ENTON</t>
  </si>
  <si>
    <t>01592</t>
  </si>
  <si>
    <t>CARAFE AMPLITUDE 47 CL</t>
  </si>
  <si>
    <t>01108</t>
  </si>
  <si>
    <t>CARAFE OENOMUST 200 CL SOUFFLE BOUCHE HP</t>
  </si>
  <si>
    <t>00880</t>
  </si>
  <si>
    <t>CARAFE VIGNOBLE 150 CL CRISTALLIN HP SP</t>
  </si>
  <si>
    <t>00024</t>
  </si>
  <si>
    <t>CARAFE WHISKY RAVEL 70 CL COMPT.SOMMELIE</t>
  </si>
  <si>
    <t>00513</t>
  </si>
  <si>
    <t>CARTON BIB + POCHE VIDE 10 L</t>
  </si>
  <si>
    <t>CMCA</t>
  </si>
  <si>
    <t>01484</t>
  </si>
  <si>
    <t>CARTON BIB 10 L</t>
  </si>
  <si>
    <t>CLAPASUD</t>
  </si>
  <si>
    <t>01149</t>
  </si>
  <si>
    <t>CASSIS CLOS VAL BRUYERE CHT BARBANAU BLC</t>
  </si>
  <si>
    <t>SCEA CHATEAU BARBANAU</t>
  </si>
  <si>
    <t>00366</t>
  </si>
  <si>
    <t>CASSIS FONTCREUSE BLANC 50 CL</t>
  </si>
  <si>
    <t>01927</t>
  </si>
  <si>
    <t>CASSIS FONTCREUSE BLANC MAGNUM</t>
  </si>
  <si>
    <t>00368</t>
  </si>
  <si>
    <t>CASSIS FONTCREUSE ROSE 50 CL</t>
  </si>
  <si>
    <t>01672</t>
  </si>
  <si>
    <t>CASSIS KALAHARI CHT BARBANAU BLANC</t>
  </si>
  <si>
    <t>00653</t>
  </si>
  <si>
    <t>CASSIS PATERNEL BLANC MAGNUM</t>
  </si>
  <si>
    <t>00516</t>
  </si>
  <si>
    <t>CASSIS PATERNEL ROSE 2016 MAGNUM</t>
  </si>
  <si>
    <t>01029</t>
  </si>
  <si>
    <t>CAVIAR D'AUBERGINES 180 GR</t>
  </si>
  <si>
    <t>01322</t>
  </si>
  <si>
    <t>CDP BEAU SARMENT BASTIDE NEUVE ROUGE</t>
  </si>
  <si>
    <t>01307</t>
  </si>
  <si>
    <t>CDP BORMETT INST.PARCELL. ST GEORGES RGE</t>
  </si>
  <si>
    <t>00372</t>
  </si>
  <si>
    <t>CDP BREGANCON CC BLANC</t>
  </si>
  <si>
    <t>00373</t>
  </si>
  <si>
    <t>CDP BREGANCON CC ROSE</t>
  </si>
  <si>
    <t>00374</t>
  </si>
  <si>
    <t>CDP BREGANCON CC ROUGE</t>
  </si>
  <si>
    <t>00378</t>
  </si>
  <si>
    <t>CDP CHARME DES DEMOISELLES BLANC 2015</t>
  </si>
  <si>
    <t>SAS ROSELINE DIFFUSION</t>
  </si>
  <si>
    <t>00379</t>
  </si>
  <si>
    <t>CDP CHARME DES DEMOISELLES ROSE 2016</t>
  </si>
  <si>
    <t>00377</t>
  </si>
  <si>
    <t>CDP CHARME DES DEMOISELLES ROUGE 2015</t>
  </si>
  <si>
    <t>01904</t>
  </si>
  <si>
    <t>CDP CHATEAU LA JOULIANE BLANC</t>
  </si>
  <si>
    <t>01905</t>
  </si>
  <si>
    <t>CDP CHATEAU LA JOULIANE BLANC 50 CL</t>
  </si>
  <si>
    <t>01906</t>
  </si>
  <si>
    <t>CDP CHATEAU LA JOULIANE ROSE</t>
  </si>
  <si>
    <t>01907</t>
  </si>
  <si>
    <t>CDP CHATEAU LA JOULIANE ROSE 50 CL</t>
  </si>
  <si>
    <t>01916</t>
  </si>
  <si>
    <t>CDP CHATEAU LA JOULIANE ROUGE</t>
  </si>
  <si>
    <t>01917</t>
  </si>
  <si>
    <t>CDP CHATEAU LA JOULIANE ROUGE 50 CL</t>
  </si>
  <si>
    <t>00683</t>
  </si>
  <si>
    <t>CDP CHATEAU LAUZADE ROSE</t>
  </si>
  <si>
    <t>01388</t>
  </si>
  <si>
    <t>CDP CHT BARBANAU L'INSTANT BLANC</t>
  </si>
  <si>
    <t>01389</t>
  </si>
  <si>
    <t>CDP CHT BARBANAU L'INSTANT ROUGE</t>
  </si>
  <si>
    <t>01462</t>
  </si>
  <si>
    <t>CDP CHT BORMETTES SS SULFITE AJOUTE RSE</t>
  </si>
  <si>
    <t>00375</t>
  </si>
  <si>
    <t>CDP CHT DE GALOUPET CC BLANC</t>
  </si>
  <si>
    <t>SARL GALOUPET WINES COLLECTIONS</t>
  </si>
  <si>
    <t>00376</t>
  </si>
  <si>
    <t>CDP CHT DE GALOUPET CC ROSE</t>
  </si>
  <si>
    <t>00384</t>
  </si>
  <si>
    <t>CDP CHT DE GALOUPET CC ROUGE</t>
  </si>
  <si>
    <t>00515</t>
  </si>
  <si>
    <t>CDP CHT LAUZADE ROSE 2016 MAGNUM</t>
  </si>
  <si>
    <t>00380</t>
  </si>
  <si>
    <t>CDP CLOS GAUTIER BLANC 2015</t>
  </si>
  <si>
    <t>00381</t>
  </si>
  <si>
    <t>CDP CLOS GAUTIER ROSE 2016</t>
  </si>
  <si>
    <t>00382</t>
  </si>
  <si>
    <t>CDP CLOS GAUTIER ROUGE 2014</t>
  </si>
  <si>
    <t>00650</t>
  </si>
  <si>
    <t>CDP CUVEE CHARLOTTE BLANC</t>
  </si>
  <si>
    <t>00649</t>
  </si>
  <si>
    <t>CDP CUVEE CHARLOTTE ROSE</t>
  </si>
  <si>
    <t>00820</t>
  </si>
  <si>
    <t>CDP CUVEE CHARLOTTE ROUGE</t>
  </si>
  <si>
    <t>00383</t>
  </si>
  <si>
    <t>CDP CUVEE OSER GAUTIER ROSE 2016</t>
  </si>
  <si>
    <t>00388</t>
  </si>
  <si>
    <t>CDP DOMAINE DE LA PORTANIERE BLANC</t>
  </si>
  <si>
    <t>DOMAINE DE LA PORTANIERE</t>
  </si>
  <si>
    <t>00400</t>
  </si>
  <si>
    <t>CDP DOMAINE DE LA PORTANIERE ROSE 2016</t>
  </si>
  <si>
    <t>00582</t>
  </si>
  <si>
    <t>CDP DOMAINE DE LA PORTANIERE ROSE MAGNUM</t>
  </si>
  <si>
    <t>01321</t>
  </si>
  <si>
    <t>CDP FLEUR DE ROLLE BASTIDE NEUVE BLANC</t>
  </si>
  <si>
    <t>Un Côtes de Provence blanc sec, ample d'une belle complexité aromatique. Idéal sur une dorade en papillote._x000D_
_x000D_
Encépagement : assemblage de différents cépages phares de la Provence._x000D_
_x000D_
Dégustation : robe jaune pâle brillante, nez complexe, fruité et floral, bouche sur des notes de fruits mûrs, agréable et aérienne._x000D_
Accord mets/vin : poissons grillés, volaille crémée._x000D_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</si>
  <si>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Côtes de Provence rosé sec, rond et fruité parfait sur des grillades ou une paella._x000D_
_x000D_
Encépagement : assemblage de différents cépages phares de la Provence._x000D_
_x000D_
Dégustation : robe rose pâle, nez de fleurs blanches et de fruits secs, la bouche est équilibrée et ronde, finale sur des notes d’agrumes._x000D_
Accord mets/vin : volaille,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</si>
  <si>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01435</t>
  </si>
  <si>
    <t>CDP GAMALI LA GOUJONNE ROSE MAGNUM</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</si>
  <si>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75cl et en Jeroboam._x000D_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</si>
  <si>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Un Côtes de Provence rouge épicé et fruité qui pourra accompagner une côte de boeuf._x000D_
_x000D_
Encépagement : assemblage de différents cépages phares de la Provence._x000D_
_x000D_
Dégustation : robe rouge profond, nez de fruits mûrs, de cerises, bouche ronde aux tanins mûrs, finale longue sur des notes de fruits rouges et noirs._x000D_
Accord mets/vin : Grillades, viandes rouges,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</si>
  <si>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01546</t>
  </si>
  <si>
    <t>CDP GRANDE GARDE CADENET BLANC</t>
  </si>
  <si>
    <t>00393</t>
  </si>
  <si>
    <t>CDP L DE LAUZADE BLANC</t>
  </si>
  <si>
    <t>00392</t>
  </si>
  <si>
    <t>CDP L DE LAUZADE BLANC 50 CL</t>
  </si>
  <si>
    <t>00394</t>
  </si>
  <si>
    <t>CDP L DE LAUZADE ROSE</t>
  </si>
  <si>
    <t>00395</t>
  </si>
  <si>
    <t>CDP L DE LAUZADE ROSE 37,5 CL</t>
  </si>
  <si>
    <t>00396</t>
  </si>
  <si>
    <t>CDP L DE LAUZADE ROSE 50 CL</t>
  </si>
  <si>
    <t>00398</t>
  </si>
  <si>
    <t>CDP L DE LAUZADE ROUGE</t>
  </si>
  <si>
    <t>00399</t>
  </si>
  <si>
    <t>CDP L DE LAUZADE ROUGE 50 CL</t>
  </si>
  <si>
    <t>01617</t>
  </si>
  <si>
    <t>CDP LA MURE LA CHRETIENNE ROSE</t>
  </si>
  <si>
    <t>00389</t>
  </si>
  <si>
    <t>CDP LAMPE DE MEDUSE BLANC 2016</t>
  </si>
  <si>
    <t>00390</t>
  </si>
  <si>
    <t>CDP LAMPE DE MEDUSE ROSE 2016</t>
  </si>
  <si>
    <t>00391</t>
  </si>
  <si>
    <t>CDP LAMPE DE MEDUSE ROUGE 2013</t>
  </si>
  <si>
    <t>00545</t>
  </si>
  <si>
    <t>CDP LAUZADE ROSE 2016 MAGNUM</t>
  </si>
  <si>
    <t>00687</t>
  </si>
  <si>
    <t>CDP LE GALOUPET ROSE</t>
  </si>
  <si>
    <t>00561</t>
  </si>
  <si>
    <t>CDP PATERNEL ROSE</t>
  </si>
  <si>
    <t>01269</t>
  </si>
  <si>
    <t>CDP PERLE DES ANGES BASTIDE NEUVE ROSE</t>
  </si>
  <si>
    <t>00401</t>
  </si>
  <si>
    <t>CDP ST SER CUVEE PRESTIGE BLANC 2014</t>
  </si>
  <si>
    <t>DOMAINE DE SAINT SER</t>
  </si>
  <si>
    <t>00402</t>
  </si>
  <si>
    <t>CDP ST SER CUVEE TRADITION ROSE 2016</t>
  </si>
  <si>
    <t>00403</t>
  </si>
  <si>
    <t>CDP ST SER CUVEE TRADITION ROUGE 2011</t>
  </si>
  <si>
    <t>00404</t>
  </si>
  <si>
    <t>CDP STE ROSELINE PRIEURE ROUGE 2012</t>
  </si>
  <si>
    <t>01126</t>
  </si>
  <si>
    <t>CDP STE VICTOIRE MAS DE CADENET BLANC</t>
  </si>
  <si>
    <t>01128</t>
  </si>
  <si>
    <t>CDP STE VICTOIRE MAS NEGREL CADENET BLC</t>
  </si>
  <si>
    <t>01129</t>
  </si>
  <si>
    <t>CDP STE VICTOIRE MAS NEGREL CADENET RGE</t>
  </si>
  <si>
    <t>01463</t>
  </si>
  <si>
    <t>CDP TSH BIO BLANC</t>
  </si>
  <si>
    <t>SASU LA TOUR ST HONORE</t>
  </si>
  <si>
    <t>01464</t>
  </si>
  <si>
    <t>CDP TSH BIO ROSE</t>
  </si>
  <si>
    <t>Une belle expression d'arômes entre agrumes et notes poivrées. Le palais confirme cette sensation avec d'éclatantes nuances de citron de Menton, gingembre et poivre blanc. Cet Ultimate Provence Blanc appelle l'océan : il est à servir accompagné d'huîtres ou d'oursins._x000D_
_x000D_
Encépagement : Rolle._x000D_
_x000D_
Dégustation : Robe or pâle ; Nez explosif d’arômes, agrumes et poivre blanc ; Bouche intense de citron, de gingembre et de poivre blanc._x000D_
Accord mets/vin : apéritif, poisson fin, plateau de fruits de mer._x000D_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</si>
  <si>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Magnum et en Jeroboam._x000D_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</si>
  <si>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Magnum et en 75cl._x000D_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</si>
  <si>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00543</t>
  </si>
  <si>
    <t>CDR AMADIEU ROUGE 37,5 CL</t>
  </si>
  <si>
    <t>00405</t>
  </si>
  <si>
    <t>CDR AMADIEU ROULEPIERRE ROUGE</t>
  </si>
  <si>
    <t>01480</t>
  </si>
  <si>
    <t>CDR BRUNEL ROUGE</t>
  </si>
  <si>
    <t>01626</t>
  </si>
  <si>
    <t xml:space="preserve">CDR GIGOGNAN ROUGE </t>
  </si>
  <si>
    <t>SCEA CHATEAU GIGOGNAN</t>
  </si>
  <si>
    <t>00920</t>
  </si>
  <si>
    <t>CDR SABLET LE DIT LA LENTIERE ROUGE</t>
  </si>
  <si>
    <t>01167</t>
  </si>
  <si>
    <t>CDR SEB. CHABAL CHARTREUX BLANC</t>
  </si>
  <si>
    <t>00413</t>
  </si>
  <si>
    <t>CDR SEGURET LA CLAPASSIERE ROUGE</t>
  </si>
  <si>
    <t>00697</t>
  </si>
  <si>
    <t>CDR VERQUIERE ROUGE</t>
  </si>
  <si>
    <t>01627</t>
  </si>
  <si>
    <t>CDR VILL. GIGOGNAN BOIS DES MOINES ROUGE</t>
  </si>
  <si>
    <t>01474</t>
  </si>
  <si>
    <t>CDR VILL. V.ROMAINE LES CONTREFORTS RGE</t>
  </si>
  <si>
    <t>01473</t>
  </si>
  <si>
    <t>CDR VILL.PLAN DE DIEU LES 2 RIVIERES RGE</t>
  </si>
  <si>
    <t>00410</t>
  </si>
  <si>
    <t>CDR VILLAGE CAIRANNE LA GARDINE ROUGE</t>
  </si>
  <si>
    <t>00608</t>
  </si>
  <si>
    <t>CDR VILLAGES ESCALE SERINE ST LUC ROUGE</t>
  </si>
  <si>
    <t>01571</t>
  </si>
  <si>
    <t>CDR VILLAGES PLAN DE DIEU DOM.ONDINE RGE</t>
  </si>
  <si>
    <t>00698</t>
  </si>
  <si>
    <t>CDR VILLAGES PLAN DE DIEU ROUGE</t>
  </si>
  <si>
    <t>01472</t>
  </si>
  <si>
    <t>CDR VILLAGES ROAIX LES FALAISES ROUGE</t>
  </si>
  <si>
    <t>00412</t>
  </si>
  <si>
    <t>CDR VILLAGES SABLET VERQUIERE ROUGE 2013</t>
  </si>
  <si>
    <t>00417</t>
  </si>
  <si>
    <t>CDR VILLAGES TRADITION ST LUC ROUGE 2015</t>
  </si>
  <si>
    <t>00926</t>
  </si>
  <si>
    <t>CDR VISAN CUVEE DU MAROT ROUGE</t>
  </si>
  <si>
    <t>00928</t>
  </si>
  <si>
    <t>CDR VISAN GRANDE RESERVE BLANC</t>
  </si>
  <si>
    <t>00929</t>
  </si>
  <si>
    <t>CDR VISAN GRANDE RESERVE ROUGE</t>
  </si>
  <si>
    <t>00927</t>
  </si>
  <si>
    <t>CDR VISAN NOTRE DAME DES VIGNES ROUGE</t>
  </si>
  <si>
    <t>01628</t>
  </si>
  <si>
    <t>CH9 DU PAPE CARDINALICE ROUGE 2016</t>
  </si>
  <si>
    <t>01279</t>
  </si>
  <si>
    <t>CH9 DU PAPE GAST.PHILIPPE GARDINE RGE 05</t>
  </si>
  <si>
    <t>01280</t>
  </si>
  <si>
    <t>CH9 DU PAPE GAST.PHILIPPE GARDINE RGE 09</t>
  </si>
  <si>
    <t>01311</t>
  </si>
  <si>
    <t>CH9 DU PAPE GIGOGNAN CLOS DU ROI ROUGE</t>
  </si>
  <si>
    <t>01896</t>
  </si>
  <si>
    <t>CH9 DU PAPE LA CONSONNIERE ROUGE</t>
  </si>
  <si>
    <t>EARL LA CONSONNIERE</t>
  </si>
  <si>
    <t>01278</t>
  </si>
  <si>
    <t>CH9 DU PAPE TRAD. LA GARDINE ROUGE 2011</t>
  </si>
  <si>
    <t>01478</t>
  </si>
  <si>
    <t>CH9 DU PAPE TRAD. LA GARDINE ROUGE 2018</t>
  </si>
  <si>
    <t>01069</t>
  </si>
  <si>
    <t>CH9 DU PAPE VIEUX TELEGRAPHE ROUGE 2005</t>
  </si>
  <si>
    <t>01068</t>
  </si>
  <si>
    <t>CH9 DU PAPE VIEUX TELEGRAPHE ROUGE 2009</t>
  </si>
  <si>
    <t>01918</t>
  </si>
  <si>
    <t>CH9 DU PAPE VIEUX TELEGRAPHE ROUGE 2011</t>
  </si>
  <si>
    <t>01067</t>
  </si>
  <si>
    <t>CH9 DU PAPE VIEUX TELEGRAPHE ROUGE 2014</t>
  </si>
  <si>
    <t>01629</t>
  </si>
  <si>
    <t>CH9DP GIGOGNAN CLOS DU ROI ROUGE MAGNUM</t>
  </si>
  <si>
    <t>00274</t>
  </si>
  <si>
    <t>CHABLIS 1ER CRU BAILLY LAPIERRE BLANC</t>
  </si>
  <si>
    <t>01647</t>
  </si>
  <si>
    <t>CHABLIS 1ER CRU FOURCHAUME C.DAVENNE BLC</t>
  </si>
  <si>
    <t>01646</t>
  </si>
  <si>
    <t>CHABLIS 1ER CRU MONTMAINS C.DAVENNE BLC</t>
  </si>
  <si>
    <t>00277</t>
  </si>
  <si>
    <t>CHABLIS BAILLY-LAPIERRE BLANC</t>
  </si>
  <si>
    <t>01645</t>
  </si>
  <si>
    <t>CHABLIS C.DAVENNE BLANC</t>
  </si>
  <si>
    <t>00652</t>
  </si>
  <si>
    <t>CHABLIS LAROCHE BLANC</t>
  </si>
  <si>
    <t>00315</t>
  </si>
  <si>
    <t>CHAMP. CATTIER 1C BRUT ANTI. ROSE MAGNUM</t>
  </si>
  <si>
    <t>CHAMPAGNE CATTIER</t>
  </si>
  <si>
    <t>01326</t>
  </si>
  <si>
    <t>CHAMP. CHARLES HEID. BRUT RESERVE MAGNUM</t>
  </si>
  <si>
    <t>CHATEAU LA VERRERIE - CH SELECTION</t>
  </si>
  <si>
    <t>01496</t>
  </si>
  <si>
    <t>CHAMP. PHILIPONNAT CLOS DES GOISSES 2009</t>
  </si>
  <si>
    <t>PHILIPONNAT LES DOMAINES ASSOCIES</t>
  </si>
  <si>
    <t>01494</t>
  </si>
  <si>
    <t>CHAMP. PHILIPONNAT ROYALE RESERVE BRUT</t>
  </si>
  <si>
    <t>00312</t>
  </si>
  <si>
    <t>CHAMPAGNE CATTIER  BLANC BRUT ABSOLU</t>
  </si>
  <si>
    <t>00313</t>
  </si>
  <si>
    <t>CHAMPAGNE CATTIER  BLANC DE BLANC MAGNUM</t>
  </si>
  <si>
    <t>00314</t>
  </si>
  <si>
    <t>CHAMPAGNE CATTIER 1C BRUT ANTIQUE BLANC</t>
  </si>
  <si>
    <t>00833</t>
  </si>
  <si>
    <t>CHAMPAGNE CATTIER 1C BRUT ANTIQUE MAGNUM</t>
  </si>
  <si>
    <t>00316</t>
  </si>
  <si>
    <t>CHAMPAGNE CATTIER 1C BRUT BLANC DE BLANC</t>
  </si>
  <si>
    <t>00522</t>
  </si>
  <si>
    <t>CHAMPAGNE CATTIER BLC BRUT ICONE 37,5 CL</t>
  </si>
  <si>
    <t>00317</t>
  </si>
  <si>
    <t>CHAMPAGNE CATTIER BRUT SAPHYR BLANC</t>
  </si>
  <si>
    <t>00318</t>
  </si>
  <si>
    <t>CHAMPAGNE CATTIER GLAMOUR</t>
  </si>
  <si>
    <t>00319</t>
  </si>
  <si>
    <t>CHAMPAGNE CATTIER ROSE BRUT 1ER CRU</t>
  </si>
  <si>
    <t>01324</t>
  </si>
  <si>
    <t>CHAMPAGNE CHARLES HEIDSICK BLANC DE BLC</t>
  </si>
  <si>
    <t>01081</t>
  </si>
  <si>
    <t>CHAMPAGNE CHARLES HEIDSICK BRUT RESERVE</t>
  </si>
  <si>
    <t>01325</t>
  </si>
  <si>
    <t>CHAMPAGNE CHARLES HEIDSICK MILLESIME</t>
  </si>
  <si>
    <t>01082</t>
  </si>
  <si>
    <t>CHAMPAGNE CHARLES HEIDSICK ROSE RESERVE</t>
  </si>
  <si>
    <t>01351</t>
  </si>
  <si>
    <t>CHAMPAGNE DEUTZ BLANC DE BLANCS</t>
  </si>
  <si>
    <t>DEUTZ - DELAS</t>
  </si>
  <si>
    <t>01349</t>
  </si>
  <si>
    <t>CHAMPAGNE DEUTZ BRUT CLASSIC</t>
  </si>
  <si>
    <t>01350</t>
  </si>
  <si>
    <t>CHAMPAGNE DEUTZ BRUT MILLESIME</t>
  </si>
  <si>
    <t>00320</t>
  </si>
  <si>
    <t>CHAMPAGNE DRAPPIER DE GAULLE BLANC</t>
  </si>
  <si>
    <t>CHAMPAGNE DRAPPIER</t>
  </si>
  <si>
    <t>00321</t>
  </si>
  <si>
    <t>CHAMPAGNE E.BRUN 1C RESERVE BLC JEROBOAM</t>
  </si>
  <si>
    <t>CHAMPAGNE EDOUARD BRUN ET CIE</t>
  </si>
  <si>
    <t>00323</t>
  </si>
  <si>
    <t>CHAMPAGNE E.BRUN 1C RESERVE BRUT BLANC 3</t>
  </si>
  <si>
    <t>00325</t>
  </si>
  <si>
    <t>CHAMPAGNE E.BRUN 1ER CRU RESERVE</t>
  </si>
  <si>
    <t>00327</t>
  </si>
  <si>
    <t xml:space="preserve">CHAMPAGNE E.BRUN 1ER CRU RESERVE MAGNUM </t>
  </si>
  <si>
    <t>00326</t>
  </si>
  <si>
    <t>CHAMPAGNE E.BRUN BLANC DE BLANC</t>
  </si>
  <si>
    <t>00322</t>
  </si>
  <si>
    <t>CHAMPAGNE E.BRUN CUV.SPECIALE BOURVENCE</t>
  </si>
  <si>
    <t>00324</t>
  </si>
  <si>
    <t>CHAMPAGNE E.BRUN ROSE BRUT</t>
  </si>
  <si>
    <t>01262</t>
  </si>
  <si>
    <t>CHAMPAGNE JACQUESSON CUVEE 741</t>
  </si>
  <si>
    <t>CHAMPAGNE JACQUESSON</t>
  </si>
  <si>
    <t>01657</t>
  </si>
  <si>
    <t>CHAMPAGNE PANNIER BLANC DE BLANCS</t>
  </si>
  <si>
    <t>CHAMPAGNE PANNIER SAS</t>
  </si>
  <si>
    <t>01658</t>
  </si>
  <si>
    <t>CHAMPAGNE PANNIER BLANC DE NOIRS</t>
  </si>
  <si>
    <t>01908</t>
  </si>
  <si>
    <t>CHAMPAGNE PANNIER BRUT SELECTION</t>
  </si>
  <si>
    <t>01656</t>
  </si>
  <si>
    <t>CHAMPAGNE PANNIER EXTRA BRUT</t>
  </si>
  <si>
    <t>01495</t>
  </si>
  <si>
    <t>CHAMPAGNE PHILIPONNAT ROYALE NON DOSE</t>
  </si>
  <si>
    <t>00331</t>
  </si>
  <si>
    <t>CHAMPAGNE SOUTIRAN GC MILLESIME 2008 ETU</t>
  </si>
  <si>
    <t>01097</t>
  </si>
  <si>
    <t>CHAMPAGNE THIENOT BRUT BLANC MAGNUM</t>
  </si>
  <si>
    <t>00844</t>
  </si>
  <si>
    <t>CHASSAGNE-MONTRACHET MOINGEON ROUGE</t>
  </si>
  <si>
    <t>01648</t>
  </si>
  <si>
    <t>CHENAS 'VIGNES DE 1939' AUFRANC P ROUGE</t>
  </si>
  <si>
    <t>00347</t>
  </si>
  <si>
    <t>CHINON CHEZELET PICARD ROUGE 2011</t>
  </si>
  <si>
    <t>01731</t>
  </si>
  <si>
    <t>CHIPS A L'ANCIENNE 125 GR</t>
  </si>
  <si>
    <t>01730</t>
  </si>
  <si>
    <t>CHIPS SARRASIN 90 GR</t>
  </si>
  <si>
    <t>01487</t>
  </si>
  <si>
    <t>CHIROUBLES CHATENAY GAUTHIER LAURENT RGE</t>
  </si>
  <si>
    <t>01071</t>
  </si>
  <si>
    <t>CHT PUECH HAUT PRESTIGE BLANC</t>
  </si>
  <si>
    <t>CHATEAU PUECH HAUT</t>
  </si>
  <si>
    <t>01229</t>
  </si>
  <si>
    <t>CHT PUECH HAUT PRESTIGE ROSE</t>
  </si>
  <si>
    <t>01070</t>
  </si>
  <si>
    <t>CHT PUECH HAUT PRESTIGE ROUGE</t>
  </si>
  <si>
    <t>01073</t>
  </si>
  <si>
    <t>CHT PUECH HAUT PRESTIGE ROUGE MAGNUM</t>
  </si>
  <si>
    <t>01072</t>
  </si>
  <si>
    <t>CHT PUECH HAUT TETE DE BELIER ROUGE</t>
  </si>
  <si>
    <t>01399</t>
  </si>
  <si>
    <t>CIDRE COAT ALBRET BRUT</t>
  </si>
  <si>
    <t>00335</t>
  </si>
  <si>
    <t>CIDRE FERMIER 1/2 SEC</t>
  </si>
  <si>
    <t>00336</t>
  </si>
  <si>
    <t>CIDRE FERMIER BRUT AB</t>
  </si>
  <si>
    <t>00338</t>
  </si>
  <si>
    <t>CLAIRETTE DE DIE TRAD. JAILLANCE MED.OR</t>
  </si>
  <si>
    <t>MAISON JAILLANCE</t>
  </si>
  <si>
    <t>00279</t>
  </si>
  <si>
    <t>CLOS VOUGEOT GC PICARD ROUGE 2006</t>
  </si>
  <si>
    <t>00061</t>
  </si>
  <si>
    <t>COFFR. BELLE DE BRILLET 1BT 35CL + 2 VER</t>
  </si>
  <si>
    <t>COFFRET BELLE DE BRILLET 1 BT 35CL 30° + 2 VERRES</t>
  </si>
  <si>
    <t>MAISON J.R. BRILLET SAS</t>
  </si>
  <si>
    <t>00025</t>
  </si>
  <si>
    <t>COFFRET CAGOLE 2V+1PLAT.+2BIERES+2SV+1DE</t>
  </si>
  <si>
    <t>00828</t>
  </si>
  <si>
    <t>COGNAC BON BOIS LHERAUD 1967 46°</t>
  </si>
  <si>
    <t>SAS COGNAC LHERAUD</t>
  </si>
  <si>
    <t>00789</t>
  </si>
  <si>
    <t>COGNAC CAMUS ILE DE RE DOUBLE MATURED</t>
  </si>
  <si>
    <t>00062</t>
  </si>
  <si>
    <t>COGNAC CAMUS ILE DE RE FINE ISLAND</t>
  </si>
  <si>
    <t>00063</t>
  </si>
  <si>
    <t>COGNAC CAMUS VSOP BORDERIES</t>
  </si>
  <si>
    <t>00788</t>
  </si>
  <si>
    <t>COGNAC CAMUS XO BORDERIES COFFRET</t>
  </si>
  <si>
    <t>01782</t>
  </si>
  <si>
    <t>COGNAC DEAU JL MALDANT LOUIS MEMORY</t>
  </si>
  <si>
    <t>01255</t>
  </si>
  <si>
    <t>COGNAC DEAU JL MALDANT NAPOLEON</t>
  </si>
  <si>
    <t>01253</t>
  </si>
  <si>
    <t>COGNAC DEAU JL MALDANT VS</t>
  </si>
  <si>
    <t>01254</t>
  </si>
  <si>
    <t>COGNAC DEAU JL MALDANT VSOP</t>
  </si>
  <si>
    <t>00064</t>
  </si>
  <si>
    <t>COGNAC RS 90 ETUI</t>
  </si>
  <si>
    <t>RAGNAUD-SAVOURIN</t>
  </si>
  <si>
    <t>00065</t>
  </si>
  <si>
    <t>COGNAC RS XO N°25 COFFRET CARAFE</t>
  </si>
  <si>
    <t>00829</t>
  </si>
  <si>
    <t xml:space="preserve">COGNAC XO OUBLIE LHERAUD </t>
  </si>
  <si>
    <t>01841</t>
  </si>
  <si>
    <t>COLL. RHOD. CLAIRMONT CHARDONNAY BLANC</t>
  </si>
  <si>
    <t>CAVE DE CLAIRMONT SCA</t>
  </si>
  <si>
    <t>01840</t>
  </si>
  <si>
    <t>COLL. RHOD. CLAIRMONT SYRAH ROUGE</t>
  </si>
  <si>
    <t>01839</t>
  </si>
  <si>
    <t>COLL. RHOD. CLAIRMONT SYRAH/VIOGNIER RGE</t>
  </si>
  <si>
    <t>01842</t>
  </si>
  <si>
    <t>COLL. RHOD. CLAIRMONT VIOGNIER BLANC</t>
  </si>
  <si>
    <t>01390</t>
  </si>
  <si>
    <t>COMPOSITION PANIER 22 €</t>
  </si>
  <si>
    <t>01120</t>
  </si>
  <si>
    <t>COMPOSITION PANIER 25 €</t>
  </si>
  <si>
    <t>01139</t>
  </si>
  <si>
    <t>COMPOSITION PANIER 25.50 €</t>
  </si>
  <si>
    <t>01395</t>
  </si>
  <si>
    <t>COMPOSITION PANIER 30 €</t>
  </si>
  <si>
    <t>01119</t>
  </si>
  <si>
    <t>COMPOSITION PANIER 35 €</t>
  </si>
  <si>
    <t>01391</t>
  </si>
  <si>
    <t>COMPOSITION PANIER 38 €</t>
  </si>
  <si>
    <t>01118</t>
  </si>
  <si>
    <t>COMPOSITION PANIER 45 €</t>
  </si>
  <si>
    <t>01396</t>
  </si>
  <si>
    <t>COMPOSITION PANIER 49 €</t>
  </si>
  <si>
    <t>01116</t>
  </si>
  <si>
    <t>COMPOSITION PANIER 55 €</t>
  </si>
  <si>
    <t>01121</t>
  </si>
  <si>
    <t>COMPOSITION PANIER 56 €</t>
  </si>
  <si>
    <t>01122</t>
  </si>
  <si>
    <t>COMPOSITION PANIER 62 €</t>
  </si>
  <si>
    <t>01397</t>
  </si>
  <si>
    <t>COMPOSITION PANIER 68 €</t>
  </si>
  <si>
    <t>01124</t>
  </si>
  <si>
    <t>COMPOSITION PANIER 92 €</t>
  </si>
  <si>
    <t>02019</t>
  </si>
  <si>
    <t>CONDRIEU LA BERNE V.V LIONEL FAURY BLANC</t>
  </si>
  <si>
    <t>01036</t>
  </si>
  <si>
    <t>CONFIT D'OIGNONS AUX RAISINS 190 GR</t>
  </si>
  <si>
    <t>00003</t>
  </si>
  <si>
    <t xml:space="preserve">CONFIT DE FIGUES SECHES AU GINGEMBRE 90 </t>
  </si>
  <si>
    <t>01049</t>
  </si>
  <si>
    <t>CONFITURE DE FIGUE AUX PIGNONS 250 GR</t>
  </si>
  <si>
    <t>01467</t>
  </si>
  <si>
    <t>CONSIGNE BOUTEILLE 1 L OU 2 L</t>
  </si>
  <si>
    <t>01468</t>
  </si>
  <si>
    <t>CONSIGNE CUBITAINER 10 L</t>
  </si>
  <si>
    <t>00556</t>
  </si>
  <si>
    <t>CONSIGNE CUBITAINER 3 L OU 5 L</t>
  </si>
  <si>
    <t>00979</t>
  </si>
  <si>
    <t>CORBIERES BOUTENAC F.GASPARET RGE MAG CB</t>
  </si>
  <si>
    <t>01456</t>
  </si>
  <si>
    <t>CORSE SARTENE FIUMICICOLI BLANC</t>
  </si>
  <si>
    <t>01457</t>
  </si>
  <si>
    <t>CORSE SARTENE FIUMICICOLI ROSE</t>
  </si>
  <si>
    <t>00420</t>
  </si>
  <si>
    <t>CORSE SARTENE HARMONIE ROSE 2015</t>
  </si>
  <si>
    <t>DOMAINE PERO LONGO</t>
  </si>
  <si>
    <t>00421</t>
  </si>
  <si>
    <t>CORSE SARTENE LE LION DE ROCCAPINA BLANC</t>
  </si>
  <si>
    <t>00422</t>
  </si>
  <si>
    <t xml:space="preserve">CORSE SARTENE SERENITE PERO LONGO BLANC </t>
  </si>
  <si>
    <t>00281</t>
  </si>
  <si>
    <t>CORTON GC CHARLO.DUMAY HOSP.BEAUNE PIC.R</t>
  </si>
  <si>
    <t>00710</t>
  </si>
  <si>
    <t>COSTIERES DE NIMES CLASSIQUE ROUGE</t>
  </si>
  <si>
    <t>SAS VINODIFF - LA CAVE DES GRANDS VINS</t>
  </si>
  <si>
    <t>00614</t>
  </si>
  <si>
    <t>COT.AIX 1ERE CUVEE LA COSTE ROUGE 50 CL</t>
  </si>
  <si>
    <t>00426</t>
  </si>
  <si>
    <t>COT.AIX CADENIERE LEONIE ROUGE 2015</t>
  </si>
  <si>
    <t>00427</t>
  </si>
  <si>
    <t>COT.AIX CADENIERE VALLON ESCALE BLANC 20</t>
  </si>
  <si>
    <t>00442</t>
  </si>
  <si>
    <t>COT.AIX CADENIERE VALLON ESCALE ROSE 16</t>
  </si>
  <si>
    <t>01862</t>
  </si>
  <si>
    <t>COT.AIX CHATEAU DU SEUIL BLANC</t>
  </si>
  <si>
    <t>PROVENCE WINE HERITAGE</t>
  </si>
  <si>
    <t>01861</t>
  </si>
  <si>
    <t>COT.AIX CHATEAU DU SEUIL ROSE</t>
  </si>
  <si>
    <t>01863</t>
  </si>
  <si>
    <t>COT.AIX CHATEAU DU SEUIL ROUGE</t>
  </si>
  <si>
    <t>00428</t>
  </si>
  <si>
    <t>COT.AIX CHATEAU LA COSTE BLANC 2015</t>
  </si>
  <si>
    <t>01475</t>
  </si>
  <si>
    <t>COT.AIX CHATEAU LA COSTE ROSE MAGNUM</t>
  </si>
  <si>
    <t>00430</t>
  </si>
  <si>
    <t>COT.AIX CHATEAU LA COSTE ROUGE 2014</t>
  </si>
  <si>
    <t>01411</t>
  </si>
  <si>
    <t>COT.AIX CHATEAU REVELETTE BLANC</t>
  </si>
  <si>
    <t>CHATEAU REVELETTE</t>
  </si>
  <si>
    <t>01412</t>
  </si>
  <si>
    <t>COT.AIX CHATEAU REVELETTE ROSE</t>
  </si>
  <si>
    <t>01413</t>
  </si>
  <si>
    <t>COT.AIX CHATEAU REVELETTE ROUGE</t>
  </si>
  <si>
    <t>00555</t>
  </si>
  <si>
    <t>COT.AIX CHATEAU VIGNELAURE ROSE MAGNUM</t>
  </si>
  <si>
    <t>01199</t>
  </si>
  <si>
    <t>COT.AIX CHT VAUCLAIRE CUVEE CHATEAU BLC</t>
  </si>
  <si>
    <t>01200</t>
  </si>
  <si>
    <t>COT.AIX CHT VAUCLAIRE CUVEE CHATEAU RGE</t>
  </si>
  <si>
    <t>01198</t>
  </si>
  <si>
    <t>COT.AIX CHT VAUCLAIRE CUVEE CHATEAU ROSE</t>
  </si>
  <si>
    <t>01246</t>
  </si>
  <si>
    <t>COT.AIX CHT VIGNELAURE ROUGE 2008</t>
  </si>
  <si>
    <t>00436</t>
  </si>
  <si>
    <t>COT.AIX CUV.PRESTIGE ST BACCHI ROUGE</t>
  </si>
  <si>
    <t>EARL SAINT BACCHI</t>
  </si>
  <si>
    <t>00433</t>
  </si>
  <si>
    <t>COT.AIX CUVEE DES ANGES ST BACCHI ROSE</t>
  </si>
  <si>
    <t>00434</t>
  </si>
  <si>
    <t xml:space="preserve">COT.AIX CUVEE LEONIE LA CADENIERE BLANC </t>
  </si>
  <si>
    <t>00437</t>
  </si>
  <si>
    <t>COT.AIX FREDAVELLE BLANC 2016</t>
  </si>
  <si>
    <t>00438</t>
  </si>
  <si>
    <t>COT.AIX FREDAVELLE ROSE 2016</t>
  </si>
  <si>
    <t>00439</t>
  </si>
  <si>
    <t>COT.AIX FREDAVELLE ROUGE 2014</t>
  </si>
  <si>
    <t>00440</t>
  </si>
  <si>
    <t>COT.AIX GLOUGLOU BLANC</t>
  </si>
  <si>
    <t>00441</t>
  </si>
  <si>
    <t>COT.AIX GLOUGLOU ROSE</t>
  </si>
  <si>
    <t>01257</t>
  </si>
  <si>
    <t>COT.AIX GLOUGLOU ROUGE</t>
  </si>
  <si>
    <t>00554</t>
  </si>
  <si>
    <t>COT.AIX LA SOURCE VIGNELAURE ROSE MAGNUM</t>
  </si>
  <si>
    <t>00541</t>
  </si>
  <si>
    <t>COT.AIX LEONIE CADENIERE ROSE 50 CL</t>
  </si>
  <si>
    <t>00435</t>
  </si>
  <si>
    <t>COT.AIX LEONIE LA CADENIERE ROSE</t>
  </si>
  <si>
    <t>01590</t>
  </si>
  <si>
    <t>COT.AIX PRESTIGE CHT ST HILAIRE ROSE</t>
  </si>
  <si>
    <t>00444</t>
  </si>
  <si>
    <t>COT.AIX PRESTIGE ST BACCHI RGE 14 MAGNUM</t>
  </si>
  <si>
    <t>01538</t>
  </si>
  <si>
    <t>COT.BLAYE CHT LOUMELAT LESGOURGES RGE 14</t>
  </si>
  <si>
    <t>01058</t>
  </si>
  <si>
    <t>COT.LANGUEDOC OBLADIE CLOS DES NINES BLC</t>
  </si>
  <si>
    <t>01436</t>
  </si>
  <si>
    <t>COT.VAR.GOUJONNE REINE MARIE ROSE MAGNUM</t>
  </si>
  <si>
    <t>Un Coteaux Varois blanc sec, léger et aérien, idéal sur une dorade._x000D_
_x000D_
Encépagement : assemblage de différents cépages phares de la Provence._x000D_
_x000D_
Dégustation : robe jaune clair, nez et bouche d'agrumes et fruits exotiques, finale fraiche et longue._x000D_
Accord mets/vin : volailles, poissons grillés, fromage persillé._x000D_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</si>
  <si>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Coteaux Varois rosé sec et léger parfait pour des grillades._x000D_
_x000D_
Encépagement : assemblage de différents cépages phares de la Provence._x000D_
_x000D_
Dégustation : robe rosée, nez fruité sur les fruits rouges, bouche fraiche et longue._x000D_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</si>
  <si>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Coteaux Varois rouge épicé et gourmand, idéal pour sur un faux filet frites._x000D_
_x000D_
Encépagement : assemblage de différents cépages phares de la Provence._x000D_
_x000D_
Dégustation : Robe rouge et violacée, vin légèrement épicé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</si>
  <si>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00448</t>
  </si>
  <si>
    <t>COT.VAROIS ST JULIEN ROSE 2016</t>
  </si>
  <si>
    <t>SARL SAINT JULIEN DIFFUSION</t>
  </si>
  <si>
    <t>01136</t>
  </si>
  <si>
    <t>COTE DU JURA DOM.SAVIGNY TRADITION BLANC</t>
  </si>
  <si>
    <t>MAISON DU VIGNERON</t>
  </si>
  <si>
    <t>01135</t>
  </si>
  <si>
    <t>COTE DU JURA DOM.SAVIGNY VIN JAUNE</t>
  </si>
  <si>
    <t>00282</t>
  </si>
  <si>
    <t>COTES DE BEAUNE DUBOIS D'ORGEVAL BLC 11</t>
  </si>
  <si>
    <t>00999</t>
  </si>
  <si>
    <t>COTES DE BEAUNE DUBOIS D'ORGEVAL BLC 15</t>
  </si>
  <si>
    <t>00339</t>
  </si>
  <si>
    <t>CREMANT ALSACE FLEITH BLANC BIO</t>
  </si>
  <si>
    <t>00342</t>
  </si>
  <si>
    <t>CREMANT BG. VOARICK BLANC</t>
  </si>
  <si>
    <t>00341</t>
  </si>
  <si>
    <t>CREMANT BG.BAILLY LAPIERRE ROSE BRUT</t>
  </si>
  <si>
    <t>01291</t>
  </si>
  <si>
    <t>CREMANT LIMOUX 1ERE BULLE PREMIUM BRUT</t>
  </si>
  <si>
    <t>SIEUR D'ARQUES</t>
  </si>
  <si>
    <t>01146</t>
  </si>
  <si>
    <t xml:space="preserve">CREME AUX AMANDES AU VIN DE MARSALA </t>
  </si>
  <si>
    <t>01141</t>
  </si>
  <si>
    <t>CREME AUX OEUFS AU VIN DE MARSALA SIRIO</t>
  </si>
  <si>
    <t>01034</t>
  </si>
  <si>
    <t>CREME D'ANCHOIADE 170 GR</t>
  </si>
  <si>
    <t>00004</t>
  </si>
  <si>
    <t>CREME D'ARTICHAUD 120 G</t>
  </si>
  <si>
    <t>00068</t>
  </si>
  <si>
    <t>CREME DE PÊCHE DE VIGNE JACOULOT 18 °</t>
  </si>
  <si>
    <t>01031</t>
  </si>
  <si>
    <t>CREME DE POIVRONS ROUGES 180 GR</t>
  </si>
  <si>
    <t>01379</t>
  </si>
  <si>
    <t>CREME DE SAUMON FUME 80 GR</t>
  </si>
  <si>
    <t>01110</t>
  </si>
  <si>
    <t>CROZES-HERMIT. GALETS HT.CHASSIS RGE MAG</t>
  </si>
  <si>
    <t>DOMAINE DES HAUTS CHASSIS</t>
  </si>
  <si>
    <t>01539</t>
  </si>
  <si>
    <t>CROZES-HERMITAGE BEAUMONT BRUYERES ROUGE</t>
  </si>
  <si>
    <t>SARL DAVID REYNAUD -DOMAINE LES BRUYERES</t>
  </si>
  <si>
    <t>00565</t>
  </si>
  <si>
    <t>CROZES-HERMITAGE ESQUISSE HT.CHASSIS RGE</t>
  </si>
  <si>
    <t>00566</t>
  </si>
  <si>
    <t>CROZES-HERMITAGE ESSENTIEL HT.CHASSIS BL</t>
  </si>
  <si>
    <t>01109</t>
  </si>
  <si>
    <t>CROZES-HERMITAGE GALETS HT.CHASSIS ROUGE</t>
  </si>
  <si>
    <t>01540</t>
  </si>
  <si>
    <t>CROZES-HERMITAGE GEORGES BRUYERES ROUGE</t>
  </si>
  <si>
    <t>00449</t>
  </si>
  <si>
    <t>CROZES-HERMITAGE LA GARDINE ROUGE</t>
  </si>
  <si>
    <t>01756</t>
  </si>
  <si>
    <t>CROZES HERM. CLAIRMONT BOIS FARDEAU RGE</t>
  </si>
  <si>
    <t>01665</t>
  </si>
  <si>
    <t>CROZES HERM. CLAIRMONT JARDIN ZEN ROUGE</t>
  </si>
  <si>
    <t>01836</t>
  </si>
  <si>
    <t>CROZES HERM. CLAIRMONT PALAIS RGE MAGNUM</t>
  </si>
  <si>
    <t>01837</t>
  </si>
  <si>
    <t>CROZES HERMITAGE CLAIRMONT HORIZON ROUGE</t>
  </si>
  <si>
    <t>01663</t>
  </si>
  <si>
    <t>CROZES HERMITAGE CLAIRMONT PALAIS BLANC</t>
  </si>
  <si>
    <t>01664</t>
  </si>
  <si>
    <t>CROZES HERMITAGE CLAIRMONT PALAIS ROUGE</t>
  </si>
  <si>
    <t>01352</t>
  </si>
  <si>
    <t>CROZES HERMITAGE DELAS LE CLOS ROUGE</t>
  </si>
  <si>
    <t>01965</t>
  </si>
  <si>
    <t>CUGGIULELLE ANIS 250 GR</t>
  </si>
  <si>
    <t>BLANC JULIEN</t>
  </si>
  <si>
    <t>01964</t>
  </si>
  <si>
    <t>CUGGIULELLE CHOCOLAT NOIR 250 GR</t>
  </si>
  <si>
    <t>01961</t>
  </si>
  <si>
    <t>CUGGIULELLE OLIVES NOIRES 250 GR</t>
  </si>
  <si>
    <t>01962</t>
  </si>
  <si>
    <t>CUGGIULELLE TOMATES/ANCHOIS 250 GR</t>
  </si>
  <si>
    <t>01963</t>
  </si>
  <si>
    <t>CUGGIULELLE TOMME CORSE/FIGUE 250 GR</t>
  </si>
  <si>
    <t>01030</t>
  </si>
  <si>
    <t>DELICE D'ARTICHAUTS 170 GR</t>
  </si>
  <si>
    <t>01032</t>
  </si>
  <si>
    <t>DELICE DE TOMATES SECHEES 180 GR</t>
  </si>
  <si>
    <t>00986</t>
  </si>
  <si>
    <t>DOLLY'S SECRET BLEU ET ARGENT ED.LIMITEE</t>
  </si>
  <si>
    <t>00984</t>
  </si>
  <si>
    <t>DOLLY'S SECRET NOIR ET ARGENT ED.LIMITEE</t>
  </si>
  <si>
    <t>00988</t>
  </si>
  <si>
    <t>DOLLY'S SECRET NOIR ET BEIGE ED.LIMITEE</t>
  </si>
  <si>
    <t>00985</t>
  </si>
  <si>
    <t>DOLLY'S SECRET NOIR ET ROUGE ED.LIMITEE</t>
  </si>
  <si>
    <t>00987</t>
  </si>
  <si>
    <t>DOLLY'S SECRET VIOLET ET ROSE ED.LIMITEE</t>
  </si>
  <si>
    <t>01416</t>
  </si>
  <si>
    <t>DOM.MASQUES ESSENTIEL ROSE MAGNUM</t>
  </si>
  <si>
    <t>00793</t>
  </si>
  <si>
    <t>DOM.MASQUES ESSENTIELLE SYRAH RGE MAGNUM</t>
  </si>
  <si>
    <t>01312</t>
  </si>
  <si>
    <t>DOM.MASQUES EXCEPTION SYRAH ROUGE MAGNUM</t>
  </si>
  <si>
    <t>01700</t>
  </si>
  <si>
    <t>DOM.MASQUES EXCEPTION VIOGNIER BLANC</t>
  </si>
  <si>
    <t>01417</t>
  </si>
  <si>
    <t>DOM.MASQUES VDF VIOGNIER-CHARDONNAY BLC</t>
  </si>
  <si>
    <t>00070</t>
  </si>
  <si>
    <t>ELIXIR CUBA LEGENDARIO</t>
  </si>
  <si>
    <t>00525</t>
  </si>
  <si>
    <t>FITOU NOUVELLES GABRIELLE ROUGE 2007</t>
  </si>
  <si>
    <t>00283</t>
  </si>
  <si>
    <t>FIXIN 1C CHAPITRE MONO. DUFOULEUR RGE 13</t>
  </si>
  <si>
    <t>SCEA DOMAINE GUY ET YVAN DUFOULEUR</t>
  </si>
  <si>
    <t>01488</t>
  </si>
  <si>
    <t>FLEURIE LES ROCHES LARDY LUCIEN ROUGE</t>
  </si>
  <si>
    <t>01107</t>
  </si>
  <si>
    <t>FLUTE PREMIUM 23 CL CRISTALLIN HP SP</t>
  </si>
  <si>
    <t>01716</t>
  </si>
  <si>
    <t>FOIE GRAS CANARD ENTIER ANCIENNE 125 GR</t>
  </si>
  <si>
    <t>VALETTE FOIE GRAS</t>
  </si>
  <si>
    <t>00005</t>
  </si>
  <si>
    <t>FOIE GRAS D'OIE ENTIER ARNETON 170 G</t>
  </si>
  <si>
    <t>00006</t>
  </si>
  <si>
    <t>FOIE GRAS D'OIE ENTIER ARNETON 300 G</t>
  </si>
  <si>
    <t>01125</t>
  </si>
  <si>
    <t>FOIE GRAS DE CANARD ENTIER 125 GR</t>
  </si>
  <si>
    <t>01337</t>
  </si>
  <si>
    <t>FOIE GRAS ENTIER MAISON 190 GR</t>
  </si>
  <si>
    <t>SAS CONSERVERIE PAPILLON - MARMUS</t>
  </si>
  <si>
    <t>00207</t>
  </si>
  <si>
    <t xml:space="preserve">FRANCS COTES BDX PRELUDE MARSAU RGE 11 </t>
  </si>
  <si>
    <t>00806</t>
  </si>
  <si>
    <t>FROMAGE DE TETE RECETTE POIVREE 400 GR</t>
  </si>
  <si>
    <t>01403</t>
  </si>
  <si>
    <t>FUT BIERE ALARYK BLONDE 5 L</t>
  </si>
  <si>
    <t>01443</t>
  </si>
  <si>
    <t>GAILLAC OSMIN ROUGE</t>
  </si>
  <si>
    <t>00007</t>
  </si>
  <si>
    <t>GARNITURE SALADE GASCONNE ARNETON 350 G</t>
  </si>
  <si>
    <t>01373</t>
  </si>
  <si>
    <t>GEVREY-CHAMBERTIN R.BOUVIER ROUGE</t>
  </si>
  <si>
    <t>01544</t>
  </si>
  <si>
    <t>GEWURZT. LES JARDINS V.T. OSTERTAG BLANC</t>
  </si>
  <si>
    <t>01543</t>
  </si>
  <si>
    <t>GEWURZTRAMINER LES JARDINS OSTERTAG BLC</t>
  </si>
  <si>
    <t>01398</t>
  </si>
  <si>
    <t>GIGONDAS BRUT DE FOUDRE ROUGE</t>
  </si>
  <si>
    <t>01276</t>
  </si>
  <si>
    <t>GIGONDAS LA GARDINE ROUGE 2015</t>
  </si>
  <si>
    <t>00924</t>
  </si>
  <si>
    <t>GIGONDAS REFERENCE ECRIN ROUGE MAGNUM</t>
  </si>
  <si>
    <t>00450</t>
  </si>
  <si>
    <t>GIGONDAS ROMANE MACHOTTE AMADIEU ROUGE</t>
  </si>
  <si>
    <t>01847</t>
  </si>
  <si>
    <t>GIN HENDRICK'S</t>
  </si>
  <si>
    <t>WILLIAM GRANT &amp; SONS 1887</t>
  </si>
  <si>
    <t>00284</t>
  </si>
  <si>
    <t>GIVRY VOARICK ROUGE</t>
  </si>
  <si>
    <t>01077</t>
  </si>
  <si>
    <t>GLENFARCLAS HIGHLAND S.M. 12 ANS TUBE</t>
  </si>
  <si>
    <t>MAHLER - BESSE SA</t>
  </si>
  <si>
    <t>01078</t>
  </si>
  <si>
    <t>GLENFARCLAS HIGHLAND S.M. 17 ANS TUBE</t>
  </si>
  <si>
    <t>01080</t>
  </si>
  <si>
    <t>GLENFARCLAS HIGHLAND S.M. 21 ANS TUBE</t>
  </si>
  <si>
    <t>00168</t>
  </si>
  <si>
    <t>GRAVES CHT POUYANNE ROUGE 2012 MAGNUM</t>
  </si>
  <si>
    <t>01784</t>
  </si>
  <si>
    <t>GRAVES LES GALETS ROUGE</t>
  </si>
  <si>
    <t>01177</t>
  </si>
  <si>
    <t>GRAVES SUPERIEURES CHT SAUV.MOELLEUX BLC</t>
  </si>
  <si>
    <t>01154</t>
  </si>
  <si>
    <t>GRIGNAN LES ADHEM. EXCELLENCE ST LUC RGE</t>
  </si>
  <si>
    <t>01155</t>
  </si>
  <si>
    <t>GRIGNAN LES ADHEMAR EMILIANE ST LUC RGE</t>
  </si>
  <si>
    <t>01153</t>
  </si>
  <si>
    <t>GRIGNAN LES ADHEMAR LAURINE ST LUC BLANC</t>
  </si>
  <si>
    <t>01152</t>
  </si>
  <si>
    <t>GRIGNAN LES ADHEMAR TRADITION ST LUC RGE</t>
  </si>
  <si>
    <t>00964</t>
  </si>
  <si>
    <t>HAUT-MEDOC CHT BELGRAVE 5GCC RGE 12 MAG</t>
  </si>
  <si>
    <t>00172</t>
  </si>
  <si>
    <t>HAUT-MEDOC CHT BELGRAVE 5GCC ROUGE 11</t>
  </si>
  <si>
    <t>00171</t>
  </si>
  <si>
    <t>HAUT-MEDOC CHT BELGRAVE GCC ROUGE 09</t>
  </si>
  <si>
    <t>00965</t>
  </si>
  <si>
    <t>HAUT-MEDOC DIANE DE BELGRAVE ROUGE 14</t>
  </si>
  <si>
    <t>00285</t>
  </si>
  <si>
    <t>HAUTES COTES DE BEAUNE PICARD ROUGE 2014</t>
  </si>
  <si>
    <t>00451</t>
  </si>
  <si>
    <t>HERMITAGE FAUGIER-GONNET BLANC 2014</t>
  </si>
  <si>
    <t>FAUGIER - GONNET</t>
  </si>
  <si>
    <t>01726</t>
  </si>
  <si>
    <t>HOUMOUS ARTICHAUT 200 GR</t>
  </si>
  <si>
    <t>01725</t>
  </si>
  <si>
    <t>HOUMOUS AUBERGINE 200 GR</t>
  </si>
  <si>
    <t>01724</t>
  </si>
  <si>
    <t>HOUMOUS TOMATE 200 GR</t>
  </si>
  <si>
    <t>00947</t>
  </si>
  <si>
    <t>HT.VAL.AUDE DOM.AIGLE PINOT NOIR G.B RGE</t>
  </si>
  <si>
    <t>00286</t>
  </si>
  <si>
    <t>HTES C/NUITS DAME HUGUETTE DUFOULEUR BLC</t>
  </si>
  <si>
    <t>00008</t>
  </si>
  <si>
    <t>HUILE D'OLIVE VIERGE EXTRA 0,25 L</t>
  </si>
  <si>
    <t>00942</t>
  </si>
  <si>
    <t>IGP AUDE HAUTERIVE CIGALUS G.B. ROUGE</t>
  </si>
  <si>
    <t>00452</t>
  </si>
  <si>
    <t>IGP GARD BLUE SAUVIGNON CHARTREUX BLANC</t>
  </si>
  <si>
    <t>00457</t>
  </si>
  <si>
    <t>IGP GARD GAMADOUINES MARGAROT BLANC</t>
  </si>
  <si>
    <t>00458</t>
  </si>
  <si>
    <t>IGP GARD GAMADOUINES MARGAROT ROSE</t>
  </si>
  <si>
    <t>00459</t>
  </si>
  <si>
    <t>IGP GARD GAMADOUINES MARGAROT ROUGE</t>
  </si>
  <si>
    <t>01761</t>
  </si>
  <si>
    <t>IGP LOIRE CHENIN DE JARDIN BLANC</t>
  </si>
  <si>
    <t>01206</t>
  </si>
  <si>
    <t>IGP LOIRE OVNI MOURAT ROSE</t>
  </si>
  <si>
    <t>01207</t>
  </si>
  <si>
    <t>IGP LOIRE OVNI MOURAT ROSE MAGNUM</t>
  </si>
  <si>
    <t>01618</t>
  </si>
  <si>
    <t>IGP MED J'PEUX PAS J'AI ROSE CHT ROUET</t>
  </si>
  <si>
    <t>01414</t>
  </si>
  <si>
    <t>IGP MED REVELETTE LE GRAND BLANC</t>
  </si>
  <si>
    <t>01415</t>
  </si>
  <si>
    <t>IGP MED REVELETTE LE GRAND ROUGE</t>
  </si>
  <si>
    <t>01446</t>
  </si>
  <si>
    <t>IGP MED. LE PAGE VIGNELAURE ROSE MAGNUM</t>
  </si>
  <si>
    <t>01054</t>
  </si>
  <si>
    <t>IGP MED. LE PAGE VIGNELAURE ROUGE MAGNUM</t>
  </si>
  <si>
    <t>00588</t>
  </si>
  <si>
    <t>IGP MED. TERES ROUET ROSE MAGNUM</t>
  </si>
  <si>
    <t>01380</t>
  </si>
  <si>
    <t xml:space="preserve">IGP OC FABRE GASPARET VIOGNIER CHIMERE </t>
  </si>
  <si>
    <t>00471</t>
  </si>
  <si>
    <t>IGP OC FEDONIERE ROSE</t>
  </si>
  <si>
    <t>00473</t>
  </si>
  <si>
    <t>IGP OC FEDONIERE ROUGE</t>
  </si>
  <si>
    <t>00939</t>
  </si>
  <si>
    <t>IGP OC GEWURZTRAMINER DOM.AIGLE G.B. BLC</t>
  </si>
  <si>
    <t>01247</t>
  </si>
  <si>
    <t>IGP OC GRIS BLANC G.B. ROSE</t>
  </si>
  <si>
    <t>01248</t>
  </si>
  <si>
    <t>IGP OC GRIS BLANC G.B. ROSE MAGNUM</t>
  </si>
  <si>
    <t>00465</t>
  </si>
  <si>
    <t>IGP OC GRIS MARGAROT ROSE</t>
  </si>
  <si>
    <t>01211</t>
  </si>
  <si>
    <t>IGP OC L'INSTANT G.COURTADE ROSE JERO</t>
  </si>
  <si>
    <t>00496</t>
  </si>
  <si>
    <t>IGP OC LE BANC DES CIGALES BLC MOELLEUX</t>
  </si>
  <si>
    <t>01418</t>
  </si>
  <si>
    <t>IGP OC PULP CLOS DES NINES ROUGE</t>
  </si>
  <si>
    <t>01444</t>
  </si>
  <si>
    <t>IGP VAL DE LOIRE SAUVIGNON R&amp;S BLANC</t>
  </si>
  <si>
    <t>00466</t>
  </si>
  <si>
    <t>IGP VAR ARGENS CAMPE D'ENROCH GAUTIER BL</t>
  </si>
  <si>
    <t>00467</t>
  </si>
  <si>
    <t>IGP VAR ARGENS CAMPE D'ENROCH GAUTIER RO</t>
  </si>
  <si>
    <t>00468</t>
  </si>
  <si>
    <t>00637</t>
  </si>
  <si>
    <t>IGP VAR CUVEE NOEMIE BIO GOUJONNE BLANC</t>
  </si>
  <si>
    <t>00662</t>
  </si>
  <si>
    <t>IGP VAR DOM. LA GOUJONNE LEA ROSE MAGNUM</t>
  </si>
  <si>
    <t>Un vin blanc sec et fruité pour un bel apéritif entre amis._x000D_
_x000D_
Encépagement : assemblage de différents cépages phares de la Provence._x000D_
Dégustation : robe jaune pâle cristalline, nez aux notes de fruits blancs et jaune ; bouche ronde et équilibrée._x000D_
Accord mets/vin : apéritif, poissons grillés._x000D_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</si>
  <si>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léger et fruité idéal pour un plateau de charcuterie et de fromages._x000D_
_x000D_
Encépagement : assemblage de différents cépages phares de la Provence._x000D_
Dégustation : robe rouge clair, nez aux notes de fruits rouge ; bouche fruitée et légèrement épicé. A accorder avec une viande rouge ou charcuterie._x000D_
Accord mets/vin : viande rouge, charcuterie._x000D_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</si>
  <si>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fruité pour un bel apéritif entre amis._x000D_
_x000D_
Encépagement : assemblage de différents cépages phares de la Provence._x000D_
Dégustation : robe rose pâle, nez de fruits rouges ; bouche fruitée et ronde. 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</si>
  <si>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00470</t>
  </si>
  <si>
    <t>IGP VAR FEDONIERE ROSE 50 CL</t>
  </si>
  <si>
    <t>00472</t>
  </si>
  <si>
    <t>IGP VAR FEDONIERE ROUGE 50 CL</t>
  </si>
  <si>
    <t>01188</t>
  </si>
  <si>
    <t>IGP VAUCLUSE CERTITUDE FDC ROSE</t>
  </si>
  <si>
    <t>01187</t>
  </si>
  <si>
    <t>IGP VAUCLUSE CERTITUDE FDC ROUGE</t>
  </si>
  <si>
    <t>00812</t>
  </si>
  <si>
    <t>IGP VAUCLUSE LEA LOUERION BLANC</t>
  </si>
  <si>
    <t>00811</t>
  </si>
  <si>
    <t>IGP VAUCLUSE LEA LOUERION ROSE</t>
  </si>
  <si>
    <t>00810</t>
  </si>
  <si>
    <t>IGP VAUCLUSE LEA LOUERION ROUGE</t>
  </si>
  <si>
    <t>00475</t>
  </si>
  <si>
    <t>IGP VAUCLUSE MARSELAN LOUERION ROUGE</t>
  </si>
  <si>
    <t>00476</t>
  </si>
  <si>
    <t>IGP VAUCLUSE MUSCAT PETIT GRAIN BLANC</t>
  </si>
  <si>
    <t>00477</t>
  </si>
  <si>
    <t>IGP VAUCLUSE PINOT NOIR LOUERION ROUGE</t>
  </si>
  <si>
    <t>01454</t>
  </si>
  <si>
    <t>ILE DE BEAUTE ALMA DI NOTTE BLANC</t>
  </si>
  <si>
    <t>01455</t>
  </si>
  <si>
    <t>ILE DE BEAUTE ALMA DI NOTTE ROSE</t>
  </si>
  <si>
    <t>01650</t>
  </si>
  <si>
    <t>JULIENAS 'LES CERISIERS' AUFRANC P ROUGE</t>
  </si>
  <si>
    <t>01554</t>
  </si>
  <si>
    <t>L'HOMME CANON OSMIN ROUGE</t>
  </si>
  <si>
    <t>LAGO CERQUEIRA VINHOVERDE PORTUGAL BLANC</t>
  </si>
  <si>
    <t>00174</t>
  </si>
  <si>
    <t>LALANDE POMEROL CHT LA ROSE CHATAIN RGE</t>
  </si>
  <si>
    <t>01677</t>
  </si>
  <si>
    <t>LANGUEDOC TERRE DE SERANNE TOUR BAUX RGE</t>
  </si>
  <si>
    <t>01676</t>
  </si>
  <si>
    <t>LANGUEDOC TOUR DE BAUX BLANC</t>
  </si>
  <si>
    <t>01074</t>
  </si>
  <si>
    <t>LE LOUP DU PIC PUECH HAUT ROUGE</t>
  </si>
  <si>
    <t>01718</t>
  </si>
  <si>
    <t>LE PETIT PATISSON PATE RUSTIQUE 90 GR</t>
  </si>
  <si>
    <t>00074</t>
  </si>
  <si>
    <t>LIMONCELLO DI LIGURIA CRISTIANI</t>
  </si>
  <si>
    <t>00595</t>
  </si>
  <si>
    <t>LIMONCELLO SHAKER OPERA 30° 50 CL</t>
  </si>
  <si>
    <t>00946</t>
  </si>
  <si>
    <t>LIMOUX DOM. L'AIGLE CHARDONNAY G.B. BLC</t>
  </si>
  <si>
    <t>01294</t>
  </si>
  <si>
    <t>LIMOUX LILI DE LIMOUX SIEUR ARQUES BLANC</t>
  </si>
  <si>
    <t>01293</t>
  </si>
  <si>
    <t>LIMOUX T.ET C. TERROIR HTE VALLEE BLANC</t>
  </si>
  <si>
    <t>01292</t>
  </si>
  <si>
    <t>LIMOUX T.ET C. TERROIR OCEANIQUE BLANC</t>
  </si>
  <si>
    <t>00075</t>
  </si>
  <si>
    <t>LIQUEUR AMARETTO GRANDE GENOVA CRISTIANI</t>
  </si>
  <si>
    <t>01103</t>
  </si>
  <si>
    <t>LIQUEUR CRIXUS FERRONI ETUI</t>
  </si>
  <si>
    <t>00870</t>
  </si>
  <si>
    <t>LIQUEUR D'AGRUMES BIGARADE</t>
  </si>
  <si>
    <t>00869</t>
  </si>
  <si>
    <t>LIQUEUR D'AMANDE AMANDINE 25°</t>
  </si>
  <si>
    <t>01775</t>
  </si>
  <si>
    <t>LIQUEUR DE CHATAIGNE CARTRON 18° 70 CL</t>
  </si>
  <si>
    <t>01084</t>
  </si>
  <si>
    <t>LUBERON CHT LA VERRERIE BLANC</t>
  </si>
  <si>
    <t>01083</t>
  </si>
  <si>
    <t>LUBERON CHT LA VERRERIE ROUGE</t>
  </si>
  <si>
    <t>00709</t>
  </si>
  <si>
    <t>LUBERON DOMAINE VAUCEDES BLANC</t>
  </si>
  <si>
    <t>00808</t>
  </si>
  <si>
    <t>LUBERON NUANCES LOUERION BLANC</t>
  </si>
  <si>
    <t>00807</t>
  </si>
  <si>
    <t>LUBERON NUANCES LOUERION ROUGE</t>
  </si>
  <si>
    <t>01445</t>
  </si>
  <si>
    <t>LUBERON R&amp;S ROSE</t>
  </si>
  <si>
    <t>00874</t>
  </si>
  <si>
    <t>LUBERON RES. AUBEPINES VAL JOANIS BLANC</t>
  </si>
  <si>
    <t>CHATEAU VAL JOANIS</t>
  </si>
  <si>
    <t>00873</t>
  </si>
  <si>
    <t>LUBERON RES. LES GRIOTTES VAL JOANIS RGE</t>
  </si>
  <si>
    <t>00809</t>
  </si>
  <si>
    <t>LUBERON TERRARMONIE BIO LOUERION BLC</t>
  </si>
  <si>
    <t>00872</t>
  </si>
  <si>
    <t>LUBERON TRADITION VAL JOANIS BLANC</t>
  </si>
  <si>
    <t>00871</t>
  </si>
  <si>
    <t>LUBERON TRADITION VAL JOANIS ROUGE</t>
  </si>
  <si>
    <t>01881</t>
  </si>
  <si>
    <t>M DE MINUTY BLANC</t>
  </si>
  <si>
    <t>MINUTY SAS</t>
  </si>
  <si>
    <t>01880</t>
  </si>
  <si>
    <t>M DE MINUTY MADI ROSE</t>
  </si>
  <si>
    <t>01491</t>
  </si>
  <si>
    <t>MACON-FUISSE HAUT FUISSE VERSSIGAUD BLC</t>
  </si>
  <si>
    <t>00851</t>
  </si>
  <si>
    <t>MACON-SOLUTRE SEVE 2016</t>
  </si>
  <si>
    <t>DOMAINE JEAN-PIERRE SEVE</t>
  </si>
  <si>
    <t>01219</t>
  </si>
  <si>
    <t>MACON CHARDONNAY R&amp;S BLANC</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</si>
  <si>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or pâle ; Nez aux notes florales d’acacia et d’aubépine ; Bouche tendre et ample sur les arômes de noisettes en fin de bouche._x000D_
Accord mets/vin : fruits de mer, poisson fins, crustacés.</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</si>
  <si>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dorée ; Nez aux notes de miel et de compote de fruits blancs ; Bouche structurée, ronde avec des nuances vanillées et mentholées._x000D_
Accord mets/vin : viande blanche en sauce, poisson à chair grasse._x000D_
_x000D_
Existe en Magnum.</t>
  </si>
  <si>
    <t xml:space="preserve">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dorée ; Nez aux notes de miel et de compote de fruits blancs ; Bouche structurée, ronde avec des nuances vanillées et mentholées._x000D_
Accord mets/vin : viande blanche en sauce, poisson à chair grasse._x000D_
_x000D_
Existe en 75cl._x000D_
</t>
  </si>
  <si>
    <t>00840</t>
  </si>
  <si>
    <t>MACON VILLAGES BUXY BLANC 2016</t>
  </si>
  <si>
    <t>02215</t>
  </si>
  <si>
    <t xml:space="preserve">MACON VILLAGES VERIZET BURGONDIE BLANC </t>
  </si>
  <si>
    <t>01111</t>
  </si>
  <si>
    <t>MARANGES 1C  CHT MELIN ROUGE</t>
  </si>
  <si>
    <t>00290</t>
  </si>
  <si>
    <t>MARANGES TETE DE FER BORGEOT BLANC 2013</t>
  </si>
  <si>
    <t>DOMAINE BORGEOT</t>
  </si>
  <si>
    <t>00081</t>
  </si>
  <si>
    <t>MARC BOURG. EXTRA EGRAPPE AUTHENT. 75 CL</t>
  </si>
  <si>
    <t>00175</t>
  </si>
  <si>
    <t>MARGAUX CHARMES DE KIRWAN ROUGE 2010</t>
  </si>
  <si>
    <t>MAISON SCHRÖDER ET SCHYLER</t>
  </si>
  <si>
    <t>00176</t>
  </si>
  <si>
    <t>MARGAUX CHT DU GRAND TAYAC ROUGE</t>
  </si>
  <si>
    <t>00971</t>
  </si>
  <si>
    <t>MARGAUX CHT GISCOURS 3GCC ROUGE 12</t>
  </si>
  <si>
    <t>01830</t>
  </si>
  <si>
    <t>MARGAUX MALESCOT ST EXUPERY ROUGE 2011</t>
  </si>
  <si>
    <t>01075</t>
  </si>
  <si>
    <t>MASON'S BLEND SCOTCH WHISKY</t>
  </si>
  <si>
    <t>01076</t>
  </si>
  <si>
    <t>MASON'S BLEND SCOTCH WHISKY TUBE</t>
  </si>
  <si>
    <t>00178</t>
  </si>
  <si>
    <t>MEDOC BEGADANET CRU BOURGEOIS ROUGE 2013</t>
  </si>
  <si>
    <t>00177</t>
  </si>
  <si>
    <t>MEDOC CHT BEGADAN CRU ARTISAN ROUGE</t>
  </si>
  <si>
    <t>00179</t>
  </si>
  <si>
    <t>MEDOC CHT SIGOGNAC ROUGE 2011</t>
  </si>
  <si>
    <t>01661</t>
  </si>
  <si>
    <t>MENETOU-S. MOROGUES VIGNES RATIER BLANC</t>
  </si>
  <si>
    <t>DOMAINE PELLE</t>
  </si>
  <si>
    <t>01660</t>
  </si>
  <si>
    <t>MENETOU-SALON DOM.PELLE LES BORNES BLANC</t>
  </si>
  <si>
    <t>01659</t>
  </si>
  <si>
    <t>MENETOU-SALON DOM.PELLE LES BORNES ROUGE</t>
  </si>
  <si>
    <t>01662</t>
  </si>
  <si>
    <t>MENETOU-SALON MOROGUES LES CRIS ROUGE</t>
  </si>
  <si>
    <t>01625</t>
  </si>
  <si>
    <t>MERCUREY 1C CLOS MARCILLY VHSG ROUGE</t>
  </si>
  <si>
    <t>00291</t>
  </si>
  <si>
    <t>MERCUREY 1C CLOS PARADIS VOARICK ROUGE</t>
  </si>
  <si>
    <t>00292</t>
  </si>
  <si>
    <t>MERCUREY BUISSONIER BUXY BLANC 2015</t>
  </si>
  <si>
    <t>00293</t>
  </si>
  <si>
    <t>MERCUREY SOUS LES ROCHES VOARICK RGE 15</t>
  </si>
  <si>
    <t>00294</t>
  </si>
  <si>
    <t>MEURSAULT CHARMES 1C BLANC 2012</t>
  </si>
  <si>
    <t>01366</t>
  </si>
  <si>
    <t>MEURSAULT DOM. DICONNE LES NARVAUX BLANC</t>
  </si>
  <si>
    <t>01114</t>
  </si>
  <si>
    <t>MEURSAULT LES CHARRONS CHT MELIN BLANC</t>
  </si>
  <si>
    <t>00295</t>
  </si>
  <si>
    <t>MEURSAULT VIREUILS GERMAIN BLANC 2014</t>
  </si>
  <si>
    <t>00498</t>
  </si>
  <si>
    <t>MINERVOIS CUV.BAUDOUY PAUTARD ROUGE 2014</t>
  </si>
  <si>
    <t>CHATEAU PAUTARD</t>
  </si>
  <si>
    <t>00499</t>
  </si>
  <si>
    <t>MINERVOIS CUV.TRAD.PAUTARD ROUGE 2014</t>
  </si>
  <si>
    <t>00944</t>
  </si>
  <si>
    <t>MINERVOIS LIVINIERE CHT LAVILLE G.B. RGE</t>
  </si>
  <si>
    <t>00180</t>
  </si>
  <si>
    <t>MONT. ST EMILION ROC CALON RGE 12 MAGNUM</t>
  </si>
  <si>
    <t>00296</t>
  </si>
  <si>
    <t>MONTAGNY 1C BUISSONNIER TETE VIG.BUXY BL</t>
  </si>
  <si>
    <t>00297</t>
  </si>
  <si>
    <t>MONTHELIE GERMAIN BLANC 2015</t>
  </si>
  <si>
    <t>01426</t>
  </si>
  <si>
    <t>MOOIPLAAS LANGTAFEL AFR.SUD ROUGE</t>
  </si>
  <si>
    <t>00862</t>
  </si>
  <si>
    <t>MORGON CLOS BATY ROUGE</t>
  </si>
  <si>
    <t>00263</t>
  </si>
  <si>
    <t>MORGON JEAN PAUL BARITEL ROUGE 2014</t>
  </si>
  <si>
    <t>BARITEL</t>
  </si>
  <si>
    <t>01205</t>
  </si>
  <si>
    <t>MOSCATO SPUMENTE DOLCE 1528 BUTTERFLY</t>
  </si>
  <si>
    <t>00010</t>
  </si>
  <si>
    <t>MOUKIPIC BLANC SANS ALCOOL</t>
  </si>
  <si>
    <t>CHÂTEAU D'ESTOUBLON - MOGADOR</t>
  </si>
  <si>
    <t>00009</t>
  </si>
  <si>
    <t>MOUKIPIC ROSE SANS ALCOOL</t>
  </si>
  <si>
    <t>01493</t>
  </si>
  <si>
    <t>MOULIN A VENT LES THORINS LARDY Y ROUGE</t>
  </si>
  <si>
    <t>00182</t>
  </si>
  <si>
    <t>MOULIS EN MEDOC CHASSE SPLEEN ROUGE 2010</t>
  </si>
  <si>
    <t>01721</t>
  </si>
  <si>
    <t>MOUTARDE ANCIENNE AROME TRUFFES 90 GR</t>
  </si>
  <si>
    <t>01505</t>
  </si>
  <si>
    <t>MUKUZANI GEORGIE ROUGE</t>
  </si>
  <si>
    <t>01217</t>
  </si>
  <si>
    <t>MUSCADET PERDRIX DE L'ANNEE B.C. BLANC</t>
  </si>
  <si>
    <t>00348</t>
  </si>
  <si>
    <t>MUSCADET SEVRE/MAISNE/LIE GOULBAUDIERE B</t>
  </si>
  <si>
    <t>01698</t>
  </si>
  <si>
    <t>NAGES EXTRA BRUT EFFERVESCENT BLANC</t>
  </si>
  <si>
    <t>00914</t>
  </si>
  <si>
    <t>NICCHIAIA CHIANTI FILETTO ITALIE ROUGE</t>
  </si>
  <si>
    <t>00298</t>
  </si>
  <si>
    <t xml:space="preserve">NUITS-ST-GEORGES 1C PERRIERES DUFOULEUR </t>
  </si>
  <si>
    <t>00299</t>
  </si>
  <si>
    <t>NUITS-ST-GEORGES AUX-ST-JULIEN ROUGE 13</t>
  </si>
  <si>
    <t>01372</t>
  </si>
  <si>
    <t>NUITS-ST-GEORGES V.V. DOM.SEGUIN ROUGE</t>
  </si>
  <si>
    <t>01822</t>
  </si>
  <si>
    <t>OLIVADE NOIRE AUX FIGUES 100 G</t>
  </si>
  <si>
    <t>01821</t>
  </si>
  <si>
    <t>OLIVADE VERTE AU BASILIC 100 G</t>
  </si>
  <si>
    <t>00843</t>
  </si>
  <si>
    <t>PACK EAU EVIAN 6 X 1.5 L</t>
  </si>
  <si>
    <t>INTERMARCHE</t>
  </si>
  <si>
    <t>00654</t>
  </si>
  <si>
    <t>PALETTE CHT SIMONE BLANC</t>
  </si>
  <si>
    <t>CHATEAU SIMONE</t>
  </si>
  <si>
    <t>00655</t>
  </si>
  <si>
    <t>PALETTE CHT SIMONE ROSE</t>
  </si>
  <si>
    <t>00656</t>
  </si>
  <si>
    <t>PALETTE CHT SIMONE ROUGE</t>
  </si>
  <si>
    <t>01164</t>
  </si>
  <si>
    <t>PANIER ST VALENTIN 26 €</t>
  </si>
  <si>
    <t>01165</t>
  </si>
  <si>
    <t>PANIER ST VALENTIN 28 €</t>
  </si>
  <si>
    <t>00082</t>
  </si>
  <si>
    <t>PASTIS 51 METRO 1 L</t>
  </si>
  <si>
    <t>METRO LA VALENTINE</t>
  </si>
  <si>
    <t>01788</t>
  </si>
  <si>
    <t>PATE BASQUE PIMENT ESPELETTE FFA 170 G</t>
  </si>
  <si>
    <t>01790</t>
  </si>
  <si>
    <t>PATE DE CAMPAGNE AUX FIGUES 170 G</t>
  </si>
  <si>
    <t>01787</t>
  </si>
  <si>
    <t>PATE DE COCHON FFA 170 G</t>
  </si>
  <si>
    <t>00183</t>
  </si>
  <si>
    <t>PAUILLAC CHT GAUDIN ROUGE 2012</t>
  </si>
  <si>
    <t>00184</t>
  </si>
  <si>
    <t>PAUILLAC PARDANAC PASS.CHT ROUGE</t>
  </si>
  <si>
    <t>00185</t>
  </si>
  <si>
    <t>PAUILLAC PICHON GCC LONGUEVILLE COMT.LAL</t>
  </si>
  <si>
    <t>00967</t>
  </si>
  <si>
    <t>PESSAC-LEOGNAN CHT LA GARDE ROUGE 12 MAG</t>
  </si>
  <si>
    <t>00187</t>
  </si>
  <si>
    <t>PESSAC-LEOGNAN HT LAGRANGE BLANC 2013</t>
  </si>
  <si>
    <t>00188</t>
  </si>
  <si>
    <t>PESSAC-LEOGNAN HT LAGRANGE ROUGE</t>
  </si>
  <si>
    <t>01685</t>
  </si>
  <si>
    <t>PIC ST LOUP ANDRE MAS PAGES ROUGE</t>
  </si>
  <si>
    <t>MAS PAGES</t>
  </si>
  <si>
    <t>00479</t>
  </si>
  <si>
    <t>PIC ST LOUP CHT LA ROQUE BLANC</t>
  </si>
  <si>
    <t>SCEA CHATEAU LA ROQUE - LES  2 TOURS</t>
  </si>
  <si>
    <t>01437</t>
  </si>
  <si>
    <t>PIC ST LOUP CHT LA ROQUE ROSE</t>
  </si>
  <si>
    <t>00480</t>
  </si>
  <si>
    <t>PIC ST LOUP CHT LA ROQUE ROUGE</t>
  </si>
  <si>
    <t>01498</t>
  </si>
  <si>
    <t>PIC ST LOUP CHT LA ROQUE ROUGE MAGNUM</t>
  </si>
  <si>
    <t>01686</t>
  </si>
  <si>
    <t>PIC ST LOUP JOSEPH MAS PAGES ROUGE</t>
  </si>
  <si>
    <t>01499</t>
  </si>
  <si>
    <t>PIC ST LOUP LA CUPA CHT LA ROQUE ROUGE</t>
  </si>
  <si>
    <t>01500</t>
  </si>
  <si>
    <t>PIC ST LOUP LA CUPA LA ROQUE RGE MAGNUM</t>
  </si>
  <si>
    <t>00500</t>
  </si>
  <si>
    <t>PICPOUL DE PINET DUC DE MORNY BLANC</t>
  </si>
  <si>
    <t>01545</t>
  </si>
  <si>
    <t>PINOT NOIR LES JARDINS OSTERTAG ROUGE</t>
  </si>
  <si>
    <t>01735</t>
  </si>
  <si>
    <t>PLANCHE + TARTINEUR VALETTE</t>
  </si>
  <si>
    <t>01485</t>
  </si>
  <si>
    <t>POCHE BIB 10 L</t>
  </si>
  <si>
    <t>00337</t>
  </si>
  <si>
    <t>POIRE FERMIER GAEC DU GOMER</t>
  </si>
  <si>
    <t>00995</t>
  </si>
  <si>
    <t xml:space="preserve">POMEROL CHT TAILHAS ROUGE </t>
  </si>
  <si>
    <t>00190</t>
  </si>
  <si>
    <t>POMEROL DOMAINE DE LACOMBE ROUGE 2011</t>
  </si>
  <si>
    <t>00189</t>
  </si>
  <si>
    <t>POMEROL LE CARILLON DE ROUGET ROUGE 15</t>
  </si>
  <si>
    <t>00191</t>
  </si>
  <si>
    <t>POMEROL VALOIS ROUGE</t>
  </si>
  <si>
    <t>01115</t>
  </si>
  <si>
    <t>POMMARD CHT MELIN ROUGE</t>
  </si>
  <si>
    <t>00301</t>
  </si>
  <si>
    <t>POMMARD DUBOIS D'ORGEVAL ROUGE 09 MAGNUM</t>
  </si>
  <si>
    <t>01000</t>
  </si>
  <si>
    <t>POMMARD DUBOIS D'ORGEVAL ROUGE 2007 MAG</t>
  </si>
  <si>
    <t>00302</t>
  </si>
  <si>
    <t>POMMARD DUBOIS D'ORGEVAL ROUGE 2010</t>
  </si>
  <si>
    <t>00085</t>
  </si>
  <si>
    <t>PORTO ANDRESEN CENTURY 10 ANS ETUI 75 CL</t>
  </si>
  <si>
    <t>00086</t>
  </si>
  <si>
    <t>PORTO ANDRESEN SPECIAL RESERVE RUBY ETUI</t>
  </si>
  <si>
    <t>00087</t>
  </si>
  <si>
    <t>PORTO ANDRESEN SPECIAL RESERVE TAWNY ETU</t>
  </si>
  <si>
    <t>00088</t>
  </si>
  <si>
    <t>PORTO BLANC RAMOS PINTO LAGRIMA</t>
  </si>
  <si>
    <t>01354</t>
  </si>
  <si>
    <t>PORTO BURMESTER RUBY</t>
  </si>
  <si>
    <t>01355</t>
  </si>
  <si>
    <t>PORTO LBV BURMESTER 2013</t>
  </si>
  <si>
    <t>01143</t>
  </si>
  <si>
    <t>PORTO TAYLORS 10 ANS</t>
  </si>
  <si>
    <t>01140</t>
  </si>
  <si>
    <t>PORTO TAYLORS 20 ANS</t>
  </si>
  <si>
    <t>01144</t>
  </si>
  <si>
    <t>PORTO TAYLORS CARAFE 325EME ANNIV.</t>
  </si>
  <si>
    <t>01145</t>
  </si>
  <si>
    <t>PORTO TAYLORS LBV 2012</t>
  </si>
  <si>
    <t>01359</t>
  </si>
  <si>
    <t>POUILLY-FUISSE DOMAINE THIBERT BLANC</t>
  </si>
  <si>
    <t>00303</t>
  </si>
  <si>
    <t>POUILLY FUISSE TERROIR SEVE BLANC</t>
  </si>
  <si>
    <t>01492</t>
  </si>
  <si>
    <t>POUILLY FUISSE V.V. VESSIGAUD BLANC</t>
  </si>
  <si>
    <t>00850</t>
  </si>
  <si>
    <t xml:space="preserve">POUILLY FUISSE VIEILLES VIGNES SEVE </t>
  </si>
  <si>
    <t>00349</t>
  </si>
  <si>
    <t>POUILLY FUME MALTAVERNE BLANC 2015</t>
  </si>
  <si>
    <t>GILLES MAUDRY</t>
  </si>
  <si>
    <t>01013</t>
  </si>
  <si>
    <t xml:space="preserve">POUILLY FUME SERGE LALOUE BLANC </t>
  </si>
  <si>
    <t>SAS LES CREOTS - LES VINS LALOUE</t>
  </si>
  <si>
    <t>00343</t>
  </si>
  <si>
    <t>PROSECCO ALBERTO TORRESI</t>
  </si>
  <si>
    <t>01608</t>
  </si>
  <si>
    <t>PROSECCO MINOS ITALIE BLANC</t>
  </si>
  <si>
    <t>00846</t>
  </si>
  <si>
    <t>PULIGNY-MONTRA. 1C GARENNE MOINGEON BLC</t>
  </si>
  <si>
    <t>01365</t>
  </si>
  <si>
    <t>PULIGNY-MONTRACHET CHANZY REUCHAUX BLANC</t>
  </si>
  <si>
    <t>00845</t>
  </si>
  <si>
    <t>PULIGNY-MONTRACHET MOINGEON BLANC</t>
  </si>
  <si>
    <t>01687</t>
  </si>
  <si>
    <t>PULIGNY MONTRACHET SYLVAIN BZIKOT BLANC</t>
  </si>
  <si>
    <t>00350</t>
  </si>
  <si>
    <t>QUINCY DURET BARRE BLANC 2011</t>
  </si>
  <si>
    <t>DURET</t>
  </si>
  <si>
    <t>01178</t>
  </si>
  <si>
    <t>RASTEAU-BLOVAC ROUGE</t>
  </si>
  <si>
    <t>01469</t>
  </si>
  <si>
    <t>RASTEAU PRESTIGE ROUGE</t>
  </si>
  <si>
    <t>01470</t>
  </si>
  <si>
    <t>RASTEAU PRESTIGE ROUGE MAGNUM</t>
  </si>
  <si>
    <t>00930</t>
  </si>
  <si>
    <t>RASTEAU TRADITION ROUGE</t>
  </si>
  <si>
    <t>00481</t>
  </si>
  <si>
    <t>RASTEAU VERQUIERE ROUGE 2015</t>
  </si>
  <si>
    <t>00089</t>
  </si>
  <si>
    <t>RATAFIA BAILLY-LAPIERRE BLANC</t>
  </si>
  <si>
    <t>00090</t>
  </si>
  <si>
    <t>RATAFIA BAILLY-LAPIERRE ROUGE 75 CL</t>
  </si>
  <si>
    <t>01649</t>
  </si>
  <si>
    <t>REGNIE 'VIGNES DE 1948' DUPRE JM ROUGE</t>
  </si>
  <si>
    <t>01771</t>
  </si>
  <si>
    <t>REGNIE MORION ROUGE</t>
  </si>
  <si>
    <t>00091</t>
  </si>
  <si>
    <t>RHUM ANGOSTURA 12 ANS 1824</t>
  </si>
  <si>
    <t>00092</t>
  </si>
  <si>
    <t>RHUM ANGOSTURA 1919</t>
  </si>
  <si>
    <t>01156</t>
  </si>
  <si>
    <t>RHUM ANGOSTURA 7 ANS 70 CL 40°</t>
  </si>
  <si>
    <t>00093</t>
  </si>
  <si>
    <t>RHUM APPLETON ESTATE JAMAIQUE 12 ANS</t>
  </si>
  <si>
    <t>01161</t>
  </si>
  <si>
    <t>RHUM BARBANCOURT 4 ANS 3 ETOILES</t>
  </si>
  <si>
    <t>00094</t>
  </si>
  <si>
    <t>RHUM BOTRAN SOLERA</t>
  </si>
  <si>
    <t>00095</t>
  </si>
  <si>
    <t>RHUM CENTENARIO GRAN LEGADO 12 ANS COSTA</t>
  </si>
  <si>
    <t>01598</t>
  </si>
  <si>
    <t>RHUM CLEMENT 15 ANS</t>
  </si>
  <si>
    <t>01769</t>
  </si>
  <si>
    <t>RHUM CLEMENT ALIGATOR 42.3°</t>
  </si>
  <si>
    <t>01860</t>
  </si>
  <si>
    <t>RHUM CLEMENT CANNE BLEUE 20EME ANNIV.42°</t>
  </si>
  <si>
    <t>01009</t>
  </si>
  <si>
    <t>RHUM CLEMENT SILVER 40°</t>
  </si>
  <si>
    <t>01536</t>
  </si>
  <si>
    <t>RHUM CLEMENT SINGLE CASK CANNE BLEUE</t>
  </si>
  <si>
    <t>01537</t>
  </si>
  <si>
    <t>RHUM CLEMENT SINGLE CASK MOKA INTENSE</t>
  </si>
  <si>
    <t>01535</t>
  </si>
  <si>
    <t>RHUM CLEMENT SINGLE CASK VANILLE INTENSE</t>
  </si>
  <si>
    <t>00107</t>
  </si>
  <si>
    <t>RHUM CONTREBANDE GUADELOUPE</t>
  </si>
  <si>
    <t>LES WHISKIES DU MONDE</t>
  </si>
  <si>
    <t>00096</t>
  </si>
  <si>
    <t>RHUM DEPAZ BLANC 50°</t>
  </si>
  <si>
    <t>01531</t>
  </si>
  <si>
    <t>RHUM EL PASADOR GUATEMALA GRAN RESERVA</t>
  </si>
  <si>
    <t>LES BIENHEUREUX SAS</t>
  </si>
  <si>
    <t>01530</t>
  </si>
  <si>
    <t>RHUM EMBARGO ESPLANDIDO</t>
  </si>
  <si>
    <t>00099</t>
  </si>
  <si>
    <t>RHUM EMPEROR FINITION SHERRY</t>
  </si>
  <si>
    <t>00706</t>
  </si>
  <si>
    <t>RHUM EMPEROR HERITAGE</t>
  </si>
  <si>
    <t>01100</t>
  </si>
  <si>
    <t>RHUM FERRONI BRUT. FUT JAMAIQUE 10 50 CL</t>
  </si>
  <si>
    <t>00519</t>
  </si>
  <si>
    <t>RHUM HSE RES.SPECIALE VSOP MARTINIQUE</t>
  </si>
  <si>
    <t>01302</t>
  </si>
  <si>
    <t>RHUM ILE GRENADE SIX SAINTS CARAÎBES</t>
  </si>
  <si>
    <t>00100</t>
  </si>
  <si>
    <t>RHUM JM CARAFE 1845 HORS AGE ETUI</t>
  </si>
  <si>
    <t>01303</t>
  </si>
  <si>
    <t>RHUM LA HECHICERA COLOMBIE</t>
  </si>
  <si>
    <t>00102</t>
  </si>
  <si>
    <t>RHUM MATUSALEM 7 ANS 40°</t>
  </si>
  <si>
    <t>00104</t>
  </si>
  <si>
    <t>RHUM MILLIONARIO PEROU 15 ANS</t>
  </si>
  <si>
    <t>01301</t>
  </si>
  <si>
    <t>RHUM REP. DOM. PRESIDENTE MARTI 15 ANS</t>
  </si>
  <si>
    <t>01300</t>
  </si>
  <si>
    <t>RHUM REP. DOMINICAINE QUORHUM 15 ANS</t>
  </si>
  <si>
    <t>01848</t>
  </si>
  <si>
    <t>RHUM SECHA DE LA SILVA</t>
  </si>
  <si>
    <t>01610</t>
  </si>
  <si>
    <t>RHUM VIEUX JM MILLESIME 2008 MARTINIQUE</t>
  </si>
  <si>
    <t>01612</t>
  </si>
  <si>
    <t>RHUM VO JM MARTINIQUE</t>
  </si>
  <si>
    <t>01954</t>
  </si>
  <si>
    <t>RIESLING GC KAEFFERKOPF KAPPLER BLANC</t>
  </si>
  <si>
    <t>01542</t>
  </si>
  <si>
    <t>RIESLING LES JARDINS OSTERTAG BLANC</t>
  </si>
  <si>
    <t>00011</t>
  </si>
  <si>
    <t>RILLETTES D'ESTURGEON AU FOIE GRAS 106 G</t>
  </si>
  <si>
    <t>00012</t>
  </si>
  <si>
    <t>RILLETTES D'ESTURGEON AU PIMENT D'ESPEL.</t>
  </si>
  <si>
    <t>00013</t>
  </si>
  <si>
    <t>RILLETTES D'ESTURGEON AU SAUTERNES 106 G</t>
  </si>
  <si>
    <t>01789</t>
  </si>
  <si>
    <t>RILLETTES DE CANARD FFA 170 G</t>
  </si>
  <si>
    <t>00014</t>
  </si>
  <si>
    <t>RILLETTES PUR CANARD 190 G</t>
  </si>
  <si>
    <t>01720</t>
  </si>
  <si>
    <t>RILLETTES PUR CANARD 90 GR</t>
  </si>
  <si>
    <t>00015</t>
  </si>
  <si>
    <t>RILLETTES PURE OIE SPEC. GASCONNE 190 G</t>
  </si>
  <si>
    <t>02147</t>
  </si>
  <si>
    <t>RULLY PHILIPPE MILAN BLANC</t>
  </si>
  <si>
    <t>00108</t>
  </si>
  <si>
    <t>RUM BEACH HOUSE SPICED</t>
  </si>
  <si>
    <t>01014</t>
  </si>
  <si>
    <t>SANCERRE LES ROTIES SERGE LALOUE ROUGE</t>
  </si>
  <si>
    <t>DOMAINE SERGE LALOUE</t>
  </si>
  <si>
    <t>01011</t>
  </si>
  <si>
    <t>SANCERRE SERGE LALOUE BLANC</t>
  </si>
  <si>
    <t>01012</t>
  </si>
  <si>
    <t>SANCERRE SERGE LALOUE ROUGE</t>
  </si>
  <si>
    <t>00304</t>
  </si>
  <si>
    <t>SANTENAY COMME DESSUS BORGEOT BLANC 2012</t>
  </si>
  <si>
    <t>01033</t>
  </si>
  <si>
    <t>SARDINADE 170 GR</t>
  </si>
  <si>
    <t>01753</t>
  </si>
  <si>
    <t>SAUCISSON FERMIER SANS SEL 225 G</t>
  </si>
  <si>
    <t>00351</t>
  </si>
  <si>
    <t>SAUMUR CHAMPIGNY COUDRAIES ROUGE 2012</t>
  </si>
  <si>
    <t>00193</t>
  </si>
  <si>
    <t>SAUTERNES BARBIER BLANC</t>
  </si>
  <si>
    <t>00194</t>
  </si>
  <si>
    <t>SAUTERNES YQUEM 1CC BLANC 1995</t>
  </si>
  <si>
    <t>01643</t>
  </si>
  <si>
    <t>SAUVIGNON DE ST BRIS C.DAVENNE BLANC</t>
  </si>
  <si>
    <t>00307</t>
  </si>
  <si>
    <t>SAVIGNY BEAU. 1C NARBANTONS D.O. MAGNUM</t>
  </si>
  <si>
    <t>00998</t>
  </si>
  <si>
    <t>SAVIGNY BEAUNE 1C NARBANTONS D.O. RGE</t>
  </si>
  <si>
    <t>00834</t>
  </si>
  <si>
    <t>SAVIGNY BEAUNE 1C NARBANTONS D.O.12 RGE</t>
  </si>
  <si>
    <t>00835</t>
  </si>
  <si>
    <t>SAVIGNY BEAUNE PIMENTIERS D.O.2013 ROUGE</t>
  </si>
  <si>
    <t>01428</t>
  </si>
  <si>
    <t>SCHWEIGER GRUNER VELTLINER AUTRICHE BLC</t>
  </si>
  <si>
    <t>01557</t>
  </si>
  <si>
    <t>SEAU METAL 6 BTS BRASSEURS UNIS</t>
  </si>
  <si>
    <t>00849</t>
  </si>
  <si>
    <t>ST-AUBIN 1C EN CREOT MOINGEON ROUGE</t>
  </si>
  <si>
    <t>00848</t>
  </si>
  <si>
    <t>ST-AUBIN 1C LES CHAMPLOTS MOINGEON BLANC</t>
  </si>
  <si>
    <t>00204</t>
  </si>
  <si>
    <t>ST-ESTEPHE CHT TOUR AU VIGNOBLE ROUGE 12</t>
  </si>
  <si>
    <t>01760</t>
  </si>
  <si>
    <t>ST-ESTEPHE COS D'ESTOURNEL ROUGE 2014</t>
  </si>
  <si>
    <t>00206</t>
  </si>
  <si>
    <t>ST-JULIEN CHT LA BRIDANE ROUGE 2013</t>
  </si>
  <si>
    <t>00205</t>
  </si>
  <si>
    <t>ST-JULIEN GCC DUCRU-BEAUCAILLOU ROUGE 04</t>
  </si>
  <si>
    <t>00483</t>
  </si>
  <si>
    <t>ST-PERAY HAUTS CHASSIS LES CALCAIRES BLA</t>
  </si>
  <si>
    <t>01358</t>
  </si>
  <si>
    <t>ST-VERAN NON FILTRE DOM. THIBERT BLANC</t>
  </si>
  <si>
    <t>01486</t>
  </si>
  <si>
    <t>ST AMOUR ESPRIT SEDUCTION BERTHIER ROUGE</t>
  </si>
  <si>
    <t>01803</t>
  </si>
  <si>
    <t>ST AMOUR SIGNATURE GREFFIERE ROUGE</t>
  </si>
  <si>
    <t>01004</t>
  </si>
  <si>
    <t>ST CHINIAN CHT DES ALBIERES BERLOU ROUGE</t>
  </si>
  <si>
    <t>01678</t>
  </si>
  <si>
    <t>ST CHINIAN COMBELONGUE ST CELS BLANC</t>
  </si>
  <si>
    <t>DOMAINE SAINT CELS</t>
  </si>
  <si>
    <t>01679</t>
  </si>
  <si>
    <t>ST CHINIAN GRAND TRAVERS ST CELS ROUGE</t>
  </si>
  <si>
    <t>01680</t>
  </si>
  <si>
    <t>ST CHINIAN MILLES ETOILES ST CELS BLANC</t>
  </si>
  <si>
    <t>01681</t>
  </si>
  <si>
    <t>ST CHINIAN MILLES ETOILES ST CELS ROUGE</t>
  </si>
  <si>
    <t>00501</t>
  </si>
  <si>
    <t>ST CHINIAN SCHISTEIL BERLOU BLANC</t>
  </si>
  <si>
    <t>01002</t>
  </si>
  <si>
    <t>ST CHINIAN SCHISTEIL BERLOU ROUGE</t>
  </si>
  <si>
    <t>01003</t>
  </si>
  <si>
    <t>ST CHINIAN TERROIR CALISSO BERLOU ROUGE</t>
  </si>
  <si>
    <t>00195</t>
  </si>
  <si>
    <t>ST EMILION 1ER GCC AUZONE ROUGE 1995</t>
  </si>
  <si>
    <t>00196</t>
  </si>
  <si>
    <t>ST EMILION 1ER GCC CANON ROUGE 2006</t>
  </si>
  <si>
    <t>01829</t>
  </si>
  <si>
    <t>ST EMILION 1GCC CHT FIGEAC ROUGE 2011</t>
  </si>
  <si>
    <t>00197</t>
  </si>
  <si>
    <t>ST EMILION CHT CANTERANE ROUGE</t>
  </si>
  <si>
    <t>00856</t>
  </si>
  <si>
    <t>ST EMILION CHT LA POINTE BOUQUEY</t>
  </si>
  <si>
    <t>00201</t>
  </si>
  <si>
    <t>ST EMILION GC CHAPELLE CANTERANE RGE 11</t>
  </si>
  <si>
    <t>00969</t>
  </si>
  <si>
    <t>ST EMILION GC CHT GRD BARRAIL RGE 12 MAG</t>
  </si>
  <si>
    <t>00968</t>
  </si>
  <si>
    <t>ST EMILION GC CHT GRD BARRAIL ROUGE 12</t>
  </si>
  <si>
    <t>00200</t>
  </si>
  <si>
    <t>ST EMILION GC PIPEAU ROUGE</t>
  </si>
  <si>
    <t>00202</t>
  </si>
  <si>
    <t>ST EMILION PETIT-FAURIE-QU RGE 13 MAGNUM</t>
  </si>
  <si>
    <t>01809</t>
  </si>
  <si>
    <t>ST ESTEPHE CHT DE PEZ 2016 ROUGE</t>
  </si>
  <si>
    <t>01814</t>
  </si>
  <si>
    <t>ST ESTEPHE CHT HAUT-BEAUSEJOUR 2017 RGE</t>
  </si>
  <si>
    <t>00972</t>
  </si>
  <si>
    <t>ST ESTEPHE LAFON-ROCHET 4GCC ROUGE 2012</t>
  </si>
  <si>
    <t>01838</t>
  </si>
  <si>
    <t>ST JOSEPH CLAIRMONT ROUGE</t>
  </si>
  <si>
    <t>01353</t>
  </si>
  <si>
    <t>ST JOSEPH DELAS LES CHALLEYS ROUGE</t>
  </si>
  <si>
    <t>00544</t>
  </si>
  <si>
    <t>ST JOSEPH LA GARDINE ROUGE</t>
  </si>
  <si>
    <t>01831</t>
  </si>
  <si>
    <t>ST JULIEN CHT BRANAIRE DUCRU ROUGE 2012</t>
  </si>
  <si>
    <t>00994</t>
  </si>
  <si>
    <t>ST JULIEN CHT DU GLANA ROUGE</t>
  </si>
  <si>
    <t>00973</t>
  </si>
  <si>
    <t>ST JULIEN DUCRU BEAUCAILLOU 2GCC RGE 86</t>
  </si>
  <si>
    <t>00970</t>
  </si>
  <si>
    <t>ST JULIEN GRUAUD LAROSE 2GCC ROUGE 98</t>
  </si>
  <si>
    <t>01512</t>
  </si>
  <si>
    <t>ST JULIEN LE PAVILLON DE GLANA ROUGE 18</t>
  </si>
  <si>
    <t>00352</t>
  </si>
  <si>
    <t>ST NICOLAS DE BOURGUEIL ROUGE 2015</t>
  </si>
  <si>
    <t>01113</t>
  </si>
  <si>
    <t>ST ROMAIN SOUS LE CHT MELIN BLANC</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</si>
  <si>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or ; Nez aux notes de fruits mûrs et de miel ; Bouche ample et puissante sur les arômes d’abricot mûrs et de pains d’épices._x000D_
Accord mets/vin : volaille crémée et poissons de caractère.</t>
  </si>
  <si>
    <t>01035</t>
  </si>
  <si>
    <t>TAPENADE NOIRE 180 GR</t>
  </si>
  <si>
    <t>00016</t>
  </si>
  <si>
    <t>TAPENADE NOIRE A L'HUILE D'OLIVE 180 G</t>
  </si>
  <si>
    <t>00017</t>
  </si>
  <si>
    <t>TAPENADE NOIRE A L'HUILE D'OLIVE 90 G</t>
  </si>
  <si>
    <t>01037</t>
  </si>
  <si>
    <t>TAPENADE VERTE 180 GR</t>
  </si>
  <si>
    <t>00018</t>
  </si>
  <si>
    <t>TAPENADE VERTE A L'HUILE D'OLIVE 90 G</t>
  </si>
  <si>
    <t>01727</t>
  </si>
  <si>
    <t>TARTINABLE MAQUEREAU SALICORNE 100 GR</t>
  </si>
  <si>
    <t>01729</t>
  </si>
  <si>
    <t>TARTINABLE SAUMON 100 GR</t>
  </si>
  <si>
    <t>01728</t>
  </si>
  <si>
    <t>TARTINABLE THON TOMATE 100 GR</t>
  </si>
  <si>
    <t>01722</t>
  </si>
  <si>
    <t>TARTINES ET APERO 3 TERRINES 90 GR</t>
  </si>
  <si>
    <t>00530</t>
  </si>
  <si>
    <t>TAUTAVEL CARACTERE BONZOM ROUGE 14</t>
  </si>
  <si>
    <t>00039</t>
  </si>
  <si>
    <t>TB DE LUXE LAGUIOLE</t>
  </si>
  <si>
    <t>00041</t>
  </si>
  <si>
    <t>TB HIBOU NOIR COMPT.SOMMELIERS</t>
  </si>
  <si>
    <t>00042</t>
  </si>
  <si>
    <t>TB HIBOU ROUGE COMPT.SOMMELIERS</t>
  </si>
  <si>
    <t>00043</t>
  </si>
  <si>
    <t>TB SCREWPULL LM 250</t>
  </si>
  <si>
    <t>01675</t>
  </si>
  <si>
    <t>TERRASSES DU LARZAC TOUR DE BAUX ROUGE</t>
  </si>
  <si>
    <t>01719</t>
  </si>
  <si>
    <t>TERRINE CAMPAGNARDE 3%  JUS TRUFFE 90 GR</t>
  </si>
  <si>
    <t>01944</t>
  </si>
  <si>
    <t>TERRINE CAMPAGNE A L'AIL DES OURS 180 GR</t>
  </si>
  <si>
    <t>01941</t>
  </si>
  <si>
    <t>TERRINE DE CAMPAGNE AUX CEPES 180 GR</t>
  </si>
  <si>
    <t>00798</t>
  </si>
  <si>
    <t>TERRINE DE PORC AU GENIEVRE 180 GR</t>
  </si>
  <si>
    <t>00804</t>
  </si>
  <si>
    <t>TERRINE DE PORC AU PIM. ESPELETTE 180 G</t>
  </si>
  <si>
    <t>00799</t>
  </si>
  <si>
    <t>TERRINE DE PORC AU THYM 180 GR</t>
  </si>
  <si>
    <t>00801</t>
  </si>
  <si>
    <t>TERRINE DE PORC AUX CEPES 180 GR</t>
  </si>
  <si>
    <t>00802</t>
  </si>
  <si>
    <t>TERRINE DE PORC AUX GIROLLES 180 GR</t>
  </si>
  <si>
    <t>00800</t>
  </si>
  <si>
    <t>TERRINE DE PORC AUX MORILLES 180 GR</t>
  </si>
  <si>
    <t>00803</t>
  </si>
  <si>
    <t>TERRINE DE PORC AUX TROMPETTES 180 GR</t>
  </si>
  <si>
    <t>00797</t>
  </si>
  <si>
    <t>TERRINE DE PORC DE CAMPAGNE 180 GR</t>
  </si>
  <si>
    <t>00805</t>
  </si>
  <si>
    <t>TERRINE DE SANGLIER 180 GR</t>
  </si>
  <si>
    <t>01723</t>
  </si>
  <si>
    <t>TERRINE DU BISTROT DU COIN 180 GR</t>
  </si>
  <si>
    <t>01717</t>
  </si>
  <si>
    <t>TERRINE RUSTIQUE CANARD 10%  F.G. 90 GR</t>
  </si>
  <si>
    <t>01945</t>
  </si>
  <si>
    <t>TERRINE VIGNERONNE PESSAC LEOGNAN 180 GR</t>
  </si>
  <si>
    <t>00712</t>
  </si>
  <si>
    <t>TI' ARRANGES DE CED ANANAS VICTORIA</t>
  </si>
  <si>
    <t>00715</t>
  </si>
  <si>
    <t>TI' ARRANGES DE CED BANANE CACAO</t>
  </si>
  <si>
    <t>00711</t>
  </si>
  <si>
    <t>TI' ARRANGES DE CED FRAISE-BASILIC 70 CL</t>
  </si>
  <si>
    <t>00713</t>
  </si>
  <si>
    <t>TI' ARRANGES DE CED MANGUE PASSION</t>
  </si>
  <si>
    <t>00714</t>
  </si>
  <si>
    <t>TI' ARRANGES DE CED POMME GINGEMBRE</t>
  </si>
  <si>
    <t>00716</t>
  </si>
  <si>
    <t>TI' ARRANGES DE CED VANILLE N. MACADAMIA</t>
  </si>
  <si>
    <t>00718</t>
  </si>
  <si>
    <t>TI' PLANTEURS DE CED ANANAS-COCO</t>
  </si>
  <si>
    <t>00717</t>
  </si>
  <si>
    <t>TI' PLANTEURS DE CED PASSION</t>
  </si>
  <si>
    <t>01222</t>
  </si>
  <si>
    <t>TI'ARRANGES DE CED GWAMARE CITRON GINGEM</t>
  </si>
  <si>
    <t>01223</t>
  </si>
  <si>
    <t>TI'ARRANGES DE CED KUMQUAT CAFE</t>
  </si>
  <si>
    <t>01521</t>
  </si>
  <si>
    <t>TOURAINE ROBERT COURTENAY SOUTERRAIN RGE</t>
  </si>
  <si>
    <t>01630</t>
  </si>
  <si>
    <t>TRICOCHE ANANAS VICTORIA - PASSION</t>
  </si>
  <si>
    <t>TRICOCHE-SPIRITS</t>
  </si>
  <si>
    <t>01637</t>
  </si>
  <si>
    <t>TRICOCHE CACAO - BANANE</t>
  </si>
  <si>
    <t>01631</t>
  </si>
  <si>
    <t>TRICOCHE FRAISE FRAMBOISE</t>
  </si>
  <si>
    <t>01632</t>
  </si>
  <si>
    <t>TRICOCHE FRUIT DE LA PASSION</t>
  </si>
  <si>
    <t>01636</t>
  </si>
  <si>
    <t>TRICOCHE GINGEMBRE - MENTHE POIVREE</t>
  </si>
  <si>
    <t>01633</t>
  </si>
  <si>
    <t>TRICOCHE MANGUE - ANANAS VICTORIA</t>
  </si>
  <si>
    <t>01634</t>
  </si>
  <si>
    <t>TRICOCHE VANILLE BOURBON - MACADAMIA</t>
  </si>
  <si>
    <t>01635</t>
  </si>
  <si>
    <t>TRICOCHE VANILLE BOURBON - NOISETTE</t>
  </si>
  <si>
    <t>01572</t>
  </si>
  <si>
    <t>VACQUEYRAS DOM.ONDINE ROUGE</t>
  </si>
  <si>
    <t>01186</t>
  </si>
  <si>
    <t>VACQUEYRAS REFLETS DE L'AME FDC ROUGE</t>
  </si>
  <si>
    <t>00484</t>
  </si>
  <si>
    <t>VACQUEYRAS VERQUIERE ROUGE 2015</t>
  </si>
  <si>
    <t>00540</t>
  </si>
  <si>
    <t>VALISETTE 2 BTS LOUPE D'ORME</t>
  </si>
  <si>
    <t>00537</t>
  </si>
  <si>
    <t>VALISETTE 3 BTS EUCALYPTUS</t>
  </si>
  <si>
    <t>00539</t>
  </si>
  <si>
    <t>VALISETTE 3 BTS LOUPE D'ORME</t>
  </si>
  <si>
    <t>00538</t>
  </si>
  <si>
    <t>VALISETTE 3 BTS PIN</t>
  </si>
  <si>
    <t>01604</t>
  </si>
  <si>
    <t>VALPANTENA VALPOLICELLA TORRE ITALIE RGE</t>
  </si>
  <si>
    <t>00345</t>
  </si>
  <si>
    <t>VALPOLLICELLA PASQUA ROUGE</t>
  </si>
  <si>
    <t>01048</t>
  </si>
  <si>
    <t>VAPO. HUILE D'OLIVE AROME TRUFFE 20 CL</t>
  </si>
  <si>
    <t>01047</t>
  </si>
  <si>
    <t>VAPORISATEUR VINAIGRE BALSAMIQUE 20 CL</t>
  </si>
  <si>
    <t>00045</t>
  </si>
  <si>
    <t>VASQUE BOREAL ACRYLIQUE</t>
  </si>
  <si>
    <t>00978</t>
  </si>
  <si>
    <t>VDF CHRETIENNE L'INDOMPTABLE N19 RGE MAG</t>
  </si>
  <si>
    <t>00612</t>
  </si>
  <si>
    <t>VDF CUVEE CEUILLE LE JOUR ST BACCHI BLC</t>
  </si>
  <si>
    <t>00613</t>
  </si>
  <si>
    <t>VDF CUVEE CEUILLE LE JOUR ST BACCHI RGE</t>
  </si>
  <si>
    <t>00485</t>
  </si>
  <si>
    <t>VDF CUVEE ORUS ST BACCHI BLANC</t>
  </si>
  <si>
    <t>00646</t>
  </si>
  <si>
    <t>VDF LA CHRETIENNE L'INDOMPTABLE N°16 RGE</t>
  </si>
  <si>
    <t>01381</t>
  </si>
  <si>
    <t>VDF LA REALTIERE CANTE GAU BLANC</t>
  </si>
  <si>
    <t>01738</t>
  </si>
  <si>
    <t>VDF LA REALTIERE SAUVEDE ROUGE</t>
  </si>
  <si>
    <t>01737</t>
  </si>
  <si>
    <t xml:space="preserve">VDF LA REALTIERE TERROYAS ROUGE </t>
  </si>
  <si>
    <t>01173</t>
  </si>
  <si>
    <t>VDF LAFABULEUSE LAFAGE BLANC</t>
  </si>
  <si>
    <t>Un vin blanc frais, minérale et floral qui s'accordera parfaitement sur un poisson à chair fine._x000D_
_x000D_
Encépagement : Clairette, Ugni blanc._x000D_
_x000D_
Dégustation : Nez aux notes de fleurs blanches ; Bouche ample, longue et minérale_x000D_
Accord mets/vin : viandes blanches, poissons._x000D_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</si>
  <si>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rosé frais et léger, idéal pour des apéritifs et grillades entre amis._x000D_
_x000D_
Encépagement : Carignan, Cinsault._x000D_
_x000D_
Dégustation : Nez vif aux notes de petits fruits rouges ; Bouche ample et légère._x000D_
Accord mets/vin : apéritif, poissons._x000D_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</si>
  <si>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rosé frais et léger, idéal pour des apéritifs et grillades entre amis._x000D_
_x000D_
Encépagement : Carignan, Cinsault._x000D_
_x000D_
Dégustation : Nez vif aux notes de petits fruits rouges ; Bouche ample et légère._x000D_
Accord mets/vin : apéritif, poissons._x000D_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</si>
  <si>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vin rouge rond, de fruits rouges/noirs pour accompagner une belle entrecôte grillée._x000D_
_x000D_
Encépagement : Grenache, Carignan, Cinsault, Mourvèdre._x000D_
_x000D_
Dégustation : Nez aux notes de fruits rouge ; Bouche suave et légère._x000D_
Accord mets/vin : viandes rouges grillées._x000D_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</si>
  <si>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01166</t>
  </si>
  <si>
    <t>VDF SEB. CHABAL CHARTREUX ROSE</t>
  </si>
  <si>
    <t>01461</t>
  </si>
  <si>
    <t>VDF TRIBBIERA BLANC</t>
  </si>
  <si>
    <t>01460</t>
  </si>
  <si>
    <t>VDF TRIBBIERA CULOMBU ROUGE</t>
  </si>
  <si>
    <t>01581</t>
  </si>
  <si>
    <t>VDN MAURY LAFAGE ROUGE 50 CL</t>
  </si>
  <si>
    <t>00503</t>
  </si>
  <si>
    <t xml:space="preserve">VDN MUSCAT NOEL RIVESALTES BONZOM BLANC </t>
  </si>
  <si>
    <t>00504</t>
  </si>
  <si>
    <t>VDN RASTEAU DORE</t>
  </si>
  <si>
    <t>00505</t>
  </si>
  <si>
    <t>VDN RIVESALTES H.AGE LEGENDE SIECLES BON</t>
  </si>
  <si>
    <t>00526</t>
  </si>
  <si>
    <t>VDN RIVESALTES TUILE BONZOMS 2011</t>
  </si>
  <si>
    <t>00527</t>
  </si>
  <si>
    <t>VDN RIVESALTES TUILE BONZOMS 2013</t>
  </si>
  <si>
    <t>00529</t>
  </si>
  <si>
    <t>VDN RIVESALTES TUILE RANCIO 96 NOUVELLES</t>
  </si>
  <si>
    <t>01227</t>
  </si>
  <si>
    <t>VDP FRENCH COLOMBARD F.DOUBLE BLANC</t>
  </si>
  <si>
    <t>SARL VIGNOBLES FAMILLE DOUBLE</t>
  </si>
  <si>
    <t>01228</t>
  </si>
  <si>
    <t>VDP FRENCH F.DOUBLE ROSE</t>
  </si>
  <si>
    <t>01347</t>
  </si>
  <si>
    <t>VENTOUX CHT PESQUIE ARTEMIA ROUGE</t>
  </si>
  <si>
    <t>SARL FAMILLE CHAUDIERE - CHATEAU PESQUIE</t>
  </si>
  <si>
    <t>01346</t>
  </si>
  <si>
    <t>VENTOUX CHT PESQUIE QUINTESCENCE BLANC</t>
  </si>
  <si>
    <t>01348</t>
  </si>
  <si>
    <t>VENTOUX CHT PESQUIE QUINTESCENCE RGE MAG</t>
  </si>
  <si>
    <t>01345</t>
  </si>
  <si>
    <t>VENTOUX CHT PESQUIE QUINTESCENCE ROUGE</t>
  </si>
  <si>
    <t>01343</t>
  </si>
  <si>
    <t>VENTOUX CHT PESQUIE TERRASSES BLANC</t>
  </si>
  <si>
    <t>01344</t>
  </si>
  <si>
    <t>VENTOUX CHT PESQUIE TERRASSES RGE MAGNUM</t>
  </si>
  <si>
    <t>01342</t>
  </si>
  <si>
    <t>VENTOUX CHT PESQUIE TERRASSES ROUGE</t>
  </si>
  <si>
    <t>00819</t>
  </si>
  <si>
    <t>VENTOUX GRANGE DES DAMES RGE 2015 MAGNUM</t>
  </si>
  <si>
    <t>01573</t>
  </si>
  <si>
    <t>VENTOUX ST MARC ROSE</t>
  </si>
  <si>
    <t>00878</t>
  </si>
  <si>
    <t>VERRE 42 CL OENOMUST CRISTALLIN HP SP</t>
  </si>
  <si>
    <t>01106</t>
  </si>
  <si>
    <t>VERRE 52 CL OENOMUST CRISTALLIN HP SP</t>
  </si>
  <si>
    <t>00879</t>
  </si>
  <si>
    <t>VERRE 62 CL OENOMUST CRISTALLIN HP SP</t>
  </si>
  <si>
    <t>01956</t>
  </si>
  <si>
    <t>VERRE A COGNAC NAPOLEON 39.5 CL</t>
  </si>
  <si>
    <t>01824</t>
  </si>
  <si>
    <t>VERRE A WHISKY CANADIAN 32 CL</t>
  </si>
  <si>
    <t>01258</t>
  </si>
  <si>
    <t>VERRE ABSOLUS 47 CL CRISTALLIN HP SP</t>
  </si>
  <si>
    <t>01595</t>
  </si>
  <si>
    <t>VERRE BALLON INCASSABLE 65 CL</t>
  </si>
  <si>
    <t>00046</t>
  </si>
  <si>
    <t>VERRE CAGOLE 25 CL MER ROND SERIGRAPHIE</t>
  </si>
  <si>
    <t>00047</t>
  </si>
  <si>
    <t>VERRE CAGOLE GM BIERE DU CABANON TUBE</t>
  </si>
  <si>
    <t>00876</t>
  </si>
  <si>
    <t>VERRE EXCELLENCE 25 CL CRISTALLIN HP SP</t>
  </si>
  <si>
    <t>01826</t>
  </si>
  <si>
    <t>VERRE EXCELLENCE 30 CL</t>
  </si>
  <si>
    <t>00877</t>
  </si>
  <si>
    <t>VERRE EXCELLENCE 50 CL CRISTALLIN HP SP</t>
  </si>
  <si>
    <t>01594</t>
  </si>
  <si>
    <t>VERRE GRANITY SAN INCASSABLE 31 CL</t>
  </si>
  <si>
    <t>01593</t>
  </si>
  <si>
    <t>VERRE GRANITY SAN INCASSABLE 42.5 CL</t>
  </si>
  <si>
    <t>01596</t>
  </si>
  <si>
    <t>VERRE RAIDONE INCASSABLE 51 CL</t>
  </si>
  <si>
    <t>00532</t>
  </si>
  <si>
    <t>VERRES C.S. ARUM UP FRUTY  4 X 43 CL</t>
  </si>
  <si>
    <t>00534</t>
  </si>
  <si>
    <t>VERRES C.S. ARUM UP OAKY  4 X 41 CL</t>
  </si>
  <si>
    <t>00533</t>
  </si>
  <si>
    <t>VERRES C.S. ARUM UP OAKY  4 X 47 CL</t>
  </si>
  <si>
    <t>01339</t>
  </si>
  <si>
    <t>VERRINE BIO CAMPAGNARDE 160 GR</t>
  </si>
  <si>
    <t>01333</t>
  </si>
  <si>
    <t>VERRINE CAMPAGNARDE OIGNONS DOUX 160 GR</t>
  </si>
  <si>
    <t>01336</t>
  </si>
  <si>
    <t>VERRINE CHEVRE MIEL AMANDES 160 GR</t>
  </si>
  <si>
    <t>01334</t>
  </si>
  <si>
    <t>VERRINE LAPIN TOMATE BASILIC 160 GR</t>
  </si>
  <si>
    <t>01335</t>
  </si>
  <si>
    <t>VERRINE SANGLIER CHATAIGNES 160 GR</t>
  </si>
  <si>
    <t>00111</t>
  </si>
  <si>
    <t>VERSINTHE COFFRET + CUILLIERE</t>
  </si>
  <si>
    <t>LICORISTERIE DE PROVENCE</t>
  </si>
  <si>
    <t>00110</t>
  </si>
  <si>
    <t>VERSINTHE LA VERTE 65° 50 CL</t>
  </si>
  <si>
    <t>00932</t>
  </si>
  <si>
    <t>VILLA GRAND CAP OSMIN BLANC</t>
  </si>
  <si>
    <t>01442</t>
  </si>
  <si>
    <t>VILLA LA RESERVE OSMIN ROUGE</t>
  </si>
  <si>
    <t>00019</t>
  </si>
  <si>
    <t>VINAIGRE DE CIDRE VIEUX 50 CL</t>
  </si>
  <si>
    <t>01490</t>
  </si>
  <si>
    <t>VIRE-CLESSE HARMONIE DOM.VERPAILLE BLANC</t>
  </si>
  <si>
    <t>01386</t>
  </si>
  <si>
    <t>VODKA VICHE PITIA N°25 CLASSIC 70 CL</t>
  </si>
  <si>
    <t>00112</t>
  </si>
  <si>
    <t>VODKA ZUBROWKA</t>
  </si>
  <si>
    <t>00859</t>
  </si>
  <si>
    <t>VOLNAY VOARICK ROUGE 2012</t>
  </si>
  <si>
    <t>00308</t>
  </si>
  <si>
    <t>VOSNE ROMANEE PICARD ROUGE 2011</t>
  </si>
  <si>
    <t>00506</t>
  </si>
  <si>
    <t>VRAC IGP GARD BLANC 12° 1L</t>
  </si>
  <si>
    <t>00507</t>
  </si>
  <si>
    <t>VRAC IGP OC CABERNET-MERLOT ROUGE 12°</t>
  </si>
  <si>
    <t>00508</t>
  </si>
  <si>
    <t>VRAC VF MARGAROT GRIS 12° 1L</t>
  </si>
  <si>
    <t>00509</t>
  </si>
  <si>
    <t>VRAC VF MARGAROT ROSE 12° 1L</t>
  </si>
  <si>
    <t>00510</t>
  </si>
  <si>
    <t>VRAC VF MARGAROT ROSE FRUITE 12° 1L</t>
  </si>
  <si>
    <t>00511</t>
  </si>
  <si>
    <t>VRAC VF MARGAROT ROUGE 11° 1L</t>
  </si>
  <si>
    <t>00512</t>
  </si>
  <si>
    <t>VRAC VF MARGAROT ROUGE 12° 1L</t>
  </si>
  <si>
    <t>00486</t>
  </si>
  <si>
    <t>VSIG COQUELICOT LOURMARIN ROUGE</t>
  </si>
  <si>
    <t>02085</t>
  </si>
  <si>
    <t>WHISKY ABERLOUR 12 ANS</t>
  </si>
  <si>
    <t>01845</t>
  </si>
  <si>
    <t>WHISKY AILSA BAY SINGLE MALT</t>
  </si>
  <si>
    <t>01844</t>
  </si>
  <si>
    <t>WHISKY BALVENIE CARIBBEAN CASK 14 ANS</t>
  </si>
  <si>
    <t>01843</t>
  </si>
  <si>
    <t>WHISKY BALVENIE SINGLE BARREL 12 ANS</t>
  </si>
  <si>
    <t>01527</t>
  </si>
  <si>
    <t>WHISKY BELLEVOYE BLEU</t>
  </si>
  <si>
    <t>01529</t>
  </si>
  <si>
    <t>WHISKY BELLEVOYE COFFRET TRICOLORE</t>
  </si>
  <si>
    <t>01528</t>
  </si>
  <si>
    <t>WHISKY BELLEVOYE NOIR TOURBE</t>
  </si>
  <si>
    <t>00673</t>
  </si>
  <si>
    <t>WHISKY BIG SMOKE 46°</t>
  </si>
  <si>
    <t>01897</t>
  </si>
  <si>
    <t>WHISKY BLACK BULL 10 A RUMS CASKS FINISH</t>
  </si>
  <si>
    <t>00672</t>
  </si>
  <si>
    <t>WHISKY BLACK BULL 21 ANS 50°</t>
  </si>
  <si>
    <t>00670</t>
  </si>
  <si>
    <t>WHISKY BLACK BULL 8 ANS 50°</t>
  </si>
  <si>
    <t>00115</t>
  </si>
  <si>
    <t>WHISKY BRUICHLADDICH THE LADDIE 10 ANS</t>
  </si>
  <si>
    <t>00119</t>
  </si>
  <si>
    <t>WHISKY CHIEFTAIN MORTLACH 10 ANS</t>
  </si>
  <si>
    <t>01323</t>
  </si>
  <si>
    <t>WHISKY CHIVAS 18 ANS PININFARINA</t>
  </si>
  <si>
    <t>00120</t>
  </si>
  <si>
    <t>WHISKY CLINELISCH MURRAY MC DAVID 12 ANS</t>
  </si>
  <si>
    <t>01086</t>
  </si>
  <si>
    <t>WHISKY CRAIGELLACHIE 2008 OCTAVE 51.9°</t>
  </si>
  <si>
    <t>00122</t>
  </si>
  <si>
    <t>WHISKY DEFENDER BLENDED 5 ANS</t>
  </si>
  <si>
    <t>TAITTINGER CCVC</t>
  </si>
  <si>
    <t>01903</t>
  </si>
  <si>
    <t>WHISKY FERCULLEN 8 ANS IRLANDAIS</t>
  </si>
  <si>
    <t>02083</t>
  </si>
  <si>
    <t>WHISKY FITZWILLIAM IMPERIAL STOUT</t>
  </si>
  <si>
    <t>01133</t>
  </si>
  <si>
    <t>WHISKY FRANCAIS LEGENDAIRE BY MC JAUNE</t>
  </si>
  <si>
    <t>01134</t>
  </si>
  <si>
    <t>WHISKY FRANCAIS LEGENDAIRE BY MC PAILLE</t>
  </si>
  <si>
    <t>01691</t>
  </si>
  <si>
    <t xml:space="preserve">WHISKY FUJIMI BLENDED JAPONAIS </t>
  </si>
  <si>
    <t>00124</t>
  </si>
  <si>
    <t>WHISKY G.ROZELIEURES ORIGINE</t>
  </si>
  <si>
    <t>00125</t>
  </si>
  <si>
    <t>WHISKY GLEN MORAY 12 ANS</t>
  </si>
  <si>
    <t>00126</t>
  </si>
  <si>
    <t>WHISKY GLEN MORAY 15 ANS</t>
  </si>
  <si>
    <t>00703</t>
  </si>
  <si>
    <t>WHISKY GLEN MORAY 18 ANS</t>
  </si>
  <si>
    <t>00127</t>
  </si>
  <si>
    <t>WHISKY GLEN MORAY PORT CASK FINISH</t>
  </si>
  <si>
    <t>01296</t>
  </si>
  <si>
    <t>WHISKY GLENALLACHIE 12 ANS ECOSSE</t>
  </si>
  <si>
    <t>00128</t>
  </si>
  <si>
    <t>WHISKY GLENALMOND 2004</t>
  </si>
  <si>
    <t>01297</t>
  </si>
  <si>
    <t>WHISKY GLENCADAM 10 ANS ECOSSE</t>
  </si>
  <si>
    <t>01079</t>
  </si>
  <si>
    <t>WHISKY GLENFARCLAS CASK STRENGHT 105</t>
  </si>
  <si>
    <t>01846</t>
  </si>
  <si>
    <t>WHISKY GLENFIDDICH GRAN RESERVA 21 ANS</t>
  </si>
  <si>
    <t>01833</t>
  </si>
  <si>
    <t>WHISKY GLENFIDDICH PROJECT XX</t>
  </si>
  <si>
    <t>00130</t>
  </si>
  <si>
    <t>WHISKY GLENGOYNE 12 ANS</t>
  </si>
  <si>
    <t>00701</t>
  </si>
  <si>
    <t>WHISKY GLENGOYNE 15 ANS</t>
  </si>
  <si>
    <t>00702</t>
  </si>
  <si>
    <t>WHISKY GLENGOYNE 18 ANS</t>
  </si>
  <si>
    <t>00133</t>
  </si>
  <si>
    <t>WHISKY HEPP.J FUT VIELLE PRUNE THARCIS</t>
  </si>
  <si>
    <t>00131</t>
  </si>
  <si>
    <t>WHISKY HIGHLAND QUEEN BLEND</t>
  </si>
  <si>
    <t>00132</t>
  </si>
  <si>
    <t xml:space="preserve">WHISKY HIGHLAND QUEEN MAJESTY SING.MALT </t>
  </si>
  <si>
    <t>01987</t>
  </si>
  <si>
    <t>WHISKY HUNTER LAING ISLAG JOURNEY</t>
  </si>
  <si>
    <t>01087</t>
  </si>
  <si>
    <t>WHISKY INVERGORDON 2011 OCTAVE 51.3°</t>
  </si>
  <si>
    <t>01085</t>
  </si>
  <si>
    <t>WHISKY ISLAY BLENDED 1997 OCTAVE 50°</t>
  </si>
  <si>
    <t>01022</t>
  </si>
  <si>
    <t>WHISKY JAMESON 18 ANS</t>
  </si>
  <si>
    <t>01320</t>
  </si>
  <si>
    <t>WHISKY JAMESON BLACK BARREL</t>
  </si>
  <si>
    <t>01021</t>
  </si>
  <si>
    <t>WHISKY JAMESON MAKER'S SERIES COOPER'S C</t>
  </si>
  <si>
    <t>00135</t>
  </si>
  <si>
    <t>WHISKY KILKERRAN</t>
  </si>
  <si>
    <t>00136</t>
  </si>
  <si>
    <t>WHISKY KIRIN FUJI-SANROKU 50 °</t>
  </si>
  <si>
    <t>01902</t>
  </si>
  <si>
    <t>WHISKY KURAYOSHI SHERRY CASK JAPONAIS</t>
  </si>
  <si>
    <t>00139</t>
  </si>
  <si>
    <t>WHISKY MAC NAMARA GAELIC</t>
  </si>
  <si>
    <t>01298</t>
  </si>
  <si>
    <t>WHISKY OLD BALLANTRUAN ECOSSE</t>
  </si>
  <si>
    <t>00140</t>
  </si>
  <si>
    <t>WHISKY OLD DEW BLEND</t>
  </si>
  <si>
    <t>00143</t>
  </si>
  <si>
    <t>WHISKY P&amp;M SINGLE MALT 7 ANS</t>
  </si>
  <si>
    <t>00141</t>
  </si>
  <si>
    <t>WHISKY P&amp;M VINTAGE BLEND</t>
  </si>
  <si>
    <t>00114</t>
  </si>
  <si>
    <t>WHISKY PERFECT PEAT</t>
  </si>
  <si>
    <t>01020</t>
  </si>
  <si>
    <t>WHISKY POWERS NEW PALET</t>
  </si>
  <si>
    <t>00531</t>
  </si>
  <si>
    <t>WHISKY SPEYBURN 10 ANS</t>
  </si>
  <si>
    <t>00145</t>
  </si>
  <si>
    <t>WHISKY SPRINGBANK 10 ANS</t>
  </si>
  <si>
    <t>01019</t>
  </si>
  <si>
    <t>WHISKY STRATHISLA 12 ANS D'AGE</t>
  </si>
  <si>
    <t>00146</t>
  </si>
  <si>
    <t>WHISKY TAMDHU 10 ANS</t>
  </si>
  <si>
    <t>01299</t>
  </si>
  <si>
    <t>WHISKY THE DUBLINER MASTER DISTILLER'S R</t>
  </si>
  <si>
    <t>01017</t>
  </si>
  <si>
    <t>WHISKY THE GLENLIVET 13 ANS FIRST FILL</t>
  </si>
  <si>
    <t>01018</t>
  </si>
  <si>
    <t>WHISKY THE GLENLIVET NADURRA OLOROSO</t>
  </si>
  <si>
    <t>00147</t>
  </si>
  <si>
    <t>WHISKY THE IRISHMAN FOUNDER'S RESERVE</t>
  </si>
  <si>
    <t>00148</t>
  </si>
  <si>
    <t>WHISKY THE IRISHMAN SINGLE MALT 10 ANS</t>
  </si>
  <si>
    <t>01533</t>
  </si>
  <si>
    <t>WHISKY THE IRISHMAN SINGLE MALT 17 ANS</t>
  </si>
  <si>
    <t>02018</t>
  </si>
  <si>
    <t>WHISKY THE IRISHMAN THE HARVEST</t>
  </si>
  <si>
    <t>01696</t>
  </si>
  <si>
    <t>WHISKY THE KURAYOSHI 12 ANS PURE MALT JA</t>
  </si>
  <si>
    <t>01697</t>
  </si>
  <si>
    <t>WHISKY THE KURAYOSHI 18 ANS PURE MALT JA</t>
  </si>
  <si>
    <t>01695</t>
  </si>
  <si>
    <t>WHISKY THE KURAYOSHI 8 ANS PURE MALT JAP</t>
  </si>
  <si>
    <t>01901</t>
  </si>
  <si>
    <t>WHISKY THE SAN-IN JAPONAIS</t>
  </si>
  <si>
    <t>00790</t>
  </si>
  <si>
    <t>WHISKY THE TORRAN MALT</t>
  </si>
  <si>
    <t>01692</t>
  </si>
  <si>
    <t xml:space="preserve">WHISKY THE TOTTORI BLENDED JAPONAIS </t>
  </si>
  <si>
    <t>01693</t>
  </si>
  <si>
    <t>WHISKY THE TOTTORI BOURBON JAPONAIS</t>
  </si>
  <si>
    <t>01295</t>
  </si>
  <si>
    <t>WHISKY TOGOUCHI KIWAMI JAPON</t>
  </si>
  <si>
    <t>01425</t>
  </si>
  <si>
    <t>WHISKY TOMATIN SIGNLE MALT 12 ANS</t>
  </si>
  <si>
    <t>00791</t>
  </si>
  <si>
    <t>WHISKY VILANOVA BERBIE</t>
  </si>
  <si>
    <t>00151</t>
  </si>
  <si>
    <t>WHISKY WRITERS TEARS IRISH COFFRET 1BT +</t>
  </si>
  <si>
    <t>Etape Renommage Image</t>
  </si>
  <si>
    <t>Alimentation</t>
  </si>
  <si>
    <t>Effervescents</t>
  </si>
  <si>
    <t>75 cl</t>
  </si>
  <si>
    <t>Blanc</t>
  </si>
  <si>
    <t>Caviars</t>
  </si>
  <si>
    <t>Accessoires</t>
  </si>
  <si>
    <t>Verrerie</t>
  </si>
  <si>
    <t>Spiritueux</t>
  </si>
  <si>
    <t>Liqueurs</t>
  </si>
  <si>
    <t>50 cl</t>
  </si>
  <si>
    <t>70 cl</t>
  </si>
  <si>
    <t>20 cl</t>
  </si>
  <si>
    <t>Whiskies</t>
  </si>
  <si>
    <t>Calvados</t>
  </si>
  <si>
    <t>35 cl</t>
  </si>
  <si>
    <t>Crèmes</t>
  </si>
  <si>
    <t>Eaux de Vie</t>
  </si>
  <si>
    <t>Rhums</t>
  </si>
  <si>
    <t>Divers</t>
  </si>
  <si>
    <t>Gins</t>
  </si>
  <si>
    <t>Anisés</t>
  </si>
  <si>
    <t>Portos</t>
  </si>
  <si>
    <t>Vodkas</t>
  </si>
  <si>
    <t>Vins Blancs</t>
  </si>
  <si>
    <t>Alsace</t>
  </si>
  <si>
    <t>Pinot Noir</t>
  </si>
  <si>
    <t>Pinot Gris</t>
  </si>
  <si>
    <t xml:space="preserve">Pinot Gris Vendanges Tardives </t>
  </si>
  <si>
    <t>Riesling</t>
  </si>
  <si>
    <t>Sylvaner</t>
  </si>
  <si>
    <t>Vins Rouges</t>
  </si>
  <si>
    <t>1ère Côte de Bordeaux</t>
  </si>
  <si>
    <t>Bordelais</t>
  </si>
  <si>
    <t>Rouge</t>
  </si>
  <si>
    <t>Bordeaux</t>
  </si>
  <si>
    <t>Bordeaux entre 2 mers</t>
  </si>
  <si>
    <t>Blaye Côtes de Bordeaux</t>
  </si>
  <si>
    <t>Côtes de Bordeaux Francs</t>
  </si>
  <si>
    <t>Graves</t>
  </si>
  <si>
    <t>Haut-Médoc</t>
  </si>
  <si>
    <t>Lalande de Pomerol</t>
  </si>
  <si>
    <t>Margaux</t>
  </si>
  <si>
    <t>Médoc</t>
  </si>
  <si>
    <t>Montagne St Emilion</t>
  </si>
  <si>
    <t>Moulis en Médoc</t>
  </si>
  <si>
    <t>Pauillac</t>
  </si>
  <si>
    <t>Pessac-Léognan</t>
  </si>
  <si>
    <t>Pomerol</t>
  </si>
  <si>
    <t>Puisseguin St Emilion</t>
  </si>
  <si>
    <t>Sauternes</t>
  </si>
  <si>
    <t>St Emilion 1er Grand Cru Classé</t>
  </si>
  <si>
    <t>St Emilion</t>
  </si>
  <si>
    <t>St Emilion Grand Cru</t>
  </si>
  <si>
    <t>St Estèphe</t>
  </si>
  <si>
    <t>Côtes de Provence</t>
  </si>
  <si>
    <t>Provence</t>
  </si>
  <si>
    <t>St Chinian</t>
  </si>
  <si>
    <t>Languedoc</t>
  </si>
  <si>
    <t>Côtes du Rhône</t>
  </si>
  <si>
    <t>Rhône</t>
  </si>
  <si>
    <t>Coteaux d'Aix en Provence</t>
  </si>
  <si>
    <t>Côteaux Varois</t>
  </si>
  <si>
    <t>IGP Hérault</t>
  </si>
  <si>
    <t>IGP Gard</t>
  </si>
  <si>
    <t>IGP Var</t>
  </si>
  <si>
    <t>Vin de France</t>
  </si>
  <si>
    <t>France</t>
  </si>
  <si>
    <t>IGP Vaucluse</t>
  </si>
  <si>
    <t>Muscat de Rivesaltes</t>
  </si>
  <si>
    <t>Roussillon</t>
  </si>
  <si>
    <t>Grignan Les Adhémars</t>
  </si>
  <si>
    <t>Beaujolais</t>
  </si>
  <si>
    <t>Beaujolais Villages</t>
  </si>
  <si>
    <t>Brouilly</t>
  </si>
  <si>
    <t>Morgon</t>
  </si>
  <si>
    <t>Aloxe Corton</t>
  </si>
  <si>
    <t>Bourgogne</t>
  </si>
  <si>
    <t>Un Aloxe Corton structuré et élégant pour accompagner un boeuf sauce piquante._x000D_
_x000D_
Encépagement : Pinot noir_x000D_
_x000D_
Dégustation : robe pourpre, nez complexe sur des notes de fruits rouges, de légères épices et de musc, bouche ronde, tanins fins, bel équilibre avec le bois._x000D_
Accord mets/vin : volailles, joue de boeuf, fromage affiné, cuisine épicé, viande rouge._x000D_
_x000D_
Existe en Magnum._x000D_
_x000D_
Domaine familial depuis des années, le Domaine Maldant-Pauvelot s’étend sur 18 Ha sur les Grands Terroirs de Bourgogne. Jean-Luc Maldant reprends les reines en 2009 et installe le domaine dans la qualité de ses produits.</t>
  </si>
  <si>
    <t>Auxey Duresses</t>
  </si>
  <si>
    <t>Bourgogne Côtes Chalonnaises</t>
  </si>
  <si>
    <t>Un Bourgogne Chardonnay ample, beurré et brioché qui accompagnera à merveille un ristto aux champignons._x000D_
_x000D_
Encépagement : Chardonnay_x000D_
_x000D_
Dégustation : robe jaune pâle, nez brioché, beurré et frais, bouche ronde et minérale, bel équilibre et notes de fruits blancs._x000D_
Accord mets/vin : fruits de mer, poisson._x000D_
_x000D_
Existe en Magnum._x000D_
_x000D_
Domaine familial depuis des années, le Domaine Maldant-Pauvelot s’étend sur 18 Ha sur les Grands Terroirs de Bourgogne. Jean-Luc Maldant reprends les reines en 2009 et installe le domaine dans la qualité de ses produits.</t>
  </si>
  <si>
    <t>Bourgogne Chardonnay</t>
  </si>
  <si>
    <t>Bourgogne Pinot Noir</t>
  </si>
  <si>
    <t>Un Bourgogne Pinot Noir léger et fruité qui s'accordera parfaitement avec une côte de boeuf._x000D_
_x000D_
Encépagement : Pinot Noir_x000D_
_x000D_
Dégustation : robe rubis, nez fruité de fruits rouges, fraise, framboise, bouche fruitée et légère_x000D_
Accord mets/vin : grillades, pique-nique._x000D_
_x000D_
Existe en Magnum._x000D_
_x000D_
Domaine familial depuis des années, le Domaine Maldant-Pauvelot s’étend sur 18 Ha sur les Grands Terroirs de Bourgogne. Jean-Luc Maldant reprends les reines en 2009 et installe le domaine dans la qualité de ses produits.</t>
  </si>
  <si>
    <t>Un Bourgogne Pinot Noir léger et fruité qui s'accordera parfaitement avec une côte de boeuf._x000D_
_x000D_
Encépagement : Pinot Noir_x000D_
_x000D_
Dégustation : robe rubis, nez fruité de fruits rouges, fraise, framboise, bouche fruitée et légère_x000D_
Accord mets/vin : grillades, pique-nique._x000D_
_x000D_
Existe en 75cl._x000D_
_x000D_
Domaine familial depuis des années, le Domaine Maldant-Pauvelot s’étend sur 18 Ha sur les Grands Terroirs de Bourgogne. Jean-Luc Maldant reprends les reines en 2009 et installe le domaine dans la qualité de ses produits.</t>
  </si>
  <si>
    <t>Chablis 1er Cru</t>
  </si>
  <si>
    <t>Un Chablis 1er Cru complexe et élégant qui pourra accompagner un risotto aux gambas._x000D_
_x000D_
Encépagement : Chardonnay_x000D_
_x000D_
Dégustation : Robe or blanc ; Nez brioché et intense de fleurs blanches distinguées ; Bouche puissante, riche et élégante. Finale longue et pleine de finesse_x000D_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</si>
  <si>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1er Cru minéral et aromatique. Idéal sur un plateau de fruits de mer._x000D_
_x000D_
Encépagement : Chardonnay_x000D_
_x000D_
Dégustation : Robe or blanc ; Nez dense, floral aux notes d’agrumes et de fleurs blanches ; Bouche ample, ronde, minérale sur les fruits frais et une longue finale._x000D_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</si>
  <si>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Chablis</t>
  </si>
  <si>
    <t>Clos Vougeot Grand Cru</t>
  </si>
  <si>
    <t>Corton Charlemagne</t>
  </si>
  <si>
    <t>Corton</t>
  </si>
  <si>
    <t>Côtes de Beaune</t>
  </si>
  <si>
    <t>Fixin 1er cru</t>
  </si>
  <si>
    <t>Givry</t>
  </si>
  <si>
    <t>Hautes Côtes de Beaune</t>
  </si>
  <si>
    <t>Hautes-Côtes de Nuit</t>
  </si>
  <si>
    <t>Bourgogne Irancy</t>
  </si>
  <si>
    <t>Un Ladoix complexe et structuré. Idéal sur un suprûme de volaille légèrement relevé._x000D_
_x000D_
Encépagement : Pinot Noir_x000D_
_x000D_
Dégustation : Robe rubis profond ; Nez aux notes de fruits noirs, d’épices et de poivre noir ; Bouche ample, fraîche avec des tanins puissants et sanguins._x000D_
Accord mets/vin : grillades, gibier._x000D_
_x000D_
Domaine familial depuis des années, le Domaine Maldant-Pauvelot s’étend sur 18 Ha sur les Grands Terroirs de Bourgogne. Jean-Luc Maldant reprends les reines en 2009 et installe le domaine dans la qualité de ses produits.</t>
  </si>
  <si>
    <t>Ladoix</t>
  </si>
  <si>
    <t>Maranges</t>
  </si>
  <si>
    <t>Mercurey 1er Cru</t>
  </si>
  <si>
    <t>Mercurey</t>
  </si>
  <si>
    <t>Meursault Charmes</t>
  </si>
  <si>
    <t>Meursault</t>
  </si>
  <si>
    <t>Montagny 1er Cru</t>
  </si>
  <si>
    <t>Monthelie</t>
  </si>
  <si>
    <t>Nuits St Georges 1er Cru</t>
  </si>
  <si>
    <t>Nuits St Georges</t>
  </si>
  <si>
    <t>Bourgogne Passe Tout Grain</t>
  </si>
  <si>
    <t>Pommard</t>
  </si>
  <si>
    <t>Pouilly Fuissé</t>
  </si>
  <si>
    <t>Santenay</t>
  </si>
  <si>
    <t>Un Santenay plein de finesse et de fruits. Parfait sur des grillades._x000D_
_x000D_
Encépagement : Pinot Noir_x000D_
_x000D_
Dégustation : Robe rouge sombre ; Nez fruité de fruits rouges, de violette et de réglisse ; Bouche ample, charpentée avec des tanins fermes et discrets._x000D_
Accord mets/vin : grillades, gibier._x000D_
_x000D_
Existe en Magnum._x000D_
_x000D_
Domaine familial depuis des années, le Domaine Maldant-Pauvelot s’étend sur 18 Ha sur les Grands Terroirs de Bourgogne. Jean-Luc Maldant reprends les reines en 2009 et installe le domaine dans la qualité de ses produits.</t>
  </si>
  <si>
    <t>Un Savigny-les-beaune rouge plein de finesse et de fruit pouvant s'accorder avec un faux filet frites._x000D_
_x000D_
Encépagement : Pinot Noir_x000D_
_x000D_
Dégustation : Robe foncé profond ; Nez aux notes de fruits noirs, d’épices et de poivre noir ; Bouche ample, poivrée avec es tanins souples et une finale pleine de finesse et de légèretée._x000D_
Accord mets/vin : lapin rôti en sauce, queue de lotte au vin rouge._x000D_
_x000D_
Existe en Magnum._x000D_
_x000D_
Domaine familial depuis des années, le Domaine Maldant-Pauvelot s’étend sur 18 Ha sur les Grands Terroirs de Bourgogne. Jean-Luc Maldant reprends les reines en 2009 et installe le domaine dans la qualité de ses produits.</t>
  </si>
  <si>
    <t>Savigny Les Beaunes</t>
  </si>
  <si>
    <t>Vosne Romanée</t>
  </si>
  <si>
    <t>Blonde</t>
  </si>
  <si>
    <t>33 cl</t>
  </si>
  <si>
    <t>Champagnes</t>
  </si>
  <si>
    <t>Champagne</t>
  </si>
  <si>
    <t>Un Champagne brut élégant, fruité et passe partout. Idéal pour les évènements familliaux _x000D_
_x000D_
Encépagement : Pinot noir, Pinot meunier_x000D_
_x000D_
Dégustation : Bulles fines, nez aux notes d’agrumes, et de fleurs séchées ; bouche fraîche aux notes d’agrumes et belle finale._x000D_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</si>
  <si>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Grand Cru Blanc de Blanc soyeux, élégant aux bulles fines pouvant s'accorder sur en apéritif ou sur un dessert au chocolat._x000D_
_x000D_
Encépagement : Chardonnay_x000D_
_x000D_
Dégustation : Bulles Fines  Nez d’agrumes et floral ; Bouche élégante, minérale et aux notes de fruits blancs._x000D_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</si>
  <si>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</si>
  <si>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Magnum,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</si>
  <si>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frais et fruité, idéal en apéritif ou sur un dessert aux fruits._x000D_
_x000D_
Encépagement : Chardonnay, Pinot noir, Pinot meunier_x000D_
_x000D_
Dégustation : Bulles fines, nez aux notes printanières, floral et fruits blanc ; bouche fine, fraîche et élégante._x000D_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</si>
  <si>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Un Champagne rosé fruité et élégant pour accompagner une tarte aux fraises._x000D_
_x000D_
Encépagement : Pinot noir, Pinot meunier_x000D_
_x000D_
Dégustation : Bulles fines, nez aux notes de fruits rouges ; bouche élégante et fruitée avec une finale pleine de finesse._x000D_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</si>
  <si>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Cidres</t>
  </si>
  <si>
    <t>Clairette de Die</t>
  </si>
  <si>
    <t>Crémant d'Alsace</t>
  </si>
  <si>
    <t>Un Crémant de Bourgogne fin et aérien. Idéal sur un apértif entre amis._x000D_
_x000D_
Encépagement : Chardonnay, Aligoté_x000D_
_x000D_
Dégustation : Bulles élégantes et fines ; Nez pur et aériens aux notes de fruits blancs ; Bouche souple, complexe aux arômes de brioche et d’amande grillée._x000D_
Accord mets/vin : apéritif, dessert, poisson._x000D_
_x000D_
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t>
  </si>
  <si>
    <t>Crémant de Bourgogne</t>
  </si>
  <si>
    <t>Prosecco</t>
  </si>
  <si>
    <t>Italie</t>
  </si>
  <si>
    <t>Hongrie</t>
  </si>
  <si>
    <t>Chinon</t>
  </si>
  <si>
    <t>Loire</t>
  </si>
  <si>
    <t>Muscadet</t>
  </si>
  <si>
    <t>Pouilly Fumé</t>
  </si>
  <si>
    <t>Quincy</t>
  </si>
  <si>
    <t>Saumur Champigny</t>
  </si>
  <si>
    <t>St Nicolas de Bourgueuil</t>
  </si>
  <si>
    <t>Bandol</t>
  </si>
  <si>
    <t>Beaumes de Venise</t>
  </si>
  <si>
    <t>Lubéron</t>
  </si>
  <si>
    <t>Côtes du Ventoux</t>
  </si>
  <si>
    <t>Cassis</t>
  </si>
  <si>
    <t>37.5 cl</t>
  </si>
  <si>
    <t>Rasteau</t>
  </si>
  <si>
    <t>Côtes du Rhône Villages Cairanne</t>
  </si>
  <si>
    <t>Côtes du Rhône Villages Chusclan</t>
  </si>
  <si>
    <t>Côtes du Rhône Villages Sablet</t>
  </si>
  <si>
    <t>Côtes du Rhône Villages Séguret</t>
  </si>
  <si>
    <t>Côtes du Rhône Villages St Gervais</t>
  </si>
  <si>
    <t>Côtes du Rhône Villages</t>
  </si>
  <si>
    <t>Chateauneuf du Pape</t>
  </si>
  <si>
    <t>Condrieu</t>
  </si>
  <si>
    <t>Corse Sartène</t>
  </si>
  <si>
    <t>Corse</t>
  </si>
  <si>
    <t>Costières de Nîmes</t>
  </si>
  <si>
    <t>Crozes Hermitage</t>
  </si>
  <si>
    <t>Gigondas</t>
  </si>
  <si>
    <t>Hermitage</t>
  </si>
  <si>
    <t>IGP Méditerranée</t>
  </si>
  <si>
    <t>Lirac</t>
  </si>
  <si>
    <t>Pic St Loup</t>
  </si>
  <si>
    <t>St Péray</t>
  </si>
  <si>
    <t>Vacqueras</t>
  </si>
  <si>
    <t>Vinaigres</t>
  </si>
  <si>
    <t>Bouchons</t>
  </si>
  <si>
    <t>Côtes de Duras</t>
  </si>
  <si>
    <t>Sud-Ouest</t>
  </si>
  <si>
    <t>Cahors</t>
  </si>
  <si>
    <t>Corbières</t>
  </si>
  <si>
    <t>Minervois</t>
  </si>
  <si>
    <t>Picpoul du Pinet</t>
  </si>
  <si>
    <t>Vins Doux naturels</t>
  </si>
  <si>
    <t>Muscat Beaumes de Venise</t>
  </si>
  <si>
    <t>Vrac</t>
  </si>
  <si>
    <t>Madiran</t>
  </si>
  <si>
    <t>Fitou</t>
  </si>
  <si>
    <t>Rivesaltes Hors d'Age</t>
  </si>
  <si>
    <t>Tautavel</t>
  </si>
  <si>
    <t>St Joseph</t>
  </si>
  <si>
    <t>Un Chorey-les-beaune blanc beurré et brioché, parfait sur une blanquette de veau._x000D_
_x000D_
Encépagement : Chardonnay_x000D_
_x000D_
Dégustation : robe jaune or, nez noisette et fruits blancs, fleurs blanches, bouche ronde avec une belle acidité donnant une finale persistante._x000D_
Accord mets/vin : poisson en sauce, jambon de Serrano, fromage._x000D_
_x000D_
Existe en Magnum._x000D_
_x000D_
Domaine familial depuis des années, le Domaine Maldant-Pauvelot s’étend sur 18 Ha sur les Grands Terroirs de Bourgogne. Jean-Luc Maldant reprends les reines en 2009 et installe le domaine dans la qualité de ses produits.</t>
  </si>
  <si>
    <t>Chorey les Beaunes</t>
  </si>
  <si>
    <t>Un Bourgogne aligoté sec et aromatique, idéal pour raclette ou une tartiflette._x000D_
_x000D_
Encépagement : Aligoté_x000D_
_x000D_
Dégustation : robe jaune pâle, nez aromatique aux notes d’agrumes et de pierre à fusil, bouche légèrement iodée, fraîche._x000D_
Accord mets/vin : plateau de fruits de mer, poisson._x000D_
_x000D_
Existe en Magnum._x000D_
_x000D_
Domaine familial depuis des années, le Domaine Maldant-Pauvelot s’étend sur 18 Ha sur les Grands Terroirs de Bourgogne. Jean-Luc Maldant reprends les reines en 2009 et installe le domaine dans la qualité de ses produits.</t>
  </si>
  <si>
    <t>Bourgogne Aligoté</t>
  </si>
  <si>
    <t>Un Bourgogne Chardonnay complexe et minérale pour accompagner un plateau de fromage._x000D_
_x000D_
Encépagement : Chardonnay_x000D_
_x000D_
Dégustation : Robe or pâle ; Nez jeune et frais aux notes d’agrumes et d’acacia ; Bouche minérale aux notes de fleurs, de citron et de pain frais._x000D_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</si>
  <si>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rond et minéral qui pourra s'accorder sur un dorade en papillotte._x000D_
_x000D_
Encépagement : Chardonnay_x000D_
_x000D_
Dégustation : Robe or blanc ; Nez riche et mûr aux notes florales et fruits blanc ; Bouche ample, minérale et fruitée._x000D_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</si>
  <si>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1er Cru minéral et floral. Idéal pour accompagner une moules/frites._x000D_
_x000D_
Encépagement : Chardonnay_x000D_
_x000D_
Dégustation : Robe or blanc ; Nez floral aux notes de fruits frais ; Bouche ample, ronde, minérale et pleine de fraîcheur._x000D_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</si>
  <si>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Blanche</t>
  </si>
  <si>
    <t>IGP Aude</t>
  </si>
  <si>
    <t>Côtes Catalanes</t>
  </si>
  <si>
    <t>Un Champagne Premier Cru aux bulles fines sur des notes de fruits blancs et jaunes. Idéal vos évènements familliaux, en apéritif ou en dessert._x000D_
_x000D_
Encépagement : Chardonnay, Pinot noir, Pinot meunier_x000D_
_x000D_
Dégustation : Bulles fines ; Nez de citron confit, amande, pêche et poire ; Bouche aux fruits pulpeux et agrumes._x000D_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</si>
  <si>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Blanc de Blanc fins, floral et fruité. Idéal pour un dessert aux fruits frais ou une salade de fruits._x000D_
_x000D_
Encépagement : Chardonnay_x000D_
_x000D_
Dégustation : Bulles fines, nez aux notes d’agrumes et floral ; bouche ample, élégante et équilibrée._x000D_
_x000D_
Existe en Magnum._x000D_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</si>
  <si>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léger et brioché. Parfait sur un plateau de fruits de mer ou un apértif entre amis._x000D_
_x000D_
Encépagement : Pinot noir, Chardonnay_x000D_
_x000D_
Dégustation : Bulles fines, nez aux notes de fruits frais et d’agrumes ; bouche généreuse, vive et élégante._x000D_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</si>
  <si>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Rosé élégant et d'une grande finesse qui s'accordera à merveille sur un apéritif ou un dessert aux fruits rouges._x000D_
_x000D_
Encépagement : Pinot noir, Chardonnay, Pinot meunier_x000D_
_x000D_
Dégustation : Bulles fines, nez aux notes de fruits rouges et d’agrumes ; bouche ample, précise et soyeuse._x000D_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</si>
  <si>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Magnum et en 37,5cl._x000D_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</si>
  <si>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75cl et en 37,5cl._x000D_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</si>
  <si>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Rosé festif pour tout vos évènements familliaux._x000D_
_x000D_
Encépagement : Pinot noir, Chardonnay et Pinot Meunier_x000D_
_x000D_
Dégustation : Bulles fines, Nez aux notes de fruits rouges ; Bouche équilibrée, ample, fraîche aux notes de framboises, de groseille et de fraise. Finale généreuse et longue._x000D_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</si>
  <si>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Palette</t>
  </si>
  <si>
    <t>Un Champagne fins et aromatique pour tout type de dessert._x000D_
_x000D_
Encépagement : Chardonnay, Pinot noir, Pinot meunier_x000D_
_x000D_
Dégustation : Bulles fines avec un cordon très présent ; Nez fin, frais et fruité aux notes de pommes, de poires, d'abricot et de fruits secs ; Bouche ronde et charnue avec une finale fraîche grâce à l'apport du Chardonnay._x000D_
_x000D_
Située à Reims et créée par Nicolas Ruinart, c'est la maison de Champagne la plus ancienne datant de 1729.</t>
  </si>
  <si>
    <t>Un champagne Blanc de blanc d'une grande finesse et d'une minéralité qui pourra accompagner vos apéritifs._x000D_
_x000D_
Encépagement : Chardonnay_x000D_
_x000D_
Dégustation : robe jaune or pâle, Nez floral et  fruité aux notes d'agrumes frais et mûrs ; Bouche fraîche, ample, minérale aux notes de brugnon et d'agrumes._x000D_
_x000D_
Située à Reims et créée par Nicolas Ruinart, c'est la maison de Champagne la plus ancienne datant de 1729.</t>
  </si>
  <si>
    <t>Un Champagne rosé frais et fin pour accompagner un fraisier._x000D_
_x000D_
Encépagement : Chardonnay, Pinot noir_x000D_
_x000D_
Dégustation : Robe grenade et orangée ; Nez fruité aux notes de fruits exotiques et de petits fruits rouges ; Bouche ronde et fruités aux notes de pamplemousse, de grenade, de goyave et de litchi._x000D_
_x000D_
Située à Reims et créée par Nicolas Ruinart, c'est la maison de Champagne la plus ancienne datant de 1729.</t>
  </si>
  <si>
    <t>Un Savigny-les-beaune blanc floral et brioché qui pourra accompagner une dorade en papillote._x000D_
_x000D_
Encépagement : Chardonnay_x000D_
_x000D_
Dégustation : Robe jaune doré ; Nez aux notes de fleurs blanches et de noisettes ; Bouche puissante et bien équilibrée et une belle longueur._x000D_
Accord mets/vin : poisson en sauce au beurre blanc, fromage._x000D_
_x000D_
Existe en Magnum._x000D_
_x000D_
Domaine familial depuis des années, le Domaine Maldant-Pauvelot s’étend sur 18 Ha sur les Grands Terroirs de Bourgogne. Jean-Luc Maldant reprends les reines en 2009 et installe le domaine dans la qualité de ses produits.</t>
  </si>
  <si>
    <t>Un Chorey-les-beaune rouge structuré et charnue, idéal sur une côte de boeuf._x000D_
_x000D_
Encépagement : Pinot noir_x000D_
_x000D_
Dégustation : robe rouge clair, nez de fruits noirs bien mûrs, bouche ronde et aérienne, tanins fins et boisé équilibré._x000D_
Accord mets/vin : volailles rôties, gibiers à plumes._x000D_
_x000D_
Existe en Magnum._x000D_
_x000D_
Domaine familial depuis des années, le Domaine Maldant-Pauvelot s’étend sur 18 Ha sur les Grands Terroirs de Bourgogne. Jean-Luc Maldant reprends les reines en 2009 et installe le domaine dans la qualité de ses produits.</t>
  </si>
  <si>
    <t>Bellet</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</si>
  <si>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</si>
  <si>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Millésimé d'une finesse et d'une complexité aromatique exeptionnelle. Idéal sur un plateau de fruits mer ou sur un poisson fins. _x000D_
_x000D_
Encépagement : Chardonnay, Pinot noir_x000D_
_x000D_
Dégustation : Bulles fines ; Nez aux notes de miel et de poire,  minéral ; Bouche suave, aux notes de fruits mûrs et finale élégante, digne des plus grands champagne._x000D_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</si>
  <si>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Extra Brut fins et élégant qui pourra accompagner un plateau de fruits de mer._x000D_
_x000D_
Encépagement : Chardonnay, Pinot noir_x000D_
_x000D_
Dégustation : Bulles fines ; Nez frais, iodé, brioché ; Bouche anisée, fraîche et belle finale._x000D_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</si>
  <si>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</si>
  <si>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IGP Bouches du Rhône</t>
  </si>
  <si>
    <t>Ventoux</t>
  </si>
  <si>
    <t>IGP Loire</t>
  </si>
  <si>
    <t>Mareuil</t>
  </si>
  <si>
    <t>Beaune</t>
  </si>
  <si>
    <t>Macon Villages</t>
  </si>
  <si>
    <t>Un Rully blanc sec et ample en bouche qui pourra s'accorder sur un risotto aux champignons._x000D_
_x000D_
Encépagement : Chardonnay_x000D_
_x000D_
Dégustation : robe jaune dorée ; Nez aromatique aux notes de d’acacia et de chèvrefeuille ; Bouche ample, souple et minérale apportant beaucoup de fraîcheur à la finale._x000D_
Accord mets/vin : viandes blanches crémées, poissons._x000D_
_x000D_
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t>
  </si>
  <si>
    <t>Rully</t>
  </si>
  <si>
    <t>Chassagne-Montrachet</t>
  </si>
  <si>
    <t>Puligny Montrachet</t>
  </si>
  <si>
    <t>Volnay</t>
  </si>
  <si>
    <t>Côte de Brouilly</t>
  </si>
  <si>
    <t>Gewurztraminer</t>
  </si>
  <si>
    <t>Portugal</t>
  </si>
  <si>
    <t>Espagne</t>
  </si>
  <si>
    <t>Argentine</t>
  </si>
  <si>
    <t>Chili</t>
  </si>
  <si>
    <t>Etats-Unis</t>
  </si>
  <si>
    <t>Allemagne</t>
  </si>
  <si>
    <t>Liban</t>
  </si>
  <si>
    <t>Afrique du Sud</t>
  </si>
  <si>
    <t>Australie</t>
  </si>
  <si>
    <t>Nouvelle Zélande</t>
  </si>
  <si>
    <t>Maroc</t>
  </si>
  <si>
    <t>Un Aloxe Corton structuré et élégant pour accompagner un boeuf sauce piquante._x000D_
_x000D_
Encépagement : Pinot noir_x000D_
_x000D_
Dégustation : robe pourpre, nez complexe sur des notes de fruits rouges, de légères épices et de musc, bouche ronde, tanins fins, bel équilibre avec le bois._x000D_
Accord mets/vin : volailles, joue de boeuf, fromage affiné, cuisine épicé, viande rouge._x000D_
_x000D_
Existe en 75cl._x000D_
_x000D_
Domaine familial depuis des années, le Domaine Maldant-Pauvelot s’étend sur 18 Ha sur les Grands Terroirs de Bourgogne. Jean-Luc Maldant reprends les reines en 2009 et installe le domaine dans la qualité de ses produits.</t>
  </si>
  <si>
    <t>Côtes du Rhône Visan</t>
  </si>
  <si>
    <t>IGP Côtes de Gascogne</t>
  </si>
  <si>
    <t>Bergerac</t>
  </si>
  <si>
    <t>Buzet</t>
  </si>
  <si>
    <t>Marcillac</t>
  </si>
  <si>
    <t>Pacherenc du Vic Bhil</t>
  </si>
  <si>
    <t>Jurançon</t>
  </si>
  <si>
    <t>Côtes du Languedoc</t>
  </si>
  <si>
    <t>Cabrières</t>
  </si>
  <si>
    <t>Limoux</t>
  </si>
  <si>
    <t>IGP Haute Vallée de l'Aude</t>
  </si>
  <si>
    <t>Jus de Fruits</t>
  </si>
  <si>
    <t>25 cl</t>
  </si>
  <si>
    <t>St Julien</t>
  </si>
  <si>
    <t>Loupiac</t>
  </si>
  <si>
    <t>Un champagne fin et aromatique pour l'apéritif ou un dessert aux fruits frais. _x000D_
_x000D_
Encépagement : Chardonnay, Pinot noir, Pinot meunier_x000D_
_x000D_
Dégustation : Bulles fines, nez aux notes de fruits jaunes et exotiques ; bouche ample aux notes de fruits frais._x000D_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</si>
  <si>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30 gr</t>
  </si>
  <si>
    <t>50 gr</t>
  </si>
  <si>
    <t>Côte Rôtie</t>
  </si>
  <si>
    <t>Sancerre</t>
  </si>
  <si>
    <t>Vin Muté</t>
  </si>
  <si>
    <t>Tartinables</t>
  </si>
  <si>
    <t>80 gr</t>
  </si>
  <si>
    <t>Cornichons</t>
  </si>
  <si>
    <t>Coteaux du Languedoc</t>
  </si>
  <si>
    <t>Patrimonio</t>
  </si>
  <si>
    <t>Muscat du Cap Corse</t>
  </si>
  <si>
    <t>100 gr</t>
  </si>
  <si>
    <t>125 gr</t>
  </si>
  <si>
    <t>Maranges 1er Cru</t>
  </si>
  <si>
    <t>Composition Paniers</t>
  </si>
  <si>
    <t>Jura</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</si>
  <si>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Magnum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</si>
  <si>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Mousseux doux, léger et aérien qui saura accompagner tout type de dessert, des crèpes ou des gauffres._x000D_
_x000D_
Encépagement : Muscat petit grain_x000D_
_x000D_
Dégustation : Bulles Fines, nez aux notes de fruits frais et de raisin de muscat ; bouche équilibré entre sucrosité et fraîcheur._x000D_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</si>
  <si>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Côtes du Roussillon</t>
  </si>
  <si>
    <t>Grèce</t>
  </si>
  <si>
    <t>Un Côtes de Provence rouge épicé et fruité. Idéal sur une côte de boeuf grillée._x000D_
_x000D_
Encépagement : Syrah, Grenache._x000D_
_x000D_
Dégustation : Robe rouge sombre, Nez expressif fruité et poivré, Bouche souple, légèrement épicée aux notes gourmandes de fruits rouges._x000D_
Accord mets/vin : tapas, mezzés, grillades_x000D_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</si>
  <si>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blanc sec, minérale qui pourra accompgner un plateau de fruits de mer._x000D_
_x000D_
Encépagement : Rolle_x000D_
_x000D_
Dégustation : Nez fin et délicat sur des arômes de pêche, abricot. La bouche est riche sur des notes de fruits blancs et de fleurs. La finale est saline et légèrement iodée._x000D_
Accord mets/vin : Fruits de mer, poissons fins, coquillages._x000D_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</si>
  <si>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Magnum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</si>
  <si>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rosé sec, minéral et élégant qui pourra accompagner une bouillabaisse._x000D_
_x000D_
Encépagement : Syrah, Grenache et Cinsault._x000D_
_x000D_
Dégustation : Robe rose clair ; Nez expressif, fruité et plein de fraîcheur ; Bouche minérale aux notes de petits fruits des bois, fraise, framboise._x000D_
Accord mets/vin : tapas, apéritifs, grillades._x000D_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</si>
  <si>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La Londe rosé d'une grande finesse, idéal sur des grillades ou une paella._x000D_
_x000D_
Encépagement : Grenache, cinsault_x000D_
_x000D_
Dégustation : Nez subtil sur des notes d'agrumes confits. La bouche est fraîche, ample aux saveurs de pêches blanches. La finale est bien équilibrée et élégante._x000D_
Accord mets/vin : crustacés ou des poissons fins._x000D_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</si>
  <si>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Chorey-les-beaune rouge structuré et charnue, idéal sur une côte de boeuf._x000D_
_x000D_
Encépagement : Pinot noir_x000D_
_x000D_
Dégustation : robe rouge clair, nez de fruits noirs bien mûrs, bouche ronde et aérienne, tanins fins et boisé équilibré._x000D_
Accord mets/vin : volailles rôties, gibiers à plumes._x000D_
_x000D_
Existe en 75cl._x000D_
_x000D_
Domaine familial depuis des années, le Domaine Maldant-Pauvelot s’étend sur 18 Ha sur les Grands Terroirs de Bourgogne. Jean-Luc Maldant reprends les reines en 2009 et installe le domaine dans la qualité de ses produits.</t>
  </si>
  <si>
    <t>Un Savigny-les-beaune rouge plein de finesse et de fruit pouvant s'accorder avec un faux filet frites._x000D_
_x000D_
Encépagement : Pinot Noir_x000D_
_x000D_
Dégustation : Robe foncé profond ; Nez aux notes de fruits noirs, d’épices et de poivre noir ; Bouche ample, poivrée avec es tanins souples et une finale pleine de finesse et de légèretée._x000D_
Accord mets/vin : lapin rôti en sauce, queue de lotte au vin rouge._x000D_
_x000D_
Existe en 75cl._x000D_
_x000D_
Domaine familial depuis des années, le Domaine Maldant-Pauvelot s’étend sur 18 Ha sur les Grands Terroirs de Bourgogne. Jean-Luc Maldant reprends les reines en 2009 et installe le domaine dans la qualité de ses produits.</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</si>
  <si>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Magnum et en 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</si>
  <si>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Cornas</t>
  </si>
  <si>
    <t>Crémant de Limoux</t>
  </si>
  <si>
    <t>Un Champagne aux bulles fines sur des notes de fruits exotiques qui s'accordera parfaitement sur un dessert aux fruits frais._x000D_
_x000D_
Encépagement : Pinot noir, Chardonnay_x000D_
_x000D_
Dégustation : Bulles fines, nez aux notes de fruits à noyaux et agrumes ; bouche équilibrée, ample, fraîche aux notes de fruits jaune._x000D_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</si>
  <si>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Magnum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</si>
  <si>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blanc sec, ample et légèrement boisé pour accompagner un risotto aux champignons._x000D_
_x000D_
Encépagement : Rolle élevé en fût de chêne_x000D_
_x000D_
Dégustation : Nez sur des notes de fleurs d'acacia et de noisette. La bouche est ronde, équilibrée sur des notes toastées, vanillées. La finale est pleine de fraîcheur et saline._x000D_
Accord mets/vin : Saint-Jacques, crustacés ou viandes blanches._x000D_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</si>
  <si>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rouge puissant et charnue qui accompagnera à merveille une daube provençale._x000D_
_x000D_
Encépagement : Syrah, mourvèdre élevé en fût de chêne._x000D_
_x000D_
Dégustation : Nez intense de garrigue et de fruits noirs. La bouche est puissante et généreuse avec des saveurs de fruits noirs et des notes toastées. La finale est épicée et saline._x000D_
Accord mets/vin : Viandes grillées, plats mijotés._x000D_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</si>
  <si>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Côtes d'Auvergne</t>
  </si>
  <si>
    <t>160 gr</t>
  </si>
  <si>
    <t>130 gr</t>
  </si>
  <si>
    <t>Macon Fuissé</t>
  </si>
  <si>
    <t>Viré-Clessé</t>
  </si>
  <si>
    <t>Saint Véran</t>
  </si>
  <si>
    <t>Rully 1er Cru</t>
  </si>
  <si>
    <t>Volnay 1er cru</t>
  </si>
  <si>
    <t>Gevrey-Chambertin</t>
  </si>
  <si>
    <t>Marsannay</t>
  </si>
  <si>
    <t>Un Vin Blanc sec et floral, idéal pour vos évènement familliaux ou sur une paella._x000D_
_x000D_
Encépagement : Chardonnay._x000D_
_x000D_
Dégustation : sec, rond et frais aux notes de fruits secs et de fruits à chair blanche._x000D_
Accord mets/vin : apéritif, viande viande, poisson._x000D_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</si>
  <si>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rouge léger et fruité, idéal sur des grillades ou un plateau de charcuterie._x000D_
_x000D_
Encépagement : Merlot._x000D_
_x000D_
Dégustation : rond, souple et gourmand aux notes de myrtilles et de framboises._x000D_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</si>
  <si>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rosé léger, fruité et festif, idéal en apéritif ou sur des grillades._x000D_
_x000D_
Encépagement : Caladoc, Muscat._x000D_
_x000D_
Dégustation : sec, gourmand et frais aux notes de petits fruits rouges et de bonbons anglais._x000D_
Accord mets/vin : apéritif, viande viande, grillades, salade d’été._x000D_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</si>
  <si>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fruité et légèrement épicé pour accompagner vos grillades ou un faux filet frites._x000D_
_x000D_
Encépagement : Grenache, Syrah et Marselan._x000D_
_x000D_
Dégustation : puissant et charmeur aux notes de fruits rouges et de cacao avec des tannins soyeux._x000D_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</si>
  <si>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Autriche</t>
  </si>
  <si>
    <t>Un Côtes de Provence rosé sec, minéral et élégant qui pourra accompagner une bouillabaisse._x000D_
_x000D_
Encépagement : Syrah, Grenache et Cinsault._x000D_
_x000D_
Dégustation : Robe rose clair ; Nez expressif, fruité et plein de fraîcheur ; Bouche minérale aux notes de petits fruits des bois, fraise, framboise._x000D_
Accord mets/vin : tapas, apéritifs, grillades._x000D_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</si>
  <si>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Bourgogne aligoté sec et aromatique, idéal pour raclette ou une tartiflette._x000D_
_x000D_
Encépagement : Aligoté_x000D_
_x000D_
Dégustation : robe jaune pâle, nez aromatique aux notes d’agrumes et de pierre à fusil, bouche légèrement iodée, fraîche._x000D_
Accord mets/vin : plateau de fruits de mer, poisson._x000D_
_x000D_
Existe en 75cl._x000D_
_x000D_
Domaine familial depuis des années, le Domaine Maldant-Pauvelot s’étend sur 18 Ha sur les Grands Terroirs de Bourgogne. Jean-Luc Maldant reprends les reines en 2009 et installe le domaine dans la qualité de ses produits.</t>
  </si>
  <si>
    <t>Un Bourgogne Chardonnay ample, beurré et brioché qui accompagnera à merveille un ristto aux champignons._x000D_
_x000D_
Encépagement : Chardonnay_x000D_
_x000D_
Dégustation : robe jaune pâle, nez brioché, beurré et frais, bouche ronde et minérale, bel équilibre et notes de fruits blancs._x000D_
Accord mets/vin : fruits de mer, poisson._x000D_
_x000D_
Existe en 75cl._x000D_
_x000D_
Domaine familial depuis des années, le Domaine Maldant-Pauvelot s’étend sur 18 Ha sur les Grands Terroirs de Bourgogne. Jean-Luc Maldant reprends les reines en 2009 et installe le domaine dans la qualité de ses produits.</t>
  </si>
  <si>
    <t>Un crémant de Bourgogne frais et fruité pour accompagner un apéritif entre amis ou un dessert._x000D_
_x000D_
Encépagement : Pinot noir, Gamay_x000D_
_x000D_
Dégustation : Bulles fines, Nez gourmand et fruité, Bouche structurée et pleine de vivacité avec toutes les notes du raisin. Finale aromatique et équilibrée._x000D_
_x000D_
Joseph Cartron est une maison familiale depuis 1882, ce crémant Blanc de Noirs A.O.C. est exclusivement élaboré à partir de cépages bourguignons.</t>
  </si>
  <si>
    <t>Gaillac</t>
  </si>
  <si>
    <t>IGP Ile de Beauté</t>
  </si>
  <si>
    <t>Corse Calvi</t>
  </si>
  <si>
    <t>Cairanne</t>
  </si>
  <si>
    <t>St Amour</t>
  </si>
  <si>
    <t>Chiroubles</t>
  </si>
  <si>
    <t>Fleurie</t>
  </si>
  <si>
    <t>Moulin à Vent</t>
  </si>
  <si>
    <t>Côtes de Blaye</t>
  </si>
  <si>
    <t>Géorgie</t>
  </si>
  <si>
    <t>Un Champagne Blanc de blanc floral et frais qui pourra accompagner une tarte au citron merenguée._x000D_
_x000D_
Encépagement : Chardonnay_x000D_
_x000D_
Dégustation : Bulles fines, nez aux notes d’agrumes et de fleur d’oranger ; Bouche rafraichissante avec une superbe effervescence._x000D_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</si>
  <si>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Un Champagne élégant et fruité. Idéal en apéritif. _x000D_
_x000D_
Encépagement : Pinot noir, Pinot meunier_x000D_
_x000D_
Dégustation : Bulles fines, nez intense et complexe aux notes épicées , Bouche pleine de maturité et d'arômes de fruits confits et compotés. Finale d'une grande finesse et bien équilibrée._x000D_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</si>
  <si>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Un Champagne frais et floral. Idéal sur un dessert aux fruits frais._x000D_
_x000D_
Encépagement : Chardonnay_x000D_
_x000D_
Dégustation : Bulles fines, nez intense et complexe aux notes patissière et de fruits blancs ; Bouche ample, gourmande et éclatante d'arômes de fruits blancs._x000D_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</si>
  <si>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Touraine</t>
  </si>
  <si>
    <t>Un Champagne Etra Brut fins et complexe. Idéal sur un plateau de fruits mer ou en apéritif._x000D_
_x000D_
Encépagement : Pinot noir, Chardonnay_x000D_
_x000D_
Dégustation : Bulles fines, nez aux notes d’agrumes et de pêche; bouche beurrée, briochée aux abricots confits. La finale est fraîche et longue._x000D_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</si>
  <si>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Brune</t>
  </si>
  <si>
    <t>Triple</t>
  </si>
  <si>
    <t>IGP Landes</t>
  </si>
  <si>
    <t>IGP Comte Tolosan</t>
  </si>
  <si>
    <t>Maury</t>
  </si>
  <si>
    <t>Un Santenay plein de finesse et de fruits. Parfait sur des grillades._x000D_
_x000D_
Encépagement : Pinot Noir_x000D_
_x000D_
Dégustation : Robe rouge sombre ; Nez fruité de fruits rouges, de violette et de réglisse ; Bouche ample, charpentée avec des tanins fermes et discrets._x000D_
Accord mets/vin : grillades, gibier._x000D_
_x000D_
Existe en 75cl. ._x000D_
_x000D_
Domaine familial depuis des années, le Domaine Maldant-Pauvelot s’étend sur 18 Ha sur les Grands Terroirs de Bourgogne. Jean-Luc Maldant reprends les reines en 2009 et installe le domaine dans la qualité de ses produits.</t>
  </si>
  <si>
    <t>Un Pouilly-Fuissé d'une belle complexité aromatique et minéral. Il accompagnera à merveille un dorade en sauce citron. _x000D_
_x000D_
Encépagement : Chardonnay_x000D_
_x000D_
Dégustation : Robe jaune pâle ; Nez aromatique aux notes de fleurs blanches et de noisette ; Bouche ample aux arômes d’agrumes._x000D_
Accord mets/vin : crustacés, volaille en sauce crémée, fromage frais._x000D_
_x000D_
C’est Antoine Forest l’arrière grand père de Chloé Bayon qui fit l’acquisition de la propriété en 1933, puis les vignes n’ont plus été exploitées par la famille durant 2 générations._x000D_
Chloé a grandi à Nice, a fait des études de viticulture et d’oenologie et a décidé de reprendre ce domaine où règne l’âme de ses ancêtres et leur passion pour le vin._x000D_
Le domaine compte 9,6 ha de Pouilly Fuissé, 2 ha de Mâcon Solutré-Pouilly, 1 ha de Mâcon villages et 0,88 ha de Saint Véran.</t>
  </si>
  <si>
    <t>Un Champagne Grand Cru Rosé aux bulles fines et aux notes élégantes de petits fruits rouges. Idéal sur un dessert aux fruits rouges._x000D_
_x000D_
Encépagement : Pinot noir, Chardonnay_x000D_
_x000D_
Dégustation : Bulles fines ; Nez subtile de fruits rouges ; Bouche ample, fraîche aux notes de fraises des bois._x000D_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</si>
  <si>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Régnié</t>
  </si>
  <si>
    <t>Menetou Salon</t>
  </si>
  <si>
    <t>Pernand Vergelesses</t>
  </si>
  <si>
    <t>Terrasses du Larzac</t>
  </si>
  <si>
    <t>Morey St Denis</t>
  </si>
  <si>
    <t>Un Côte de Provence blanc sec, minérale qui pourra accompgner un plateau de fruits de mer._x000D_
_x000D_
Encépagement : Rolle_x000D_
_x000D_
Dégustation : Nez fin et délicat sur des arômes de pêche, abricot. La bouche est riche sur des notes de fruits blancs et de fleurs. La finale est saline et légèrement iodée._x000D_
Accord mets/vin : Fruits de mer, poissons fins, coquillages._x000D_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</si>
  <si>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90 gr</t>
  </si>
  <si>
    <t>180 gr</t>
  </si>
  <si>
    <t>Un Chorey-les-beaune blanc beurré et brioché, parfait sur une blanquette de veau._x000D_
_x000D_
Encépagement : Chardonnay_x000D_
_x000D_
Dégustation : robe jaune or, nez noisette et fruits blancs, fleurs blanches, bouche ronde avec une belle acidité donnant une finale persistante._x000D_
Accord mets/vin : poisson en sauce, jambon de Serrano, fromage._x000D_
_x000D_
Existe en 75cl._x000D_
_x000D_
Domaine familial depuis des années, le Domaine Maldant-Pauvelot s’étend sur 18 Ha sur les Grands Terroirs de Bourgogne. Jean-Luc Maldant reprends les reines en 2009 et installe le domaine dans la qualité de ses produits.</t>
  </si>
  <si>
    <t>Un Savigny-les-beaune blanc floral et brioché qui pourra accompagner une dorade en papillote._x000D_
_x000D_
Encépagement : Chardonnay_x000D_
_x000D_
Dégustation : Robe jaune doré ; Nez aux notes de fleurs blanches et de noisettes ; Bouche puissante et bien équilibrée et une belle longueur._x000D_
Accord mets/vin : poisson en sauce au beurre blanc, fromage._x000D_
_x000D_
Existe en 75cl._x000D_
_x000D_
Domaine familial depuis des années, le Domaine Maldant-Pauvelot s’étend sur 18 Ha sur les Grands Terroirs de Bourgogne. Jean-Luc Maldant reprends les reines en 2009 et installe le domaine dans la qualité de ses produits.</t>
  </si>
  <si>
    <t>Un Côtes de Provence rouge épicé et fruité. Idéal sur une côte de boeuf grillée._x000D_
_x000D_
Encépagement : Syrah, Grenache._x000D_
_x000D_
Dégustation : Robe rouge sombre, Nez expressif fruité et poivré, Bouche souple, légèrement épicée aux notes gourmandes de fruits rouges._x000D_
Accord mets/vin : tapas, mezzés, grillades_x000D_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</si>
  <si>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Petit Chablis minéral et aromatique pour accompagner un plateau de fruits de mer._x000D_
_x000D_
Encépagement : Chardonnay_x000D_
_x000D_
Dégustation : Robe or blanc ; Nez jeune, frais, floral et fruité ; Bouche sur les agrumes et bien minérale. Finale fraîche et parfumée._x000D_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</si>
  <si>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Petit Chablis</t>
  </si>
  <si>
    <t>Grès de Montpellier</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</si>
  <si>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</si>
  <si>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</si>
  <si>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</si>
  <si>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120 gr</t>
  </si>
  <si>
    <t>170 gr</t>
  </si>
  <si>
    <t>Macon Milly</t>
  </si>
  <si>
    <t>Macon La Roche</t>
  </si>
  <si>
    <t>Macon Serrières</t>
  </si>
  <si>
    <t>Un Savigny-les-beaune 1er Cru blanc d'une grande finesse. Idéal sur un risotto aux champignons. _x000D_
_x000D_
Encépagement : Chardonnay_x000D_
_x000D_
Dégustation : Robe jaune doré ; Nez aux notes de fleurs blanches, de beurre frais et de noisettes ; Bouche équilibrée, harmonieuse entre minéralité et onctuosité._x000D_
Accord mets/vin : poisson en sauce, risotto, fromage._x000D_
_x000D_
Domaine familial depuis des années, le Domaine Maldant-Pauvelot s’étend sur 18 Ha sur les Grands Terroirs de Bourgogne. Jean-Luc Maldant reprends les reines en 2009 et installe le domaine dans la qualité de ses produits.</t>
  </si>
  <si>
    <t>Un Beaune 1er Cru rouge élégant et soyeux. Idéal sur un boeuf bourguignon._x000D_
_x000D_
Encépagement : Pinot Noir_x000D_
_x000D_
Dégustation : Robe rouge pourpre ; Nez friand aux notes de groseilles ; Bouche élégante, gourmande, juteuse aux tanins bien enrobés._x000D_
Accord mets/vin : gibier, fromage à caractère._x000D_
_x000D_
Domaine familial depuis des années, le Domaine Maldant-Pauvelot s’étend sur 18 Ha sur les Grands Terroirs de Bourgogne. Jean-Luc Maldant reprends les reines en 2009 et installe le domaine dans la qualité de ses produits.</t>
  </si>
  <si>
    <t>Un Aloxe Corton 1er Cru rouge complexe et intense, parfait pour une côte de boeuf maturée et grillée au barbecue._x000D_
_x000D_
Encépagement : Pinot Noir_x000D_
_x000D_
Dégustation : Robe rouge sombre ; Nez complexe, plein de finesse aux notes de griottes confites ; Bouche structurée, harmonieuse, élégante et généreuse de fruits noirs. Finale complexe et longue. Un 1er cru admirable._x000D_
Accord mets/vin : gibier, viande rouge, fromage affiné._x000D_
_x000D_
Domaine familial depuis des années, le Domaine Maldant-Pauvelot s’étend sur 18 Ha sur les Grands Terroirs de Bourgogne. Jean-Luc Maldant reprends les reines en 2009 et installe le domaine dans la qualité de ses produits.</t>
  </si>
  <si>
    <t>30 cl</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</si>
  <si>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Magnum et en 50cl.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</si>
  <si>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Collines Rhodaniennes</t>
  </si>
  <si>
    <t>IGP Terres du Midi</t>
  </si>
  <si>
    <t>Côtes du Jura</t>
  </si>
  <si>
    <t>62 cl</t>
  </si>
  <si>
    <t>Reuilly</t>
  </si>
  <si>
    <t>Un Bourgogne Aligoté sec et floral. Idéal pour un apéritif entre amis ou une raclette._x000D_
_x000D_
Encépagement : Aligoté_x000D_
_x000D_
Dégustation : Robe or pâle ; Nez floral aux notes de fruits blancs,  ; Bouche souple aux arômes de fleurs blanches et de noisettes._x000D_
Accord mets/vin : apéritif, charcuterie/fromage, poissons en sauces._x000D_
_x000D_
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t>
  </si>
  <si>
    <t>Un Montagny 1er Cru blanc sec, rond et floral. Parfait sur une blanquette de veau._x000D_
_x000D_
Encépagement : Chardonnay_x000D_
_x000D_
Dégustation : Robe jaune dorée ; Nez floral et minérale aux notes de fruits blancs,  ; Bouche puissante et longue aux arômes de miel et de coing confits._x000D_
Accord mets/vin : viandes blanches crémées, poissons._x000D_
_x000D_
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t>
  </si>
  <si>
    <t>Givry 1er cru</t>
  </si>
  <si>
    <t xml:space="preserve">Un Crémant de Bourgogne fin et complexe pour accompagner un dessert aux fruits frais._x000D_
_x000D_
Encépagement : Pinot noir, Chardonnay, Gamay, Aligoté_x000D_
_x000D_
Dégustation : Bulles élégantes et fines ; Nez aux notes de fruits blancs ; Bouche ample, gourmande et équilibrée._x000D_
Accord mets/vin : apéritif, dessert, poisson noble en sauce blanche._x000D_
_x000D_
Les multiples failles qui découpent notre région ont donné naissance à autant de terrains différents par leur nature, leur orientation et leur âge. Les vignes se situent en Côte Chalonnaise et dans le nord du Mâconnais. Ses raisins proviennent des sols argilo-calcaires à argilo siliceux sur l’aire d’appellation Bourgogne. </t>
  </si>
  <si>
    <t>Un Mercurey rouge d'une belle complexité aromatique et qui pourra s'accorder sur une côte de boeuf grillée au feu de bois._x000D_
_x000D_
Encépagement : Pinot noir_x000D_
_x000D_
Dégustation : Robe rouge profond ; Nez aux notes de petits fruits rouges ; Bouche riche et complexe aux arômes de framboise, fraise, cerise. Un vin puissant et charnu._x000D_
Accord mets/vin : viandes grillées._x000D_
_x000D_
Un regroupement de vignerons bourguignons passionnés. Au coeur de la Côte Chalonnaise, Mercurey est une des plus importantes appellations de la Bourgogne. Protégée des vents humides par ses coteaux, le vignoble s’étend entre 230 et 320 mètres d’altitude. Sols argilo-calcaires et marno-calcaires particulièrement propices au Pinot Noir.</t>
  </si>
  <si>
    <t>Un Beaujolais blanc rond, sec et complexe. Il pourra s'accorder sur une blanquette de veau._x000D_
_x000D_
Encépagement : Chardonnay_x000D_
_x000D_
Dégustation : Robe or clair ; Nez aromatique aux notes d’acacia, de chèvrefeuille ; Bouche ronde et souple aux arômes d’agrumes._x000D_
Accord mets/vin : apéritif, poisson, viande blanche._x000D_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</si>
  <si>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plein de finesse qui pourra accompagner un faux filet frites._x000D_
_x000D_
Encépagement : Gamay_x000D_
_x000D_
Dégustation : Robe rouge pourpre ; Nez aromatique aux notes de fruits rouges ; Bouche ample, fruitée et structurée avec des tanins soyaux _x000D_
Accord mets/vin : viande rouge, viande blanche._x000D_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</si>
  <si>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structuré et fruité. Idéal pour boeuf bourguignon._x000D_
_x000D_
Encépagement : Gamay_x000D_
_x000D_
Dégustation : Robe rouge rubis ; Nez aromatique aux notes de griottes confites ; Bouche fruitée et souple aux tanins soyeux et longue finale._x000D_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</si>
  <si>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Chablis ample et légèrement boisé qui pourra accompagner à merveille une dorade grillée. _x000D_
_x000D_
Encépagement : Chardonnay vieillit en fût de chêne_x000D_
_x000D_
Dégustation : Robe or blanc ; Nez fin aux notes d’agrumes et de fruits blanc ; Bouche minérale, équilibrée, élégante et iodée._x000D_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</si>
  <si>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75cl et en 50cl.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</si>
  <si>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75cl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</si>
  <si>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Magnum et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</si>
  <si>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Cru du Beaujolais rouge complexe et élégant, idéal sur un suprême de volaille légèrement relevé._x000D_
_x000D_
Encépagement : Gamay_x000D_
_x000D_
Dégustation : Robe rouge rubis ; Nez aromatique aux notes de fruits rouges ; Bouche fruitée et équilibrée sur des arômes de pivoine et d’iris._x000D_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</si>
  <si>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Rivesaltes</t>
  </si>
  <si>
    <t>Un Côte de Provence rouge puissant et gourmand qui pourra accompagner une entrecôte sauce au cèpes._x000D_
_x000D_
Encépagement : Syrah, mourvèdre élevé en fût de chêne._x000D_
_x000D_
Dégustation : Nez aux notes de fruits noirs. La bouche est ample aux saveurs de cassis, de mûre avec des tanins fins et une finale longue._x000D_
Accord mets/vin : gibier ou des viandes rouges grillées._x000D_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</si>
  <si>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Baux de Provence</t>
  </si>
  <si>
    <t>Bourbons</t>
  </si>
  <si>
    <t>Un Champagne fins et fruité. Parfait sur un fraisier._x000D_
_x000D_
Encépagement : Chardonnay, Pinot noir, Pinot meunier_x000D_
_x000D_
Dégustation : Bulles fines, nez subtil aux notes délicates de fruits rouges ; Bouche fraiche, ample et gourmande aux notes de cerises et de griottes._x000D_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</si>
  <si>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75cl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</si>
  <si>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Magnum et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</si>
  <si>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Magnum et en 75cl.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</si>
  <si>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Téquilas</t>
  </si>
  <si>
    <t>Un Champagne Blanc de Blanc floral, puissant et brioché d'une grande finesse. A déguster sur un plateau de fruits mer._x000D_
_x000D_
Encépagement : Chardonnay_x000D_
_x000D_
Dégustation : Bulles fines, nez délicats et floral aux notes d’acacia et d’agrumes ; bouche ample, structurée sur une finale plein de fraicheur._x000D_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</si>
  <si>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Millésimé aux bulles fines et d'une grande complexité aromatique. Idéal sur un plateau de mer ou sur dessert aux fruits frais._x000D_
_x000D_
Encépagement : Chardonnay et Pinot noir._x000D_
_x000D_
Dégustation : Bulles fines, Nez aux notes de fruits jaunes et de fruits secs ; Bouche ample, structurée sur une finale pleine de fraicheur des notes d’épices._x000D_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</si>
  <si>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Cru du Beaujolais rouge d'une belle complexité aromatique s'alliant parfaitement avec des côtelettes d'agneau grillées. _x000D_
_x000D_
Encépagement : Gamay (vieilles vignes)_x000D_
_x000D_
Dégustation : Robe rouge rubis ; Nez aromatique aux notes de griottes confites ; Bouche puissante et souple aux tanins fins._x000D_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</si>
  <si>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structuré et plein de finesse qui pourra accompagner une côte de boeuf._x000D_
_x000D_
Encépagement : Gamay_x000D_
_x000D_
Dégustation : Robe rouge intense ; Nez aromatique aux notes de fruits noirs ; Bouche charnue, intense et souple sur des notes de griottes confites. Un grand beaujolais._x000D_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</si>
  <si>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36 cl</t>
  </si>
  <si>
    <t>27 cl</t>
  </si>
  <si>
    <t>65 cl</t>
  </si>
  <si>
    <t>48 cl</t>
  </si>
  <si>
    <t>26 cl</t>
  </si>
  <si>
    <t>Un Champagne Blanc de Blanc fins, floral et fruité. Idéal pour un dessert aux fruits frais ou une salade de fruits._x000D_
_x000D_
Encépagement : Chardonnay_x000D_
_x000D_
Dégustation : Bulles fines, nez aux notes d’agrumes et floral ; bouche ample, élégante et équilibrée._x000D_
_x000D_
Existe en 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</si>
  <si>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Renommage Description</t>
  </si>
  <si>
    <t>0</t>
  </si>
  <si>
    <t>Non définie</t>
  </si>
  <si>
    <t>Aérateur de Vin Ludi-Vin + Filtre</t>
  </si>
  <si>
    <t>Carafe First Sweizel 750 ml</t>
  </si>
  <si>
    <t>Giftpack 1 Pompe + 2 Bouchons Vacuvin</t>
  </si>
  <si>
    <t>Huilier Mouries</t>
  </si>
  <si>
    <t>Marques-Verres  X 8</t>
  </si>
  <si>
    <t>Mini-Bouchon Pompe Vide Air</t>
  </si>
  <si>
    <t>Pierres à Whisky  X 8</t>
  </si>
  <si>
    <t>Pince à Champagne</t>
  </si>
  <si>
    <t>Récupérateur de Bouchon</t>
  </si>
  <si>
    <t>Sac Refroidisseur en Gel</t>
  </si>
  <si>
    <t>Set de 2 Bouchons pour pompe Vacuvin</t>
  </si>
  <si>
    <t>Support Cascade couleur Vin Blanc</t>
  </si>
  <si>
    <t>Support Cascade couleur Vin Rouge</t>
  </si>
  <si>
    <t>Tablier Cagole Brasseur Noir</t>
  </si>
  <si>
    <t>Tire-bouchon électrique Argent</t>
  </si>
  <si>
    <t>Tire-bouchon Trigger Lm350 + Coupe Capsule Platinium</t>
  </si>
  <si>
    <t>Bas Armagnac Carafe Aramis Intemporel 12 ans</t>
  </si>
  <si>
    <t>Bas Armagnac Carafe Eclat VSOP Laubade</t>
  </si>
  <si>
    <t>Bas Armagnac Laubade 1974</t>
  </si>
  <si>
    <t>Bas Armagnac Laubade 1975</t>
  </si>
  <si>
    <t>Bas Armagnac Laubade N°5 Carafe Intemporelle</t>
  </si>
  <si>
    <t>Bas Armagnac Laubade VS Carafe Signature</t>
  </si>
  <si>
    <t>Bas Armagnac VSOP Laubade</t>
  </si>
  <si>
    <t>Bitter Angostura Aromatic 20 cl</t>
  </si>
  <si>
    <t>Bourbon Woodford Reserve D.Oaked</t>
  </si>
  <si>
    <t>Calvados Pays d'Auge Roger Groult 3 ans</t>
  </si>
  <si>
    <t>Calvados Pays d'Auge Roger Groult 8 ans</t>
  </si>
  <si>
    <t>Crème Cassis Ceuillette Cartron 50 cl</t>
  </si>
  <si>
    <t>Crème de Cerise Jacoulot</t>
  </si>
  <si>
    <t>Grappa Fonteviva Con Ruta Cristiani 40°</t>
  </si>
  <si>
    <t>Floc de Gascogne Laubade Blanc</t>
  </si>
  <si>
    <t>Floc de Gascogne Laubade Rouge</t>
  </si>
  <si>
    <t>Gin 42° Mac Malden</t>
  </si>
  <si>
    <t>Liqueur Belle de Brillet 30°</t>
  </si>
  <si>
    <t>Liqueur Genepi 40° 50 cl</t>
  </si>
  <si>
    <t>Liqueur Melon Cartron 50 cl 18°</t>
  </si>
  <si>
    <t>Liqueur Pomme Verte Cartron 50 cl 20°</t>
  </si>
  <si>
    <t>Liqueur Prunelle de Bourgogne Cartron 40°</t>
  </si>
  <si>
    <t>Pastis Ricard 1 L</t>
  </si>
  <si>
    <t>Pommeau Vieux Bretagne Menhirs 17°</t>
  </si>
  <si>
    <t>Rhum Diplomatico Réserve Exclusive</t>
  </si>
  <si>
    <t>Rhum Dos Maderas 5+5 ans</t>
  </si>
  <si>
    <t>Rhum Matusalem Grande Réserve 15 Ans</t>
  </si>
  <si>
    <t>Rhum Don Papa 7 ans Philippines Tube</t>
  </si>
  <si>
    <t>Rhum Canero Reserva Especial Solera 12 ans</t>
  </si>
  <si>
    <t>Whisky Black Bottle Blended</t>
  </si>
  <si>
    <t>Whisky Campeltown Loch</t>
  </si>
  <si>
    <t>Whisky Campeltown Loch 21 ans</t>
  </si>
  <si>
    <t>Whisky Charolais Mac Malden 12 ans 50 cl</t>
  </si>
  <si>
    <t>Whisky Deanston 12 ans</t>
  </si>
  <si>
    <t>Whisky Froggy Mac Malden 70 cl</t>
  </si>
  <si>
    <t>Whisky Glengoyne 10 ans</t>
  </si>
  <si>
    <t>Whisky Johnny Hepp Single Malt</t>
  </si>
  <si>
    <t>Whisky Ledaig 10 ans Isle of Mule</t>
  </si>
  <si>
    <t>Whisky Lindrum Blended 12 ans</t>
  </si>
  <si>
    <t>Whisky Pig's Nose</t>
  </si>
  <si>
    <t>Whisky Smokhead</t>
  </si>
  <si>
    <t>Whisky Tobermory 12 ans</t>
  </si>
  <si>
    <t>Whisky White Bresse Mac Malden 50 cl</t>
  </si>
  <si>
    <t>BIB Vin de France Rosé Gris 10 L Domaines Margarot</t>
  </si>
  <si>
    <t>BIB Vin de France Rosé Gris 5 L Domaines Margarot</t>
  </si>
  <si>
    <t>Support Cascade couleur Vin Rosé</t>
  </si>
  <si>
    <t>BIB IGP OC Merlot Rouge 10 L Domaines Margarot</t>
  </si>
  <si>
    <t>BIB IGP OC Merlot Rouge 3 L Domaines Margarot</t>
  </si>
  <si>
    <t>BIB IGP OC Merlot Rouge 5 L Domaines Margarot</t>
  </si>
  <si>
    <t>BIB Vin de France Rosé Fruité 10L Domaines Margarot</t>
  </si>
  <si>
    <t>BIB Vin de France Rosé Fruité 5 L Domaines Margarot</t>
  </si>
  <si>
    <t>Brouilly Rouge Clos Baty</t>
  </si>
  <si>
    <t>Beaujolais Villages Rouge Clos Baty</t>
  </si>
  <si>
    <t>Actif</t>
  </si>
  <si>
    <t>Cdes fournisseur</t>
  </si>
  <si>
    <t>Stock disponible</t>
  </si>
  <si>
    <t>Stock</t>
  </si>
  <si>
    <t>Un vin blanc sec aux notes de pêche blanche pour accompagner un suprême de volaille purée de patate douce._x000D_
_x000D_
Encépagement : Pinot noir._x000D_
_x000D_
Dégustation : Robe jaune pâle ; Nez aux notes de fruits blancs et floral ; Bouche fraiche, aromatique et minérale. _x000D_
Accord mets/vin : viande blanche, poissons fins._x000D_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</si>
  <si>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Verre à champagne d’une capacité de 27cl._x000D_
_x000D_
Verre soufflé en cristallin. idéal pour apprécier la finesse des bulles de votre champagne._x000D_
_x000D_
Vendu par 4.</t>
  </si>
  <si>
    <t>4 VERRES AUTHENTIS 36 CL SPIEGELAU</t>
  </si>
  <si>
    <t>Verre à vin rouge et blanc d’une capacité de 36cl._x000D_
_x000D_
La Gamme Authentis est un verre soufflé en cristallin. Sa forme ronde et évasée favorise sa prise en main et permet une diffusion parfaite du bouquet aromatique de votre vin._x000D_
_x000D_
Vendu par 4.</t>
  </si>
  <si>
    <t>Verre à vin rouge et blanc d’une capacité de 48cl._x000D_
_x000D_
La Gamme Authentis est un verre soufflé en cristallin. Sa forme ronde et évasée favorise sa prise en main et permet une diffusion parfaite du bouquet aromatique de votre vin._x000D_
_x000D_
Vendu par 4.</t>
  </si>
  <si>
    <t>Verre à vin rouge et blanc d’une capacité de 65cl._x000D_
_x000D_
La Gamme Authentis est un verre soufflé en cristallin. Sa forme ronde et évasée favorise sa prise en main et permet une diffusion parfaite du bouquet aromatique de votre vin._x000D_
_x000D_
Vendu par 4.</t>
  </si>
  <si>
    <t>Verre à vin rouge et blanc d’une capacité de 26cl._x000D_
_x000D_
La Gamme Expert est un verre soufflé en cristallin. Equilibré et précis, il est parfaitement adapté à la dégustation du vin._x000D_
_x000D_
Vendu par 6.</t>
  </si>
  <si>
    <t>Un vin blanc argentin sec et fruité. Idéal sur un cabillaud en papillote._x000D_
_x000D_
Encépagement : Torrontes_x000D_
_x000D_
Dégustation : Robe jaune pâle ; Nez intense et délicat aux notes florales et d’agrumes ; Bouche fraîche aux notes de pamplemousse et de poire._x000D_
Accord mets/vin : apéritif, poissons, plats exotiques._x000D_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</si>
  <si>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argentin structuré et fruité. Idéal sur un faux filet frites._x000D_
_x000D_
Encépagement : Malbec_x000D_
_x000D_
Dégustation : Robe rouge brillante ; Nez intense, fruité aux notes de vanille et de café ; Bouche fruitée, fraîche et suave._x000D_
Accord mets/vin : grillades, viandes rouges._x000D_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</si>
  <si>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américain sec et boisé. Idéal sur une blanquette de veau._x000D_
_x000D_
Encépagement : Chardonnay_x000D_
_x000D_
Dégustation : Robe jaune dorée ; Nez boisé, intense aux arômes de fruits jaunes; Bouche ample aux notes de noisettes grillées, de fruits exotiques._x000D_
Accord mets/vin : produits de la mer,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</si>
  <si>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américain charnue et gourmand. Idéal sur un carré d'agneau grillé au four._x000D_
_x000D_
Encépagement : Zinfandel_x000D_
_x000D_
Dégustation : Robe rouge sombre ; Nez intense aux arômes de fruits noirs ; Bouche soyeuse, au saveurs de cassis, mûre et d’épices avec plein d’élégance._x000D_
Accord mets/vin : gibier,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</si>
  <si>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Armagnac 12 ans d’une incroyable puissance et complexité aromatique. Idéal en digestif ou sur des fraises gariguettes._x000D_
_x000D_
Provenance : France (Landes et Lot-et-Garonne)_x000D_
_x000D_
Cépages : Ugni blanc, Folle blanche, Baco et Colombard_x000D_
_x000D_
Vieillissement : assemblage de 15 eaux-de-vie de 12 à 20 ans vieillies en fûts de chêne._x000D_
_x000D_
Dégustation : Robe ambrée foncée ; Nez de fruits confits, vanille, pruneaux et d’épices ; Bouche racée, puissante et riche. Son rancio typique des vieux bas armagnacs est net et persistant._x000D_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</si>
  <si>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riche et élégant. Idéal en apéritif ou en digestif._x000D_
_x000D_
Provenance : France (Landes et Lot-et-Garonne)_x000D_
_x000D_
Cépages : Ugni blanc et Folle blanche_x000D_
_x000D_
Vieillissement : 6 à 12 ans en fûts de chêne._x000D_
_x000D_
Dégustation : Robe jaune doré ; Nez de fruits mûrs, vanille, prune et d’agrumes ; Bouche suave, délicat d’une belle longueur sur des notes patissières._x000D_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</si>
  <si>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 plaisir » en digestif, en apéritif ou avec un fromage frais caillé sucré au miel, des fraises gariguettes, suivis d’un café léger._x000D_
_x000D_
Provenance : France (Landes et Lot-et-Garonne)_x000D_
_x000D_
Cépages : Ugni blanc et Folle blanche_x000D_
_x000D_
Vieillissement : 6 à 12 ans en fûts de chêne._x000D_
_x000D_
Dégustation : Robe jaune doré ; Nez de fruits mûrs, vanille, prune et d’agrumes ; Bouche suave, délicat d’une belle longueur._x000D_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</si>
  <si>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raffiné et délicat qui pourra accompagner un dessert à base de fraises gariguettes_x000D_
_x000D_
Provenance : France (Landes et Lot-et-Garonne)_x000D_
_x000D_
Cépages : Ugni blanc, Folle blanche, Baco et Colombard_x000D_
_x000D_
Vieillissement : 30 à 40 ans en fûts de chêne._x000D_
_x000D_
Dégustation : Robe ambrée ; Nez de fruits mûrs, de prune et de vanille ; Bouche suave et délicate._x000D_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</si>
  <si>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Hors d’Age élégant, fin et d’une grande maturité. Parfait en digestif ou sur un dessert aux fruits frais._x000D_
_x000D_
Provenance : France (Landes et Lot-et-Garonne)_x000D_
_x000D_
Cépages : Ugni blanc, Folle blanche, Baco et Colombard_x000D_
_x000D_
Vieillissement : 30 à 40 ans en fûts de chêne._x000D_
_x000D_
Dégustation : Robe acajou ; Nez intense de pruneau, figue, cacao, pruneau, torréfaction ; Bouche souple, boisée, riche d’une finale exceptionnelle._x000D_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</si>
  <si>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 fruité et grillé/toasté. A déguster pur en apéritif ou à utiliser pour comme base de cocktail._x000D_
_x000D_
Provenance : France (Landes et Lot-et-Garonne)_x000D_
_x000D_
Cépages : Ugni blanc, Colombard, Baco et Folle blanche_x000D_
_x000D_
Vieillissement : 3 ans en fûts de chêne._x000D_
_x000D_
Dégustation : Robe dorée ; Nez intense et riche aux arômes de pêche, d’abricot et de prune ; Bouche souple et puissante aux notes épicées, vanillées et réglissées._x000D_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</si>
  <si>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XO élégant qui convient à tous les palets. Il sera parfait sur un fromage Pont l’Évêque, sur une tarte Tatin, un soufflé chocolaté ou nature, flambé avec le même X.O._x000D_
_x000D_
Provenance : France (Landes et Lot-et-Garonne)_x000D_
_x000D_
Cépages : Ugni blanc et Colombard_x000D_
_x000D_
Vieillissement : 15 à 25 ans en fûts de chêne._x000D_
_x000D_
Dégustation : Robe ambrée ; Nez intense de pruneau, vanille, cannelle et cacao ; Bouche veloutée, complexe et élégante. Finale d’une aromtaique persistante._x000D_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</si>
  <si>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Bordeaux blanc sec, vif et aromatique. Idéal sur un plateau de fruits de mer._x000D_
_x000D_
Encépagement : Sauvignon_x000D_
_x000D_
Dégustation : Robe jaune pâle ; Nez aux notes d’agrumes (citron, pamplemousse) ; Bouche fraîche, tendue et minérale sur des arômes de citron._x000D_
Accord mets/vin : poissons, viande blanche._x000D_
_x000D_
La Maison Dourthe est de rassemblement de vignerons et à travers de ses Châteaux, la maison s’investit sur des sols variés et riches._x000D_
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t>
  </si>
  <si>
    <t>Un Bordeaux rouge léger et fruité. Idéal sur un faux filet grillée avec ses frites._x000D_
_x000D_
Encépagement : Merlot, Cabernet sauvignon, Cabernet franc_x000D_
_x000D_
Dégustation : Robe rouge rubis ; Nez aux notes de fruits rouges et noirs ; Bouche ample sur des arômes de fruits rouges et de poivre noir._x000D_
Accord mets/vin : viande grillée, viande blanche._x000D_
_x000D_
La Maison Dourthe est de rassemblement de vignerons et à travers de ses Châteaux, la maison s’investit sur des sols variés et riches._x000D_
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t>
  </si>
  <si>
    <t>Un Beaume de Venise puissant et groumand. Parfait des cotelettes d'agneau grillées._x000D_
 _x000D_
Encépagement : Grenache, Syrah_x000D_
_x000D_
Dégustation : Robe rouge violette ; Nez expressif de fruits mûrs et d’épices douces; Bouche complexe, veloutée aux notes de fruits noirs, de réglisse et de garrigue._x000D_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</si>
  <si>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Beaume de Venise puissant et gourmand. Idéal sur une côtes de boeuf grillée._x000D_
_x000D_
Encépagement : Grenache, Syrah_x000D_
_x000D_
Dégustation : Robe rouge éclatante ; Nez de fruits mûrs et épicé ; Bouche puissante et complexe aux notes de fruits rouges compotés._x000D_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t>
  </si>
  <si>
    <t>Un Côtes du Rhône rouge fruité et épicé, parfait pour une côte de boeuf grillée._x000D_
_x000D_
Encépagement : Grenache, Syrah, Carignan, Cinsault, Mourvèdre_x000D_
_x000D_
Dégustation : gourmand, souple et fruité. Arômes de fruits rouges confits et de poivre noir._x000D_
Accord mets/vin : viande rouge, charcuterie/fromage._x000D_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</si>
  <si>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rouge fruité et épicé, parfait pour une côte de boeuf grillée._x000D_
_x000D_
Encépagement : Grenache, Syrah, Carignan, Cinsault, Mourvèdre_x000D_
_x000D_
Dégustation : gourmand, souple et fruité. Arômes de fruits rouges confits et de poivre noir._x000D_
Accord mets/vin : viande rouge, charcuterie/fromage._x000D_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</si>
  <si>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Idéal sur une entrecôte frites._x000D_
_x000D_
Encépagement : Cabernet-Sauvignon_x000D_
_x000D_
Dégustation : bonne structure, une grande finesse et bonne longueur en bouche. Arômes de cassis et réglisse._x000D_
Accord mets/vin : viande rouge,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</si>
  <si>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floral. Idéal pour vos apéritifs ou un poisson à chair fine._x000D_
_x000D_
Encépagement : Chardonnay_x000D_
_x000D_
Dégustation : vif, frais et floral aux arômes de fruits blancs._x000D_
Accord mets/vin : viande blanche, poisson._x000D_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</si>
  <si>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3 L</t>
  </si>
  <si>
    <t>Un Vin blanc sec et floral. Idéal pour vos apéritif ou un poisson à chair fine._x000D_
_x000D_
Encépagement : Chardonnay_x000D_
_x000D_
Dégustation : vif, frais et floral aux arômes de fruits blancs._x000D_
Accord mets/vin : viande blanche, poisson._x000D_
_x000D_
Existe en 3L._x000D_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</si>
  <si>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un plateau de charcuterie._x000D_
_x000D_
Encépagement : Grenache, Syrah, Carignan, Cinsault_x000D_
_x000D_
Dégustation : gourmand, souple et fruité. Arômes de fraise et framboise._x000D_
Accord mets/vin : viande rouge, charcuterie/fromage._x000D_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</si>
  <si>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pour un plateau de charcuterie._x000D_
_x000D_
Encépagement : Grenache, Syrah, Carignan, Cinsault_x000D_
_x000D_
Dégustation : gourmand, souple et fruité. Arômes de fraise et framboise._x000D_
Accord mets/vin : viande rouge, charcuterie/fromage._x000D_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</si>
  <si>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d'une belle complexité aromatique. Il accompagnera à merveille vos apéritifs et vos grillades estivales._x000D_
_x000D_
Encépagement : Grenache_x000D_
_x000D_
Dégustation : sec, vif et frais aux notes de petits fruits rouge (fraise, framboise)._x000D_
Accord mets/vin : apéritif, grillades, salade d’été._x000D_
_x000D_
Existe en 5L. 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</si>
  <si>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d'une belle complexité aromatique. Il accompagnera à merveille vos apéritifs et vos grillades estivales._x000D_
_x000D_
Encépagement : Grenache_x000D_
_x000D_
Dégustation : sec, vif et frais aux notes de petits fruits rouge (fraise, framboise)._x000D_
Accord mets/vin : apéritif, grillades, salade d’été._x000D_
_x000D_
Existe en 10L. 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</si>
  <si>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rond et fruité. Idéal sur un plateau de charcuterie/fromage._x000D_
_x000D_
Encépagement : Merlot_x000D_
_x000D_
Dégustation : gourmand, une belle rondeur et bonne finale. Arômes de cassis et réglisse._x000D_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</si>
  <si>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aux notes citronnées, parfait pour une dorade au four._x000D_
_x000D_
Encépagement : Sauvignon_x000D_
_x000D_
Dégustation : vif, frais aux arômes agrumes (citron, pamplemousse)._x000D_
Accord mets/vin : viande blanche, poisson._x000D_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</si>
  <si>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Idéal pour vos apéritifs ou un porc au caramel._x000D_
_x000D_
Encépagement : Viognier_x000D_
_x000D_
Dégustation : sec, vif et frais aux notes de fruits jaunes (abricot, mangue)._x000D_
Accord mets/vin : viande blanche, poisson, plats exotiques._x000D_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</si>
  <si>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floral et ample pour accompagner vos apéritifs ou une blanquette de veau._x000D_
_x000D_
Encépagement : Clairette, Bourboulenc, Grenache blanc, Marsanne, Roussanne._x000D_
_x000D_
Dégustation : vif, frais aux arômes floraux et de fruits frais._x000D_
Accord mets/vin : viande blanche, poisson._x000D_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</si>
  <si>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floral et ample pour accompagner vos apéritifs ou une blanquette de veau._x000D_
_x000D_
Encépagement : Clairette, Bourboulenc, Grenache blanc, Marsanne, Roussanne._x000D_
_x000D_
Dégustation : vif, frais aux arômes floraux et de fruits frais._x000D_
Accord mets/vin : viande blanche, poisson._x000D_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</si>
  <si>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Cuvée "Ambrée" : ronde et amertume toute en légèreté, notes biscuitées et caramélisées._x000D_
Degré : 5,5°_x000D_
_x000D_
Pays : France (Hérault)_x000D_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</si>
  <si>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</si>
  <si>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</si>
  <si>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"Blonde" : robe or paille, ronde, légère et finement maltée._x000D_
Degré : 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</si>
  <si>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"Brune" : robe profonde et sombre, aux notes torréfiées et de caramel. Parfait équilibre entre puissance et amertume.s _x000D_
Degré : 8°_x000D_
_x000D_
Pays : France (Hérault)_x000D_
_x000D_
La Brasserie Alaryk est situé à Bézier et a été créée par Sébastien Alary. _x000D_
Les bières sont fabriquées en Agriculture Biologique, sont non pasteurisées, non filtrées et sans ajout de CO2.</t>
  </si>
  <si>
    <t>Cuvée "Double" : double fermentation, ronde aux notes épicées, fruits secs et une amertume s'alliant parfaitement avec sa légère sucrosité._x000D_
Degré : 7°_x000D_
_x000D_
Pays : France (Hérault)_x000D_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</si>
  <si>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</si>
  <si>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</si>
  <si>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"Triple Grain" : 3 céréales assemblés (orge, blé et seigle), bière de caractère, gourmande._x000D_
Degré : 8,5°_x000D_
_x000D_
Pays : France (Hérault)_x000D_
_x000D_
La Brasserie Alaryk est situé à Bézier et a été créée par Sébastien Alary. _x000D_
Les bières sont fabriquées en Agriculture Biologique, sont non pasteurisées, non filtrées et sans ajout de CO2.</t>
  </si>
  <si>
    <t>Cuvée"Blanche 1050" : Le Ventouret (alt. 1050 m) est formé d’un ensemble de monts vers le village de Sault. Robe jaune pâle ; Nez floral et d’agrumes ; Bouche légèrement épicée sur une belle mousse. _x000D_
Degré : 5%_x000D_
_x000D_
Pays : France (Ventoux)_x000D_
_x000D_
La brasserie du Mont Ventoux._x000D_
Il était une fois, au pied du géant de Provence, des étendus de vigne et quelques hectares d'orge...</t>
  </si>
  <si>
    <t xml:space="preserve">Cuvée "Indian Pale Ale (IPA) 1575" : Le col de la Frache (alt. 1575 m) offre un belvédère qui permet d’observer la grande faune forestière sauvage du Ventoux. Robe dorée ; Nez gourmand de pamplemousse ; Bouche aromatique d’une belle amertume._x000D_
Degré : 6%_x000D_
_x000D_
Pays : France (Ventoux)_x000D_
_x000D_
La brasserie du Mont Ventoux._x000D_
Il était une fois, au pied du géant de Provence, des étendus de vigne et quelques hectares d'orge..._x000D_
</t>
  </si>
  <si>
    <t>Cuvée "Ambrée 1850" : Le col des Tempêtes (alt. 1850 m) est connu des cyclistes chevronnés. Robe ambrée ; Nez de noisette et de caramel ; Bouche puissante, forte à la finale torréfiée._x000D_
Degré : 6,5%_x000D_
_x000D_
Pays : France (Ventoux)_x000D_
_x000D_
La brasserie du Mont Ventoux._x000D_
Il était une fois, au pied du géant de Provence, des étendus de vigne et quelques hectares d'orge...</t>
  </si>
  <si>
    <t>Cuvée "Blonde 1912" : Le Sommet (alt. 1912) est le point culminant du massif. Robe dorée ; Nez complexe sur des notes citronnées ; Bouche douce sur une pointe de miel de lavande._x000D_
Degré : 5%_x000D_
_x000D_
Pays : France (Ventoux)_x000D_
_x000D_
La brasserie du Mont Ventoux._x000D_
Il était une fois, au pied du géant de Provence, des étendus de vigne et quelques hectares d'orge...</t>
  </si>
  <si>
    <t>Cuvée "Ambrée" : Robe ambrée ; Nez de caramel, de noisette et de châtaigne ; Bouche briochée luis confère onctuosité et sucrosité._x000D_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</si>
  <si>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"Ambrée" : Robe ambrée ; Nez de caramel, de noisette et de châtaigne ; Bouche briochée luis confère onctuosité et sucrosité._x000D_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</si>
  <si>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Cuvée"Blanche" : Robe dorée ; Nez floral et d’agrumes ; Bouche légère aux notes exotiques. 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</si>
  <si>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Cuvée"Blanche" : Robe dorée ; Nez floral et d’agrumes ; Bouche légère aux notes exotiques. 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</si>
  <si>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"Blonde" : Robe dorée ; Nez citronné et de céréales ; Bouche fleurie, ronde et équilibrée._x000D_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</si>
  <si>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"Blonde" : Robe dorée ; Nez citronné et de céréales ; Bouche fleurie, ronde et équilibrée._x000D_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</si>
  <si>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"Kei Os" (IPA) : Robe dorée ; Nez fruité et citronné ; Bouche d’une belle amertume._x000D_
Degré : 5,5%_x000D_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</si>
  <si>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"Blonde Kloe" : Robe dorée ; Nez floral et légèrement épicé ; Bouche miélée et onctueuse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</si>
  <si>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Cuvée"Blanche Sweetch" : Robe jaune pâle ; Nez floral et d’agrumes ; Bouche légère aux notes de citron.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</si>
  <si>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Pétrolette "Ambrée" : Robe dorée caramel ; Nez intense aux notes caramélisées ; Bouche ronde, gourmande et légère._x000D_
Degré : 5%_x000D_
_x000D_
Pays : France (Ardèche)_x000D_
_x000D_
Existe en 75cl.</t>
  </si>
  <si>
    <t>Cuvée Pétrolette "Ambrée" : Robe dorée caramel ; Nez intense aux notes caramélisées ; Bouche ronde, gourmande et légère._x000D_
Degré : 5%_x000D_
_x000D_
Pays : France (Ardèche)_x000D_
_x000D_
Existe en 33cl.</t>
  </si>
  <si>
    <t>Cuvée Petrolette "Blanche " : Robe jaune pâle ; Nez d’agrumes et floral ; Bouche légère, citronnée avec une belle mousse. _x000D_
Degré : 5%_x000D_
_x000D_
Pays : France (Ardèche)_x000D_
_x000D_
Existe en 75cl.</t>
  </si>
  <si>
    <t>Cuvée Petrolette "Blanche " : Robe jaune pâle ; Nez d’agrumes et floral ; Bouche légère, citronnée avec une belle mousse. _x000D_
Degré : 5%_x000D_
_x000D_
Pays : France (Ardèche)_x000D_
_x000D_
Existe en 33cl.</t>
  </si>
  <si>
    <t>Cuvée Pétrolette "Blonde" : Robe dorée ; Nez complexe sur des notes d’écorce d’orange ; Bouche fraîche avec une belle mousse fin et crémeuse._x000D_
Degré : 5%_x000D_
_x000D_
Pays : France (Ardèche)_x000D_
_x000D_
Existe en 75cl et en Magnum.</t>
  </si>
  <si>
    <t>Cuvée Pétrolette "Blonde" : Robe dorée ; Nez complexe sur des notes d’écorce d’orange ; Bouche fraîche avec une belle mousse fin et crémeuse._x000D_
Degré : 5%_x000D_
_x000D_
Pays : France (Ardèche)_x000D_
_x000D_
Existe en 33cl et en Magnum</t>
  </si>
  <si>
    <t>Cuvée Pétrolette "Blonde" : Robe dorée ; Nez complexe sur des notes d’écorce d’orange ; Bouche fraîche avec une belle mousse fin et crémeuse._x000D_
Degré : 5%_x000D_
_x000D_
Pays : France (Ardèche)_x000D_
_x000D_
Existe en 75cl et en 33cl.</t>
  </si>
  <si>
    <t>Cuvée "Ambrée, Amber Ale" : Robe dorée ; Nez complexe sur des notes caramélisées ; Bouche fruitée et acidulée._x000D_
Degré : 4,5%_x000D_
_x000D_
Pays : Irlande_x000D_
_x000D_
La brasserie Whitewater._x000D_
Whitewater a été fondé en 1996. Cette micro-brasserie d'Irlande du Nord produit une gamme de bières régulièrement récompensées.</t>
  </si>
  <si>
    <t>Cuvée "Brune, Black Stout" : Robe noire ; Nez gourmand et torréfié  ; Bouche puissante, désaltérante sur une bel amer._x000D_
Degré : 4,2%_x000D_
_x000D_
Pays : Irlande_x000D_
_x000D_
La brasserie Whitewater._x000D_
Whitewater a été fondé en 1996. Cette micro-brasserie d'Irlande du Nord produit une gamme de bières régulièrement récompensées.</t>
  </si>
  <si>
    <t>Cuvée"Blanche, Lager" : Robe dorée; Nez d’agrumes et de pain frais ; Bouche légère, citronnée avec une belle mousse. _x000D_
Degré : 4,5%_x000D_
_x000D_
Pays : Irlande_x000D_
_x000D_
La brasserie Whitewater._x000D_
Whitewater a été fondé en 1996. Cette micro-brasserie d'Irlande du Nord produit une gamme de bières régulièrement récompensées.</t>
  </si>
  <si>
    <t>Cuvée "Indian Pale Ale, Rebel IPA" : Robe dorée ; Nez fruité et de pain frais ; Bouche légèrement citronnée et de pamplemousse._x000D_
Degré : 4,5%_x000D_
_x000D_
Pays : Irlande_x000D_
_x000D_
La brasserie Whitewater._x000D_
Whitewater a été fondé en 1996. Cette micro-brasserie d'Irlande du Nord produit une gamme de bières régulièrement récompensées.</t>
  </si>
  <si>
    <t>Épicerie fine spécialiste des produits gastronomiques du Périgord, foies gras, conserves artisanales._x000D_
_x000D_
La Cave Bourvence vous propose :_x000D_
Le bloc de foie gras et le foie gras de canard entier._x000D_
_x000D_
Idéal pour vos repas de fête</t>
  </si>
  <si>
    <t>Les cerises à l’eau de vie de Joseph Cartron._x000D_
Récoltées en Lorraine, les cerises aigres Montmorency sont cueillies à la main afin de conserver les queues des fruits. Leur qualité et l'équilibre parfait de la liqueur caractérisent les Cerises de Monsieur Joseph dont la saveur restitue tout le croquant, le goût et l'authenticité du fruit._x000D_
_x000D_
Joseph Cartron est une maison familiale depuis 1882 qui élabore ses crèmes, liqueurs, apéritifs et eaux-de-vies.</t>
  </si>
  <si>
    <t>Un Bourbon américain élégant et gourmand. Parfait sur un dessert à base de chocolat et de vanille._x000D_
_x000D_
Provenance : USA (Kentucky)_x000D_
_x000D_
Vieillissement : en fûts de chêne blanc neuf américain._x000D_
_x000D_
Dégustation : Robe ambrée ; Nez gourmand aux notes d’écorces confites, de caramel et de raisins secs ; Bouche épicée, de fruits cuits, de caramel et de céréales beurées. Finale épaisse et crémeuse sur les épices piquantes._x000D_
_x000D_
Willet Distillery est une distillerie famiaile depuis 1684 qui sièfe dans l’Etat du Kentucky aux USA._x000D_
C’est en 1990 que la collection Kentucky Vintage est créée. Il est assemblé à partir de deux mashbills : le premier étant en proportion de 60% (72% de maïs, 13% de seigle, 15% d'orge maltée), et le second à 40% ( 79% de maïs, 7% de seigle et 14% d'orge maltée).</t>
  </si>
  <si>
    <t>Un Côtes du Roussillon blanc sec, léger et fruité pour accompagner vos apéritifs ou un cabillaud en sauce._x000D_
_x000D_
Encépagement : Grenache, Vermentino, Macabeu._x000D_
_x000D_
Dégustation : Robe or pâle ; Nez complexe de poire, fruits blancs et notes anisées ; Bouche ronde et fraîche aux notes fruitée et minérale._x000D_
Accord mets/vin : fromages, viande blanche et poissons en sauce._x000D_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</si>
  <si>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rouge léger et fruité, parfait pour un plateau de charcuterie._x000D_
_x000D_
Encépagement : Grenache, Syrah._x000D_
_x000D_
Dégustation : Robe rouge violette ; Nez de intense et gourmand de cerise noire ; Bouche ronde et croquante sur la cerise et le réglisse._x000D_
Accord mets/vin : charcuterie/fromages, viande rouge._x000D_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</si>
  <si>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Catalane blanc sec, beurré et brioché. Idéal sur une blanquette de veau._x000D_
_x000D_
Encépagement : Chardonnay vieillit en fût._x000D_
_x000D_
Dégustation : Robe or pâle ; Nez fin et gourmand d’agrumes ; Bouche ronde aux notes d’agrume, d’ananas et de fleurs blanches. Légèrement vanillé et boisé/toasté/grillé._x000D_
Accord mets/vin : viande blanche et crustacé à chair grasse._x000D_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</si>
  <si>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Catalanes blanc sec et fruité, parfait pour vos apéritifs ou un poulet curry._x000D_
_x000D_
Encépagement : Viognier._x000D_
_x000D_
Dégustation : Robe or pâle ; Nez complexe defruits blancs et fleur de citron ; Bouche ronde aux notes de fruits blanc et de poire._x000D_
Accord mets/vin : saumon fumé, poisson en sauce._x000D_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</si>
  <si>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charnue et fruité. Idéal sur une bonne entrecôte grillée au feu de bois._x000D_
_x000D_
Encépagement : Syrah, Grenache._x000D_
_x000D_
Dégustation : Robe rouge pourpre ; Nez de fruits noirs et de poivre noir ; Bouche ample et puissante sur le cassis et le poivre noir avec des tanins fermes._x000D_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</si>
  <si>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puissant et boisé. Idéal sur une daube provençale._x000D_
_x000D_
Encépagement : Syrah, Grenache vieillit en fût._x000D_
_x000D_
Dégustation : Robe rubis intense profond ; Nez de fruits noirs et d’épices ; Bouche ample, complexe sur des notes de cerises et de pruneaux, finale réglissée et toastée._x000D_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</si>
  <si>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charnue et élégant, parfait sur des cotelettes d'agneau grillées._x000D_
_x000D_
Encépagement : Syrah, Grenache._x000D_
_x000D_
Dégustation : Robe grenat violine ; Nez puissant sur la griotte et la fraîcheur ; Bouche ample, gourmande et veloutée sur des notes de fruits noir confits et de cacao._x000D_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</si>
  <si>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Cahors rouge puissant et groumand. Pafait sur des côtes d'agneau grillées._x000D_
_x000D_
Encépagement : Malbec_x000D_
_x000D_
Dégustation : Nez intense et fruité ; Bouche, puissante et fruitée aux notes de fruits rouges/noirs aux tanins fins._x000D_
Accord mets/vin : viandes grillés, plats mijotés._x000D_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</si>
  <si>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Carafe soufflée en cristallin à vin rouge et blanc d’une capacité de 75cl._x000D_
_x000D_
Sa forme raffinée et élégante, lui permet d'acceuillir tous types de vins.</t>
  </si>
  <si>
    <t>Un Cairanne rouge épicé et charnue, parfait pour des grillades entre amis._x000D_
 _x000D_
Encépagement : Grenache, Mourvèdre, Carignan, Cinsault et Syrah_x000D_
_x000D_
Dégustation : Robe rouge sombre ; Nez expressif de fruits rouges et noirs ; Bouche aromatique et  gourmande et finement épicée avec des tanins soyeux._x000D_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</si>
  <si>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Calvados 12 ans gourmand et d’une belle complexité aromatique. A déguster sur une tarte tatin._x000D_
_x000D_
Provenance : France (Normandie)_x000D_
_x000D_
Vieillissement : double distillation au feu de bois + vieillissement de 12 ans en vieux fûts de chêne français._x000D_
_x000D_
Dégustation : Robe tuilée ; Nez aux arômes floraux, de fruits blancs et d’épices douces ; Bouche gourmande, intense, longue aux notes de fruits confits. Idéal en digestif, à température ambiante ou sur un dessert en chocolat._x000D_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</si>
  <si>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Un Calvados 3ans à apprécier dans sa plus simple expression, idéal à déguster à l'apéritif, pur ou en cocktail._x000D_
_x000D_
Provenance : France (Normandie)_x000D_
_x000D_
Vieillissement : double distillation au feu de bois + vieillissement de 3 ans en vieux fûts de chêne français._x000D_
_x000D_
Dégustation : Robe orange clair ; Nez d’arômes intense de pomme fraîche acidulée ; Bouche oncteuse et douce, idéal en cocktail, digestif, givré ou à température ambiante._x000D_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</si>
  <si>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Un Calvados 8 ans rond et gourmand. Idéal sur un plateau de fromage._x000D_
_x000D_
Provenance : France (Normandie)_x000D_
_x000D_
Vieillissement : double distillation au feu de bois + vieillissement de 8 ans en vieux fûts de chêne français._x000D_
_x000D_
Dégustation : Robe orange clair ; Nez d’arômes intense de pomme légèrement cuite, de vanille et canelle ; Bouche gourmande, aromatique et longue. Idéal en digestif, givré ou avec un plateau de fromages._x000D_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</si>
  <si>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Carafe à vin rouge d’une capacité de 750 ml._x000D_
_x000D_
Sa forme longue et evasée lui permet d'accueilllir les vins jeunes afin d'exprimer au mieux leurs arômes.</t>
  </si>
  <si>
    <t>Carafe à eau, à vin rosé et blanc d’une capacité de 1 L._x000D_
_x000D_
Sa forme longue et verticale lui permet d'accueillir les vins blancs et rosés.</t>
  </si>
  <si>
    <t>Carafe soufflée en cristallin à vin rouge et blanc d’une capacité de 165 cl._x000D_
_x000D_
Sa forme raffinée et élégante, lui permet d'acceuillir les vins blancs, les vins doux et les vins rouges jeunes et fruités.</t>
  </si>
  <si>
    <t>Carafe soufflée en cristallin à vin rouge et blanc d’une capacité de 100 cl._x000D_
_x000D_
Adapté pour tous types de vin et tous types de millésime.</t>
  </si>
  <si>
    <t>Un vin rouge chilien puissant et gourmand. parfait un magret de canard grillé au barbecue. _x000D_
_x000D_
Encépagement : Carménère_x000D_
_x000D_
Dégustation : Robe rouge violet ; Nez intense de fruits rouges et de poivre ; Bouche équilibrée, épicée aux saveur de cerises et de framboises._x000D_
Accord mets/vin : viande rouge, grillades,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</si>
  <si>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chilien sec, vif et acidulé. Idéal sur un plateau de fruite de mer._x000D_
_x000D_
Encépagement : Sauvignon_x000D_
_x000D_
Dégustation : Robe jaune pâle ; Nez complexe aux notes d’agrumes ; Bouche vive et tendue aux saveurs de citron et de pamplemousse._x000D_
Accord mets/vin : apéritif, fruits de mer, tapas._x000D_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</si>
  <si>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chilien charnue et gourmand, idéal sur un plateau de charcuterie ou une entrecôte grillée._x000D_
_x000D_
Encépagement : Syrah_x000D_
_x000D_
Dégustation : Robe rouge rubis ; Nez généreux aux notes de fruits rouges sauvages ; Bouche épicée et poivrée aux saveurs de cerises et de fraises des bois._x000D_
Accord mets/vin : viande rouge, grillades, charcuterie/fromage._x000D_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</si>
  <si>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</si>
  <si>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Les cornichons de la Maison Marc accompagneront parfaitement vos raclettes ou planche de charcuterie._x000D_
_x000D_
La Cave Bourvence vous propose :_x000D_
Le caviar de cornichons, les cornichons Malossol, les cornichons Fins et les cornichons Extra-Fins._x000D_
_x000D_
Producteur de Cornichons Français, en Bourgogne (Yonne), depuis 1923, la Maison Marc propose des Cornichons Extra-Fins, Fins, Aigre-Doux._x000D_
Tous les légumes sont cultivés, cueillis et conditionnées par leurs soins à Chemilly-sur-yonne._x000D_
Dans une démarche respectueuse de l’environnement, leurs 20 hectares sont en agriculture raisonnée sans insecticides ni herbicides. Les légumes sont cuisinés sans aucuns additifs.</t>
  </si>
  <si>
    <t>MDCV SARL</t>
  </si>
  <si>
    <t>Un Côtes du Rhône rouge charnue et fruité. Idéal sur un plateau de charcuterie/fromage ou un onglet aux échalottes._x000D_
_x000D_
Dégustation : Robe rouge rubis ; Nez complexe aux notes de cerises confiturées et de réglisse ; Bouche ronde sur des arômes confits, épicés et poivrés._x000D_
Accord mets/vin : viande grillée, gibier, fromages._x000D_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</si>
  <si>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blanc sec et aromatique, parfait en apéritif ou sur un porc au caramel._x000D_
_x000D_
Encépagement : Viognier et Grenache._x000D_
_x000D_
Dégustation : Robe jaune pâle, Nez au notes de fruits d'agrumes et de fruits jaunes, Bouche ronde et fraîche aux notes de pêche blanche et de citron._x000D_
Accord mets/vin : apéritif, plat exotique._x000D_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</si>
  <si>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rosé sec et fruité. Parfait pour vos apéritifs entre amis._x000D_
_x000D_
Encépagement : Grenache, Cinsault, Syrah_x000D_
_x000D_
Dégustation : Robe rose aux reflets saumonnés, Nez au notes de fruits de fruits rouges, Bouche ronde et fraîche aux notes de framboise et de fraises des bois._x000D_
Accord mets/vin : apéritif, grillades, salade d’été._x000D_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</si>
  <si>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léger et fruité. Idéal sur un plateau de charcuterie/fromages._x000D_
_x000D_
Encépagement : Grenache, Syrah et Marselan._x000D_
_x000D_
Dégustation : Robe rouge carmin, Nez puissant et charmeur aux notes de fruits rouges et de cacao, Bouche souple et ronde avec des tannins soyeux._x000D_
Accord mets/vin : apéritif, viande grillée._x000D_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</si>
  <si>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léger et fruité. Idéal sur un plateau de charcuterie/fromages._x000D_
_x000D_
Encépagement : Grenache, Syrah et Marselan._x000D_
_x000D_
Dégustation : Robe rouge carmin, Nez puissant et charmeur aux notes de fruits rouges et de cacao, Bouche souple et ronde avec des tannins soyeux._x000D_
Accord mets/vin : apéritif, viande grillée._x000D_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</si>
  <si>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Plan de Dieu généreux, ample et fruité. Idéal sur un faux filet sauce aux cèpes._x000D_
 _x000D_
Encépagement : Grenache, Mourvèdre, Carignan_x000D_
_x000D_
Dégustation : Robe rouge sombre ; Nez expressif de fruits rouges et noirs ; Bouche puissante et  groumande aux notes de fruits noirs avec des tanins soyeux._x000D_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</si>
  <si>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</si>
  <si>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Villages rouge charnue et épicé. Idéal sur une côtes de boeuf._x000D_
_x000D_
Encépagement : Grenache, Syrah._x000D_
_x000D_
Dégustation : Robe rouge carmin, Nez puissant et complexe aux notes de garrigue et de fruit mûrs, Bouche souple et ronde avec des tannins soyeux._x000D_
Accord mets/vin : viande grillée, fromage de brebis._x000D_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</si>
  <si>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</si>
  <si>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</si>
  <si>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blanc sec et fruité qui accompagnera à merveille une dorade grillée au four.	_x000D_
_x000D_
Dégustation : Robe jaune pâle ; Nez subtil et complexe aux notes de pêches blanches et d’abricots ; Bouche ample, fraîche sur des arômes grillés et de fruits._x000D_
Accord mets/vin : apéritif, poisson grillée, cuisine asiatique._x000D_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</si>
  <si>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rouge charnue et fruité. Idéal sur un suprême de volaille relevé._x000D_
_x000D_
Dégustation : Robe rouge rubis ; Nez complexe aux notes de fruits rouges/noirs ; Bouche ronde, élégante et veloutée avec des tanins fins._x000D_
Accord mets/vin : viande grillée, viande blanche en sauce et relevée,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</si>
  <si>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blanc sec, rond et aromatique. Idéal en apéritif ou sur une dorade grillée au four._x000D_
_x000D_
Encépagement : Roussanne, Viognier._x000D_
_x000D_
Dégustation : Robe jaune or ; Nez complexe aux notes d’agrumes et de fruits secs ; Bouche aromatique et tendue._x000D_
Accord mets/vin : apéritif, viande blanche, poisson._x000D_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</si>
  <si>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</si>
  <si>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Villages rouge charnue et épicé. Idéal sur une côtes de boeuf._x000D_
_x000D_
Encépagement : Grenache, Syrah._x000D_
_x000D_
Dégustation : Robe rouge carmin, Nez puissant et complexe aux notes de garrigue et de fruit mûrs, Bouche souple et ronde avec des tannins soyeux._x000D_
Accord mets/vin : viande grillée, fromage de brebis._x000D_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</si>
  <si>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Villages blanc sec, ample et aromatique. Idéal sur un foie gras ou sur un poulet curry._x000D_
_x000D_
Encépagement : Viognier, Roussanne._x000D_
_x000D_
Dégustation : Robe jaune or aux reflets verveinne, Nez complexe aux notes de fleurs blanches et de fruits compotés, Bouche gourmande, ample aux notes de pêche et de poire avec une pointe minérale._x000D_
Accord mets/vin : plat exotique, foie gras._x000D_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</si>
  <si>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</si>
  <si>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blanc sec, rond et aromatique. Idéal en apéritif ou sur une dorade grillée au four._x000D_
_x000D_
Encépagement : Roussanne, Viognier._x000D_
_x000D_
Dégustation : Robe jaune or ; Nez complexe aux notes d’agrumes et de fruits secs ; Bouche aromatique et tendue._x000D_
Accord mets/vin : apéritif, viande blanche, poisson._x000D_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</si>
  <si>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</si>
  <si>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</si>
  <si>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</si>
  <si>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</si>
  <si>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Châteauneauf-du-Pape blanc d'une grande finesse qui pourra accompagner un risotto aux coquillages._x000D_
_x000D_
Encépagement : Roussanne, Grenache blanc, Clairette, Bourboulenc_x000D_
_x000D_
Dégustation : Nez aux notes florales fines et vives ; Bouche rondeet aromatique sur une longue finale._x000D_
Accord mets/vin : poissons à chair raffinée, viandes blanches, fromage de chèvre affiné._x000D_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</si>
  <si>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Châteauneuf-du-Pape rouge généreux, puissant, fruité aillant un bon potentiel de garde. Idéal sur une daube provençale._x000D_
_x000D_
Encépagement : Grenache, Mourvèdre, Syrah, Muscardin élevés en fût de chêne_x000D_
_x000D_
Dégustation : Robe pourpre ; Nez épicé aux notes de fruits noirs ; Bouche ample, fruitée et torréfiée aux notes de cacao avec des tannins soyeux._x000D_
Accord mets/vin : gibier en sauce, viandes grillées._x000D_
_x000D_
Existe en 75cl._x000D_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</si>
  <si>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Châteauneuf-du-Pape rouge généreux, puissant, fruité aillant un bon potentiel de garde. Idéal sur une daube provençale._x000D_
_x000D_
Encépagement : Grenache, Mourvèdre, Syrah, Muscardin élevés en fût de chêne_x000D_
_x000D_
Dégustation : Robe pourpre ; Nez épicé aux notes de fruits noirs ; Bouche ample, fruitée et torréfiée aux notes de cacao avec des tannins soyeux._x000D_
Accord mets/vin : gibier en sauce, viandes grillées._x000D_
_x000D_
Existe en Magnum._x000D_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</si>
  <si>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vien rouge italien intense et gourmand. Idéal sur une daube provençale._x000D_
_x000D_
Encépagement : Sangiovese_x000D_
_x000D_
Dégustation : Robe rouge rubis ; Nez boisé et aux notes de fruits rouges ; Boucheveloutée, gourmandes aux saveur de congiture de mûre, de cerises et d’épices._x000D_
Accord mets/vin : viande blanche et rouge, fromage frais ou affiné._x000D_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</si>
  <si>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Chinon rouge élégant et fruité. Idéal sur une entrecôtes grillée._x000D_
_x000D_
Encépagement : Cabernet franc._x000D_
_x000D_
Dégustation : Robe rubis sombre ; Nez révèle des notes de petits fruits noirs et de réglisse ; Bouche souple et affirmée avec une discrète touche de boite à cigare. La finale est harmonieuse et longue._x000D_
Accord mets/vin : plat mijoté,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</si>
  <si>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Cognac VS délicat et gourmand. Parfait en apéritif, digestif ou en cocktail._x000D_
_x000D_
Provenance : France (Nouvelle-Aquitaine)_x000D_
_x000D_
Cépage : Ugni blanc_x000D_
_x000D_
Vieillissement : 2 ans en fût de chêne._x000D_
_x000D_
Dégustation : Robe cuivrée ; Nez gourmand, toasté aux notes de fruits frais ; Bouche généreuse, ample, délicate sur des saveurs de raisin, prune, caramel. Finale légèrement fumée, épicée et patissière._x000D_
_x000D_
Planat produit ses cognacs à partir de vins et d’eaux-de-vie approvisionnés dans les quatre principaux crus du territoire du cognac. Il est le premier opérateur en Viticulture Biologique de la région de Cognac._x000D_
Planat recherche dans leurs distillats, de la vinosité (notes fermentaires), du fruit (notamment la poire) et un certain niveau de complexité aromatique._x000D_
Le vieillissement des eaux-de-vie est au cœur du savoir-faire de Planat, clé de son authenticité, de sa différenciation et de son succès.</t>
  </si>
  <si>
    <t>Un Cognac VSOP élégant d’une belle complexité aromatique. Idéal en apéritif ou en digestif._x000D_
_x000D_
Provenance : France (Nouvelle-Aquitaine)_x000D_
_x000D_
Cépage : Ugni blanc_x000D_
_x000D_
Vieillissement : 5 ans en fût de chêne._x000D_
_x000D_
Dégustation : Robe ambrée ; Nez de fruits exotiques confits, délicate minéralité ; Bouche intense, gourmande aux notes de mangue confite, finement boisée. Finale longue et équilibrée._x000D_
_x000D_
Planat produit ses cognacs à partir de vins et d’eaux-de-vie approvisionnés dans les quatre principaux crus du territoire du cognac. Il est le premier opérateur en Viticulture Biologique de la région de Cognac._x000D_
Planat recherche dans leurs distillats, de la vinosité (notes fermentaires), du fruit (notamment la poire) et un certain niveau de complexité aromatique._x000D_
Le vieillissement des eaux-de-vie est au cœur du savoir-faire de Planat, clé de son authenticité, de sa différenciation et de son succès.</t>
  </si>
  <si>
    <t>Un Cognac 10 ans élégant, fin et puissant. Idéal en digestif ou le long d’une partie de carte._x000D_
_x000D_
Provenance : France (Nouvelle-Aquitaine)_x000D_
_x000D_
Cépage : Ugni blanc_x000D_
_x000D_
Vieillissement : 10 ans en fût de chêne._x000D_
_x000D_
Dégustation : Robe tuilée ; Nez intense, complexe et fin aux arômes de torréfaction, d’agrumes confits ; Bouche complexe de tabac, de cacao et de pain d’épices. Finale longue, structurée, équilibrée et plein de finesse En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</si>
  <si>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Cognac 4 ans frais sur des notes persistantes. Idéal en apéritif, digestif ou en cocktail._x000D_
_x000D_
Provenance : France (Nouvelle-Aquitaine)_x000D_
_x000D_
Cépage : Ugni blanc_x000D_
_x000D_
Vieillissement : 4 ans en fût de chêne._x000D_
_x000D_
Dégustation : Robe tuilée ; Nez de fruits blancs, d’épices et de fruits exotiques ; Bouche fruitée, charmeuse aux notes de poire, de poivre et de fleur blanche. En apéritif,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</si>
  <si>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Cognac 7 ans charmeur et intense. Idéal en apéritif, digestif ou en cocktail._x000D_
_x000D_
Provenance : France (Nouvelle-Aquitaine)_x000D_
_x000D_
Cépage : Ugni blanc_x000D_
_x000D_
Vieillissement : 7 ans en fût de chêne._x000D_
_x000D_
Dégustation : Robe tuilée ; Nez intense et charmeur sur la fleur blanche et la torréfaction ; Bouche souple, fruitée et structurée aux notes de poire, de pamplemousse, de poivre et légèrement torréfiée . En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</si>
  <si>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Condrieu ample et d'une gfrande finesse. Idéal sur une queue de lotte au four._x000D_
_x000D_
Encépagement : Viognier_x000D_
_x000D_
Dégustation : Robe brillante jaune pâle ; Nez complexe, floral (violette, fleur d'acacia) et aux notes de fruits jaunes (abricot, pêche) ; Bouche riche, ronde et fraîche._x000D_
Accord mets/vin : volaille crémée, poissons à chair grasse._x000D_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</si>
  <si>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Magnum et 75cl._x000D_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</si>
  <si>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75cl et Jeroboam._x000D_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</si>
  <si>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Magnum et Jeroboam._x000D_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</si>
  <si>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blanc sec d'une belle complexité aromatique, parfait un plateau de fromage frais._x000D_
_x000D_
Encépagement : Grenache blanc, Roussanne._x000D_
_x000D_
Dégustation : Robe jaune pâle ; Nez au notes de noisette et de chèvrefeuille ; Bouche ample et complexe aux notes de fleurs blanches._x000D_
Accord mets/vin : tartes aux légumes, lasagnes de chèvre frais._x000D_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</si>
  <si>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rouge épicé sur des notes de fruits noirs. Idéal sur une côtes de boeuf grillée._x000D_
_x000D_
Encépagement : Syrah, Carignan, Mourvèdre, Grenache_x000D_
_x000D_
Dégustation : Robe grenat ; Nez épicé et fruité aux notes de cassis et de mûres ; Bouche aux notes de fruits noirs bien mûrs, bel équilibre et tanins souples._x000D_
Accord mets/vin : viande rouge grillée, camembert braisés._x000D_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</si>
  <si>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Costières de Nîmes blan généreux et boisé. Parfait sur une blanquette de veau._x000D_
_x000D_
Encépagement : Roussanne, Viognier, Grenache Blanc_x000D_
_x000D_
Dégustation : Robe Jaune d'or avec des reflets verts ; Nez aux arômes de tilleul, d’anis, d’abricot et d’amande grillée ; Bouche ample, elle développe des arômes de fruits confits et de fleurs séchées. Finale très longue sur le fruit, relevée par des notes fraîches finement boisées._x000D_
Accord mets/vin : viandes blanches en sauce, poissons gras (saumon, lotte)_x000D_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</si>
  <si>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rouge de haute facture, puissant et généreux. Il accompagnera à merveille un gigot d'agneau grillé._x000D_
_x000D_
Encépagement : Syrah, Mourvèdre_x000D_
_x000D_
Dégustation : Robe grenat profond presque noir ; Nez complexe de baies noires aux accents de violette, de poivre et de notes fumées ; Bouche ample en attaque avec des tannins soyeux. La finale s’étire sur les épices, des notes minérales et une vivacité persistante._x000D_
Accord mets/vin : viandes rouges en sauce, gibier, grillades._x000D_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</si>
  <si>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blanc sec, ample et aromatique. Idéal pour un risotto aux champignons._x000D_
_x000D_
Encépagement : Grenache Blanc, Clairette, Roussanne, Viognier_x000D_
_x000D_
Dégustation : Robe Jaune brillant aux reflets verts ; Nez aux notes de fruits jaunes mûrs, de fleurs (acacia, rose, verveine) et de vanille ; Bouche soyeuse en attaque, charnue et pleine de fruits. Finale longue, dynamique avec une touche de salinité._x000D_
Accord mets/vin : viandes blanches en sauce, poissons gras (saumon, lotte,…)_x000D_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coeur d’une zone naturelle protégée Natura 2000, notre vignoble est conduit en agriculture biologique.</t>
  </si>
  <si>
    <t>Un Costières de Nîmes rosé sec, ample et plein de finesse. Parfait pour une bouillabaisse._x000D_
_x000D_
Encépagement : Grenache, Mourvèdre_x000D_
_x000D_
Dégustation : Robe rose claire ; Nez ample, vif, avec des arômes de fruits rouges frais (fraise, grenadine, groseille), et de subtiles notes d’épices et de fleurs ; Bouche équilibrée et pleine de chair avec des notes de fruits rouges et une finale rafraîchissante empreinte de minéralité._x000D_
Accord mets/vin : apéritif, grillades, bouillabaisse, salade d’été._x000D_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</si>
  <si>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rouge puissant et charnue, idéal sur une daube provençale._x000D_
_x000D_
Encépagement : Grenache, Syrah, Carignan_x000D_
_x000D_
Dégustation : Robe Grenat brillant ; Nez aux arômes de fruits mûrs (framboise, cerise), poivre, épices d’orient, et notes de garrigue ; Bouche Voluptueuse en attaque avec un grain de tanin très élégant et une longue finale minérale aux accents d’épices et de réglisse._x000D_
Accord mets/vin : viandes rouge grillées ou en sauce._x000D_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</si>
  <si>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Côtes de Blaye épicé et fruité. Parfait sur des cotelettes d’agneau grillées._x000D_
_x000D_
Encépagement : Merlot, Cabernet sauvignon_x000D_
_x000D_
Dégustation : Robe rouge sombre ; Nez boisé aux notes de fruits rouges ; Bouche souple, fruitée sur des tanins mûrs._x000D_
Accord mets/vin : viande grillée, fromages._x000D_
_x000D_
Vignoble le plus authentique de la région de Bordeaux et classé au patrimoine mondial de l'UNESCO._x000D_
Surplombant l'estuaire de la Gironde, on y cultive à flanc de coteaux les vignes qui profitent d'une exposition privilégiée. On y élabore des vins d'une finesse rare._x000D_
Propriété historique des Côtes de Blaye, le château produit la Cuvée J.J. Lesgourgues à forte personnalité qui exprime l’essence même de cette appellation.</t>
  </si>
  <si>
    <t>Un Côte Rotie puissant et charnue s'alliant à merveille sur une daube de sanglier._x000D_
_x000D_
Encépagement : Syrah _x000D_
_x000D_
Dégustation : Robe rouge rubis sombre ; Nez aux notes de fruits noirs/rouges avec des notes de violette ; Bouche fruitée avec des tanins fins et soyeux. Vin de garde._x000D_
Accord mets/vin : viande rouge, gibier._x000D_
_x000D_
Existe en 75cl._x000D_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</si>
  <si>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Côte Rotie puissant et charnue s'alliant à merveille sur une daube de sanglier._x000D_
_x000D_
Encépagement : Syrah _x000D_
_x000D_
Dégustation : Robe rouge rubis sombre ; Nez aux notes de fruits noirs/rouges avec des notes de violette ; Bouche fruitée avec des tanins fins et soyeux. Vin de garde._x000D_
Accord mets/vin : viande rouge, gibier._x000D_
_x000D_
Existe en Magnum._x000D_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</si>
  <si>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Une crème de framboise gourmande et douce. Idéal pour un kir ou en cocktail._x000D_
_x000D_
Provenance : France (Bourgogne)_x000D_
_x000D_
Dégustation : Robe rubis ; Nez exaltant sur la framboise des bois ; Bouche suave, concentrée et pleine de finesse remportée par le fruit noir._x000D_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</si>
  <si>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crème de mûre des roncières aromatique et persistante. Idéal pour un kir ou en cocktail._x000D_
_x000D_
Provenance : France (Bourgogne)_x000D_
_x000D_
Dégustation : Robe rubis ; Nez très aromatique et belle perception de la mûre ; Bouche sirupeuse, équilibrée avec une belle persistance de la mûre et d’épices douces._x000D_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</si>
  <si>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crème de pêche de vigne ample, gourmande et longue en bouche. Idéal en kir ou en cocktail._x000D_
_x000D_
Provenance : France (Bourgogne)_x000D_
_x000D_
Dégustation : Robe dorée ; Nez très aromatique et belle perception de la pêche fraîche ; Bouche ronde, grasse, équilibrée avec une belle persistance de la pêche de vigne._x000D_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</si>
  <si>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Crozes-Hermitage rouge comme son nom l'indique, gourmand, fruité et rond. Idéal pour une côtes de boeuf._x000D_
_x000D_
Encépagement : Syrah (Vignes assez jeune)_x000D_
_x000D_
Dégustation : Robe rouge rubis clair ; Nez aux notes de petits fruits rouges ; Bouche fruitée, gourmande et ample._x000D_
Accord mets/vin : viande grillée, apéritifs, charcuterie/fromage._x000D_
_x000D_
Existe en 75cl._x000D_
_x000D_
Un domaine riche de différents terroirs avec des vignes qui remontent aux années 1945._x000D_
C’est Marc Romak, Marlène Durand et denis Lariviere qui ont unis leurs forces pour créer le domaine de 20Ha en Crozes Hermitage.</t>
  </si>
  <si>
    <t>Un Croes-Hermitage rouge vieilles vignes charnue et fruité. Son élevage en fût de chêne lui confère de la finesse et de la rondeur. Parfait sur un suprême de volaille relevé._x000D_
_x000D_
Encépagement : Syrah (vieilles vignes)_x000D_
_x000D_
Dégustation : Robe rouge rubis clair ; Nez aux notes de fruits rouges ; Bouche équilibrée, fruitée et ample._x000D_
Accord mets/vin : viande grillée, plat mijoté._x000D_
_x000D_
Un domaine riche de différents terroirs avec des vignes qui remontent aux années 1945._x000D_
C’est Marc Romak, Marlène Durand et denis Lariviere qui ont unis leurs forces pour créer le domaine de 20Ha en Crozes Hermitage.</t>
  </si>
  <si>
    <t>Un Crozes-Hermitage charpenté et plein de finesse. Idéal sur une côtes de boeuf grillée._x000D_
_x000D_
Encépagement : Syrah (vieilles vignes)_x000D_
_x000D_
Dégustation : Robe rouge rubis sombre ; Nez aux notes de fruits noirs/rouges avec des notes de violette ; Bouche complexe, élégante et puissante au potentiel de garde surprenant._x000D_
Accord mets/vin : viande rouge, gibier._x000D_
_x000D_
Un domaine riche de différents terroirs avec des vignes qui remontent aux années 1945._x000D_
C’est Marc Romak, Marlène Durand et denis Lariviere qui ont unis leurs forces pour créer le domaine de 20Ha en Crozes Hermitage.</t>
  </si>
  <si>
    <t>Un Crozes-Hermitage rouge comme son nom l'indique, gourmand, fruité et rond. Idéal pour une côtes de boeuf._x000D_
_x000D_
Encépagement : Syrah (Vignes assez jeune)_x000D_
_x000D_
Dégustation : Robe rouge rubis clair ; Nez aux notes de petits fruits rouges ; Bouche fruitée, gourmande et ample._x000D_
Accord mets/vin : viande grillée, apéritifs, charcuterie/fromage._x000D_
_x000D_
Existe en Magnum._x000D_
_x000D_
Un domaine riche de différents terroirs avec des vignes qui remontent aux années 1945._x000D_
C’est Marc Romak, Marlène Durand et denis Lariviere qui ont unis leurs forces pour créer le domaine de 20Ha en Crozes Hermitage.</t>
  </si>
  <si>
    <t>Un Crozes-Hermitage blanc ample et plein de fraîcheur. Idéal sur une blanquette de veau._x000D_
_x000D_
Encépagement : Marsanne, Roussanne_x000D_
_x000D_
Dégustation : Nez floral aux notes de fruits blancs ; Bouche minérale, aromatique et ample._x000D_
Accord mets/vin : viande blanche crémée, fromages affinés._x000D_
_x000D_
Un domaine riche de différents terroirs avec des vignes qui remontent aux années 1945._x000D_
C’est Marc Romak, Marlène Durand et denis Lariviere qui ont unis leurs forces pour créer le domaine de 20Ha en Crozes Hermitage.</t>
  </si>
  <si>
    <t>Un vin blanc hongrois moelleux, idéal sur un dessert aux fruits frais._x000D_
_x000D_
Encépagement : Furmint, Harslevelü_x000D_
_x000D_
Dégustation : Robe jaune or tuilé ; Nez intense et complexe aux notes de fruits confits ; Bouche bien équilibrée et des sensations uniques de fraîcheur et de moelleux._x000D_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</si>
  <si>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hongrois moelleux. Idéal sur un foie gras._x000D_
_x000D_
Encépagement : Furmint, Harslevelü_x000D_
_x000D_
Dégustation : Robe jaune or tuilé ; Nez intense et complexe aux notes de fruits confits ; Bouche moelleuse aux saveurs d’orange, de figues et de melon confits._x000D_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</si>
  <si>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hongrois sec, fruité et minéral. Parfait sur une financière de veau._x000D_
_x000D_
Encépagement : Furmint, Kabar, Muscat_x000D_
_x000D_
Dégustation : Robe jaune pâle ; Nez complexe aux arômes de fleurs blanches et d’agrumes ; Bouche tentue, ample aux saveurs de citron et de pamplemousse._x000D_
Accord mets/vin : poissons grillés, viande blanche._x000D_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</si>
  <si>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Tokaji moelleux, idéal sur un foie gras._x000D_
_x000D_
Encépagement : Furmint (Vendanges Tardives)_x000D_
_x000D_
Dégustation : Robe jaune or tuilé ; Nez intense et complexe aux notes de fruits confits ; Bouche fraîche et sucrée, bien équilibrée._x000D_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</si>
  <si>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Une crème de cassis complexe et subtil. Idéal pour un Kir ou en cocktail._x000D_
_x000D_
Provenance : France (Bourgogne)_x000D_
_x000D_
Dégustation : Robe grenat ; Nez très intense et dense sur le cassis ; Bouche ronde, généreuse, veloutée avec une belle persistance cassis bien mûr._x000D_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</si>
  <si>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poire williams chaleureuse, pleine de légèreté. Idéal en digestif._x000D_
_x000D_
Provenance : France (Bourgogne)_x000D_
_x000D_
Dégustation : Robe incolore ; Nez aérien et intense de fruits mûrs ; Bouche ronde, équilibrée et charmeuse sur 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</si>
  <si>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vieille prune gourmande et généreuse. Idéal en digestif._x000D_
_x000D_
Provenance : France (Bourgogne)_x000D_
_x000D_
Dégustation : Robe incolore ; Nez puissant et élégant de prune confiturée ; Bouche fruitée, chaleureuse et d’une belle longueur avec une sensation de sucrositée._x000D_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</si>
  <si>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framboise sauvage plein de saveur et de douceur. Idéal en digestif._x000D_
_x000D_
Provenance : France (Bourgogne)_x000D_
_x000D_
Dégustation : Robe incolore ; Nez puissant et élégant de framboise des bois ; Bouche fruitée, chaleureuse et d’une belle longueur avec une sensation de sucrositée._x000D_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</si>
  <si>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généreuse et gourmande. Idéal en digestif._x000D_
_x000D_
Provenance : France (Alsace)_x000D_
_x000D_
Dégustation : Robe incolore ; Nez puissant et élégant de Framboise des bois ; Bouche fruitée, chaleureuse et d’une belle longueur avec une sensation de sucrositée._x000D_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</si>
  <si>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 vin rouge allemand structuré, léger et fruité. Idéal sur un plateau de charcuterie/fromages._x000D_
_x000D_
Encépagement : Spätburgunder (pinot noir)_x000D_
_x000D_
Dégustation : Robe rouge carmin ; Nez aux notes de fruits rouges et d’épices ; Bouche fruitée et subtile aux saveurs de poivre et de cerises._x000D_
Accord mets/vin : grillades, volailles légèrement relevées._x000D_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</si>
  <si>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Lambrusco rouge italien pétillant et fruité. Idéal sur des antipasti ou une pizza._x000D_
_x000D_
Encépagement : Lambrusco_x000D_
_x000D_
Dégustation : Robe rouge rubis ; Nez floral et aux notes de fruits rouges; Bouche fraîche et fruitée avec une belle mousse._x000D_
Accord mets/vin : apéritif, charcuterie, pizza._x000D_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</si>
  <si>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 xml:space="preserve">Un Gigondas charnue et épicé, parfait sur une daube provençale._x000D_
_x000D_
Encépagement : Grenache, Mourvèdre, Syrah, Cinsault_x000D_
_x000D_
Dégustation : Robe rubis ; Nez tendre de fruits noirs ; Bouche ample et fruitée aux notes de cassis et pruneaux._x000D_
Accord mets/vin : viande grillée, gibier._x000D_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</si>
  <si>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Gigondas puissant, boisé et élégant qui accompagnera parfaitement une daube de sanglier._x000D_
_x000D_
Encépagement : Grenache, Mourvèdre, Syrah_x000D_
_x000D_
Dégustation : Robe rubis intense ; Nez de fruits mûrs et épicé ; Bouche puissante et complexe aux notes de fruits noirs._x000D_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Venise._x000D_
_x000D_
Créée en 1956 par une poignée de vignerons, dont la volonté était la commercialisation de leur production en bouteilles, et qui compte aujourd’hui 83 adhérents et représente 15% de l’appellation, 128 ha en AOP Gigondas, (260 ha toutes AOP confondues).</t>
  </si>
  <si>
    <t>Un Gigondas puissant, boisé et élégant qui accompagnera parfaitement une daube de sanglier._x000D_
_x000D_
Encépagement : Grenache, Mourvèdre, Syrah_x000D_
_x000D_
Dégustation : Robe rubis intense ; Nez de fruits mûrs et épicé ; Bouche puissante et complexe aux notes de fruits noirs._x000D_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Venise._x000D_
_x000D_
Créée en 1956 par une poignée de vignerons, dont la volonté était la commercialisation de leur production en bouteilles, et qui compte aujourd’hui 83 adhérents et représente 15% de l’appellation, 128 ha en AOP Gigondas, (260 ha toutes AOP confondues).</t>
  </si>
  <si>
    <t>Un Gin bourguignon qui dévoile toute sa fraîcheur pur sur glace ou dans un gin tonic ou dans un cocktail que vous aurez imaginé._x000D_
_x000D_
Provenance : France (Bourgogne)_x000D_
_x000D_
Vieillissement : Macération de baies de genièvre de 3 origines dans un mélange eau et alcool pendant plusieurs jours avant distillation. La bouteille est en aluminium dont le faible poids diminue le bilan carbone et est recyclable à l’infini._x000D_
_x000D_
Dégustation : Robe claire ; Nez de genièvre, de poivre et d’agrumes ; Bouche tendre, suave et grasse. A servir sur glace ou en cokctails._x000D_
_x000D_
Malden Spirits est une aventure qui, depuis sa naissance, tutoie l’innovation, la disruptivité, la différenciation : elle est née au cœur de la Bourgogne, au cœur du vignoble bourguignon, et a été imaginée par l’équipe du Domaine Maldant-Pauvelot.</t>
  </si>
  <si>
    <t>Un Gin islandais marqué par une grande douceur et une texture soyeuse qui sont en partie due à la qualité de l’eau islandaise, l’une des plus pures de la planète._x000D_
A dégustater sur glace ou avec un tonic._x000D_
_x000D_
Provenance : Islande_x000D_
_x000D_
Dégustation : Robe claire ; Nez de céréales et de genièvre ; Bouche minérale et saline aux notes d’agrumes et de thym complexifiées par des notes terreuses._x000D_
_x000D_
Ce Gin islandais est conçu en hommage à Eggert Ólafsson, explorateur danois, missionné par l’Académie des sciences de Copenhague pour une expédition en Islande. _x000D_
Et l’on découvre au passage un nouveau terroir de gin encore méconnu…_x000D_
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t>
  </si>
  <si>
    <t>Un Graves blanc sec, rond et minérale. Idéal sur un plateau de frtuits mer._x000D_
_x000D_
Encépagement : Sauvignon Blanc, Sauvignon Gris, Sémillon_x000D_
_x000D_
Dégustation : Robe jaune pâle ; Nez fin et fruité aux notes d'agrumes et fruits blancs ; Bouche ronde et équilibrée qui révèle des arômes d'agrumes (citron). Un vin blanc d'une belle minéralité avec une finale longue et fraîche._x000D_
Accord mets/vin : Fruits de mer, poissons grillés et fromages affinés._x000D_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</si>
  <si>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boisé et généreux avec un grand potentiel de garde. Idéal sur un boeuf bourguignon ou une daude provençale._x000D_
_x000D_
Encépagement : Merlot, Cabernet sauvignon_x000D_
_x000D_
Dégustation : Robe rouge cerise ; Nez boisé aux notes de griottes confiturées ; Bouche souple, charnue et puissante soutenue par des tanins mûrs. Vin de garde._x000D_
Accord mets/vin : viande grillée ou en sauce, gibier._x000D_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</si>
  <si>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Magnum et en Jéroboam._x000D_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</si>
  <si>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75cl et Magnum._x000D_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</si>
  <si>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GRAVES CHT HAUT SELVE ROUGE MAGNUM</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</si>
  <si>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75cl et Jéroboam._x000D_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</si>
  <si>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vin blanc autrichien sec et plein de fraîcheur. Parfait sur une dorade grillée au four._x000D_
_x000D_
Encépagement : Grüne Veltliner_x000D_
_x000D_
Dégustation : Robe jaune pâle ; Nez complexe aux notes d’agrumes et de pommes fraîches ; Bouche vive et tendue aux saveurs de citron, de poivre blanc._x000D_
Accord mets/vin : apéritif, poissons grillés._x000D_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</si>
  <si>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Haut Médoc Grand Cru Classé généreux, fruité avec un bon potentiel de garde. Parfait sur un gigot d’agneau de 7H._x000D_
_x000D_
Encépagement : Merlot, Cabernet sauvignon_x000D_
_x000D_
Dégustation : Robe rouge rubis ; Nez aux notes de fruits noirs avec des touches d'épices et de réglisse ; Bouche puissante aux notes de fruits noirs et de tabac. Un vin dense et riche avec des tanins fins et soyeux et une finale longue et aromatique.  Vin de garde. _x000D_
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_x000D_
Le vin exprime toute la finesse et la personnalité de ce grand terroir.</t>
  </si>
  <si>
    <t xml:space="preserve">Un Haut Médoc rouge gourmand et généreux. Parfait sur une daube de sanglier._x000D_
_x000D_
Encépagement : Merlot, Cabernet sauvignon_x000D_
_x000D_
Dégustation : Robe rouge rubis ; Nez frais aux notes de fruits mûrs avec des touches poivrées et boisées ; Bouche charnue et ronde offre un bel équilibre entre le fruit, les tannins mûrs et un boisé fondu. Un vin riche avec une belle longueur en bouche.  _x000D_
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t>
  </si>
  <si>
    <t>Une Eau de Vie de poire williams où le fruit est enprisonné dans la bouteille. Fraîcheur et persistance. Idéal en digestif._x000D_
_x000D_
Provenance : France (Alsace)_x000D_
_x000D_
Dégustation : Robe incolore ; Nez persistant sur la poire mûre ; Bouche aromatique aux notes de poire williams, de raisin et de poivre blanc. Finale pleine de fraicheur._x000D_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</si>
  <si>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Une huile d’olive aromatisée « ail / tomate / thym »  et un vinaigre balsamique, idéal pour vos salades en toute saison._x000D_
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</si>
  <si>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vin rouge léger et fruité. Idéal pour une planche de charcuterie/fromages._x000D_
_x000D_
Dégustation : Robe rouge rubis ; Nez gourmand aux notes de fruits rouges/noirs ; Bouche structurée sur des arômes de cassis et réglisse._x000D_
Accord mets/vin : viande rouge,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</si>
  <si>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très fruité. Idéal sur un apéritif ou sur un plateau de charcuterie._x000D_
_x000D_
Dégustation : Robe rouge sombre ; Nez complexe et intense aux notes de fruits rouges ; Bouche souple, gourmande et légèrement vanillée/toastée_x000D_
Accord mets/vin : apéritif, grillades, gibiers._x000D_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</si>
  <si>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floral. Parfait sur un cabillaud sauce citron._x000D_
_x000D_
Dégustation : Robe jaune pâle ; Nez puissant aux notes de fleurs blanches ; Bouche ample, floral et élégante._x000D_
Accord mets/vin : apéritif, poisson._x000D_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</si>
  <si>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parfait pour vos apéritifs entre amis._x000D_
_x000D_
Dégustation : Robe jaune or ; Nez gourmand sur le litchi et la mangue ; Bouche ronde sur des notes de fruits exotiques et de fruits jaune._x000D_
Accord mets/vin : apéritif, plat exotique._x000D_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</si>
  <si>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floral et aromatique. Idéal pour vos apéritifs et grillades entre amis._x000D_
_x000D_
Dégustation : Robe rose pâle ; Nez complexe et intense aux notes de pêches blanches ; Bouche onctueuse et fraîche légèrement citronnée._x000D_
Accord mets/vin : apéritif, plats méditerranéens._x000D_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</si>
  <si>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sur une entrecôte frites._x000D_
_x000D_
Dégustation : Robe rouge rubis ; Nez gourmand sur la fraise et la framboise ; Bouche fruitée et légèrement réglissée . 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</si>
  <si>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ronde et fruité. Idéal sur une entrecôte frites._x000D_
_x000D_
Dégustation : Robe rouge rubis ; Nez gourmand sur la fraise et la framboise ; Bouche fruitée et d’une belle rondeur . 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</si>
  <si>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ample et aromatique. Idéal sur un foie gras ou un saumon sauce au beurre citron._x000D_
_x000D_
Dégustation : Robe jaune dorée ; Nez gourmand sur les fruits blancs mûrs et exotiques ; Bouche ample sur des notes de vanille, d’amandes grillées et de fleurs blanches (blanc sec)._x000D_
Accord mets/vin : poisson en sauce, dessert, foie gras._x000D_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</si>
  <si>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généreux et épicé qui pourra accompagner une daube de sanglier._x000D_
_x000D_
Dégustation : Robe rouge profond ; Nez gourmand sur la cerise et la vanille ; Bouche structurée, fruitée et ample. _x000D_
Accord mets/vin : gibier, viande en sauce._x000D_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</si>
  <si>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aromatique, parfait pour vos apéritifs entre amis._x000D_
_x000D_
Dégustation : Robe jaune or pâle ; Nez floral et complexe légèrement vanillé, brioché ; Bouche ample sur des notes de fruits frais et de noisette._x000D_
Accord mets/vin : apéritif, poisson, dessert._x000D_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</si>
  <si>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Idéal sur un loup grillé au four. _x000D_
_x000D_
Encépagement : Chenin, Chardonnay._x000D_
_x000D_
Dégustation : Robe jaune pâle ; Nez aux notes de fruits blancs et floral ; Bouche aromatique, minérale._x000D_
Accord mets/vin : apéritif, poisson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</si>
  <si>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rouge léger et fruité qui pourra accompagner vos apéritifs ou une entrecôte grillée._x000D_
_x000D_
Encépagement : Pinot Noir, Cabernet franc, Négrette, Gamay._x000D_
_x000D_
Dégustation : Robe rouge rubis ; Nez aux notes de fruits rouges ; Bouche fruitée et élégante avec des tatnins fins._x000D_
Accord mets/vin : apéritif, viande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</si>
  <si>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rouge charnue, épicé et fruité qui accompagnera à merveille une côtes de porc grillée aux herbes de provence._x000D_
_x000D_
Encépagement : Négrette._x000D_
_x000D_
Dégustation : robe rouge, nez aux notes de fruits rouge ; bouche fruitée, tanins sobres et finale épicée. _x000D_
Accord mets/vin : viande grillée, plats mijotés._x000D_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</si>
  <si>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blanc sec, léger et très aromatique. Idéal en apéritif._x000D_
_x000D_
Encépagement : Muscat petit grain_x000D_
_x000D_
Dégustation : Robe jaune or ; Nez muscaté aux arômes de rose et de litchi ; Bouche légère et ample sur des notes de fleurs et d’agrumes._x000D_
Accord mets/vin : apéritif, plats exotiques, poisson en sauce._x000D_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</si>
  <si>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vin blanc sec, floral et aérien pouvant accompagner un poulet curry._x000D_
_x000D_
Encépagement : Alvarinho._x000D_
_x000D_
Dégustation : Robe jaune pâle ; Nez de limoncello, fruits confits ; Bouche ample, minérale et fruitée._x000D_
Accord mets/vin : plats exotiques, fromages._x000D_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</si>
  <si>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blanc léger et floral, parfait pour vos apéritifs entre amis._x000D_
_x000D_
Encépagement : Chardonnay._x000D_
_x000D_
Dégustation : sec, rond et frais aux notes de fruits secs et de fruits à chair blanche._x000D_
Accord mets/vin : apéritif, viande viande, poisson._x000D_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</si>
  <si>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rosé sec et fruité. Idéal pour vos apéritifs et salade d'été._x000D_
_x000D_
Encépagement : Caladoc, Muscat._x000D_
_x000D_
Dégustation : sec, gourmand et frais aux notes de petits fruits rouges et de bonbons anglais._x000D_
Accord mets/vin : apéritif, viande viande, grillades, salade d’été._x000D_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</si>
  <si>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vin rosé sec et fruité. Idéal pour vos apéritifs et salade d'été._x000D_
_x000D_
Encépagement : Caladoc, Muscat._x000D_
_x000D_
Dégustation : sec, gourmand et frais aux notes de petits fruits rouges et de bonbons anglais._x000D_
Accord mets/vin : apéritif, viande viande, grillades, salade d’été._x000D_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</si>
  <si>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vin rouge léger et fruité, parfait pour vos apéritifs et grillades entre amis._x000D_
_x000D_
Encépagement : Merlot._x000D_
_x000D_
Dégustation : rond, souple et gourmand aux notes de myrtilles et de framboises._x000D_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</si>
  <si>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rouge léger et fruité pour accompagner vos apéritifs et plateau de charcuterie/fromages._x000D_
_x000D_
Encépagement : Syrah, Viognier._x000D_
_x000D_
Dégustation : Robe rubis ; Nez fruité aux notes de fruits noirs ; Bouche ronde avec des tanins fondus._x000D_
Accord mets/vin : viande rouge grillée, charcuterie/fromage._x000D_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</si>
  <si>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léger et fruité pour accompagner vos plateau de charcuterie et fromage._x000D_
_x000D_
Encépagement : Tempranillo._x000D_
_x000D_
Dégustation : Robe grenat ; Nez fruité aux notes de violette ; Bouche ronde avec des tanins souples aux notes de fruits noirs et d’épices._x000D_
Accord mets/vin : viande rouge grillée, charcuterie/fromage._x000D_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</si>
  <si>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léger et fruité. Idéal sur un plateau de charcuterie/fromage._x000D_
_x000D_
Encépagement : Syrah _x000D_
_x000D_
Dégustation : Nez aux arômes de petits fruits rouges frais et légèrement épicé ; Bouche fruitée et gourmande._x000D_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</si>
  <si>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vin blanc sec, rond et fruité. Pafait sur un poulet curry._x000D_
_x000D_
Encépagement : Viognier_x000D_
_x000D_
Dégustation : Nez complexe aux fruits jaunes à noyaux et floral ; Bouche fraiche et aromatique._x000D_
Accord mets/vin : apéritifs, viandes blanches, plats exotiques._x000D_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</si>
  <si>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vin rouge libanais charnue et fruité. Parfait sur une entrecôte grillée._x000D_
_x000D_
Encépagement : Cabernet Sauvignon, Caladoc, Syrah, Tempranillo_x000D_
_x000D_
Dégustation : Robe rouge sombre ; Nez boisé de fruits rouges/noirs ; Bouche complexe et plein de caractères aux notes de cerises, de cassis et de mûres confiturées._x000D_
Accord mets/vin : viande grillée,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</si>
  <si>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libanais sec, ample et floral. Parfait sur un risotto aux gambas._x000D_
_x000D_
Encépagement : Viognier, Sauvignon, Chardonnay_x000D_
_x000D_
Dégustation : Robe jaune doré ; Nez floral et de fruits jaunes/blancs ; Bouche équilibrée, ronde, boisée aux notes de fleurs blanches et de pêches._x000D_
Accord mets/vin : viande blanche, gambas, hommard._x000D_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</si>
  <si>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sec et fruité. Idéal sur un apéritif ou une paella._x000D_
_x000D_
Encépagement : Muscat, Muscadelle, Gewurztraminer, Viognier, Riesling._x000D_
_x000D_
Dégustation : Nez intense et fruité ; Bouche fruitée aux notes de fruits jaune et exotique._x000D_
Accord mets/vin : apéritif, paella, poissons grillés._x000D_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</si>
  <si>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Prosecco Spumante italien pétillant, parfait pour vos spritz ou apéritif entre amis._x000D_
_x000D_
Encépagement : Glera_x000D_
_x000D_
Dégustation : Robe jaune pâle ; Nez de fruits blancs et jaunes avec plein de fraîcheur ; Bouche intense avec des bulles fines et légères aux saveurs de pêche et de poire._x000D_
Accord mets/vin : apéritif, poissons d’eau douce, cocktails._x000D_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</si>
  <si>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Vinhoverde sec, légèrement perlant et fruité. Idéal sur un apéritif entre amis. _x000D_
_x000D_
Encépagement : Loureiro, Arinto, Azal, Trajadura_x000D_
_x000D_
Dégustation : Robe jaune pâle ; Nez intense aux arômes de fruits blancs et à noyaux ; Bouche perlante et pleine de fraîcheur._x000D_
Accord mets/vin : apéritif, poissons grillés._x000D_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</si>
  <si>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portugais rond et fruité. Parfait sur des tapas ou un planche de charcuterie._x000D_
_x000D_
Encépagement : Castelao Frances, Touriga Nacional_x000D_
_x000D_
Dégustation : Robe rouge rubis ; Nez intense aux arômes de fruits rouges ; Bouche équilibrée aux notes de vanille, de fraise et de framboise._x000D_
Accord mets/vin : apéritif, tapas,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</si>
  <si>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Languedoc rouge charnue et gourmand qui pourra s'accorder parfaitement sur un tajine d'agneau._x000D_
_x000D_
Encépagement : Syrah, Carignan, Grenache._x000D_
_x000D_
Dégustation : Robe grenat ; Nez friand aux notes de fruits noirs ; Bouche fruitée de cassis et de mûres, riche avec des tanins soyeux._x000D_
Accord mets/vin : plats mijotés, viandes grillées._x000D_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</si>
  <si>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rond, fruité et groumand. Idéal sur une côtes de boeuf grillée._x000D_
_x000D_
Encépagement : Merlot, Tannat, Cabernet franc_x000D_
_x000D_
Dégustation : Nez intense aux notes de fruits noirs ; Bouche ample, crémeuse, puissante et fruitée aux notes de fruits noirs aux tanins fins._x000D_
Accord mets/vin : côte de bœuf grillée, plat mijoté._x000D_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</si>
  <si>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Limoncello intense et puissant. Idéal en apéritif ou en en digestif._x000D_
_x000D_
Provenance : Italie_x000D_
_x000D_
Dégustation : Robe dorée ; Nez de citron fraîchement pressé ; Bouche vive, intense et pleine de fraîcheur._x000D_
_x000D_
Fabriquée par la célèbre famille Strega, cette marque a une riche histoire qui remonte à 1860, lorsqu'elle a été fondée à Bénévent, en Italie._x000D_
Fait avec une attention méticuleuse aux détails, le Strega Limoncello est produit avec les meilleurs citrons cueillis à la main dans la région côtière de Sorrente. Ces citrons sont réputés pour leur couleur jaune vibrante et leur arôme parfumé distinct.</t>
  </si>
  <si>
    <t>Un Limoncello ample et élégant, d’un superbe équilibre. Idéal en digestif._x000D_
_x000D_
Provenance : Italie (Naples)_x000D_
_x000D_
Dégustation : Variété de citron de la région de Sorrente ; Robe jaune clair ; Nez élégant de citron fraîchement pressé ; Bouche moelleuse, ronde et soutenue par une finale persistante et fraîche._x000D_
_x000D_
Fabriquée par la célèbre famille Strega, cette marque a une riche histoire qui remonte à 1860, lorsqu'elle a été fondée à Bénévent, en Italie._x000D_
Fait avec une attention méticuleuse aux détails, le Strega Limoncello est produit avec les meilleurs citrons cueillis à la main dans la région côtière de Sorrente. Ces citrons sont réputés pour leur couleur jaune vibrante et leur arôme parfumé distinct.</t>
  </si>
  <si>
    <t>Une liqueur de chataigne gourmande et élégante. Idéal sur glace, en kir ou en cocktail._x000D_
_x000D_
Provenance : France (Bourgogne)_x000D_
_x000D_
Dégustation : Robe chêne ; Nez frais, végétal aux notes de beurre frais et de chataigne ; Bouche rafraîchissante d’une sucrosité discrète, ronde aux saveurs patissières et de marron glacé._x000D_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</si>
  <si>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liqueur de poire élégante, gourmande et fine. Id éal en apéritif, sur glace ou sur une tarte aux poires._x000D_
_x000D_
Provenance : France (Bourgogne)_x000D_
_x000D_
Dégustation : Base de Poires Williams jaune et rouge ; Robe rosée ; Nez de poires fraîches bien mûres ; Bouche juteuse et légèrement granuleuse et sucrée sur la poire à peine ceuillie sur l’arbre._x000D_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</si>
  <si>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gingembre et Cognac sublime, gourmande et bien équilibrée. Idéal sur glace ou en cocktail._x000D_
_x000D_
Provenance : France_x000D_
_x000D_
Dégustation : Robe brune ; Nez intense et aromatique sur des notes d’agrumes confits et de fruits blancs ; Bouche fruitée, soyeuse, belle finesse des arômes et vanillée. Finale longue, à servir sur glace ou en cocktail._x000D_
_x000D_
Hedonist Spirit est une distillerie française et son histoire est intimement liée à la création de leur premier spiritueux, la liqueur Hedonist._x000D_
Hedonist est une quête du plaisir, la recherche d'une alchimie singulière qui marie avec subtilité la puissance du cognac, la fraicheur du citron vert, la douceur de la vanille et le piquant du gingembre._x000D_
Au fil du temps, deux autres marques ont été créées : Hee Joy et Gun’s Bell. Ce sont deux marques de rhum avec des identités fortes, gourmandes, sincères et précises…</t>
  </si>
  <si>
    <t>Une crème de pomme ronde et poivrée. Idéal sur glace ou en cocktail._x000D_
_x000D_
Provenance : France (Languedoc)_x000D_
_x000D_
Dégustation : Robe incolore ; Nez doux sur la pomme Granny Smith ; Bouche suave, équilibrée et subtilement poivrée._x000D_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</si>
  <si>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crème de menthe pleine de fraîcheur et de douceur. Idéal sur glace ou en cocktail._x000D_
_x000D_
Provenance : France (Languedoc)_x000D_
_x000D_
Dégustation : Robe incolore ; Nez doux sur la menthe poivrée ; Bouche suave, équilibrée et plein de fraîcheur._x000D_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</si>
  <si>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crème de citron ronde et douce. Idéal sur glace ou en cocktail._x000D_
_x000D_
Provenance : France (Languedoc)_x000D_
_x000D_
Dégustation : Robe incolore ; Nez doux sur le citron et la yuzu ; Bouche suave, équilibrée et pleine de douceur mandarinée._x000D_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</si>
  <si>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liqueur de 22 plantes pleine de fraîcheur et douce. Idéal en apéritif, digestif sur glace._x000D_
_x000D_
Provenance : France (Bourgogne)_x000D_
_x000D_
Dégustation : Robe incolore brillante ; Nez de bergamote et de poivre blanc ; Bouche fraîche et fine, légèrement sucrée et poivrée._x000D_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</si>
  <si>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22 plantes mentholée et bien équilibrée. Idéal en apéritif, digestif sur glace._x000D_
_x000D_
Provenance : France (Bourgogne)_x000D_
_x000D_
Dégustation : Robe vert aiguille de sapin ; Nez riche et complexe aux notes mentholées ; Bouche puissante et nature aux saveurs de menthe poivrée, de badiane et de plante fraîche._x000D_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</si>
  <si>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peppermint douce et pleine de fraîcheur. Idéal sur glace ou en cocktail._x000D_
_x000D_
Provenance : France (Bourgogne)_x000D_
_x000D_
Dégustation : Robe vert émeraude ; Nez frais, mentholé et aérien ; Bouche sur une sensation de fraîcheur de menthol et d’une sucrosité discrète._x000D_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</si>
  <si>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liqueur de prunelle gourmande et généreuse. Idéal sur glace ou en cocktail._x000D_
_x000D_
Provenance : France (Bourgogne)_x000D_
_x000D_
Dégustation : Robe dorée ; Nez aromatique sur le fruit à noyau ; Bouche généréeuse, ronde d’une sucrosité discrète aux notes de fruits à noyaux. Superbe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</si>
  <si>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Luberon blanc sec et floral. Idéal sur un plateau de fruits de mer._x000D_
_x000D_
Encépagement :, Grenache blanc, Clairette, Vermentino_x000D_
_x000D_
Dégustation : Robe or ; Nez aux notes florales et d’agrumes ; Bouche ronde aux arômes de fleurs blanches et d’agrumes._x000D_
Accord mets/vin : poissons à chair raffinée, viandes blanches,fruits de mer._x000D_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</si>
  <si>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Luberon rouge généreux et fruité. Idéal sur une entrecôte sauce au roquefort._x000D_
_x000D_
Encépagement :, Grenache, Syrah_x000D_
_x000D_
Dégustation : Robe grenat rubis ; Nez aux notes de fruits rouges, de cerises et de kirsh ; Bouche ample et structurée sur des arômes de griottes et de mûres._x000D_
Accord mets/vin : viande grillée ou en sauce, gibier._x000D_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</si>
  <si>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Luberon blanc sec, ample et floral. parfait sur un saumon sauce au beurre citron._x000D_
_x000D_
Encépagement : Grenache blanc, Vermentino_x000D_
_x000D_
Dégustation : Robe jaune or ; Nez aux notes florale, d’agrumes et de vanille ; Bouche ample, longue et bien équilibrée sur les arômes floraux et minéral._x000D_
Accord mets/vin : fromage, viande blanche et poisson en sauce._x000D_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</si>
  <si>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Madiran Vieilles Vignes rouge charpenté et puissant. Idéal sur une épaule d'agneau mijotée au four._x000D_
_x000D_
Encépagement : Tannat, Cabernet franc._x000D_
_x000D_
Dégustation : Nez intense aux notes de fruits noirs. La bouche est puissante et ronde aux notes de fruits confits et une pointe de caramel. La finale est longue avec des tanins puissants mais velouté._x000D_
Accord mets/vin : Viande grillée, magret de canard ou gibier en sauce._x000D_
_x000D_
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t>
  </si>
  <si>
    <t>Un Marc de Bourgoggne hors d’âge 15 ans très élégant et d’une grande complexité aromatique. Idéal en digestif._x000D_
_x000D_
Provenance : France (Bourgogne)_x000D_
_x000D_
Dégustation : Robe jaune or ; Nez expressif aux notes de raisins mûrs, de vanille et de caramel ; Bouche généreuse avec des saveurs de raisins secs sur une finale noble et très persistante._x000D_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</si>
  <si>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Très Vieux Marc de Bourgogne 8 ans ample, épicé et généreux. Idéal en digestif._x000D_
_x000D_
Provenance : France (Bourgogne)_x000D_
_x000D_
Dégustation : Robe jaune or pâle ; Nez expressif aux notes de raisins frais et de vanille ; Bouche ronde et chaleureuse sur des saveurs florales, épicées. Finale longue et persistante._x000D_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</si>
  <si>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Marcillac rouge ample, fruité et passe partout. Idéal pour un apéritif ou un plateau de charcuterie/fromages_x000D_
_x000D_
Encépagement : Mansois._x000D_
_x000D_
Dégustation : robe rubis, nez frais, fruité aux notes de violettes, bouche ronde et gourmande._x000D_
Accord mets/vin : volaille, veau, tartiflette, raclette, couscous._x000D_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</si>
  <si>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Mareuil blanc sec, vif et rond. Parfait sur une blanquette de veau._x000D_
_x000D_
Encépagement : Chenin, Chardonnay._x000D_
_x000D_
Dégustation : Robe jaune pâle ; Nez miellé aux notes de fruits blancs et floral ; Bouche onctueuse aux saveurs de coing, de cire d’abeille._x000D_
Accord mets/vin : poisson grillée, viande blanche épicée ou en sauce._x000D_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</si>
  <si>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Minervois rouge généreux et fruité. Parfait sur une entrecôte frites._x000D_
_x000D_
Encépagement : Syrah, Cinsault._x000D_
_x000D_
Dégustation : robe grenat ; Nez gourmand aux notes de fruits rouges ; Bouche ronde et soyeuse avec une finale aux notes de tapenade._x000D_
Accord mets/vin : viande rouge grillée, plat mijoté._x000D_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</si>
  <si>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Une Eau de Vie de Mirabelle généreuse et fruité. Idéal en digestif._x000D_
_x000D_
Provenance : France (Bourgogne)_x000D_
_x000D_
Dégustation : Robe incolore ; Nez puissant et racé de mirabelle mûre ; Bouche fruitée, chaleureuse et d’une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</si>
  <si>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Montagne Saint Emilion (satellite de l’apellation Saint Emilion) rouge boisé, fruité et plein de finesse. Idéal sur un bœuf bourguignon._x000D_
_x000D_
Encépagement : Merlot, Cabernet franc_x000D_
_x000D_
Dégustation : Robe rouge rubis ; Nez boisé aux notes de fruits rouges ; Bouche ronde et fruitée sur une finale longue et délicate._x000D_
Accord mets/vin : viande grillée ou en sauce, gibier._x000D_
_x000D_
Cet ancien vignoble, qui remonte au XVème siècle, est idéalement situé à l’un des points les plus hauts d’un tertre argilo-calcaire à quelques kilomètres au nord-est de Saint-Emilion._x000D_
Antoine Darquey, gérant depuis 1993 et son cousin Thomas Durand-Teyssier, Directeur d’Exploitation depuis 2007, représentent la quatrième génération à la tête de cette magnifique propriété.</t>
  </si>
  <si>
    <t>Un vin blanc sud africain ample et boisé. Parfait sur un risotto aux champignons._x000D_
_x000D_
Encépagement : Sauvignon, Chenin_x000D_
_x000D_
Dégustation : Robe jaune intense ; Nez complexe d’agrumes et de poivre blanc ; Bouche tendue et vive aux notes de citron et d’agrumes._x000D_
Accord mets/vin : poisson à chair grasse,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</si>
  <si>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sud africain puissant et fruité. Parfait un canard à l'orange._x000D_
_x000D_
Encépagement : Pinotage (croisement entre cinsault et pinot noir)_x000D_
_x000D_
Dégustation : Robe rouge intense ; Nez complexe de fruits noirs, moka et de torréfaction ; Bouche aux tanins fins et aux notes de fruits noirs confiturés et de café._x000D_
Accord mets/vin : viande rouge,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</si>
  <si>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espagnole sec et minéral, idéal sur un plateau de fruits de mer._x000D_
_x000D_
Encépagement : Verdejo_x000D_
_x000D_
Dégustation : Robe jaune pâle ; Nez complexe aux arômes de fruits à noyaux et d’agrumes ; Bouche tendue et vive aux notes de citron et d’agrumes._x000D_
Accord mets/vin : poisson,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</si>
  <si>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australien puissant et charnue. Idéal sur une côtes de boeuf grillée._x000D_
_x000D_
Encépagement : Syrah_x000D_
_x000D_
Dégustation : Robe rouge profond ; Nez intense et complexe aux notes de fruits noirs et de chocolat ; Bouche puissante, ample et veloutée aux saveurs de fruits noirs confiturés et aux tanins soyeux._x000D_
Accord mets/vin : viandes rouges,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</si>
  <si>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Pessac Léognan généreux, complexe et fruité. Parfait sur un carré d’agneau grillé._x000D_
_x000D_
Encépagement : Merlot, Cabernet sauvignon_x000D_
_x000D_
Dégustation : Robe rubis sombre ; Nez intense et complexe sur des notes d’épices et de fruits noirs ; Bouche ample, dense et délicate d’une grande fraicheur et aux arômes de fruits bien murs._x000D_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_x000D_
Le vin exprime toute la finesse et la personnalité de ce grand terroir.</t>
  </si>
  <si>
    <t>Une Eau de Vie de poire williams élégante et longue en bouche. Idéal en digestif._x000D_
_x000D_
Provenance : France (Alsace)_x000D_
_x000D_
Dégustation : Robe incolore ; Nez puissant et élégant de poire williams et légèrement citronné ; Bouche fruitée, gourmande et d’une belle longueur avec une explosion de fruit._x000D_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</si>
  <si>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Une Eau de Vie de poire williams exceptionnelle, élégante et d’une rare finesse. Idéal en digestif._x000D_
_x000D_
Provenance : France (Bourgogne)_x000D_
_x000D_
Dégustation : Robe incolore et cristalline ; Nez intense et aromatique aux notes de poire bien mûre ; Bouche racée, suave, soyeuse d’une grande finesse et d’une grande élégance. Finale très longue._x000D_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</si>
  <si>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Porto issu des meilleures parcelles qui pourra accompagner un dessert au chocolat._x000D_
_x000D_
Provenance : Portugal_x000D_
_x000D_
Vieillissement : 4 ans en foudre de chêne et mis en bouteille sans filtration afin de garder toute sa concentration et richesse naturelle en arôme._x000D_
_x000D_
Dégustation : Robe rouge sombre ; Nez complexe aux notes de fruits noirs et de torréfaction ; Bouche gourmande aux saveurs de poivre noir, de café, de cassis, de mûre, de violette et de tabac. Finale riche et juteuse._x000D_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</si>
  <si>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gourmand et rond qui accompagnera vos melons estivaux ou un dessert au chocolat._x000D_
_x000D_
Provenance : Portugal_x000D_
_x000D_
Vieillissement : 3 ans en petits fûts de chêne_x000D_
_x000D_
Dégustation : Robe rouge rubis ; Nez complexe aux notes d’abricot, de prune, de caramel et de d’épices ; Bouche riche et confiturée avec une finale d’une belle aciditée._x000D_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</si>
  <si>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blanc complexe et parfumé. Parfait en apéritif ou sur une salade de fruits._x000D_
_x000D_
Provenance : Portugal_x000D_
_x000D_
Vieillissement : 3 ans en fûts de chêne._x000D_
_x000D_
Dégustation : Robe dorée ; Nez riche et parfumé aux notes de fruits moelleux et de miel ; Bouche corsée, veloutée et longue saveur en finale._x000D_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</si>
  <si>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issu de la récolte de la même année (2011). Parfait sur un moelleux au chocolat._x000D_
_x000D_
Provenance : Portugal_x000D_
_x000D_
Vieillissement : 4 à 6 ans en foudre de chêne et mis en bouteille sans filtration afin de garder toute sa concentration et richesse naturelle en arôme._x000D_
_x000D_
Dégustation : Robe rouge rubis ; Nez complexe aux notes d’épices douces, de fleurs et de fruits noirs ; Bouche douce et très gourmande aux saveur de cannelle, de framboises, de groseilles, de cacao et de pain d’épices._x000D_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</si>
  <si>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Pouilly Fumé blanc sec et minéral. Parfait sur un dorade grillée au four._x000D_
_x000D_
Encépagement : Sauvignon._x000D_
_x000D_
Dégustation : Robe jaune pâle ; Nez floral aux notes de fruits confits ; Bouche ample, équilibrée, minérale et puissante._x000D_
Accord mets/vin : crustacé, fromage de chèvre, poisson._x000D_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</si>
  <si>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vin blanc néo-zélandais sec, vif et minéral. Idéal sur un dorade grillée au four._x000D_
_x000D_
Encépagement : Sauvignon_x000D_
_x000D_
Dégustation : Robe jaune pâle ; Nez intense aux arômes de fruits à noyaux et d’agrumes ; Bouche vive et tendue d’une superbe complexité aromatique et minérale._x000D_
Accord mets/vin : poissons, fruit de mer._x000D_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</si>
  <si>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Puisseguin Saint-Emilion (satellite de l’appellation Saint-Emilion) boisé, élégant et fruité. Parfait sur un faux filet sauce aux cèpes._x000D_
_x000D_
Encépagement : Merlot, Cabernet franc_x000D_
_x000D_
Dégustation : Robe rouge rubis ; Nez boisé aux notes de fruits noirs ; Bouche ronde aux arômes de cerises et de caramel_x000D_
Accord mets/vin : viande grillée, fromages corsés._x000D_
_x000D_
Le Château Lanbersac est une propriété de 22 hectares située au sud du plateau calcaire à Astéries, de l’appellation Puisseguin Saint-Émilion._x000D_
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_x000D_
L’appellation Puisseguin Saint-Émilion est une petite appellation de 750 hectares. Elle fait partie des quatre satellites de Saint-Émilion.</t>
  </si>
  <si>
    <t>Une Eau de Vie de quetsche sirupeuse et élégante. Idéal en digestif._x000D_
_x000D_
Provenance : France (Bourgogne)_x000D_
_x000D_
Dégustation : Robe incolore ; Nez discret et lacté ; Bouche généreuse aux notes épicées et de fruits rouges._x000D_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</si>
  <si>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Magnum et en Jeroboam._x000D_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</si>
  <si>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Magnum et en 75cl._x000D_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</si>
  <si>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75cl et en Jeroboam._x000D_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</si>
  <si>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ratafia de Bourgogne ample et gourmand. Idéal en apéritif ou sur un foie gras poêlé._x000D_
_x000D_
Provenance : France (Bourgogne)_x000D_
_x000D_
Dégustation : Robe dorée ; Nez discret sur le raisin mûr ; Bouche ronde, suave, sensation de croquer dans du raisin mûr. Avec une sucrosité discrète et 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</si>
  <si>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Reuilly blanc minéral et ample. Idéal sur une queue de lotte aux agrumes._x000D_
_x000D_
Encépagement : Chenin._x000D_
_x000D_
Dégustation : Robe jaune pâle aux reflets verts ; Nez aux notes abricot, melon d’Espagne ; Bouche ample, charnue, le palais est plein de gourmandise._x000D_
Accord mets/vin : crustacé, fromage de chèvre, poisson._x000D_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</si>
  <si>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Reuilly rouge léger, élégant et fruité, parfait un émincé de poulet au chorizo._x000D_
_x000D_
Encépagement : Pinot noir._x000D_
_x000D_
Dégustation : Robe rubis léger aux reflets brillants ; Nez intenses de griottes sauvages et de fraises des bois ; Bouche délicate, fruitée aux notes de petits fruits rouges._x000D_
Accord mets/vin : viande blanche aux épices,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</si>
  <si>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Rhum de Sainte Lucie complexe avec une finale longue et gourmande. _x000D_
_x000D_
Provenance : Sainte-Lucie_x000D_
_x000D_
Vieillissement : entre 10 et 15 ans de vieillissement en fût américain._x000D_
_x000D_
Dégustation : Robe ambrée ; Nez de raisins secs, de vanille et d’épices ; Bouche ronde et gourmande aux notes toastées avec une finale longue et très agréable._x000D_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</si>
  <si>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de Saint Lucie gourmand et complexe. Il saura charmer les amateurs de Rhums._x000D_
_x000D_
Provenance : Sainte-Lucie_x000D_
_x000D_
Vieillissement : entre 5 et 9 ans de vieillissement en fût américain._x000D_
_x000D_
Dégustation : Robe ambrée ; Nez miélé, de fruits secs, de vanille et de tabac ; Bouche douce, délicate, patissière sur une finale épicée et boisée._x000D_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</si>
  <si>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de Sainte Lucie élégant et frais. Il s'accordera parfaitement avec votre chocolat préféré !_x000D_
_x000D_
Provenance : Sainte-Lucie_x000D_
_x000D_
Vieillissement : entre 7 et 12 ans de vieillissement en fût américain._x000D_
_x000D_
Dégustation : Robe ambrée ; Nez de raisins secs, de pruneaux et d’épices douces ; Bouche vanillée, chocolatée avec des notes de tabac et de grillé. Finale longue, fruitée, caramélisée et épicée._x000D_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</si>
  <si>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Traditionnel jamaïcain puissant et gourmand. Il accompagnera à merveille votre chocolat préféré._x000D_
_x000D_
Provenance : Jamaïque_x000D_
_x000D_
Vieillissement : 5 ans en fûts de chêne blanc._x000D_
_x000D_
Dégustation : Robe ambrée ; Nez de vanille et de bois torréfié ; Bouche gourmande aux notes de sucre de canne et d’eau de vie de raisin vieillie en fût._x000D_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</si>
  <si>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Un Rhum Traditionnel de Barbade riche d’une belle complexité aromatique. A déguster en digestif ou sur un fondant au chocolat._x000D_
_x000D_
Provenance : Barbade_x000D_
_x000D_
Vieillissement : en fûts de chêne américain et français._x000D_
_x000D_
Dégustation : Robe acajou profond ; Nez doux et parfumé aux notes de miel, caramel et de noix ; Bouche charnue et chaleureuse sur une finale fondante aux saveurs de vanille._x000D_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</si>
  <si>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Un Rhum Traditionnel dominicain très gourmand et chaleureux. Il ira à merveille sur votre chocolat préféré ou un gateau au chocolat. _x000D_
_x000D_
Provenance : République Dominicaine_x000D_
_x000D_
Vieillissement : jusqu’à 18 ans en fûts de chêne selon la méthode solera._x000D_
_x000D_
Dégustation : Robe acajou foncé ; Nez boisé et fruité ; Bouche équilibrée, savoureuse, chocolatée sur une finale ronde et pleine de fraîcheur._x000D_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</si>
  <si>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 xml:space="preserve">Un Rhum Arrangé mauritien qui exprime au mieux les saveurs de l’ananas rôti. A déguster en apéritif ou en digestif._x000D_
_x000D_
Provenance : Île Maurice_x000D_
_x000D_
Dégustation : Robe acajou ; Nez intense et complexe ananas et de caramel ; Bouche gourmande et fruitée.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</si>
  <si>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Arrangé mauritien chaleureux et doux. A déguster en apéritif ou en digestif._x000D_
_x000D_
Provenance : Île Maurice_x000D_
_x000D_
Dégustation : Robe acajou ; Nez intense et complexe banane et de caramel ; Bouche gourmande et douce.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</si>
  <si>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Arrangé mauritien plein de fraîcheur et de douceur. A déguster en apéritif ou digestif._x000D_
_x000D_
Provenance : Île Maurice_x000D_
_x000D_
Dégustation : Robe acajou ; Nez intense et complexe vanille et de caramel ; Bouche gourmande et douce.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</si>
  <si>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avec plein de fraîcheur. Il pourra accompagner un moelleux au chocolat ou être servit en digestif._x000D_
_x000D_
Provenance : Île Maurice_x000D_
_x000D_
Vieillissement : entre 1 à 2 ans en fût de chêne français._x000D_
_x000D_
Dégustation : Robe ambrée_x000D_
 ; Nez de canne fraîche, d’épices et de fleurs séchées ; Bouche ronde et puissante.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</si>
  <si>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chaleureux et généreux. A déguster sur un dessert au chocolat ou en digestif._x000D_
_x000D_
Provenance : Île Maurice_x000D_
_x000D_
Vieillissement : soléra 12 ans en fût de chêne américain._x000D_
_x000D_
Dégustation : Robe ambrée ; Nez intense de canne fraîche, de banane et de noisettes ; Bouche gourmande et fraîche aux notes légèrement chocolatées.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</si>
  <si>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qui bénéficie de notes de fruits rouges grâce à son vieillissement au fût de cerisier pendant 12 mois. A déguster sur un dessert au chocolat ou au fruits rouges._x000D_
_x000D_
Provenance : Île Maurice_x000D_
Vieillissement : 12 mois en fût de cerisier sauvage._x000D_
_x000D_
Dégustation : Robe dorée ; Nez d’épices orientales, d’oranges douces, de patisseries au miel et quelques nuances de bois et de cerises griottes ; Bouche gourmande et intense.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</si>
  <si>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Un Rhum Traditionnel mauritien doux et plein de fraîcheur. Idéal en apéritif ou en digestif._x000D_
_x000D_
Provenance : Île Maurice_x000D_
_x000D_
Dégustation : Robe orangée ; Nez de citron vert, mandarine et gingembre ; Bouche douce et épicée._x000D_
_x000D_
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t>
  </si>
  <si>
    <t>Un Rhum Traditionnel de Sainte Lucie doux et équilibré. Parfait en apéritif ou en cocktail._x000D_
_x000D_
Provenance : Sainte-Lucie_x000D_
_x000D_
Vieillissement : entre 2 et 3 ans en fût de Bourbon._x000D_
_x000D_
Dégustation : Robe dorée ; Nez de raisins secs, de vanille, de miel et d’épices ; Bouche franche, ronde et équilibrée._x000D_
_x000D_
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t>
  </si>
  <si>
    <t>Un Rhum Traditionnel boisé et gourmand. Idéal en apéritif ou digestif._x000D_
_x000D_
Provenance : Guyane, Jamaïque, Trinidad&amp;Tobago_x000D_
_x000D_
Vieillissement : entre 3 et 5 ans en fût de chêne ex Bourbon puis 4 mois en fût ex Cognac._x000D_
_x000D_
Dégustation : Robe Ambrée ; Nez boisé aux notes de fruits confits et de miel ; Bouche savoureuse aux notes de canne à sucre et de fruits exotiques._x000D_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</si>
  <si>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Traditionnel de Sainte Lucie d’une belle complexité aromatique. Idéal sur un dessert au chocolat, en apéritif ou digestif._x000D_
_x000D_
Provenance : Sainte Lucie_x000D_
_x000D_
Dégustation : Robe Ambrée ; Nez de fruits confits, de vanille et d’épices ; Bouche gourmande et épicée._x000D_
_x000D_
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t>
  </si>
  <si>
    <t>Un Rhum Blanc Agricole martiniquais plein de fraîcheur et de complexité aromatique. Idéal en apéritif ou digestif._x000D_
_x000D_
Provenance : Martinique_x000D_
_x000D_
Dégustation : Robe transparente ; Nez d’agrumes et de fleur d’oranger ; Bouche épicée de cannelle, poivre, anis et de tabac._x000D_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</si>
  <si>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Une liqueur d’orange à base de Rhum Blanc Agricole martiniquais d’un équilibre incroyable. Idéal en apéritif._x000D_
_x000D_
Provenance : Martinique_x000D_
Vieillissement : Liqueur d’orange à base de Rhum Blanc Agricole._x000D_
_x000D_
Dégustation : Robe orangée ; Nez d’oranges confîtes ; Bouche délicatement sucrée avec une finale longue et légère._x000D_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</si>
  <si>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 Rhum Agricole XO martiniquais élégant, gourmand et d’une grande finesse. Idéal en digestif ou sur un fondant au chocolat._x000D_
_x000D_
Provenance : Martinique_x000D_
_x000D_
Vieillissement : 10 ans en fûts de chêne (ex Bourbon) avec un assemblage de fûts neufs._x000D_
_x000D_
Dégustation : Robe orangée ; Nez d’amandes grillées, d’épices et de poivre ; Bouche aux notes boisées, torréfiées, de fruits secs sur une finale longue et grillée._x000D_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</si>
  <si>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 Rhum Traditionnel doux et gourmand qui accompagner tous types de dessert à base de chocolat._x000D_
_x000D_
Provenance : Barbade, Trinidad&amp;Tobago_x000D_
_x000D_
Vieillissement : 1 an en fût de chêne très toasté_x000D_
_x000D_
Dégustation : Robe ambrée ; Nez complexe d’agrumes et de gingembre ; Bouche puissante et gourmande aux notes fumées, fruitées et épicées._x000D_
_x000D_
Ce délicieux rhum épicé Gun’s Bell est élaboré par Hedonist Spirits, une maison de spiritueux française qui, comme son nom l’indique, place le plaisir de la dégustation au-dessus de tout autre critère._x000D_
C’est dans la région de Cognac, en Nouvelle Aquitaine, que se situent les chais d’assemblage et de vieillissement._x000D_
Réinventer les spiritueux : tel est le slogan de cette Maison qui fait preuve de créativité et d’innovation dans l’élaboration de ses principales productions.</t>
  </si>
  <si>
    <t>Un Rhum Traditionnel épicé, élégant et généreux. Parfait en digestif ou sur un fondant au chocolat._x000D_
_x000D_
Provenance : Guyane, Jamaïque, Trinidad&amp;Tobago_x000D_
_x000D_
Vieillissement : entre 2 et 3 ans en fût de chêne ex Bourbon puis 4 mois en fût ex Cognac._x000D_
_x000D_
Dégustation : Robe Ambrée ; Nez complexe, épicé et miélé ; Bouche ronde et harmonieuse aux notes de réglisse, de fruits confits et de vanille._x000D_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</si>
  <si>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Traditionnel dominicain puissant et plein de gourmandise. Idéal sur un dessert à base de chocolat._x000D_
_x000D_
Provenance : République Dominicaine_x000D_
_x000D_
Vieillissement : 5 ans en fût de chêne ex Bourbon puis 6 mois en fût ex Cognac._x000D_
_x000D_
Dégustation : Robe Ambrée ; Nez gourmand aux notes patissières ; Bouche puissante, miéllée et florale aux saveurs de fruits confits et de poivre gris._x000D_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</si>
  <si>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Blanc Agricole martiniquais floral et ample. Idéal en digestif ou pour vos cocktails types mojitos._x000D_
_x000D_
_x000D_
Provenance : Martinique_x000D_
_x000D_
Vieillissement : réduction 6 mois en cuve inox._x000D_
_x000D_
Dégustation : Robe transparente ; Nez gourmand d’agrumes et de fleur ; Bouche rond, suave sur des notes de fruits exotiques et d’agrumes._x000D_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</si>
  <si>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martiniquais gourmand et généreux. Idéal en apéritif, digestif ou sur un moelleux en chocolat._x000D_
_x000D_
Provenance : Martinique_x000D_
_x000D_
Vieillissement : 1 an en fût de chêne neufs et ex bourbon._x000D_
_x000D_
Dégustation : Robe ambrée clair ; Nez gourmand de vanille et de fruits exotiques ; Bouche gourmande et délicates._x000D_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</si>
  <si>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qui bénéficie d’un vieillissement spécial afin d’en faire ressortir des notes épicées. Idéal en digestif, sur un dessert en chocolat ou pour pimenter vos cocktails._x000D_
_x000D_
Provenance : Martinique_x000D_
_x000D_
Vieillissement : 3 ans en fûts de chêne français et américain toastés._x000D_
_x000D_
Dégustation : Robe ambrée ; Nez épicé, vanillé et plein d’agrumes ; Bouche ronde sur des notes épicées de poivre et de piment fort, de toastés et de torréfactions._x000D_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</si>
  <si>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qui bénéficie d’un vieillissement spécial afin de lui conférer des notes fumées. Idéal en digestif ou vos cocktails._x000D_
_x000D_
Provenance : Martinique_x000D_
_x000D_
Vieillissement : 12 à 14 mois en fût de Bourbon d’un brûlage extrême._x000D_
_x000D_
Dégustation : Robe Dorée ; Nez de caramel au beurre salé, de miel et de citron vert ; Bouche onctueuse et fumée._x000D_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</si>
  <si>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martiniquais généreux et gourmand. Idéal sur un fondant au chocolat ou en digestif._x000D_
_x000D_
Provenance : Martinique_x000D_
_x000D_
Vieillissement : 24 mois en fûts de chêne français et américain_x000D_
_x000D_
Dégustation : Robe ambrée ; Nez agréables de fruits exotiques flambés ; Bouche ronde sur des notes d’ananas, de miel, de vanille et d’agrumes._x000D_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</si>
  <si>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VSOP martiniquais boisé et torréfié. Idéal en apéritif, digestif ou sur un gâteau en chocolat._x000D_
_x000D_
Provenance : Martinique_x000D_
_x000D_
Vieillissement : 3 ans en fûts neufs et en fûts d’ex-Bourbon + 1 an de finition en fûts de capacités et chauffes différentes_x000D_
_x000D_
Dégustation : Robe ambrée ; Nez boisé, vanillé aux notes de tabac, d’épices et d’agrumes ; Bouche boisée, fumée, torréfiée et épicée._x000D_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</si>
  <si>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Blanc Agricole mauritien ample et floral. Idéal en digestif ou en cocktail._x000D_
_x000D_
Provenance : Île Maurice_x000D_
_x000D_
Dégustation : Robe transparent ; Nez intense et complexe de fruits exotiques et de fleures blanches ; Bouche ronde et aromatique sur les fruits exotiques._x000D_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</si>
  <si>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mauritien boisé et riche en arômes. Idéal en digestif ou sur un moelleux au chocolat._x000D_
_x000D_
Provenance : Île Maurice_x000D_
_x000D_
Vieillissement : 18 mois en foudre de 3000 litres et affinage en ex fûts de Cognac et Bourbon._x000D_
_x000D_
Dégustation : Robe ambrée ; Nez gourmand et complexe ; Bouche boisé, intense aux notes de fruits cuits au beurre._x000D_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</si>
  <si>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VSOP mauritien complexe et gourmand. Idéal sur un flan au chocolat._x000D_
_x000D_
Provenance : Île Maurice_x000D_
_x000D_
Vieillissement : 5 ans en ex fûts de bourbon, vin blanc, whisky, Porto et Moscatel._x000D_
_x000D_
Dégustation : Robe ambrée ; Nez boisé, complexe, vanillé et épicé ; Bouche fruitée aux notes de pomme, noix de coco, bonbon au caramel et sucre d’orge._x000D_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</si>
  <si>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martiniquais incroyable d’intensité et de longueur. S’accordera sur un dessert au chocolat et sur une partie de carte le long d’un après midi._x000D_
_x000D_
Provenance : Martinique_x000D_
_x000D_
Vieillissement : 15 ans de vieillissement en fût d’ex bourbon_x000D_
_x000D_
Dégustation : Robe ambrée ; Nez de fruits confits, de vanille et de noisettes torréfiées ; Bouche ronde et gourmande aux notes de tabac blond, de pruneau et de cacao. Finale délicate et longue._x000D_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</si>
  <si>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Sancerre blanc minéral et intense qui pourra accompagner un plateau de fruits de mer._x000D_
_x000D_
Encépagement : Sauvignon._x000D_
_x000D_
Dégustation : Robe jaune pâle ; Nez intense aux notes florales et de fruits blancs ; Bouche ample, équilibrée, fruitée._x000D_
Accord mets/vin : viande blanche, produit de la mer._x000D_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</si>
  <si>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Sancere rouge élégant et fruité. Idéal sur une côtes de boeuf grillée._x000D_
_x000D_
Encépagement : Pinot noir._x000D_
_x000D_
Dégustation : Robe rubis ; Nez intense aux notes de fruits noirs ; Bouche ample, équilibrée, fruitée avec des tanins fins et soyeux._x000D_
Accord mets/vin : viande grillée, charcuterie/fromage._x000D_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</si>
  <si>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Saumur Champigny rouge fruité et léger pouvant accompagner un poulet rôti._x000D_
_x000D_
Encépagement : Cabernet franc._x000D_
_x000D_
Dégustation : Robe rubis sombre ; Nez intense sur le fruit, baies noires et cerises mûres ; Bouche aux tanins fins et pleine de fraîcheur. _x000D_
Accord mets/vin : viande blanche,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</si>
  <si>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Sauterne riche et complexe. Parfait sur un dessert au chocolat ou aux fruits frais._x000D_
_x000D_
Encépagement : Sauvignon, Sémillion, Muscadelle_x000D_
_x000D_
Dégustation : Robe jaune or ; Nez aux notes de fruits jaune confits ; Bouche délicatement sucrée aux notes de fruits confits, de miel et de fleur d’acacia._x000D_
Accord mets/vin : foie gras, dessert ou apéritif._x000D_
_x000D_
Propriété familiale depuis 3 générations, celle-ci est située en plein cœur du Sauternais, sur des terres argilo-graveleuses. _x000D_
Implanté à proximité du Ciron, le vignoble bénéficie d’un microclimat exceptionnel, à son bon développement. _x000D_
Michel Roudes et sa femme Françoise, dirigent l’exploitation depuis  1986._x000D_
Ils privilégient la passion du vin, la qualité et la convivialité._x000D_
La surface cultivée de la propriété est de 18 Hectares.</t>
  </si>
  <si>
    <t>Un Sauterne d’une belle complexité aromatique, digne des plus beaux liquoreux. Idéal sur un foie gras ou sur un dessert aux fruits frais._x000D_
_x000D_
Encépagement : Sauvignon, Sémillion, Muscadelle_x000D_
_x000D_
Dégustation : Robe jaune or ; Nez aux notes de fruits jaune confits ; Bouche délicatement sucrée aux notes de fruits confits._x000D_
Accord mets/vin : foie gras, dessert ou apéritif._x000D_
_x000D_
Le Château Roumieu est situé dans le Haut-Barsac où sont réunis les crus les plus prestigieux du Sauternais. Depuis le 18ème siècle, ce château est une propriété familiale._x000D_
Ce nom si particulier vient d’un des parcelles du vignoble qui indiquait le passage des pèlerins se rendant Saint-Jacques de Compostelle. La superficie du vignoble est d’environ 9 hectares avec un sol sablo-graveleux et une terre argileuse._x000D_
Le Sauternes est élevé en futs de chêne pendant 2 ans avant la mise en bouteille.</t>
  </si>
  <si>
    <t>Recharge de bouchons pour l’accessoire vacuvin (pompe vide air).</t>
  </si>
  <si>
    <t>Un Saint Estèphe puissant et généreux. Idéal sur une côtes de boeuf._x000D_
_x000D_
Encépagement : Merlot, Cabernet sauvignon, Petit verdot, Cabernet franc_x000D_
_x000D_
Dégustation : Robe intense et profonde ; Nez aux notes de fruits murs ; Bouche souple et ronde aux notes de fruits noirs avec une finale boisée et vanillée._x000D_
_x000D_
Accord mets/vin : viande rouge, gibier._x000D_
_x000D_
Le Château Le Boscq fait partie des grands classiques de l’appellation Saint-Estèphe. Il est le second vin du Château Le Boscq.</t>
  </si>
  <si>
    <t>Un Saint Emilion Grand Cru complexe, épicé et profond. Parfait sur une daube provençale._x000D_
_x000D_
Encépagement : Merlot, Cabernet franc, Cabernet sauvignon_x000D_
_x000D_
Dégustation : Robe intense et profonde ; Nez aux notes de fruits noirs et de réglisse ; Bouche ample, épicée, puissante sur des tanins fins et torréfiés. _x000D_
Accord mets/vin : viande rouge, gibier._x000D_
_x000D_
Le vignoble du Château Carteau, 22,30 hectares au sol d’argile et de graves, est situé sur le Coteau sud de Saint Emilion, au pied de la cité. _x000D_
Depuis 1982, application d’un programme de lutte raisonnée avec une sélection rigoureuses et un contrôle de maturité des raisins tout au long de l’année.</t>
  </si>
  <si>
    <t>Un Saint Emilion Grand Cru d’une belle finesse et d’une complexité aromatique rare. Parfait sur une côtes de boeuf maturée._x000D_
_x000D_
Encépagement : Merlot, Cabernet franc, Cabernet sauvignon_x000D_
_x000D_
Dégustation : Robe rouge grenat ; Nez boisé, puissant et complexe aux notes de fruits noirs mûrs, de violette avec un touche épicée ; Bouche ample aux notes de fruits noirs et des tannins fins et soyeux. _x000D_
Accord mets/vin : viande rouge, gibier._x000D_
_x000D_
Le Château Palais Cardinal est situé sur la commune de Saint-Sulpice de Faleyrens et s’étend au sud de Saint Emilion sur un terroir de graves et de sables drainés parle ruisseau « La fuie ».</t>
  </si>
  <si>
    <t>Un Saint Emilion Grand Cru digne des plus grands. Fin, élégant et charnue, il accompagnera à merveille une épaule d’agneau grillée._x000D_
_x000D_
Encépagement : Merlot, Cabernet franc_x000D_
_x000D_
Dégustation : Robe rouge grenat ; Nez puissants et complexe aux notes de fruits noirs mûrs, de violette avec un touche épicée ; Bouche aux notes de fruits noirs et des tannins fins et soyeux. Un vin d'un superbe équilibre et d'un grand potentiel de garde._x000D_
Accord mets/vin : viande rouge, gibier._x000D_
_x000D_
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t>
  </si>
  <si>
    <t>Un Saint Estèphe charnue et fruité. Idéal sur une entrecôte sauce roquefort._x000D_
_x000D_
Encépagement : Merlot, Cabernet sauvignon, Cabernet franc_x000D_
_x000D_
Dégustation : Robe rouge saillant ; Nez aux notes de fruits rouges confiturés ; Bouche ample et fruitée sur des tanins marqués et une longue finale._x000D_
Accord mets/vin : viande grillée ou en sauce, gibier._x000D_
_x000D_
Producteurs de vins depuis 1908, date à laquelle le nom de château « Haut Coteau » a été déposé._x000D_
5 générations se sont succédées depuis pour assurer ce patrimoine de 25 ha._x000D_
Le vignoble est partagé entre trois communes, Saint Estèphe la plus reconnue, Saint Seurin de Cadourne et Vertheuil qui lui sont frontalières.</t>
  </si>
  <si>
    <t>Un Saint Estèphe Cru Bourgeois riche, puissant et fruité. Parfait un carré d’agneau grillé au four._x000D_
_x000D_
Encépagement : Merlot, Cabernet sauvignon, Petit verdot_x000D_
_x000D_
Dégustation : Robe rouge foncée ; Nez fruité et boisé avec un touche épicée ; Bouche souple et ronde aux notes de fruits noirs mûrs. Un vin riche avec une belle longueur en bouche, fraîche et des tannins fins et soyeux.  _x000D_
_x000D_
Accord mets/vin : viande rouge, gibier._x000D_
_x000D_
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t>
  </si>
  <si>
    <t>Un Saint Joseph vieilles vignes charpenté et fruité. Idéal pour une côte de boeuf maturée et grillée._x000D_
_x000D_
Encépagement : Syrah (Vieilles Vignes)_x000D_
_x000D_
Dégustation : Nez aux arômes de fruits noirs et épicé ; Bouche aux tanins fins, élégante et puissante._x000D_
Accord mets/vin : viandes grillées, fromages affinés, gibier en sauce._x000D_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</si>
  <si>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blanc ample et élégant. Parfait sur un risotto champignons._x000D_
_x000D_
Encépagement : Marsanne, Roussanne._x000D_
_x000D_
Dégustation : Robe brillante jaune or, Nez aux notes de fruits blancs (litchis, pêche) et un peu miêlé, Bouche ample et suave avec une finale persistante et bien équilibrée._x000D_
Accord mets/vin : viandes blanches en sauce, poissons gras (saumon, lotte)_x000D_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</si>
  <si>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rouge structuré et fruité qui accompagnera à merveille un rougail saucisses._x000D_
_x000D_
Encépagement : Syrah_x000D_
_x000D_
Dégustation :  Le nez révèle des arômes intenses de fruits rouges frais tels que la framboise et la cerise, accompagnés de notes épicées et de légères nuances florales._x000D_
En bouche, ce vin se distingue par sa finesse et son équilibre. Les tanins sont présents, mais délicats, offrant une texture soyeuse. On retrouve les fruits rouges perçus au nez, ainsi que des touches d'épices douces et de réglisse, qui ajoutent de la complexité à l'ensemble._x000D_
Accord mets/vin : viandes grillées, fromages affinés, plats mijotés._x000D_
_x000D_
Existe en Magnum._x000D_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</si>
  <si>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rouge structuré et fruité qui accompagnera à merveille un rougail saucisses._x000D_
_x000D_
Encépagement : Syrah_x000D_
_x000D_
Dégustation :  Le nez révèle des arômes intenses de fruits rouges frais tels que la framboise et la cerise, accompagnés de notes épicées et de légères nuances florales._x000D_
En bouche, ce vin se distingue par sa finesse et son équilibre. Les tanins sont présents, mais délicats, offrant une texture soyeuse. On retrouve les fruits rouges perçus au nez, ainsi que des touches d'épices douces et de réglisse, qui ajoutent de la complexité à l'ensemble._x000D_
Accord mets/vin : viandes grillées, fromages affinés, plats mijotés._x000D_
_x000D_
Existe en 75cl._x000D_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</si>
  <si>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Nicolas de Bourgueil rouge fruité et légèrement structuré pouvant accompagner un faux filet frites._x000D_
_x000D_
Encépagement : Cabernet franc._x000D_
_x000D_
Dégustation : Robe rubis brillant ; Nez expressif et fruité aux notes de cassis et de framboise ; Bouche fruité et gourmande  avec des tanins soyeux. _x000D_
Accord mets/vin : viande blanche aux épices,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</si>
  <si>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Saint Peray blanc sec, ample et fruité. Idéal sur une lotte grillée au four._x000D_
_x000D_
Encépagement : Marsanne_x000D_
_x000D_
Dégustation : Nez riche et expressif sur des notes de fruits blancs et de patisserie beurrée ; Bouche fraiche, ample et minérale._x000D_
Accord mets/vin : viande blanche crémée, fromages affinés, poissons à chair grasse (saumon, lotte)._x000D_
_x000D_
Un domaine riche de différents terroirs avec des vignes qui remontent aux années 1945._x000D_
C’est Marc Romak, Marlène Durand et denis Lariviere qui ont unis leurs forces pour créer le domaine de 20Ha en Crozes Hermitage.</t>
  </si>
  <si>
    <t>Une Tequila mexicaine avec Une palette aromatique complexe, gourmand et puissant en bouche. Se déguste pur, sur glace, allongé d’un tonic ou en cocktails_x000D_
_x000D_
Provenance : Mexique_x000D_
_x000D_
Vieillissement : vieilles agaves de 7 à 8 ans vieillient en barrique pendant environ 30 jours._x000D_
_x000D_
Dégustation : Robe claire ; Nez d’agaves, d’épices et d’agrumes ; Bouche boisée, vanillée aux notes d’agaves rôties. Finale douce et longue_x000D_
_x000D_
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t>
  </si>
  <si>
    <t>Les terrines à base de porc aromatisées au lapin à la sarriette, à la farigoule, au pastis de Provence, au faisan champignons et pleins d’autres saveurs à découvrir. _x000D_
Parfait pour vos apéritifs entre amis ou en entrée sur toast. 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</si>
  <si>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Épicerie fine spécialiste des produits gastronomiques du Périgord, foies gras, conserves artisanales._x000D_
_x000D_
La Cave Bourvence vous propose :_x000D_
Les terrines à base de porc fine à l’Armagnac, Sylvestre aux Cèpes et pleins d’autres saveurs à découvrir._x000D_
_x000D_
Idéal pour un apéritif entre amis ou un apéro dinatoire.</t>
  </si>
  <si>
    <t>Un vin rouge grec puissant et fruité. Idéal pour un carré d'agneau légèrement épicé._x000D_
_x000D_
Encépagement : Agiorgitiko_x000D_
_x000D_
Dégustation : Robe rouge sombre ; Nez intense de fruits rouges et de fruits secs ; Bouche généreuse aux saveurs de cerise, mûre, groseille._x000D_
Accord mets/vin : viande rouge, grillades,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</si>
  <si>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 xml:space="preserve">Un Vacqueyras généreux et épicé. Idéal sur un magret de canard légèrement relevé._x000D_
_x000D_
Encépagement : Grenache, Mourvèdre, Syrah, Cinsault, Counoise_x000D_
_x000D_
Dégustation : Robe rouge intense ; Nez généreux, complexe et épicé ; Bouche fruitée aux notes de fruits noirs avec une belle structure et des tannins élégants._x000D_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</si>
  <si>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 xml:space="preserve">Un Vacqueyras généreux et épicé. Idéal sur un magret de canard légèrement relevé._x000D_
_x000D_
Encépagement : Grenache, Mourvèdre, Syrah, Cinsault, Counoise_x000D_
_x000D_
Dégustation : Robe rouge intense ; Nez généreux, complexe et épicé ; Bouche fruitée aux notes de fruits noirs avec une belle structure et des tannins élégants._x000D_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</si>
  <si>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vin blanc sec et fruité, idéal pour vos apéritifs entre amis._x000D_
_x000D_
Encépagement : Grenache, Roussane, Colombard_x000D_
_x000D_
Dégustation : Robe Jaune aux reflets verts ; Nez Expressif et séduisant où dominent les parfums d’agrumes et de fruit de la passion ; Bouche croquante avec une belle tension. La finale sur le fruit avec une pointe de minéralité._x000D_
Accord mets/vin : apéritif, poisson à chair fine._x000D_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</si>
  <si>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rosé sec, léger et aromatique. Parfait pour vos apéritifs et grillades entre amis._x000D_
_x000D_
Encépagement : Grenache, Syrah, Merlot_x000D_
_x000D_
Dégustation : Robe couleur pétale de rose pâle ; Nez aux notes de fraises, de cassis, et de groseille ; Bouche émoustillante, pure et fraîche._x000D_
Accord mets/vin : apéritif, grillades, entrée à base de melon._x000D_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</si>
  <si>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rouge léger et fruité pour une planche de charcuterie/fromages._x000D_
_x000D_
Encépagement : Syrah, Merlot, Grenache et Carignan_x000D_
_x000D_
Dégustation : Robe Violine brillant ; Nez fruité sur des notes de cassis et de cerises ; Bouche fraîche et vive._x000D_
Accord mets/vin : charcuterie/fromage, une viande rouge grillée._x000D_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</si>
  <si>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blanc sec et plein de fraîcheur pour s'accorder avec un cabillaud sauce citron._x000D_
_x000D_
Encépagement : Sauvignon, Chardonnay._x000D_
_x000D_
Dégustation : robe jaune pâle, nez aux notes d’agrumes, bouche ronde et fraiche aux notes de pamplemousse. _x000D_
Accord mets/vin : apéritif, poisson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</si>
  <si>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Ventoux rouge charnue et fruité. Idéal sur des grillades entre amis._x000D_
 _x000D_
Encépagement : Grenache, Mourvèdre, Carignan_x000D_
_x000D_
Dégustation : Robe rouge violette ; Nez expressif de cerise et de fruits des bois ; Bouche ronde, ample aux notes de confiture de cerises et de prunes._x000D_
Accord mets/vin : viande grillée, gibier._x000D_
_x000D_
Existe en Magnum._x000D_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</si>
  <si>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Ventoux rouge charnue et fruité. Idéal sur des grillades entre amis._x000D_
 _x000D_
Encépagement : Grenache, Mourvèdre, Carignan_x000D_
_x000D_
Dégustation : Robe rouge violette ; Nez expressif de cerise et de fruits des bois ; Bouche ronde, ample aux notes de confiture de cerises et de prunes._x000D_
Accord mets/vin : viande grillée, gibier._x000D_
_x000D_
Existe en 75cl._x000D_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</si>
  <si>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Verre à bière d’une capacité de 25 cl._x000D_
_x000D_
Sa forme élancée et légèrement renflée favorise une bonne préhension. Il mettra parfaitement en valeur les tons blands, cuivrés ou caramel des bières servies à la bouteille._x000D_
_x000D_
Vendu par 6.</t>
  </si>
  <si>
    <t>Carafe soufflée en cristallin à vin rouge et blanc d’une capacité de 150 cl.</t>
  </si>
  <si>
    <t>Verre soufflé en cristallin à eau ou à spiritueux d’une capacité de 39cl._x000D_
_x000D_
Verre de dégustation qui donne au contenu de bonnes conditions pour se développer tant en termes de goût que d'arôme._x000D_
_x000D_
Vendu par 6.</t>
  </si>
  <si>
    <t>Verre soufflé en cristallin à eau ou à spiritueux d’une capacité de 50cl._x000D_
_x000D_
Verre de dégustation qui donne au contenu de bonnes conditions pour se développer tant en termes de goût que d'arôme._x000D_
_x000D_
Vendu par 6.</t>
  </si>
  <si>
    <t>Un vin rouge espagnole puissant et gourmand. Parfait sur une côtes de boeuf._x000D_
_x000D_
Encépagement : Tempranillo, Cabernet Sauvignon_x000D_
_x000D_
Dégustation : Robe rouge cerise ; Nez envoutant de fruits rouges ; Bouche puissante de cerises, framboises et de cassis avec des tanins soyeux._x000D_
Accord mets/vin : paëlla,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</si>
  <si>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légèrement sucré. Idéal en apéritif ou sur des fromages bleus._x000D_
_x000D_
Encépagement : Gros Manseng et Sauvignon Blanc._x000D_
_x000D_
Dégustation : robe jaune or, nez floral et notes de fruits exotiques, bouche gourmande, fruité et légèrement sucrée._x000D_
Accord mets/vin : apéritif, foie gras, fromage bleu, cuisine exotique, desserts._x000D_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</si>
  <si>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Vinsobres puissant et fruité, parfait sur une épaules d'agneau de 7H._x000D_
 _x000D_
Encépagement : Grenache, Mourvèdre, Syrah_x000D_
_x000D_
Dégustation : Robe rouge intense ; Nez généreux, complexe et épicé ; Bouche structurée, épicée et fruitée aux notes de fruits noirs avec des tannins élégants._x000D_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</si>
  <si>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Une Vodka polonaise à  déguster à température ambiante ou légèrement rafraichie pour qu’elle exprime au mieux ses subtilités. Elle est également une excellente base pour les cocktails recherchés._x000D_
_x000D_
Provenance : Pologne_x000D_
_x000D_
Dégustation : Robe claire ; doux et complexe aux notes caramélisées ; Bouche ronde, aromatique et pleine de finesse._x000D_
_x000D_
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t>
  </si>
  <si>
    <t>Une Vodka bourguignonne à consommer fraîche, soit servie directement dans un verre réfrigéré, soit utilisée dans des cocktails classiques comme le Martini ou le Cosmopolitan._x000D_
_x000D_
Provenance : France (Bourgogne)_x000D_
_x000D_
Vieillissement : produite à partir de grains russes et d’eau purifiée puis, est distillée plusieurs fois._x000D_
_x000D_
Dégustation : Robe claire ; Nez fin et gourmand aux notes de blé et de cire d’abeille ; Bouche grillée aux arômes de pain de seigle toasté._x000D_
_x000D_
Malden Spirits est une aventure qui, depuis sa naissance, tutoie l’innovation, la disruptivité, la différenciation : elle est née au cœur de la Bourgogne, au cœur du vignoble bourguignon, et a été imaginée par l’équipe du Domaine Maldant-Pauvelot.</t>
  </si>
  <si>
    <t>Une Vodka bourguignonne onctueuse, fraîche et d’un équilibre parfait. A déguster sur des huîtres ou encore des coquilles Saint-Jacques ou pour une plus grande originalité sur des macarons en dessert._x000D_
_x000D_
Provenance : France (Bourgogne)_x000D_
_x000D_
Vieillissement :  double distillation de lait et de citron frais._x000D_
_x000D_
Dégustation : Robe claire ; Nez élégant et fruité aux notes de poire mûre et de citron ; Bouche acidulée, puissante et pleine de finesse._x000D_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</si>
  <si>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écossais blended tourbé puissant et généreux. Idéal en apéritif, digestif ou une entrée à base de saumon fumé._x000D_
_x000D_
Provenance : Ecosse_x000D_
_x000D_
Vieillissement : en fût de Porto puis affiné en fûts de Cherry. Très Tourbé._x000D_
_x000D_
Dégustation : Robe rouge très sombre ; Nez puissant, tourbé et épicé ; Bouche épicée, mentholée, puissante, miellée sur une finale longue et bien tourbée._x000D_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</si>
  <si>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iralandais single malt 5 ans, gourmand, complexe et long en bouche. Idéal sur une tarte aux framboises ou à la fin d’un bon repas entre amis._x000D_
_x000D_
Provenance : Irlande_x000D_
_x000D_
Vieillissement : 5 ans en fûts de Bordeaux._x000D_
_x000D_
Dégustation : Robe ambrée ; Nez riche et fruité aux notes patissière ; Bouche gourmande aux notes de madeleines aux groseilles sorties du four. Finale persistante._x000D_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</si>
  <si>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irlandais single malt tourbé 5 ans, très gourmand et complexe. Il s’accordera à merveille sur une mousse au chocolat ou en digestif._x000D_
_x000D_
Provenance : Irlande_x000D_
_x000D_
Vieillissement : 5 ans en fûts de Bordeaux puis de Sherry. Tourbé._x000D_
_x000D_
Dégustation : Robe ambrée ; Nez gourmand et épicé ; Bouche tourbée, fumée et patissière aux notes de biscuit salé et . Finale persistante et épicée._x000D_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</si>
  <si>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irlandais blended qui bénéficie d’un vieillissement spécial lui conférant gourmandise et onctuosité. Idéal sur une tarte aux fraises._x000D_
_x000D_
Provenance : Irlande_x000D_
_x000D_
Vieillissement : en fûts de Bourbon, puis de Porto et enfin de bière stoutet rye._x000D_
_x000D_
Dégustation : Robe ambrée ; Nez de banane, de vanille et de pruneaux ; Bouche gourmande et riche retrouvant les mêmes arômes qu’au nez. Finale longue et riche._x000D_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</si>
  <si>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écossais blended fin, élégant et très subtil. Idéal en digestif ou sur une tarte aux fruits._x000D_
_x000D_
Provenance : Ecosse_x000D_
_x000D_
Vieillissement : en fût de Bourbon et affiné en fût de Corton-Renardes (Bourgogne)._x000D_
_x000D_
Dégustation : Robe ambrée ; Nez subtile et gourmand sur la mirabelle, la fraise et la noisette torréfiée ; Bouche ample, complexe sur des notes de gingembre, pamplemousse. Finale d’une grande finesse et longue._x000D_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</si>
  <si>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écossais blended généreux et légèrement iodé. Idéal en apéritif ou sur une tarte aux fruits._x000D_
_x000D_
Provenance : Ecosse_x000D_
_x000D_
Vieillissement : en fût de Bourbon_x000D_
_x000D_
Dégustation : Robe or ; Nez vanillée et maltée ; Bouche gourmande, épicée et légèrement iodée. Finale saline et ronde._x000D_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</si>
  <si>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tourbé écossais blended puissant et fruité. Parfait en digestif, en apéritif ou sur une mousse au chocolat._x000D_
_x000D_
Provenance : Ecosse (Highland et Islay)_x000D_
_x000D_
Vieillissement : assemblage de whiskies de malt de 14 distilleries différentes vieillient en fûts de chêne américain._x000D_
_x000D_
Dégustation : Robe Ambrée sombre ; Nez vanillé et tourbé ; Bouche maltée, fumée, vanillée et épicée. Finale gourmande, élégante et tourbée._x000D_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</si>
  <si>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Un Whisky français blended léger, onctueux. Idéal en apéritif, digestif ou pour vos meilleurs cocktails._x000D_
_x000D_
Provenance : France (Alsace)_x000D_
_x000D_
Vieillissement : 18 mois en fûts de Bourbon et 18 mois en fûts de vins blancs de Bourgogne._x000D_
_x000D_
Dégustation : Robe jaune or ; Nez floral et fruité ; Bouche gourmande, ronde aux notes d’épices et de vanille. Finale élégante, vanillée et légèrement réglisée._x000D_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</si>
  <si>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généreux et élégant. Il pourra accompagner une langoustine ou un dessert aux fruits frais._x000D_
_x000D_
Provenance : France (Alsace)_x000D_
_x000D_
Vieillissement : 18 mois en fûts de Bourbon et 18 mois en fûts de vins blancs de Bourgogne._x000D_
_x000D_
Dégustation : Robe ambrée acajou ; Nez floral et fruité aux notes d’agrumes et légèrement vanillé ; Bouche souple, boisée aux saveurs de vanille, caramel. Finale longue et épicée._x000D_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</si>
  <si>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léger et fruité qui accompagnera à merveille vos apéritifs ou vos fins de repas._x000D_
_x000D_
Provenance : France (Alsace)_x000D_
_x000D_
Vieillissement : 5 ans en fûts de Banyuls._x000D_
_x000D_
Dégustation : Robe jaune or ; Nez de sous-bois et de fruits mûrs ; Bouche gourmande, légère et boisée aux notes de vanille, de prune. Finale longue, équilibrée et boisée._x000D_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</si>
  <si>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tourbé qui s’accordera avec une entrée à base de saumon fumé ou à déguster en digestif._x000D_
_x000D_
Provenance : France (Alsace)_x000D_
_x000D_
Vieillissement : 40 mois en fûts de Sherry Olorosso et Pedro Ximenez._x000D_
_x000D_
Dégustation : Robe jaune or ; Nez boisé, de fruits mûrs et de pointes tourbée ; Bouche d’un tourbé très salivaire et de gingembre. Finale longue, équilibrée et agréablement fumée._x000D_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</si>
  <si>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11 ans gourmand, d’une rare intensité aromatique. Idéal en digestif ou sur une tarte aux framboises._x000D_
_x000D_
Provenance : France (Alsace)_x000D_
_x000D_
Vieillissement : 11 ans en fûts de Xérès Olorosso._x000D_
_x000D_
Dégustation : Robe ambrée acajou ; Nez épicé sur des notes de mirabelle , de quetsche et  de framboise ; Bouche ample et gourmande amenants sur la vanille, le miel, les fruits mûrs. Finale noble, élégante et fraîche._x000D_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</si>
  <si>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fin et élégant. Parfait en apéritif ou sur un dessert aux fruits rouges._x000D_
_x000D_
Provenance : France (Alsace)_x000D_
_x000D_
Vieillissement : 8 ans en fûts de Xérès Olorosso._x000D_
_x000D_
Dégustation : Robe ambrée acajou ; Nez fruité sur des notes de fruits rouges et noirs ; Bouche chocolatée, ample et gourmande aux saveurs de sirop de poire, de clou de girofle, et de réglisse. Finale longue, salivaire et boisée._x000D_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</si>
  <si>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écossais 7 ans single malt élégant et fruité. Parfait en apéritif ou à la fin d’un repas entre amis._x000D_
_x000D_
Provenance : Ecosse (Highland)_x000D_
_x000D_
Vieillissement : 7 ans en fûts de Bourbon._x000D_
_x000D_
Dégustation : Robe dorée ; Nez fruité et légèrement tourbé  ; Bouche florale, de pomme verte et de réglisse. Finale légèrement caramélisée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</si>
  <si>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9 ans single malt d’une belle complexité aromatique. Parfait sur une tarte aux fruits frais._x000D_
_x000D_
Provenance : Ecosse (Speyside)_x000D_
_x000D_
Vieillissement : 9 ans en fût de Bourbon._x000D_
_x000D_
Dégustation : Robe ambrée ; Nez riche de compote de pommes, de caramel mou  ; Bouche gourmande et dense avec une finale longue sur un boisé délicat._x000D_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</si>
  <si>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9 ans single malt très gourmand et plein de fraîcheur. Parfait sur une salade de fruits ou en digestif._x000D_
_x000D_
Provenance : Ecosse (Highland)_x000D_
_x000D_
Vieillissement : 9 ans en fût de Sherry._x000D_
_x000D_
Dégustation : Robe jaune or ; Nez de fruits rouges, d’épices et de vanille  ; Bouche boisée, vanillées et de biscuits. Finale équilibrée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</si>
  <si>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 xml:space="preserve">Un Whisky écossais blended fruité et généreux. Idéal en apéritif, digestif ou sur une tarte aux fraises._x000D_
_x000D_
Provenance : Ecosse (Hebridean)_x000D_
_x000D_
Vieillissement : Assemblage de Single malt des Campbeltown vieillit en fût de Bourbon._x000D_
_x000D_
Dégustation : Robe jaune or ; Nez frais et fruité d’ananas et d’orange ; Bouche vanillée, de citron, de miel et légèrement boisé._x000D_
_x000D_
Hunter Laing est une société indépendante créée en 2013 et dirigée par Stewart Laing et ses deux fils Andrew et Scott. _x000D_
Journey Series est une série de whisky inovente provenant des différentes régions écossaises. </t>
  </si>
  <si>
    <t>Un Whisky écossais 11 ans single malt fruité et plein de finesse. Il s’accordera à merveille sur une tarte aux fraises ou en digestif._x000D_
_x000D_
Provenance : Ecosse (Speyside)_x000D_
_x000D_
Vieillissement : 11 ans en fûts de vin blanc._x000D_
_x000D_
Dégustation : Robe ambrée ; Nez de petits fruits rouges et de vanille ; Bouche onctueuse sur des notes de groseilles, de canneberges et de poivre noir. Finale riche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</si>
  <si>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 xml:space="preserve">Un Whisky écossais blended tourbé et chaleureux. Parfait en digestif ou sur une mousse au chocolat._x000D_
_x000D_
Provenance : Ecosse (Hebridean)_x000D_
_x000D_
Vieillissement : Assemblage de Single malt des Hebridean vieillit en fût de Bourbon et en petits fûts de sherry olorosso. Tourbé._x000D_
_x000D_
Dégustation : Robe jaune or ; Nez iodé, salin et gourmand ; Bouche tourbée aux notes marines et de pommes mûres._x000D_
_x000D_
Hunter Laing est une société indépendante créée en 2013 et dirigée par Stewart Laing et ses deux fils Andrew et Scott. _x000D_
Journey Series est une série de whisky inovente provenant des différentes régions écossaises. </t>
  </si>
  <si>
    <t xml:space="preserve">Un Whisky écossais blended puissant et très gourmand. Idéal en apéritif ou sur une salade de fruits._x000D_
_x000D_
Provenance : Ecosse (Highland)_x000D_
_x000D_
Vieillissement : Assemblage de Single malt des Highland vieillit en fût de Bourbon et de Sherry._x000D_
_x000D_
Dégustation : Robe jaune or ; Nez gourmand de vanille, caramel et de fruits jaunes ; Bouche intenses aux notes d’abricots, de poires et de pêches. _x000D_
_x000D_
Hunter Laing est une société indépendante créée en 2013 et dirigée par Stewart Laing et ses deux fils Andrew et Scott. _x000D_
Journey Series est une série de whisky inovente provenant des différentes régions écossaises. </t>
  </si>
  <si>
    <t xml:space="preserve">Un Whisky écossais blended tourbé et généreux. Il s’accordera à merveille sur une mousse au chocolat ou à la fin d’un repas entre amis._x000D_
_x000D_
Provenance : Ecosse (Islay)_x000D_
_x000D_
Vieillissement : Assemblage de Single malt des Islay vieillit en fût de Bourbon. Tourbé._x000D_
_x000D_
Dégustation : Robe jaune or ; Nez tourbé, iodé sur des notes de fruits rouges et de vanille ; Bouche gourmande, vanillée, chocolatée et tourbée._x000D_
_x000D_
Hunter Laing est une société indépendante créée en 2013 et dirigée par Stewart Laing et ses deux fils Andrew et Scott. _x000D_
Journey Series est une série de whisky inovente provenant des différentes régions écossaises. </t>
  </si>
  <si>
    <t>Un Whisky écossais 7 ans single malt salin et aromatique. Parfait sur un plateau de fruits mer._x000D_
_x000D_
Provenance : Ecosse (Highland)_x000D_
_x000D_
Vieillissement : 7 ans en fûts de Bourbon._x000D_
_x000D_
Dégustation : Robe dorée ; Nez tendre, salin et doux avec des notes de vanille et de caramel  ; Bouche maltée, équilibrée et de vanille douce. Finale saline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</si>
  <si>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8 ans single malt riche et très aromatique. Il s’accordera parfaitement avec une crème brûlée ou simplement à la fin d’un bon repas entre amis._x000D_
_x000D_
Provenance : Ecosse (Speyside)_x000D_
_x000D_
Vieillissement : 8 ans en fût de Bourbon._x000D_
_x000D_
Dégustation : Robe jaune or ; Nez un peu citronné avec des notes de miel d’acacia  ; Bouche gourmande et complexe aux saveurs de coing, d’oranges confites, de crème anglaise et de nougatine._x000D_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</si>
  <si>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français single malt iodée et boisé. Parfait sur un plateau d’huitres ou simplement à la fin d’un bon repas entre amis._x000D_
_x000D_
Provenance : France (île d’Oléron)_x000D_
_x000D_
Vieillissement : 3 ans en fûts de chêne neuf français et américains._x000D_
_x000D_
Dégustation : Robe jaune or ; Nez malté, patissier et une pointe de tourbe ; Bouche souple, gourmande, boisée et fumée avec des notes de fruits confits. Finale élégante et iodée._x000D_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</si>
  <si>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WHISKY LE PERTUIS PURE MALT ECOSSAIS</t>
  </si>
  <si>
    <t>Un Whisky français pure malt iodé qui s’accordera à merveille sur une entrée à base de saumon fumé ou simplement après un bon repas entre amis._x000D_
_x000D_
Provenance : France (Île de Ré)_x000D_
_x000D_
Vieillissement : 3 ans en fûts de chêne américain puis 3 mois en fûts de Vieux Pineau des Charentes sur l’île de Ré._x000D_
_x000D_
Dégustation : Robe Jaune or pâle ; Nez floral avec une pointe fumée ; Bouche maltée, fumée et élégante. Finale iodée et saline._x000D_
_x000D_
C’est en 1996 que la Brasserie Distillerie de Ré, à ce moment-là, seulement brasserie, crée la première bière. Elle fait ainsi découvrir aux réthais, la première bière blanche issue de son propre brassin avec les levures qu’elle cultive également elle-même._x000D_
En 2011, la Brasserie est rachetée par la famille Bertrand qui conserve les recettes originelles de la bière._x000D_
Aujourd’hui, la Brasserie s’est réinventée et devient brasserie-distillerie, pour proposer des spiritueux artisanaux, reflet de l’authenticité et créés à partir des recettes traditionnelles de nos aïeux.</t>
  </si>
  <si>
    <t>Un Whisky écossais single malt très tourbé et très puissant. Avis aux amateurs de tourbe. Il s’accordera parfaitement sur une entrée à base de saumon fumé ou une mousse au chocolat._x000D_
_x000D_
Provenance : Ecosse (Islay)_x000D_
_x000D_
Vieillissement : en fût de Bourbon avec finition en fût de chêne neuf américain. Très tourbé._x000D_
_x000D_
Dégustation : Robe jaune or ; Nez fumé aux arômes de poire, de pomme verte ; Bouche tourbée, vanillée aux notes de rhubarbe cuite et de cendres. Finale riche et persistante sur le caramel salé._x000D_
_x000D_
Hunter Laing est une société indépendante créée en 2013 et dirigée par Stewart Laing et ses deux fils Andrew et Scott. Scarabus signifie «endroit rocheux» en vieux norrois, du nom d'une zone mystique d'Islay.</t>
  </si>
  <si>
    <t>Un Whisky écossais single malt tourbé et généreux. Idéal sur un plateau de fruits de mer ou en digestif._x000D_
_x000D_
Provenance : Ecosse (Islay)_x000D_
_x000D_
Vieillissement : 10 ans en fût de Bourbon avec finition en fût de chêne neuf américain. Très tourbé._x000D_
_x000D_
Dégustation : Robe jaune or ; Nez de cuir, de menthe et de tourbe ; Bouche tourbée, saline et miellée . Finale gourmande et salivante._x000D_
_x000D_
Hunter Laing est une société indépendante créée en 2013 et dirigée par Stewart Laing et ses deux fils Andrew et Scott. Scarabus signifie «endroit rocheux» en vieux norrois, du nom d'une zone mystique d'Islay.</t>
  </si>
  <si>
    <t>Un Whisky écossais single malt tourbé, gourmand et persistant. Idéal sur un plateau de fruits de mer ou un dessert en chocolat._x000D_
_x000D_
Provenance : Ecosse (Islay)_x000D_
_x000D_
Vieillissement : en fût de Bourbon avec finition en fût de chêne neuf américain. Très tourbé._x000D_
_x000D_
Dégustation : Robe jaune or ; Nez fumé de tourbe d’Islay et iodée ; Bouche tourbée, vanillée aux notes de rhubarbe cuite, de cuir. Finale riche et persistante sur le caramel salé._x000D_
_x000D_
Hunter Laing est une société indépendante créée en 2013 et dirigée par Stewart Laing et ses deux fils Andrew et Scott. Scarabus signifie «endroit rocheux» en vieux norrois, du nom d'une zone mystique d'Islay.</t>
  </si>
  <si>
    <t>Un Whisky écossais blended gourmand et généreux. Idéal en apéritif, digestif ou sur une tarte aux fruits fairs._x000D_
_x000D_
Provenance : Ecosse (Highland et Islay)_x000D_
_x000D_
Vieillissement : assemblage de whiskies de malt de 14 distilleries différentes vieillient en fûts de chêne américain._x000D_
_x000D_
Dégustation : Robe Ambrée ; Nez vanillé, malté et épicé ; Bouche riche et maltée, douceur du Bourbon. Finale équilibrée, vanillée et persistante._x000D_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</si>
  <si>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Un Whisky écossais blended complexe et chaleureux. Parfait en apéritif, en digestif ou sur un plateau d’huitres._x000D_
_x000D_
Provenance : Ecosse_x000D_
_x000D_
Vieillissement : en fût de Chardonnay (Bourgogne)_x000D_
_x000D_
Dégustation : Robe jaune pâle ; Nez riche et concentré sur la poire, le miel ; Bouche gourmande aux notes de pâte d’amande, de chocolat, de citron confit. Finale lègerement saline, longue et fraîche._x000D_
_x000D_
Malden Spirits est une aventure qui, depuis sa naissance, tutoie l’innovation, la disruptivité, la différenciation : elle est née au cœur de la Bourgogne, au cœur du vignoble bourguignon, et a été imaginée par l’équipe du Domaine Maldant-Pauvelot.</t>
  </si>
  <si>
    <t>Un vin rouge italien rond, fruité et boisé. Idéal pour des grillades entre amis._x000D_
_x000D_
Encépagement : Corvina, Corvinone, Rondinella_x000D_
_x000D_
Dégustation : Robe rouge rubis ; Nez de fruits rouges ; Bouche structurée et équilibrée aux notes de cerises et de fraise des bois._x000D_
Accord mets/vin : plats en sauce, plats méditerranéens._x000D_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</si>
  <si>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marocain léger, fruité et légèrement épicé. Idéal pour un couscous maison._x000D_
_x000D_
Encépagement : Cabernet sauvignon, Syrah, Tempranillo_x000D_
_x000D_
Dégustation : Robe rouge rubis ; Nez complexe aux notes de petits fruits rouge/noirs ; Bouche gourmande aux saveurs de fraises des bois, framboises, cassis._x000D_
Accord mets/vin : viande rouge, couscous._x000D_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</si>
  <si>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Champagne Haton Cuvée Classic</t>
  </si>
  <si>
    <t>Champagne Soutiran Grand Cru Blanc de Blancs</t>
  </si>
  <si>
    <t xml:space="preserve">Champagne Soutiran Grand Cru Collection Privée </t>
  </si>
  <si>
    <t>Champagne Soutiran Grand Cru Signature Brut</t>
  </si>
  <si>
    <t>Champagne Thiénot Brut Blanc</t>
  </si>
  <si>
    <t>Champagne Thiénot Brut Rosé</t>
  </si>
  <si>
    <t>INSERT INTO colors (color_id, color_name) VALUES</t>
  </si>
  <si>
    <t>INSERT INTO families (family_id, family_name) VALUES</t>
  </si>
  <si>
    <t>INSERT INTO regions (region_id, region_name) VALUES</t>
  </si>
  <si>
    <t>INSERT INTO appellations (appell_id, appell_name) VALUES</t>
  </si>
  <si>
    <t>INSERT INTO contenants (cont_id, cont_name) VALUES</t>
  </si>
  <si>
    <t>Un Champagne Grand Cru Blanc de Blanc soyeux, élégant aux bulles fines pouvant s'accorder sur en apéritif ou sur un dessert au chocolat._x000D_
_x000D_
Encépagement : Chardonnay_x000D_
_x000D_
Dégustation : Bulles Fines  Nez d’agrumes et floral ; Bouche élégante, minérale et aux notes de fruits blancs._x000D_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</si>
  <si>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</si>
  <si>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Magnum,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</si>
  <si>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Cuvée'Blanche' : mousse légère, floral et fruité aux notes d'agrumes, de banane et très légèrement épicée._x000D_
Degré : 4,5°_x000D_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</si>
  <si>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'Blonde' : robe or paille, ronde, légère et finement maltée._x000D_
Degré : 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</si>
  <si>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</si>
  <si>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'Double' : double fermentation, ronde aux notes épicées, fruits secs et une amertume s'alliant parfaitement avec sa légère sucrosité._x000D_
Degré : 7°_x000D_
_x000D_
Pays : France (Hérault)_x000D_
_x000D_
La Brasserie Alaryk est situé à Bézier et a été créée par Sébastien Alary. _x000D_
Les bières sont fabriquées en Agriculture Biologique, sont non pasteurisées, non filtrées et sans ajout de CO2.</t>
  </si>
  <si>
    <t>Cuvée 'Ambrée' : ronde et amertume toute en légèreté, notes biscuitées et caramélisées._x000D_
Degré : 5,5°_x000D_
_x000D_
Pays : France (Hérault)_x000D_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</si>
  <si>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</si>
  <si>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</si>
  <si>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Un Champagne Premier Cru aux bulles fines sur des notes de fruits blancs et jaunes. Idéal vos évènements familliaux, en apéritif ou en dessert._x000D_
_x000D_
Encépagement : Chardonnay, Pinot noir, Pinot meunier_x000D_
_x000D_
Dégustation : Bulles fines ; Nez de citron confit, amande, pêche et poire ; Bouche aux fruits pulpeux et agrumes._x000D_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</si>
  <si>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</si>
  <si>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Millésimé d'une finesse et d'une complexité aromatique exeptionnelle. Idéal sur un plateau de fruits mer ou sur un poisson fins. _x000D_
_x000D_
Encépagement : Chardonnay, Pinot noir_x000D_
_x000D_
Dégustation : Bulles fines ; Nez aux notes de miel et de poire,  minéral ; Bouche suave, aux notes de fruits mûrs et finale élégante, digne des plus grands champagne._x000D_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</si>
  <si>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Extra Brut fins et élégant qui pourra accompagner un plateau de fruits de mer._x000D_
_x000D_
Encépagement : Chardonnay, Pinot noir_x000D_
_x000D_
Dégustation : Bulles fines ; Nez frais, iodé, brioché ; Bouche anisée, fraîche et belle finale._x000D_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</si>
  <si>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</si>
  <si>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Cuvée'Blanche' : Robe dorée ; Nez floral et d’agrumes ; Bouche légère aux notes exotiques. 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</si>
  <si>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Pétrolette 'Blonde' : Robe dorée ; Nez complexe sur des notes d’écorce d’orange ; Bouche fraîche avec une belle mousse fin et crémeuse._x000D_
Degré : 5%_x000D_
_x000D_
Pays : France (Ardèche)_x000D_
_x000D_
Existe en 75cl et en Magnum.</t>
  </si>
  <si>
    <t>Cuvée 'Ambrée' : Robe ambrée ; Nez de caramel, de noisette et de châtaigne ; Bouche briochée luis confère onctuosité et sucrosité._x000D_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</si>
  <si>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Magnum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</si>
  <si>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 'Brune' : robe profonde et sombre, aux notes torréfiées et de caramel. Parfait équilibre entre puissance et amertume.s _x000D_
Degré : 8°_x000D_
_x000D_
Pays : France (Hérault)_x000D_
_x000D_
La Brasserie Alaryk est situé à Bézier et a été créée par Sébastien Alary. _x000D_
Les bières sont fabriquées en Agriculture Biologique, sont non pasteurisées, non filtrées et sans ajout de CO2.</t>
  </si>
  <si>
    <t>Cuvée 'Triple Grain' : 3 céréales assemblés (orge, blé et seigle), bière de caractère, gourmande._x000D_
Degré : 8,5°_x000D_
_x000D_
Pays : France (Hérault)_x000D_
_x000D_
La Brasserie Alaryk est situé à Bézier et a été créée par Sébastien Alary. _x000D_
Les bières sont fabriquées en Agriculture Biologique, sont non pasteurisées, non filtrées et sans ajout de CO2.</t>
  </si>
  <si>
    <t>Cuvée'Blanche Sweetch' : Robe jaune pâle ; Nez floral et d’agrumes ; Bouche légère aux notes de citron.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</si>
  <si>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'Blonde Kloe' : Robe dorée ; Nez floral et légèrement épicé ; Bouche miélée et onctueuse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</si>
  <si>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'Kei Os' (IPA) : Robe dorée ; Nez fruité et citronné ; Bouche d’une belle amertume._x000D_
Degré : 5,5%_x000D_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</si>
  <si>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 xml:space="preserve">Cuvée 'Indian Pale Ale (IPA) 1575' : Le col de la Frache (alt. 1575 m) offre un belvédère qui permet d’observer la grande faune forestière sauvage du Ventoux. Robe dorée ; Nez gourmand de pamplemousse ; Bouche aromatique d’une belle amertume._x000D_
Degré : 6%_x000D_
_x000D_
Pays : France (Ventoux)_x000D_
_x000D_
La brasserie du Mont Ventoux._x000D_
Il était une fois, au pied du géant de Provence, des étendus de vigne et quelques hectares d'orge..._x000D_
</t>
  </si>
  <si>
    <t>Un Champagne Grand Cru Rosé aux bulles fines et aux notes élégantes de petits fruits rouges. Idéal sur un dessert aux fruits rouges._x000D_
_x000D_
Encépagement : Pinot noir, Chardonnay_x000D_
_x000D_
Dégustation : Bulles fines ; Nez subtile de fruits rouges ; Bouche ample, fraîche aux notes de fraises des bois._x000D_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</si>
  <si>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</si>
  <si>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</si>
  <si>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La brasserie Pétrolette._x000D_
_x000D_
Pays : France (Ardèche)_x000D_
_x000D_
Cuvée Grosse Bécane 'Triple' : Robe dorée ; Nez gourmand et puissant  ; Bouche riche, fruité et épicée sur un bel amer._x000D_
Degré : 8%</t>
  </si>
  <si>
    <t>Cuvée 'Brune, Black Stout' : Robe noire ; Nez gourmand et torréfié  ; Bouche puissante, désaltérante sur une bel amer._x000D_
Degré : 4,2%_x000D_
_x000D_
Pays : Irlande_x000D_
_x000D_
La brasserie Whitewater._x000D_
Whitewater a été fondé en 1996. Cette micro-brasserie d'Irlande du Nord produit une gamme de bières régulièrement récompensées.</t>
  </si>
  <si>
    <t>Cuvée 'Ambrée, Amber Ale' : Robe dorée ; Nez complexe sur des notes caramélisées ; Bouche fruitée et acidulée._x000D_
Degré : 4,5%_x000D_
_x000D_
Pays : Irlande_x000D_
_x000D_
La brasserie Whitewater._x000D_
Whitewater a été fondé en 1996. Cette micro-brasserie d'Irlande du Nord produit une gamme de bières régulièrement récompensées.</t>
  </si>
  <si>
    <t>Cuvée Pétrolette 'Blonde' : Robe dorée ; Nez complexe sur des notes d’écorce d’orange ; Bouche fraîche avec une belle mousse fin et crémeuse._x000D_
Degré : 5%_x000D_
_x000D_
Pays : France (Ardèche)_x000D_
_x000D_
Existe en 33cl et en Magnum</t>
  </si>
  <si>
    <t>Cuvée Pétrolette 'Blonde' : Robe dorée ; Nez complexe sur des notes d’écorce d’orange ; Bouche fraîche avec une belle mousse fin et crémeuse._x000D_
Degré : 5%_x000D_
_x000D_
Pays : France (Ardèche)_x000D_
_x000D_
Existe en 75cl et en 33cl.</t>
  </si>
  <si>
    <t>Cuvée Petrolette 'Blanche ' : Robe jaune pâle ; Nez d’agrumes et floral ; Bouche légère, citronnée avec une belle mousse. _x000D_
Degré : 5%_x000D_
_x000D_
Pays : France (Ardèche)_x000D_
_x000D_
Existe en 75cl.</t>
  </si>
  <si>
    <t>Cuvée Petrolette 'Blanche ' : Robe jaune pâle ; Nez d’agrumes et floral ; Bouche légère, citronnée avec une belle mousse. _x000D_
Degré : 5%_x000D_
_x000D_
Pays : France (Ardèche)_x000D_
_x000D_
Existe en 33cl.</t>
  </si>
  <si>
    <t>Cuvée Pétrolette 'Ambrée' : Robe dorée caramel ; Nez intense aux notes caramélisées ; Bouche ronde, gourmande et légère._x000D_
Degré : 5%_x000D_
_x000D_
Pays : France (Ardèche)_x000D_
_x000D_
Existe en 75cl.</t>
  </si>
  <si>
    <t>Cuvée Pétrolette 'Ambrée' : Robe dorée caramel ; Nez intense aux notes caramélisées ; Bouche ronde, gourmande et légère._x000D_
Degré : 5%_x000D_
_x000D_
Pays : France (Ardèche)_x000D_
_x000D_
Existe en 33cl.</t>
  </si>
  <si>
    <t>Cuvée 'Indian Pale Ale, Rebel IPA' : Robe dorée ; Nez fruité et de pain frais ; Bouche légèrement citronnée et de pamplemousse._x000D_
Degré : 4,5%_x000D_
_x000D_
Pays : Irlande_x000D_
_x000D_
La brasserie Whitewater._x000D_
Whitewater a été fondé en 1996. Cette micro-brasserie d'Irlande du Nord produit une gamme de bières régulièrement récompensées.</t>
  </si>
  <si>
    <t>C:\Users\Admin\OneDrive\Site Internet\aerateur_vin_ludivin.png</t>
  </si>
  <si>
    <t>C:\Users\Admin\OneDrive\Site Internet\carafe_first_sweizel_750_ml.png</t>
  </si>
  <si>
    <t>C:\Users\Admin\OneDrive\Site Internet\carafe_freshness_chef_sommelier_1_l.png</t>
  </si>
  <si>
    <t>C:\Users\Admin\OneDrive\Site Internet\vacuvin_pompe_2_bouchons.png</t>
  </si>
  <si>
    <t>C:\Users\Admin\OneDrive\Site Internet\marques_verres.png</t>
  </si>
  <si>
    <t>C:\Users\Admin\OneDrive\Site Internet\mini_bouchon_pompe_vide_air.png</t>
  </si>
  <si>
    <t>C:\Users\Admin\OneDrive\Site Internet\pierres_a_whisky.png</t>
  </si>
  <si>
    <t>C:\Users\Admin\OneDrive\Site Internet\pince_a_champagne.png</t>
  </si>
  <si>
    <t>C:\Users\Admin\OneDrive\Site Internet\recuperateur_bouchon.png</t>
  </si>
  <si>
    <t>C:\Users\Admin\OneDrive\Site Internet\sac_refroidisseur_gel.png</t>
  </si>
  <si>
    <t>C:\Users\Admin\OneDrive\Site Internet\set_2_bouchons_a_pompe_vacuvin.png</t>
  </si>
  <si>
    <t>C:\Users\Admin\OneDrive\Site Internet\tire_bouchon_electrique_argent_ludivin.png</t>
  </si>
  <si>
    <t>C:\Users\Admin\OneDrive\Site Internet\tire_bouchon_screwpul_lm_350p.png</t>
  </si>
  <si>
    <t>C:\Users\Admin\OneDrive\Site Internet\bouchon_liege_vinaigrier.png</t>
  </si>
  <si>
    <t>C:\Users\Admin\OneDrive\Site Internet\carafe_graal_lehman_150_cl.png</t>
  </si>
  <si>
    <t>C:\Users\Admin\OneDrive\Site Internet\carafe_fusion_lehman_165_cl.png</t>
  </si>
  <si>
    <t>C:\Users\Admin\OneDrive\Site Internet\carafe_oenomust_decanter_lehman_75_cl.png</t>
  </si>
  <si>
    <t>C:\Users\Admin\OneDrive\Site Internet\verre_a_biere_cervoise_32_cl.png</t>
  </si>
  <si>
    <t>C:\Users\Admin\OneDrive\Site Internet\verre_a_biere_cervoise_50_cl.png</t>
  </si>
  <si>
    <t>C:\Users\Admin\OneDrive\Site Internet\verre_a_biere_roma_25_cl.png</t>
  </si>
  <si>
    <t>C:\Users\Admin\OneDrive\Site Internet\verre_a_vin_spiegelau_authentis_36_cl.png</t>
  </si>
  <si>
    <t>C:\Users\Admin\OneDrive\Site Internet\verre_a_champagne_spiegelau_authentis_27_cl.png</t>
  </si>
  <si>
    <t>C:\Users\Admin\OneDrive\Site Internet\verre_a_vin_spiegelau_authentis_65_cl.png</t>
  </si>
  <si>
    <t>C:\Users\Admin\OneDrive\Site Internet\verre_a_vin_spiegelau_authentis_48_cl.png</t>
  </si>
  <si>
    <t>C:\Users\Admin\OneDrive\Site Internet\verre_a_vin_spiegelau_expert_26_cl.png</t>
  </si>
  <si>
    <t>C:\Users\Admin\OneDrive\Site Internet\carafe_spiegelau_100_cl.png</t>
  </si>
  <si>
    <t>C:\Users\Admin\OneDrive\Site Internet\bag-in-box-domaine-de-la-goujonne-coteaux_varois-rose.png</t>
  </si>
  <si>
    <t>C:\Users\Admin\OneDrive\Site Internet\bag-in-box-domaine-de-la-goujonne-coteaux_varois-rouge.png</t>
  </si>
  <si>
    <t>C:\Users\Admin\OneDrive\Site Internet\bag-in-box-domaine-de-la-goujonne-coteaux_varois-blanc.png</t>
  </si>
  <si>
    <t>C:\Users\Admin\OneDrive\Site Internet\bag-in-box-domaine-de-la-goujonne-igp-var-rose.png</t>
  </si>
  <si>
    <t>C:\Users\Admin\OneDrive\Site Internet\bag-in-box-domaine-de-la-goujonne-igp-var-rouge.png</t>
  </si>
  <si>
    <t>C:\Users\Admin\OneDrive\Site Internet\bag-in-box-domaine-de-la-goujonne-igp-var-blanc.png</t>
  </si>
  <si>
    <t>C:\Users\Admin\OneDrive\Site Internet\dourthe_numero_un_blanc.png</t>
  </si>
  <si>
    <t>C:\Users\Admin\OneDrive\Site Internet\dourthe_numero_un_rouge.png</t>
  </si>
  <si>
    <t>C:\Users\Admin\OneDrive\Site Internet\chateau_haut_selve_graves_blanc.png</t>
  </si>
  <si>
    <t>C:\Users\Admin\OneDrive\Site Internet\chateau_haut_selve_graves_rouge.png</t>
  </si>
  <si>
    <t>C:\Users\Admin\OneDrive\Site Internet\chateau_belgrave_haut_medoc_diane_de_belgrave_rouge.png</t>
  </si>
  <si>
    <t>C:\Users\Admin\OneDrive\Site Internet\chateau_teyssier_montagne_saint_emilion_rouge.png</t>
  </si>
  <si>
    <t>C:\Users\Admin\OneDrive\Site Internet\chateau_la_garde_pessac_leognan_rouge.png</t>
  </si>
  <si>
    <t>C:\Users\Admin\OneDrive\Site Internet\chateau_lanbersac_puisseguin_saint_emilion_rouge.png</t>
  </si>
  <si>
    <t>C:\Users\Admin\OneDrive\Site Internet\chateau_carteau_saint_emilion_grand_cru_rouge.png</t>
  </si>
  <si>
    <t>C:\Users\Admin\OneDrive\Site Internet\chateau_grand_barrail_lamarelle_figeac_saint_emilion_grand_cru_rouge.png</t>
  </si>
  <si>
    <t>C:\Users\Admin\OneDrive\Site Internet\chateau_le_boscq_heritage_saint_estephe_rouge.png</t>
  </si>
  <si>
    <t>C:\Users\Admin\OneDrive\Site Internet\chateau_loumelat_cote_de_blaye_rouge.png</t>
  </si>
  <si>
    <t>C:\Users\Admin\OneDrive\Site Internet\chateau_briatte_sauterne_blanc.png</t>
  </si>
  <si>
    <t>C:\Users\Admin\OneDrive\Site Internet\chateau_haut_coteau_saint_estephe_rouge.png</t>
  </si>
  <si>
    <t>C:\Users\Admin\OneDrive\Site Internet\chateau_palais_cardinal_saint_emilion_grand_cru_rouge.png</t>
  </si>
  <si>
    <t>C:\Users\Admin\OneDrive\Site Internet\chateau_le_boscq_saint_estephe_rouge.png</t>
  </si>
  <si>
    <t>C:\Users\Admin\OneDrive\Site Internet\chateau_belgrave_haut_medoc_grand_cru_classe_rouge.png</t>
  </si>
  <si>
    <t>C:\Users\Admin\OneDrive\Site Internet\bag_in_box_cellier_des_chartreux_chardonnay_blanc.png</t>
  </si>
  <si>
    <t>C:\Users\Admin\OneDrive\Site Internet\bag_in_box_cellier_des_chartreux_igp_gard_rouge.png</t>
  </si>
  <si>
    <t>C:\Users\Admin\OneDrive\Site Internet\bag_in_box_cellier_des_chartreux_viognier_blanc.png</t>
  </si>
  <si>
    <t>C:\Users\Admin\OneDrive\Site Internet\bag_in_box_cellier_des_chartreux_sauvignon_blanc.png</t>
  </si>
  <si>
    <t>C:\Users\Admin\OneDrive\Site Internet\bag_in_box_cellier_des_chartreux_merlot_rouge.png</t>
  </si>
  <si>
    <t>C:\Users\Admin\OneDrive\Site Internet\bag_in_box_cellier_des_chartreux_cabernet_sauvignon_rouge.png</t>
  </si>
  <si>
    <t>C:\Users\Admin\OneDrive\Site Internet\bag_in_box_cellier_des_chartreux_cotes_du_rhone_rouge.png</t>
  </si>
  <si>
    <t>C:\Users\Admin\OneDrive\Site Internet\bag_in_box_cellier_des_chartreux_grenache_rose.png</t>
  </si>
  <si>
    <t>C:\Users\Admin\OneDrive\Site Internet\bag_in_box_cellier_des_chartreux_igp_oc_blanc.png</t>
  </si>
  <si>
    <t>C:\Users\Admin\OneDrive\Site Internet\hongrie_chateau_dereszla_tokaji_furmint_blanc.png</t>
  </si>
  <si>
    <t>C:\Users\Admin\OneDrive\Site Internet\portugal_vinho_verde_lago_cerqueira_blanc.png</t>
  </si>
  <si>
    <t>C:\Users\Admin\OneDrive\Site Internet\argentine_vive_malbec_rouge.png</t>
  </si>
  <si>
    <t>C:\Users\Admin\OneDrive\Site Internet\argentine_vive_torrontes_blanc.png</t>
  </si>
  <si>
    <t>C:\Users\Admin\OneDrive\Site Internet\chili_casas_patronales_carmenere_rouge.png</t>
  </si>
  <si>
    <t>C:\Users\Admin\OneDrive\Site Internet\chili_casas_patronales_sauvignon_blanc.png</t>
  </si>
  <si>
    <t>C:\Users\Admin\OneDrive\Site Internet\espagne_villa_campa_rouge.png</t>
  </si>
  <si>
    <t>C:\Users\Admin\OneDrive\Site Internet\hongrie_chateau_dereszla_tokaji_5_puttonyos_blanc.png</t>
  </si>
  <si>
    <t>C:\Users\Admin\OneDrive\Site Internet\hongrie_chateau_dereszla_tokaji_szamorodni_blanc.png</t>
  </si>
  <si>
    <t>C:\Users\Admin\OneDrive\Site Internet\hongrie_chateau_dereszla_tokaji_dry_blanc.png</t>
  </si>
  <si>
    <t>C:\Users\Admin\OneDrive\Site Internet\usa_backhouse_chardonnay_blanc.png</t>
  </si>
  <si>
    <t>C:\Users\Admin\OneDrive\Site Internet\usa_backhouse_zinfandel_rouge.png</t>
  </si>
  <si>
    <t>C:\Users\Admin\OneDrive\Site Internet\italie_lambrusco_rouge.png</t>
  </si>
  <si>
    <t>C:\Users\Admin\OneDrive\Site Internet\allemagne_geil_spatburgunder_rouge.png</t>
  </si>
  <si>
    <t>C:\Users\Admin\OneDrive\Site Internet\espagne_oro_de_castilla_blanc.png</t>
  </si>
  <si>
    <t>C:\Users\Admin\OneDrive\Site Internet\liban_ixsir_altitudes_rouge.png</t>
  </si>
  <si>
    <t>C:\Users\Admin\OneDrive\Site Internet\liban_ixsir_grande_reserve_blanc.png</t>
  </si>
  <si>
    <t>C:\Users\Admin\OneDrive\Site Internet\portugal_lagoalva_rouge.png</t>
  </si>
  <si>
    <t>C:\Users\Admin\OneDrive\Site Internet\italie_prosecco_la_jara_blanc.png</t>
  </si>
  <si>
    <t>C:\Users\Admin\OneDrive\Site Internet\afrique_du_sud_bery_white_blanc.png</t>
  </si>
  <si>
    <t>C:\Users\Admin\OneDrive\Site Internet\afique_du_sud_the_bean_pinotage_rouge.png</t>
  </si>
  <si>
    <t>C:\Users\Admin\OneDrive\Site Internet\australie_paxton_rouge.png</t>
  </si>
  <si>
    <t>C:\Users\Admin\OneDrive\Site Internet\nouvelle_zelande_punamu_blanc.png</t>
  </si>
  <si>
    <t>C:\Users\Admin\OneDrive\Site Internet\italie_valpolicella_zanoni_rouge.png</t>
  </si>
  <si>
    <t>C:\Users\Admin\OneDrive\Site Internet\maroc_zouina_rouge.png</t>
  </si>
  <si>
    <t>C:\Users\Admin\OneDrive\Site Internet\argentine_clos_de_los_siete_rouge.png</t>
  </si>
  <si>
    <t>C:\Users\Admin\OneDrive\Site Internet\chili_casas_patronales_syrah_rouge.png</t>
  </si>
  <si>
    <t>C:\Users\Admin\OneDrive\Site Internet\italie_chianti_rouge.png</t>
  </si>
  <si>
    <t>C:\Users\Admin\OneDrive\Site Internet\jean_luc_maldant_aloxe_corton_rouge.png</t>
  </si>
  <si>
    <t>C:\Users\Admin\OneDrive\Site Internet\jean_luc_maldant_chardonnay_blanc.png</t>
  </si>
  <si>
    <t>C:\Users\Admin\OneDrive\Site Internet\jean_luc_maldant_pinot_noir_rouge.png</t>
  </si>
  <si>
    <t>C:\Users\Admin\OneDrive\Site Internet\alain_geoffroy_chablis_premier_cru_fourchaume_blanc.png</t>
  </si>
  <si>
    <t>C:\Users\Admin\OneDrive\Site Internet\alain_geoffroy_chablis_premier_cru_vau_ligneau_blanc.png</t>
  </si>
  <si>
    <t>C:\Users\Admin\OneDrive\Site Internet\jean_luc_maldant_ladoix_rouge.png</t>
  </si>
  <si>
    <t>C:\Users\Admin\OneDrive\Site Internet\jean_luc_maldant_santenay_rouge.png</t>
  </si>
  <si>
    <t>C:\Users\Admin\OneDrive\Site Internet\jean_luc_maldant_savigny_les_beaune_rouge.png</t>
  </si>
  <si>
    <t>C:\Users\Admin\OneDrive\Site Internet\jean_luc_maldant_chorey_les_beaune_blanc.png</t>
  </si>
  <si>
    <t>C:\Users\Admin\OneDrive\Site Internet\jean_luc_maldant_aligote_blanc.png</t>
  </si>
  <si>
    <t>C:\Users\Admin\OneDrive\Site Internet\alain_geoffroy_bourgogne_chardonnay_blanc.png</t>
  </si>
  <si>
    <t>C:\Users\Admin\OneDrive\Site Internet\alain_geoffroy_chablis_domaine_le_verger_blanc.png</t>
  </si>
  <si>
    <t>C:\Users\Admin\OneDrive\Site Internet\alain_geoffroy_chablis_premier_cru_beauroy_blanc.png</t>
  </si>
  <si>
    <t>C:\Users\Admin\OneDrive\Site Internet\jean_luc_maldant_savigny_les_beaune_blanc.png</t>
  </si>
  <si>
    <t>C:\Users\Admin\OneDrive\Site Internet\jean_luc_maldant_chorey_les_beaune_rouge.png</t>
  </si>
  <si>
    <t>C:\Users\Admin\OneDrive\Site Internet\alain_geoffroy_petit_chablis_blanc.png</t>
  </si>
  <si>
    <t>C:\Users\Admin\OneDrive\Site Internet\jean_luc_maldant_savigny_les_beaune_1er_cru_aux_gravains_blanc.png</t>
  </si>
  <si>
    <t>C:\Users\Admin\OneDrive\Site Internet\jean_luc_maldant_beaune_1er_cru_les_cent_vignes_rouge.png</t>
  </si>
  <si>
    <t>C:\Users\Admin\OneDrive\Site Internet\bieres_artisanales_bire_bare.png</t>
  </si>
  <si>
    <t>C:\Users\Admin\OneDrive\Site Internet\bieres_artisanales_petrolette.png</t>
  </si>
  <si>
    <t>C:\Users\Admin\OneDrive\Site Internet\bieres_artisanales_birificio_della_granda.png</t>
  </si>
  <si>
    <t>C:\Users\Admin\OneDrive\Site Internet\bieres_artisanales_mont_ventoux.png</t>
  </si>
  <si>
    <t>C:\Users\Admin\OneDrive\Site Internet\bieres_artisanales_white_water_belfast.png</t>
  </si>
  <si>
    <t>C:\Users\Admin\OneDrive\Site Internet\catrice_gourmet_tartinables_huile_olive_vinaigre.png</t>
  </si>
  <si>
    <t>C:\Users\Admin\OneDrive\Site Internet\maison_marc_cornichons.png</t>
  </si>
  <si>
    <t>C:\Users\Admin\OneDrive\Site Internet\catrice_gourmet_terrines.png</t>
  </si>
  <si>
    <t>C:\Users\Admin\OneDrive\Site Internet\cellier_du_perigord_terrines_foie_gras_entier_et_bloc.png</t>
  </si>
  <si>
    <t>C:\Users\Admin\OneDrive\Site Internet\maldant_vinaigres.png</t>
  </si>
  <si>
    <t>C:\Users\Admin\OneDrive\Site Internet\manoir_des_capucins_pouilly_fuisse_blanc.png</t>
  </si>
  <si>
    <t>C:\Users\Admin\OneDrive\Site Internet\chateau_de_la_greffiere_macon_la_roche_vineuse_les_ronzettes_blanc.png</t>
  </si>
  <si>
    <t>C:\Users\Admin\OneDrive\Site Internet\chateau_de_la_greffiere_saint_veran_au_mont_blanc.png</t>
  </si>
  <si>
    <t>C:\Users\Admin\OneDrive\Site Internet\chateau_de_la_greffiere_macon_milly_lamartine_alphonse_blanc.png</t>
  </si>
  <si>
    <t>C:\Users\Admin\OneDrive\Site Internet\chateau_de_la_greffiere_bourgogne_pinot_noir_rouge.png</t>
  </si>
  <si>
    <t>C:\Users\Admin\OneDrive\Site Internet\domaine_chretienne_lecque_rouge.png</t>
  </si>
  <si>
    <t>C:\Users\Admin\OneDrive\Site Internet\domaine_goujonne_gamali_blanc.png</t>
  </si>
  <si>
    <t>C:\Users\Admin\OneDrive\Site Internet\domaine_goujonne_gamali_rose.png</t>
  </si>
  <si>
    <t>C:\Users\Admin\OneDrive\Site Internet\domaine_goujonne_gamali_rouge.png</t>
  </si>
  <si>
    <t>C:\Users\Admin\OneDrive\Site Internet\domaine_goujonne_reine_marie_rouge.png</t>
  </si>
  <si>
    <t>C:\Users\Admin\OneDrive\Site Internet\domaine_goujonne_reine_marie_blanc.png</t>
  </si>
  <si>
    <t>C:\Users\Admin\OneDrive\Site Internet\domaine_goujonne_reine_marie_rose.png</t>
  </si>
  <si>
    <t>C:\Users\Admin\OneDrive\Site Internet\domaine_goujonne_lea_blanc.png</t>
  </si>
  <si>
    <t>C:\Users\Admin\OneDrive\Site Internet\domaine_goujonne_lea_rose.png</t>
  </si>
  <si>
    <t>C:\Users\Admin\OneDrive\Site Internet\domaine_chretienne_lecque_rose.png</t>
  </si>
  <si>
    <t>C:\Users\Admin\OneDrive\Site Internet\domaine_chretienne_lecque_blanc.png</t>
  </si>
  <si>
    <t>C:\Users\Admin\OneDrive\Site Internet\domaine_goujonne_lea_rouge.png</t>
  </si>
  <si>
    <t>C:\Users\Admin\OneDrive\Site Internet\chateau_des_bormettes_argentiere_rose.png</t>
  </si>
  <si>
    <t>C:\Users\Admin\OneDrive\Site Internet\chateau_des_bormettes_instinct_parcellaire_rose.png</t>
  </si>
  <si>
    <t>C:\Users\Admin\OneDrive\Site Internet\domaine_chretienne_15_rose.png</t>
  </si>
  <si>
    <t>C:\Users\Admin\OneDrive\Site Internet\chateau_des_bormettes_cote_et_mer_rouge.png</t>
  </si>
  <si>
    <t>C:\Users\Admin\OneDrive\Site Internet\chateau_des_bormettes_instinct_parcellaire_blanc.png</t>
  </si>
  <si>
    <t>C:\Users\Admin\OneDrive\Site Internet\domaine_chretienne_15_blanc.png</t>
  </si>
  <si>
    <t>C:\Users\Admin\OneDrive\Site Internet\chateau_des_bormettes_helene_blanc.png</t>
  </si>
  <si>
    <t>C:\Users\Admin\OneDrive\Site Internet\chateau_des_bormettes_cote_et_mer_blanc.png</t>
  </si>
  <si>
    <t>C:\Users\Admin\OneDrive\Site Internet\chateau_des_bormettes_cote_et_mer_rose.png</t>
  </si>
  <si>
    <t>C:\Users\Admin\OneDrive\Site Internet\cotes_de_provence_ultimate_provence_rose.png</t>
  </si>
  <si>
    <t>C:\Users\Admin\OneDrive\Site Internet\rhone_rive_gauche_beaume_de_venise_terrissimo_rouge.png</t>
  </si>
  <si>
    <t>C:\Users\Admin\OneDrive\Site Internet\gardine_rasteau_rouge.png</t>
  </si>
  <si>
    <t>C:\Users\Admin\OneDrive\Site Internet\domaine_clavel_regulus_blanc.png</t>
  </si>
  <si>
    <t>C:\Users\Admin\OneDrive\Site Internet\domaine_clavel_regulus_rose.png</t>
  </si>
  <si>
    <t>C:\Users\Admin\OneDrive\Site Internet\domaine_clavel_regulus_rouge.png</t>
  </si>
  <si>
    <t>C:\Users\Admin\OneDrive\Site Internet\domaine_clavel_cordelia_rouge.png</t>
  </si>
  <si>
    <t>C:\Users\Admin\OneDrive\Site Internet\domaine_clavel_clair_de_lune_blanc.png</t>
  </si>
  <si>
    <t>C:\Users\Admin\OneDrive\Site Internet\domaine_clavel_clair_de_lune_rouge.png</t>
  </si>
  <si>
    <t>C:\Users\Admin\OneDrive\Site Internet\domaine_clavel_syrius_rouge.png</t>
  </si>
  <si>
    <t>C:\Users\Admin\OneDrive\Site Internet\gardine_chateau_neuf_du_pape_tradition_blanc.png</t>
  </si>
  <si>
    <t>C:\Users\Admin\OneDrive\Site Internet\cellier_des_chartreux_origine_blanc.png</t>
  </si>
  <si>
    <t>C:\Users\Admin\OneDrive\Site Internet\cellier_des_chartreux_marselan_rouge.png</t>
  </si>
  <si>
    <t>C:\Users\Admin\OneDrive\Site Internet\cellier_des_chartreux_origine_rouge.png</t>
  </si>
  <si>
    <t>C:\Users\Admin\OneDrive\Site Internet\cellier_des_chartreux_viognier_les_iles_blanches_blanc.png</t>
  </si>
  <si>
    <t>C:\Users\Admin\OneDrive\Site Internet\gardine_chateau_neuf_du_pape_tradition_rouge.png</t>
  </si>
  <si>
    <t>C:\Users\Admin\OneDrive\Site Internet\cellier_des_chartreux_la_nuit_tous_les_chats_sont_gris_rose.png</t>
  </si>
  <si>
    <t>C:\Users\Admin\OneDrive\Site Internet\cellier_des_chartreux_chamasutra_rouge.png</t>
  </si>
  <si>
    <t>C:\Users\Admin\OneDrive\Site Internet\cellier_des_chartreux_je_donne_ma_langue_au_chat_blanc.png</t>
  </si>
  <si>
    <t>C:\Users\Admin\OneDrive\Site Internet\cellier_des_chartreux_chevalier_anthelme_rouge.png</t>
  </si>
  <si>
    <t>C:\Users\Admin\OneDrive\Site Internet\domaine_clavel_syrius_blanc.png</t>
  </si>
  <si>
    <t>C:\Users\Admin\OneDrive\Site Internet\cellier_des_chartreux_cabernet_sauvignon_rouge.png</t>
  </si>
  <si>
    <t>C:\Users\Admin\OneDrive\Site Internet\cellier_des_chartreux_merlot_rouge.png</t>
  </si>
  <si>
    <t>C:\Users\Admin\OneDrive\Site Internet\cellier_des_chartreux_1612_blanc.png</t>
  </si>
  <si>
    <t>C:\Users\Admin\OneDrive\Site Internet\rhone_rive_gauche_gigondas_reference_rouge.png</t>
  </si>
  <si>
    <t>C:\Users\Admin\OneDrive\Site Internet\rhone_rive_gauche_vacqueyras_beaumirail_rouge.png</t>
  </si>
  <si>
    <t>C:\Users\Admin\OneDrive\Site Internet\rhone_rive_gauche_gigondas_signature_rouge.png</t>
  </si>
  <si>
    <t>C:\Users\Admin\OneDrive\Site Internet\cellier_des_chartreux_chardonnay_les_amandiers_blanc.png</t>
  </si>
  <si>
    <t>C:\Users\Admin\OneDrive\Site Internet\domaine_clavel_mon_histoire_blanc.png</t>
  </si>
  <si>
    <t>C:\Users\Admin\OneDrive\Site Internet\domaine_clavel_mon_histoire_rouge.png</t>
  </si>
  <si>
    <t>C:\Users\Admin\OneDrive\Site Internet\domaine_clavel_mon_histoire_rose.png</t>
  </si>
  <si>
    <t>C:\Users\Admin\OneDrive\Site Internet\chateau_nages_liberty_rose.png</t>
  </si>
  <si>
    <t>C:\Users\Admin\OneDrive\Site Internet\chateau_nages_liberty_rouge.png</t>
  </si>
  <si>
    <t>C:\Users\Admin\OneDrive\Site Internet\domaine_clavel_eclipse_rouge.png</t>
  </si>
  <si>
    <t>C:\Users\Admin\OneDrive\Site Internet\rhone_rive_gauche_vinsobres_vim_solis_rouge.png</t>
  </si>
  <si>
    <t>C:\Users\Admin\OneDrive\Site Internet\rhone_rive_gauche_plan_de_dieu_elysium_rouge.png</t>
  </si>
  <si>
    <t>C:\Users\Admin\OneDrive\Site Internet\rhone_rive_gauche_cairanne_entre_restangues_et_garrigues_rouge.png</t>
  </si>
  <si>
    <t>C:\Users\Admin\OneDrive\Site Internet\rhone_rive_gauche_beaume_de_venis_castrum_cavares_rouge.png</t>
  </si>
  <si>
    <t>C:\Users\Admin\OneDrive\Site Internet\domaine_des_jardinettes_igp_mediterranee_blanc.png</t>
  </si>
  <si>
    <t>C:\Users\Admin\OneDrive\Site Internet\domaine_des_jardinettes_luberon_caprice_de_jade_blanc.png</t>
  </si>
  <si>
    <t>C:\Users\Admin\OneDrive\Site Internet\domaine_des_jardinettes_luberon_caprice_de_jade_rouge.png</t>
  </si>
  <si>
    <t>C:\Users\Admin\OneDrive\Site Internet\domaine_des_jardinettes_luberon_l_art_d_aime_blanc.png</t>
  </si>
  <si>
    <t>C:\Users\Admin\OneDrive\Site Internet\armagnac_laubade_intemportel_12_ans.png</t>
  </si>
  <si>
    <t>C:\Users\Admin\OneDrive\Site Internet\armagnac_laubade_eclat_vsop.png</t>
  </si>
  <si>
    <t>C:\Users\Admin\OneDrive\Site Internet\armagnac_laubade_intemporel_n5.png</t>
  </si>
  <si>
    <t>C:\Users\Admin\OneDrive\Site Internet\armagnac_laubade_signature_vs.png</t>
  </si>
  <si>
    <t>C:\Users\Admin\OneDrive\Site Internet\calvados_roger_groult_3_ans.png</t>
  </si>
  <si>
    <t>C:\Users\Admin\OneDrive\Site Internet\calvados_roger_groult_8_ans.png</t>
  </si>
  <si>
    <t>C:\Users\Admin\OneDrive\Site Internet\gin_mac_malden.png</t>
  </si>
  <si>
    <t>C:\Users\Admin\OneDrive\Site Internet\joseph_cartron_liqueur_prunelle.png</t>
  </si>
  <si>
    <t>C:\Users\Admin\OneDrive\Site Internet\joseph_cartron_creme_framboise.png</t>
  </si>
  <si>
    <t>C:\Users\Admin\OneDrive\Site Internet\joseph_cartron_creme_mure.png</t>
  </si>
  <si>
    <t>C:\Users\Admin\OneDrive\Site Internet\limoncello_di_sorrento.png</t>
  </si>
  <si>
    <t>C:\Users\Admin\OneDrive\Site Internet\armagnac_laubade_diamant_xo.png</t>
  </si>
  <si>
    <t>C:\Users\Admin\OneDrive\Site Internet\armagnac_laubade_esprit_vsop.png</t>
  </si>
  <si>
    <t>C:\Users\Admin\OneDrive\Site Internet\calvados_roger_groult_12_ans.png</t>
  </si>
  <si>
    <t>C:\Users\Admin\OneDrive\Site Internet\joseph_cartron_creme_peche_de_vigne.png</t>
  </si>
  <si>
    <t>C:\Users\Admin\OneDrive\Site Internet\cognac_jean_luc_pasquet_organic_10.png</t>
  </si>
  <si>
    <t>C:\Users\Admin\OneDrive\Site Internet\porto_fonseca_white.png</t>
  </si>
  <si>
    <t>C:\Users\Admin\OneDrive\Site Internet\porto_fonseca_tawny.png</t>
  </si>
  <si>
    <t>C:\Users\Admin\OneDrive\Site Internet\porto_fonseca_lbv_2011.png</t>
  </si>
  <si>
    <t>C:\Users\Admin\OneDrive\Site Internet\armagnac_laubade_athos_vsop.png</t>
  </si>
  <si>
    <t>C:\Users\Admin\OneDrive\Site Internet\joseph_cartron_liqueur_peppermit.png</t>
  </si>
  <si>
    <t>C:\Users\Admin\OneDrive\Site Internet\joseph_cartron_ratafia_de_bourgogne.png</t>
  </si>
  <si>
    <t>C:\Users\Admin\OneDrive\Site Internet\liqueur_jean_luc_maldant_maldenberg_vertige_des_cimes.png</t>
  </si>
  <si>
    <t>C:\Users\Admin\OneDrive\Site Internet\joseph_cartron_creme_cassis.png</t>
  </si>
  <si>
    <t>C:\Users\Admin\OneDrive\Site Internet\limonello_strega.png</t>
  </si>
  <si>
    <t>C:\Users\Admin\OneDrive\Site Internet\cognac_planat_vs.png</t>
  </si>
  <si>
    <t>C:\Users\Admin\OneDrive\Site Internet\cognac_planat_vsop.png</t>
  </si>
  <si>
    <t>C:\Users\Admin\OneDrive\Site Internet\joseph_cartron_liqueur_chataigne.png</t>
  </si>
  <si>
    <t>C:\Users\Admin\OneDrive\Site Internet\liqueur_les_grandes_eaux_hedonist.png</t>
  </si>
  <si>
    <t>C:\Users\Admin\OneDrive\Site Internet\tequilla_butterfly_canon.png</t>
  </si>
  <si>
    <t>C:\Users\Admin\OneDrive\Site Internet\gin_olafsson.png</t>
  </si>
  <si>
    <t>C:\Users\Admin\OneDrive\Site Internet\vodka_lab.png</t>
  </si>
  <si>
    <t>C:\Users\Admin\OneDrive\Site Internet\la_mentheuse_creme_de_menthe_la_mentheuse.png</t>
  </si>
  <si>
    <t>C:\Users\Admin\OneDrive\Site Internet\la_mentheuse_creme_de_citron_la_pulpeuse.png</t>
  </si>
  <si>
    <t>C:\Users\Admin\OneDrive\Site Internet\la_mentheuse_creme_de_pomme_la_croqueuse.png</t>
  </si>
  <si>
    <t>C:\Users\Admin\OneDrive\Site Internet\rhum_oaks_ames_blanc.png</t>
  </si>
  <si>
    <t>C:\Users\Admin\OneDrive\Site Internet\rhum_oaks_ames_gold.png</t>
  </si>
  <si>
    <t>C:\Users\Admin\OneDrive\Site Internet\rhum_oaks_ames_vsop.png</t>
  </si>
  <si>
    <t>C:\Users\Admin\OneDrive\Site Internet\champagne_jean_noel_haton_classic.png</t>
  </si>
  <si>
    <t>C:\Users\Admin\OneDrive\Site Internet\champagne_jean_noel_haton_blanc_de_blanc.png</t>
  </si>
  <si>
    <t>C:\Users\Admin\OneDrive\Site Internet\champagne_jean_noel_haton_brut_extra.png</t>
  </si>
  <si>
    <t>C:\Users\Admin\OneDrive\Site Internet\champagne_jean_noel_haton_extra_rose.png</t>
  </si>
  <si>
    <t>C:\Users\Admin\OneDrive\Site Internet\champagne_jean_noel_haton_reserve.png</t>
  </si>
  <si>
    <t>C:\Users\Admin\OneDrive\Site Internet\champagne_jean_noel_haton_rose.png</t>
  </si>
  <si>
    <t>C:\Users\Admin\OneDrive\Site Internet\champagne_jean_noel_haton_heritage.png</t>
  </si>
  <si>
    <t>C:\Users\Admin\OneDrive\Site Internet\champagne_jean_noel_haton_noble_vintage.png</t>
  </si>
  <si>
    <t>C:\Users\Admin\OneDrive\Site Internet\jean_paul_dubost_beaujolais_lantignie_blanc.png</t>
  </si>
  <si>
    <t>C:\Users\Admin\OneDrive\Site Internet\jean_paul_dubost_regnie_le_potet_rouge.png</t>
  </si>
  <si>
    <t>C:\Users\Admin\OneDrive\Site Internet\jean_paul_dubost_fleurie_le_vivier_rouge.png</t>
  </si>
  <si>
    <t>C:\Users\Admin\OneDrive\Site Internet\jean_paul_dubost_morgon_la_ballofiere_rouge.png</t>
  </si>
  <si>
    <t>C:\Users\Admin\OneDrive\Site Internet\jean_paul_dubost_brouilly_vieilles_vignes_rouge.png</t>
  </si>
  <si>
    <t>C:\Users\Admin\OneDrive\Site Internet\jean_paul_dubost_moulin_a_vent_les_burdelines_rouge.png</t>
  </si>
  <si>
    <t>C:\Users\Admin\OneDrive\Site Internet\fabre_corbiere_gasparet_boutenac_rouge.png</t>
  </si>
  <si>
    <t>C:\Users\Admin\OneDrive\Site Internet\fabre_corbieres_jumelles_rouge.png</t>
  </si>
  <si>
    <t>C:\Users\Admin\OneDrive\Site Internet\fabre_corbieres_jumelles_blanc.png</t>
  </si>
  <si>
    <t>C:\Users\Admin\OneDrive\Site Internet\fabre_tempranillo_rouge.png</t>
  </si>
  <si>
    <t>C:\Users\Admin\OneDrive\Site Internet\fabre_luc_syrah_viognier_rouge.png</t>
  </si>
  <si>
    <t>C:\Users\Admin\OneDrive\Site Internet\fabre_minervois_bergerie_de_rieux_rouge.png</t>
  </si>
  <si>
    <t>C:\Users\Admin\OneDrive\Site Internet\arnaud_de_villeneuve_cotes_du_roussillon_153_rouge.png</t>
  </si>
  <si>
    <t>C:\Users\Admin\OneDrive\Site Internet\arnaud_de_villeneuve_cotes_du_roussillon_153_blanc.png</t>
  </si>
  <si>
    <t>C:\Users\Admin\OneDrive\Site Internet\arnaud_de_villeneuve_cotes_du_roussillon_rd_900_rouge.png</t>
  </si>
  <si>
    <t>C:\Users\Admin\OneDrive\Site Internet\arnaud_de_villeneuve_cotes_du_roussillon_altatura_rouge.png</t>
  </si>
  <si>
    <t>C:\Users\Admin\OneDrive\Site Internet\arnaud_de_villeneuve_cotes_du_roussillon_oppulum_rouge.png</t>
  </si>
  <si>
    <t>C:\Users\Admin\OneDrive\Site Internet\arnaud_de_villeneuve_cotes_du_roussillon_chardonnay_reserve_blanc.png</t>
  </si>
  <si>
    <t>C:\Users\Admin\OneDrive\Site Internet\arnaud_de_villeneuve_cotes_du_roussillon_viognier_blanc.png</t>
  </si>
  <si>
    <t>C:\Users\Admin\OneDrive\Site Internet\fabre_alvarihno_blanc.png</t>
  </si>
  <si>
    <t>C:\Users\Admin\OneDrive\Site Internet\domaine_lionel_faury_hautes_ribaudes_rouge.png</t>
  </si>
  <si>
    <t>C:\Users\Admin\OneDrive\Site Internet\domaine_lionel_faury_saint_joseph_ribaude_rouge.png</t>
  </si>
  <si>
    <t>C:\Users\Admin\OneDrive\Site Internet\domaine_lionel_faury_saint_joseph_ribaude_blanc.png</t>
  </si>
  <si>
    <t>C:\Users\Admin\OneDrive\Site Internet\domaine_melody_crozes_hermitage_friandise_rouge.png</t>
  </si>
  <si>
    <t>C:\Users\Admin\OneDrive\Site Internet\domaine_melody_crozes_hermitage_premier_regard_rouge.png</t>
  </si>
  <si>
    <t>C:\Users\Admin\OneDrive\Site Internet\domaine_melody_crozes_hermitage_etoile_noire_rouge.png</t>
  </si>
  <si>
    <t>C:\Users\Admin\OneDrive\Site Internet\domaine_melody_saint_peray_marc_et_marlene_blanc.png</t>
  </si>
  <si>
    <t>C:\Users\Admin\OneDrive\Site Internet\domaine_melody_crozes_hermitage_exception_blanc.png</t>
  </si>
  <si>
    <t>C:\Users\Admin\OneDrive\Site Internet\whisky_les_grandes_eaux_gladstone_black_axe.png</t>
  </si>
  <si>
    <t>C:\Users\Admin\OneDrive\Site Internet\whisky_bourbon_les_grandes_eaux_kentucky_vintage.png</t>
  </si>
  <si>
    <t>C:\Users\Admin\OneDrive\Site Internet\whisky_les_grandes_eaux_la_pointe_blanche.png</t>
  </si>
  <si>
    <t>C:\Users\Admin\OneDrive\Site Internet\whisky_les_grandes_eaux_gladstone_american_oak.png</t>
  </si>
  <si>
    <t>C:\Users\Admin\OneDrive\Site Internet\whisky_les_grandes_eaux_le_pertuis.png</t>
  </si>
  <si>
    <t>C:\Users\Admin\OneDrive\Site Internet\whisky_hepp_tharcis_8_ans.png</t>
  </si>
  <si>
    <t>C:\Users\Admin\OneDrive\Site Internet\whisky_hepp_tharcis_11_ans.png</t>
  </si>
  <si>
    <t>C:\Users\Admin\OneDrive\Site Internet\whisky_journey_series_islay.png</t>
  </si>
  <si>
    <t>C:\Users\Admin\OneDrive\Site Internet\whisky_scarabus_batch_strength.png</t>
  </si>
  <si>
    <t>C:\Users\Admin\OneDrive\Site Internet\whisky_hepburns_choice_jura_7.png</t>
  </si>
  <si>
    <t>C:\Users\Admin\OneDrive\Site Internet\whisky_hepburns_choice_auchroisk_9.png</t>
  </si>
  <si>
    <t>C:\Users\Admin\OneDrive\Site Internet\whisky_hepburns_choice_craigellachie_11.png</t>
  </si>
  <si>
    <t>C:\Users\Admin\OneDrive\Site Internet\whisky_velvet_cap_triple_cask.png</t>
  </si>
  <si>
    <t>C:\Users\Admin\OneDrive\Site Internet\whisky_vetvet_cap_5_ans.png</t>
  </si>
  <si>
    <t>C:\Users\Admin\OneDrive\Site Internet\whisky_vetvet_cap_peated.png</t>
  </si>
  <si>
    <t>C:\Users\Admin\OneDrive\Site Internet\whisky_hepp_johnny_hepp.png</t>
  </si>
  <si>
    <t>C:\Users\Admin\OneDrive\Site Internet\whisky_scarabus_specially_selected.png</t>
  </si>
  <si>
    <t>C:\Users\Admin\OneDrive\Site Internet\whisky_scarabus_10_ans.png</t>
  </si>
  <si>
    <t>C:\Users\Admin\OneDrive\Site Internet\whisky_journey_series_campbeltown.png</t>
  </si>
  <si>
    <t>C:\Users\Admin\OneDrive\Site Internet\rhum_clement_shrubb.png</t>
  </si>
  <si>
    <t>C:\Users\Admin\OneDrive\Site Internet\rhum_clement_blanc_canne_bleue.png</t>
  </si>
  <si>
    <t>C:\Users\Admin\OneDrive\Site Internet\rhum_clement_xo.png</t>
  </si>
  <si>
    <t>C:\Users\Admin\OneDrive\Site Internet\champagne_canard_duchene_rose.png</t>
  </si>
  <si>
    <t>C:\Users\Admin\OneDrive\Site Internet\champagne_canard_duchene_leonie.png</t>
  </si>
  <si>
    <t>C:\Users\Admin\OneDrive\Site Internet\champagne_canard_duchene_blanc_de_noir.png</t>
  </si>
  <si>
    <t>C:\Users\Admin\OneDrive\Site Internet\rhum_arcane_arrange_vanille_des_iles.png</t>
  </si>
  <si>
    <t>C:\Users\Admin\OneDrive\Site Internet\rhum_arcane_arrange_banane_flambee.png</t>
  </si>
  <si>
    <t>C:\Users\Admin\OneDrive\Site Internet\rhum_arcane_arrange_ananas_roti.png</t>
  </si>
  <si>
    <t>C:\Users\Admin\OneDrive\Site Internet\rhum_arcane_delicatissime.png</t>
  </si>
  <si>
    <t>C:\Users\Admin\OneDrive\Site Internet\rhum_arcane_extraroma.png</t>
  </si>
  <si>
    <t>C:\Users\Admin\OneDrive\Site Internet\rhum_arcane_flamboyance.png</t>
  </si>
  <si>
    <t>C:\Users\Admin\OneDrive\Site Internet\rhum_hee_joy_origins.png</t>
  </si>
  <si>
    <t>C:\Users\Admin\OneDrive\Site Internet\rhum_hee_joy_republic_dominicaine.png</t>
  </si>
  <si>
    <t>C:\Users\Admin\OneDrive\Site Internet\rhum_hee_joy_spiced.png</t>
  </si>
  <si>
    <t>C:\Users\Admin\OneDrive\Site Internet\rhum_guns_bell_spiced.png</t>
  </si>
  <si>
    <t>C:\Users\Admin\OneDrive\Site Internet\rhum_beach_house_gold_spiced.png</t>
  </si>
  <si>
    <t>C:\Users\Admin\OneDrive\Site Internet\rhum_chairmans_reserve_original.png</t>
  </si>
  <si>
    <t>C:\Users\Admin\OneDrive\Site Internet\rhum_bounty.png</t>
  </si>
  <si>
    <t>C:\Users\Admin\OneDrive\Site Internet\jeremie_mourat_ovni_blanc.png</t>
  </si>
  <si>
    <t>C:\Users\Admin\OneDrive\Site Internet\jeremie_mourat_collection_blanc.png</t>
  </si>
  <si>
    <t>C:\Users\Admin\OneDrive\Site Internet\jeremie_mourat_collection_rouge.png</t>
  </si>
  <si>
    <t>C:\Users\Admin\OneDrive\Site Internet\jeremie_mourat_clos_saint_andre_blanc.png</t>
  </si>
  <si>
    <t>C:\Users\Admin\OneDrive\Site Internet\jeremie_mourat_moulin_blanc_de_noir_blanc.png</t>
  </si>
  <si>
    <t>C:\Users\Admin\OneDrive\Site Internet\jeremie_mourat_grenouillere_rouge.png</t>
  </si>
  <si>
    <t>C:\Users\Admin\OneDrive\Site Internet\joseph_mellot_sancerre_blanc.png</t>
  </si>
  <si>
    <t>C:\Users\Admin\OneDrive\Site Internet\joseph_mellot_sancerre_rouge.png</t>
  </si>
  <si>
    <t>C:\Users\Admin\OneDrive\Site Internet\joseph_mellot_pouilly_fume_blanc.png</t>
  </si>
  <si>
    <t>C:\Users\Admin\OneDrive\Site Internet\jean_michel_sorbe_reuilly_blanc.png</t>
  </si>
  <si>
    <t>C:\Users\Admin\OneDrive\Site Internet\jean_michel_sorbe_reuilly_rouge.png</t>
  </si>
  <si>
    <t>C:\Users\Admin\OneDrive\Site Internet\joseph_mellot_saint_nicolas_de_bourgueil_rouge.png</t>
  </si>
  <si>
    <t>C:\Users\Admin\OneDrive\Site Internet\josep_mellot_chinon_rouge.png</t>
  </si>
  <si>
    <t>C:\Users\Admin\OneDrive\Site Internet\joseph_mellot_saumur_champigny_rouge.png</t>
  </si>
  <si>
    <t>C:\Users\Admin\OneDrive\Site Internet\chateau_peyros_vieilles_vignes_rouge.png</t>
  </si>
  <si>
    <t>C:\Users\Admin\OneDrive\Site Internet\lionel_osmin_chambre_amour_blanc.png</t>
  </si>
  <si>
    <t>C:\Users\Admin\OneDrive\Site Internet\lionel_osmin_marcillac_fer_de_soif_rouge.png</t>
  </si>
  <si>
    <t>C:\Users\Admin\OneDrive\Site Internet\lionel_osmin_roi_boeuf_rouge.png</t>
  </si>
  <si>
    <t>C:\Users\Admin\OneDrive\Site Internet\whisky_mac_malden_charolais.png</t>
  </si>
  <si>
    <t>C:\Users\Admin\OneDrive\Site Internet\whisky_mac_malden_froggy.png</t>
  </si>
  <si>
    <t>C:\Users\Admin\OneDrive\Site Internet\whisky_mac_malden_white_bresse.png</t>
  </si>
  <si>
    <t>C:\Users\Admin\OneDrive\Site Internet\whisky_mac_malden_black_malden.png</t>
  </si>
  <si>
    <t>C:\Users\Admin\OneDrive\Site Internet\rhum_albert_michler_jamaican_dark.png</t>
  </si>
  <si>
    <t>C:\Users\Admin\OneDrive\Site Internet\rhum_albert_michler_reserva_1863.png</t>
  </si>
  <si>
    <t>C:\Users\Admin\OneDrive\Site Internet\rhum_albert_michler_solera_18.png</t>
  </si>
  <si>
    <t>C:\Users\Admin\OneDrive\Site Internet\rhum_jm_vsop.png</t>
  </si>
  <si>
    <t>C:\Users\Admin\OneDrive\Site Internet\rhum_jm_un_an_eleve_sous_bois.png</t>
  </si>
  <si>
    <t>C:\Users\Admin\OneDrive\Site Internet\rhum_jm_blanc.png</t>
  </si>
  <si>
    <t>C:\Users\Admin\OneDrive\Site Internet\rhum_jm_jardin_fruite.png</t>
  </si>
  <si>
    <t>C:\Users\Admin\OneDrive\Site Internet\rhum_jm_fumee_volcanique.png</t>
  </si>
  <si>
    <t>C:\Users\Admin\OneDrive\Site Internet\rhum_jm_epices_creoles.png</t>
  </si>
  <si>
    <t>C:\Users\Admin\OneDrive\Site Internet\champagne_soutiran_blanc_de_blanc.png</t>
  </si>
  <si>
    <t>C:\Users\Admin\OneDrive\Site Internet\champagne_soutiran_collection_privee.png</t>
  </si>
  <si>
    <t>C:\Users\Admin\OneDrive\Site Internet\champagne_soutiran_signature.png</t>
  </si>
  <si>
    <t>C:\Users\Admin\OneDrive\Site Internet\champagne_soutiran_alexandre.png</t>
  </si>
  <si>
    <t>C:\Users\Admin\OneDrive\Site Internet\champagne_soutiran_perle_noire.png</t>
  </si>
  <si>
    <t>C:\Users\Admin\OneDrive\Site Internet\champagne_soutiran_millesime.png</t>
  </si>
  <si>
    <t>C:\Users\Admin\OneDrive\Site Internet\champagne_soutiran_brut_nature.png</t>
  </si>
  <si>
    <t>C:\Users\Admin\OneDrive\Site Internet\champagne_soutiran_rose.png</t>
  </si>
  <si>
    <t>C:\Users\Admin\OneDrive\Site Internet\champagne_thienot_brut.png</t>
  </si>
  <si>
    <t>C:\Users\Admin\OneDrive\Site Internet\champagne_thienot_rose.png</t>
  </si>
  <si>
    <t>C:\Users\Admin\OneDrive\Site Internet\champagne_thienot_blanc_de_blanc.png</t>
  </si>
  <si>
    <t>C:\Users\Admin\OneDrive\Site Internet\ruinart_brut.png</t>
  </si>
  <si>
    <t>C:\Users\Admin\OneDrive\Site Internet\ruinart_blanc_de_blanc.png</t>
  </si>
  <si>
    <t>C:\Users\Admin\OneDrive\Site Internet\ruinart_rose.png</t>
  </si>
  <si>
    <t>C:\Users\Admin\OneDrive\Site Internet\rhum_admiral_rodney_princessa.png</t>
  </si>
  <si>
    <t>C:\Users\Admin\OneDrive\Site Internet\bourgogne_cote_chalonnaise_blanc.png</t>
  </si>
  <si>
    <t>C:\Users\Admin\OneDrive\Site Internet\bourgogne_cote_chalonnaise_rouge.png</t>
  </si>
  <si>
    <t>C:\Users\Admin\OneDrive\Site Internet\cremant_de_bourgogne_blanc_de_blanc.png</t>
  </si>
  <si>
    <t>C:\Users\Admin\OneDrive\Site Internet\rully_blanc.png</t>
  </si>
  <si>
    <t>C:\Users\Admin\OneDrive\Site Internet\bourgogne_aligote_blanc.png</t>
  </si>
  <si>
    <t>C:\Users\Admin\OneDrive\Site Internet\montagny_premier_cru_les_coeres_blanc.png</t>
  </si>
  <si>
    <t>Cuvée 'Blonde' : Robe dorée ; Nez citronné et de céréales ; Bouche fleurie, ronde et équilibrée._x000D_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</si>
  <si>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C:\Users\Admin\OneDrive\Site Internet\domaine_lionel_faury_condrieu_mornieux_blanc.png</t>
  </si>
  <si>
    <t>C:\Users\Admin\OneDrive\Site Internet\domaine_lionel_faury_cote_rotie_les_3_brunes_rouge.png</t>
  </si>
  <si>
    <t>C:\Users\Admin\OneDrive\Site Internet\eau_de_vie_joseph_cartron_poire_williams.png</t>
  </si>
  <si>
    <t>C:\Users\Admin\OneDrive\Site Internet\eau_de_vie_joseph_cartron_mirabelle.png</t>
  </si>
  <si>
    <t>C:\Users\Admin\OneDrive\Site Internet\marc_de_bourgogne_tres_vieux_8_ans.png</t>
  </si>
  <si>
    <t>C:\Users\Admin\OneDrive\Site Internet\eau_de_vie_poire_williams_du_monts_de_la_cote_d_or.png</t>
  </si>
  <si>
    <t>C:\Users\Admin\OneDrive\Site Internet\eau_de_vie_joseph_cartron_framboise_sauvage.png</t>
  </si>
  <si>
    <t>C:\Users\Admin\OneDrive\Site Internet\eau_de_vie_joseph_cartron_quetsche.png</t>
  </si>
  <si>
    <t>C:\Users\Admin\OneDrive\Site Internet\eau_de_vie_chateau_de_laubade_vieille_prune.png</t>
  </si>
  <si>
    <t>C:\Users\Admin\OneDrive\Site Internet\marc_de_bourgogne_hors_d_age_15_ans.png</t>
  </si>
  <si>
    <t>C:\Users\Admin\OneDrive\Site Internet\eau_de_vie_joseph_cartron_vieille_prune.png</t>
  </si>
  <si>
    <t>C:\Users\Admin\OneDrive\Site Internet\eau_de_vie_hepp_poire_williams_prisonniere.png</t>
  </si>
  <si>
    <t>Supprimer la 1er ligne dans Export .xls</t>
  </si>
  <si>
    <t>PROCEDURE</t>
  </si>
  <si>
    <t>Prix d'achat HT</t>
  </si>
  <si>
    <t>Faire export Xlpost de tous les articles. Un onglet export existe</t>
  </si>
  <si>
    <t>Mettre tous les articles de A à Z colonne numéro article</t>
  </si>
  <si>
    <t>Armagnacs</t>
  </si>
  <si>
    <t>Cognacs</t>
  </si>
  <si>
    <t>Une Eau de Vie de vieille prune délicate et bien mûre. Idéal en digestif._x000D_
_x000D_
Provenance : France (Landes et Lot-et-Garonne)_x000D_
_x000D_
Vieillissement : 20 kilos de fruits pour produire 1 litre d’alcool pur, distillé puis vieillie en fûts de chêne pendant plusieurs années._x000D_
_x000D_
Dégustation : Robe ambrée ; Nez boisé et de fruits noirs ; Bouche suave aux notes délicates de prunes confîturées._x000D_
_x000D_
Le Château de Laubade a été fondé en 1870, au cœur du Bas Armagnac, terroir le plus noble. Aujourd’hui, la 3ème génération de la famille veille à la destinée du plus grand vignoble de l’appellation avec 105 hectares, faisant face aux Pyrénées.</t>
  </si>
  <si>
    <t>02216</t>
  </si>
  <si>
    <t>WHISKY HUNTER LAING COAL ILA 9 ANS</t>
  </si>
  <si>
    <t>Un Whisky écossais 9 ans single malt Tourbé d’une belle complexité aromatique. Parfait sur un plateau de fruit mer._x000D_
_x000D_
Provenance : Ecosse (Islay)_x000D_
_x000D_
Vieillissement : 9 ans en fût de Sherry._x000D_
_x000D_
Dégustation : Robe ambrée ; Nez vanillé, tourbé et épicé  ; Bouche équilibrée et bien tourbée aux notes de .de pain d’épices, de noix avec une finale longue, poivrée et fumée._x000D_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</si>
  <si>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Supprimer dernière ligne Article inconnu</t>
  </si>
  <si>
    <t>Fermer le fichier Export.xls</t>
  </si>
  <si>
    <t>Ouvrir le fichier Extraction articles.xlsx</t>
  </si>
  <si>
    <t>Sélectionner tous les articles dans le fichier export.xls</t>
  </si>
  <si>
    <t>Copier dans la feuille BaseXlsoft tous les articles récupérés du fichier export.xls</t>
  </si>
  <si>
    <t>Sur la feuille Products enlever le filtre s'il est activé</t>
  </si>
  <si>
    <r>
      <t xml:space="preserve">Copier les colonnes nécéssaires dans la feuille BaseXlsoft pour les coller dans la feuille products </t>
    </r>
    <r>
      <rPr>
        <sz val="11"/>
        <color rgb="FFC00000"/>
        <rFont val="Calibri"/>
        <family val="2"/>
        <scheme val="minor"/>
      </rPr>
      <t>(Attention!! Uniquement les colonnes qui ne sont pas en rouge)</t>
    </r>
  </si>
  <si>
    <t>Descendre en bas de la feuille products pour vérifier s'il y a de nouveaux articles. SI c'est le cas faire glisser les formules qui sont dans les colonnes rouges, jusqu'au dernier article</t>
  </si>
  <si>
    <t>C:\Users\Admin\OneDrive\Site Internet\cotes_de_provence_ultimate_provence_blanc.png</t>
  </si>
  <si>
    <t>Mettre filtre actif "1" sur la feuille products</t>
  </si>
  <si>
    <t>Faire la même chose sur les autres feuilles ( families, regions, appellations, colors et contenants).</t>
  </si>
  <si>
    <t>Attention, mettre les family_id dans l'ordre d'apparition sur le site</t>
  </si>
  <si>
    <t>Copier sur chaque feuille le code sql et le coller dans le fichier bd_bourvense.sql au bon emplacement.</t>
  </si>
  <si>
    <t>A la fin de chaque code sql, remplacer la " , " par un " ; ".</t>
  </si>
  <si>
    <t>Le fichier bd_bourvence.sql peut alors être impoté dans la base de données phpMyadmin.</t>
  </si>
  <si>
    <t>Si de nouveaux codes id sont apparus, modifier les formules des colonnes frs, Families, Regions, Appellations, Colors ou Contenants correspondantes dans la feuille products. Faire glisser la nouvelle formule jusqu'au dernier article.</t>
  </si>
  <si>
    <t>Dans la colonne Description remplacer les " " " par " ' ".</t>
  </si>
  <si>
    <t>frs_img</t>
  </si>
  <si>
    <t>frs_desc</t>
  </si>
  <si>
    <t>INSERT INTO fournisseurs (frs_id, frs_name, frs_img, frs_desc, frs_site_web) VALUES</t>
  </si>
  <si>
    <t>L’histoire de la Maison de Champagne Haton commence en 1610 sous le règne de LOUIS XIII avec l’acquisition des premières parcelles à Damery par François Haton. En 1928, Octave Haton donne une nouvelle impulsion à l’exploitation familiale en débutant la vinification de ses propres champagnes. Fière de ses racines et tournée vers l’avenir, la famille Haton incarne presque quatre siècles d’histoire champenoise.</t>
  </si>
  <si>
    <t>Notre Maison, puise sa force dans les racines d’une histoire plus que centenaire, au cours de laquelle femmes et hommes se sont transmis passion et amour pour leur territoire et leurs vignes.&lt;br/&gt;Afin de faire fructifier cet héritage et de le transmettre à notre tour aux générations futures, nous sommes engagés dans une démarche de Responsabilité Sociétale (RSE) qui nous conduit à agir, au quotidien, en faveur d’une viticulture respectueuse de l’environnement et de la biodiversité.&lt;br/&gt;Chacun de nos vins est ainsi élaboré pour transmettre une partie de cette histoire avec la volonté d’offrir un plaisir immédiat à nos clients. Pour y parvenir, nous restons toujours à l’écoute de leurs goûts et de leurs envies.</t>
  </si>
  <si>
    <t>soutiran.jpg</t>
  </si>
  <si>
    <t>Il était une fois une famille de vignerons amoureux de chacune de leurs parcelles. Au cours de repas animés ou de balades ventées dans la garrigue voisine, leur passion se transmettait d’une génération à l’autre. 2019 sonne le retour sur leurs terres de Clémence, Jeanne et Paule. Au-delà des liens de sang, c’est une famille au sens large qui œuvre chaque jour pour vous offrir une capture de ses terroirs.&lt;br/&gt;Famille Fabre est un ensemble de personnes convaincues de la nécessité de prendre soin de cette terre empruntée aux générations future, pour toujours pour vous donner ce qu’elle porte de meilleur. Nous levons nos chapeaux à ces talents réunis !</t>
  </si>
  <si>
    <t>fabre.jpg</t>
  </si>
  <si>
    <t>Une Maison artisanale :&lt;br/&gt;nous explorons et composons désormais à quatre mains…&lt;br/&gt;Aujourd’hui, c’est en tandem que nous façonnons chacune de nos cuvées. Rien n’est laissé au hasard : de nos vignes à l’élaboration et l’assemblage de nos vins de Champagne.&lt;br/&gt;Reflet de notre histoire et de nos convictions, nos créations cherchent à sublimer un terroir exceptionnel. Nous signons des cuvées rares et racées.&lt;br/&gt;Nos Champagnes SOUTIRAN Grand Cru s’affirment par leur tempérament, leur profondeur et leur belle singularité. Élégants et charmeurs, nos vins de Champagne procurent un grand plaisir en toute occasion. Ils s’adressent autant aux palais des explorateurs d’un jour qu’aux amateurs les plus avertis.</t>
  </si>
  <si>
    <t>haton.jpg</t>
  </si>
  <si>
    <t>geoffroy.jpg</t>
  </si>
  <si>
    <t>https://www.chablis-geoffroy.com/fr/</t>
  </si>
  <si>
    <t>Chablis et son univers sont à mi-chemin entre Beaune et Paris, sur la route du soleil. Nous y découvrons son vignoble, aux portes de la Bourgogne.&lt;br/&gt;Honoré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traditionnel.&lt;br/&gt;Beaucoup de récompenses ont mis à l’honneur nos vins. Avec 50 hectares en production, toute la famille oeuvre au développement du Domaine et s’est entourée d’une équipe dynamique pour produire, dans le respect de la tradition, des vins de Chablis frais et fruités avec une belle empreinte minérale.&lt;br/&gt;La vinification se fait en cuves inox pour conserver fraîcheur et typicité aux vins de Chablis. Et les vins issus de vieilles vignes sont vinifiés en fûts de chêne. La mise en bouteille se fait exclusivement au Domaine.&lt;br/&gt;Issus du cépage Chardonnay, les Chablis se distinguent par leur finesse, leur caractère minéral et leur longueur en bouche.&lt;br/&gt;Sereins et tranquilles dans votre cave, nos vins accepteront avec bonheur de vieillir quelques années.</t>
  </si>
  <si>
    <t>https://www.soutiran.com/fr/</t>
  </si>
  <si>
    <t>https://www.famillefabre.com/</t>
  </si>
  <si>
    <t>https://www.champagne-haton.com/fr/</t>
  </si>
  <si>
    <t>Carafe Freshness 1 L</t>
  </si>
  <si>
    <t>Bouchon Verseur Vinaigrier (L901)</t>
  </si>
  <si>
    <t>Madiran Château Peyros Vieilles Vignes Rouge</t>
  </si>
  <si>
    <t>Champagne R de Ruinart Brut</t>
  </si>
  <si>
    <t>Champagne Ruinart Blanc de Blanc</t>
  </si>
  <si>
    <t>Champagne Ruinart Rosé</t>
  </si>
  <si>
    <t>Bouchon liège pour vinaigrier</t>
  </si>
  <si>
    <t>Rhum Albert Michler Jamaïcan Dark</t>
  </si>
  <si>
    <t>Rhum Albert Michler Reserva 1863</t>
  </si>
  <si>
    <t>Rhum Albert Michler Solera 18 ans</t>
  </si>
  <si>
    <t>Champagne Soutiran Grand Cru Perle Noire</t>
  </si>
  <si>
    <t>Champagne Soutiran Grand Cru Signature Magnum</t>
  </si>
  <si>
    <t>Bière Bire Bare Blanche 33 cl</t>
  </si>
  <si>
    <t>Bière Bire Bare Blonde 33 cl</t>
  </si>
  <si>
    <t>Bière Pétrolette Blonde 33 cl</t>
  </si>
  <si>
    <t>Bière Bire Bare Ambrèe 33 cl</t>
  </si>
  <si>
    <t>Bas Armagnac Laubade XO Carafe Diamant</t>
  </si>
  <si>
    <t>Bas Armagnac Laubade Carafe Esprit VSOP</t>
  </si>
  <si>
    <t>Calvados Pays d'Auge Roger Groult 12 ans</t>
  </si>
  <si>
    <t>Verre à décanter Oenomust 150 cl Soufflé</t>
  </si>
  <si>
    <t>Carafe Fusion 165 cl Soufflé Bouche HP</t>
  </si>
  <si>
    <t>Carafe Oenomust 75 cl Vin Frais Soufflé</t>
  </si>
  <si>
    <t>Alta Vista Vive Malbec Reserva Rouge</t>
  </si>
  <si>
    <t>Lago Cerqueira Vinho Verde Blanc</t>
  </si>
  <si>
    <t>Casas Patronales Carmenere Rouge</t>
  </si>
  <si>
    <t>Casas Patronales Sauvignon Blanc</t>
  </si>
  <si>
    <t>Geil Spatburgunder Trocken Rouge</t>
  </si>
  <si>
    <t>Oro de Castilla Blanc</t>
  </si>
  <si>
    <t>Lagoalva Castelao Y Touriga Rouge</t>
  </si>
  <si>
    <t>La Jara Prosecco Spago Blanc</t>
  </si>
  <si>
    <t>Mooiplaas Bery White Blanc</t>
  </si>
  <si>
    <t>Mooiplaas The Bean Pinotage Rouge</t>
  </si>
  <si>
    <t>Pounamu Sauvignon Blanc</t>
  </si>
  <si>
    <t>Zanoni Valpolicella Rouge</t>
  </si>
  <si>
    <t>Zouina Rouge</t>
  </si>
  <si>
    <t>Clos de Los Siete Rouge</t>
  </si>
  <si>
    <t>Rhum Clément Blanc Canne Bleue 50°</t>
  </si>
  <si>
    <t>Rhum Clément XO</t>
  </si>
  <si>
    <t>Marc de Bourgogne Très Vieux 8 ans 42°</t>
  </si>
  <si>
    <t>Poire Williams Monts de la Côte d'Or 49°</t>
  </si>
  <si>
    <t>Framboise Sauvage 45°</t>
  </si>
  <si>
    <t>Quetsche 45°</t>
  </si>
  <si>
    <t>Champagne Soutiran Grand Cru Signature Jeroboam</t>
  </si>
  <si>
    <t>Casas Patronales Syrah Reserva Rouge</t>
  </si>
  <si>
    <t>Cognac Pasquet Organic 10 ans</t>
  </si>
  <si>
    <t>Champagne Thiénot Blanc de Blanc</t>
  </si>
  <si>
    <t>Porto Fonseca White</t>
  </si>
  <si>
    <t>Porto Fonseca Tawny</t>
  </si>
  <si>
    <t>Porto LBV Fonseca 2011</t>
  </si>
  <si>
    <t>Le Roi Boeuf Osmin Rouge</t>
  </si>
  <si>
    <t>Vieille Eau de Vie de Prune Leda</t>
  </si>
  <si>
    <t>Marc de Bourgogne Hors d'âge 15 ans 45°</t>
  </si>
  <si>
    <t>Bas Armagnac Laubade Carafe Athos VSOP</t>
  </si>
  <si>
    <t>Eau de Vie Vieille Prune Cartron 42°</t>
  </si>
  <si>
    <t>C:\Users\Admin\OneDrive\Site Internet\biere_artisanale_alaryk_blanche_33.png</t>
  </si>
  <si>
    <t>C:\Users\Admin\OneDrive\Site Internet\biere_artisanale_alaryk_blonde_33.png</t>
  </si>
  <si>
    <t>C:\Users\Admin\OneDrive\Site Internet\biere_artisanale_alaryk_ipa_33.png</t>
  </si>
  <si>
    <t>C:\Users\Admin\OneDrive\Site Internet\biere_artisanale_alaryk_ambree_33.png</t>
  </si>
  <si>
    <t>C:\Users\Admin\OneDrive\Site Internet\biere_artisanale_alaryk_blanche_75.png</t>
  </si>
  <si>
    <t>C:\Users\Admin\OneDrive\Site Internet\biere_artisanale_alaryk_blonde_75.png</t>
  </si>
  <si>
    <t>C:\Users\Admin\OneDrive\Site Internet\biere_artisanale_alaryk_ipa_75.png</t>
  </si>
  <si>
    <t>C:\Users\Admin\OneDrive\Site Internet\biere_artisanale_alaryk_brune_33.png</t>
  </si>
  <si>
    <t>C:\Users\Admin\OneDrive\Site Internet\biere_artisanale_alaryk_triple_grain_33.png</t>
  </si>
  <si>
    <t>clavel.jpg</t>
  </si>
  <si>
    <t>goujonne.jpg</t>
  </si>
  <si>
    <t>greffiere.jpg</t>
  </si>
  <si>
    <t>chretienne.jpg</t>
  </si>
  <si>
    <t>arnaud-de-villeneuve.jpg</t>
  </si>
  <si>
    <t>maldant.jpg</t>
  </si>
  <si>
    <t>cartron.jpg</t>
  </si>
  <si>
    <t>leda.jpg</t>
  </si>
  <si>
    <t>faury.jpg</t>
  </si>
  <si>
    <t>capucin.jpg</t>
  </si>
  <si>
    <t>melody.jpg</t>
  </si>
  <si>
    <t>bormettes.jpg</t>
  </si>
  <si>
    <t>chartreux.jpg</t>
  </si>
  <si>
    <t>jardinettes.jpg</t>
  </si>
  <si>
    <t>vinho-selection.jpg</t>
  </si>
  <si>
    <t>INSERT INTO Products (prod_id, prod_name, prod_desc, frs_id, family_id, appell_id, region_id, color_id, cont_id, prod_img, prod_actif) VALUES</t>
  </si>
  <si>
    <t>https://domaine-la-goujonne.fr/</t>
  </si>
  <si>
    <t>http://www.cellierdeschartreux.fr/fr/accueil</t>
  </si>
  <si>
    <t>Conjuguer l’audace et la créativité des entreprises à taille humaine, au sens du réalisme et des responsabilités, telle est la feuille de route du Cellier des Chartreux. Mais répondre à cette ambition n’est possible qu’en résolvant l’équation à trois variables intimement imbriquées dans la gestion d’une cave coopérative : vignoble, process, marché.&lt;br&gt;C’est pourquoi le Cellier des Chartreux, intensifie constamment sa force de travail et d’inventivité sur ces trois fronts : LE VIGNOBLE : gestion et développement qualitatifs et éco-responsables; L’OUTIL DE PRODUCTION : optimisation constante des ressources et équipements de vinification, stockage et conditionnement. LA CRÉATIVITÉ: volonté permanente de proposer des vins offrant aux clients une réelle valeur ajoutée créative et qualitative.</t>
  </si>
  <si>
    <t>https://arnauddevilleneuve.com/</t>
  </si>
  <si>
    <t>BIB Côteaux Varois La Goujonne Rosé 5 L</t>
  </si>
  <si>
    <t xml:space="preserve">BIB Côteaux Varois La Goujonne Rouge 5 L </t>
  </si>
  <si>
    <t xml:space="preserve">BIB Chardonnay Chartreux Blanc 5 L </t>
  </si>
  <si>
    <t>BIB Chartreux Rouge 10 L</t>
  </si>
  <si>
    <t>BIB Chartreux Rouge 5 L</t>
  </si>
  <si>
    <t>BIB Viognier Chartreux Blanc 5 L</t>
  </si>
  <si>
    <t>Tête de Cuvée Pinot Noir Buxy Rouge</t>
  </si>
  <si>
    <t>Tête de Cuvée Chardonnay Buxy Blanc</t>
  </si>
  <si>
    <t>Châblis 1er Cru Fourchaume Blanc</t>
  </si>
  <si>
    <t>Châblis 1er Cru Vau Ligneau Blanc</t>
  </si>
  <si>
    <t>Crémant de Bourgogne Chardonnay Brut</t>
  </si>
  <si>
    <t>Gamali Goujonne Blanc</t>
  </si>
  <si>
    <t>Gamali Goujonne Rosé</t>
  </si>
  <si>
    <t>Gamali Goujonne Rouge</t>
  </si>
  <si>
    <t xml:space="preserve">Viognier Chartreux Blanc </t>
  </si>
  <si>
    <t>Origine Chartreux Rouge</t>
  </si>
  <si>
    <t>Dourthe n°1 Blanc</t>
  </si>
  <si>
    <t>Dourthe n°1 Rouge</t>
  </si>
  <si>
    <t>Château Haut Selve Blanc</t>
  </si>
  <si>
    <t>Château Haut Selve Rouge</t>
  </si>
  <si>
    <t>Diane de Belgrave Rouge 2015</t>
  </si>
  <si>
    <t xml:space="preserve"> Château Teyssier Rouge 2018</t>
  </si>
  <si>
    <t>Château La Garde Rouge</t>
  </si>
  <si>
    <t>Château Lanbersac Rouge</t>
  </si>
  <si>
    <t>Château Carteau Rouge</t>
  </si>
  <si>
    <t>Grand Barrail-Lamarzelle Figeac</t>
  </si>
  <si>
    <t>Héritage de Le Boscq Rouge</t>
  </si>
  <si>
    <t>BIB Chardonnay Blanc Chartreux 3 L</t>
  </si>
  <si>
    <t>Aloxe Corton Maldant Rouge</t>
  </si>
  <si>
    <t>Bourgogne Chardonnay Maldant Blanc</t>
  </si>
  <si>
    <t>Bourgogne Pinot Noir Maldant Rouge</t>
  </si>
  <si>
    <t>Bourgogne Pinot Noir Maldant Rouge Magnum</t>
  </si>
  <si>
    <t>Ladoix Maldant Rouge</t>
  </si>
  <si>
    <t>Savigny-Les-Beaune Maldant Rouge</t>
  </si>
  <si>
    <t>Régulus Clavel Blanc</t>
  </si>
  <si>
    <t>Régulus Clavel Rosé</t>
  </si>
  <si>
    <t>Régulus Clavel Rouge</t>
  </si>
  <si>
    <t>Cordelia Clavel Rouge</t>
  </si>
  <si>
    <t>Clair de Lune Clavel Blanc</t>
  </si>
  <si>
    <t>Clair de Lune Clavel Rouge</t>
  </si>
  <si>
    <t>Syrius Clavel Rouge</t>
  </si>
  <si>
    <t>Châteauneuf du Pape La Gardine Blanc</t>
  </si>
  <si>
    <t>Condrieu Le Mornieux Faury Blanc</t>
  </si>
  <si>
    <t>Reine Marie Goujonne Rouge</t>
  </si>
  <si>
    <t>Reine Marie Goujonne Blanc</t>
  </si>
  <si>
    <t>Reine Marie Goujonne Rosé</t>
  </si>
  <si>
    <t>Marselan Chartreux Rouge</t>
  </si>
  <si>
    <t>Corbières Boutenac Fabre Gasparet Rouge</t>
  </si>
  <si>
    <t>Corbières Château de Luc Jumelles Rouge</t>
  </si>
  <si>
    <t>Châteauneuf du Pape Tradition La Gardine Rouge</t>
  </si>
  <si>
    <t>Château Loumelat Rouge</t>
  </si>
  <si>
    <t>Les Ribaudes Faury Rouge</t>
  </si>
  <si>
    <t>Hautes Ribaudes Faury Rouge</t>
  </si>
  <si>
    <t>Les Ribaudes Faury Blanc</t>
  </si>
  <si>
    <t>Chamasutra Chartreux Rouge</t>
  </si>
  <si>
    <t>Chevalier d'Anthelme Chartreux Rouge</t>
  </si>
  <si>
    <t>BIB Merlot Chartreux Rouge 5 L</t>
  </si>
  <si>
    <t>BIB Cabernet Sauvignon Chartreux Rouge 5L</t>
  </si>
  <si>
    <t>BIB Côtes du Rhône Chartreux Rouge 5 L</t>
  </si>
  <si>
    <t>BIB Grenache Chartreux Rosé 5 L</t>
  </si>
  <si>
    <t>BIB Cuvée des Chartreux Blanc 5 L</t>
  </si>
  <si>
    <t>BIB Côtes du Rhône Chartreux Rouge 10 L</t>
  </si>
  <si>
    <t>BIB Grenache Chartreux Rosé 10 L</t>
  </si>
  <si>
    <t>BIB Cuvée des Chartreux Blanc 10 L</t>
  </si>
  <si>
    <t>Syrius Clavel Blanc</t>
  </si>
  <si>
    <t>Régulus Clavel Rouge Magnum</t>
  </si>
  <si>
    <t>Cordelia Clavel Rouge Magnum</t>
  </si>
  <si>
    <t>Syrius Clavel Rouge Magnum</t>
  </si>
  <si>
    <t>Clair de Lune Clavel Rouge Magnum</t>
  </si>
  <si>
    <t>https://chateaudelagreffiere.com/</t>
  </si>
  <si>
    <t>Nous sommes installés sur la commune de La Roche Vineuse, dans le Mâconnais, au sud de la Bourgogne. Cette région très vallonnée abrite différentes appellations comme « Bourgogne Aligoté » ou « Mâcon La Roche-Vineuse ». Nous travaillons les quatre cépages bourguignons « Chardonnay » – « Aligoté » pour les blancs et « Pinot noir » – « Gamay » pour les rouges. Ceux-ci ne sont pas implantés par hasard, ils conviennent à l’élaboration de vins de qualité sur nos terroirs si précieux. Comme le prouvent les différentes A.O.C. présentes dans notre région, ces cépages développent leurs caractéristiques et offrent une gamme de vins tout aussi différents qu’élégants, « Bourgogne », « Saint Véran ». Grâce à cette situation géographique privilégiée, nous vous proposons au domaine pas moins de huit appellations.</t>
  </si>
  <si>
    <t>https://www.domaineclavel.com/</t>
  </si>
  <si>
    <t>Descendante d’une famille qui travaille la vigne depuis 1640, Claire Clavel Femme Vigneronne oeuvre au quotidien pour continuer l’histoire de plusieurs générations. Epaulée par son père Denis et pouvant compter sur une équipe de femmes et d’hommes qui sont la richesse de son entreprise, Claire conduit les 80 hectares de son domaine à la recherche de toujours plus de caractères, d’authenticité et de convivialité. La richesse d’une entreprise, ce sont les hommes et les femmes qui sont la richesse de son entreprise, Claire conduit les 80 hectares de son domaine à la recherche de toujours plus de caractères, d’authenticité et de convivialité.</t>
  </si>
  <si>
    <t>L'authenticité d'un domaine familial : aucun membre de la famille Kraus n'échappe à la passion du vin qui se transmet de génération en génération! Sous le regard bienveillant des fondateurs, Magali et Denis, l'équipe produit en Bio des vins variés qui expriment tout le carctère de l'arrière-pays varois.&lt;br\&gt;Le vignoble et réparti sur les communes de Tourves et de Cabasse, et les chais installés au pied de la montagne de la Loube.</t>
  </si>
  <si>
    <t>https://chateaudesbormettes.com/</t>
  </si>
  <si>
    <t>Niché autour du majestueux Pic Saint-Martin, le Domaine des Bormettes est une pépite familiale séculaire. Ce joyau se distingue par son vaste vignoble, un des plus anciens de la commune de La Londe les Maures, et sa cave voûtée exceptionnelle du XVIIème siècle, édifice unique et rare en Provence, qui abrite aujourd’hui une trentaine de barriques destinées à l’élevage des vins haut de gamme du Domaine.&lt;br\&gt;Reconnu chaque année par les médias prestigieux tels que Le Monde des Vins, Le Figaro, Le Point, l’Express, le Guide Hachette ou la Revue du Vin de France, le Château des Bormettes est également salué par le Guide Bettane et Desseauve comme une « étoile montante de l’appellation La Londe ».&lt;br\&gt;Le Château des Bormettes se démarque en effet au rythme des millésimes avec une collection de vins uniques, proposés à travers 4 gammes dans les trois couleurs.</t>
  </si>
  <si>
    <t>https://la-chretienne-vin-bandol.fr/</t>
  </si>
  <si>
    <t>En tant que passeurs de témoin, l’équipe du Domaine s’inscrit dans une approche et une vision exigeantes, durables, visant à assurer la transmission des terres aux générations futures dans les meilleures conditions possibles.&lt;br\&gt;Le Domaine adopte ainsi une approche culturale qui respecte la charte Bio-Advanced, visant à rechercher et à appliquer, à toutes les étapes de la vie du vin (production, transformation, gestion et distribution), les techniques les plus respectueuses de l’identité du terroir et de son environnement.&lt;br\&gt;Cette démarche permet de cultiver les vignes et d’avoir des raisins de très grande qualité, afin d’élaborer des vins de renommée internationale.&lt;br\&gt;L’objectif final est bien entendu, également, d’offrir aux clients un produit empreint de singularité, et pérenne.</t>
  </si>
  <si>
    <t>https://domaine-maldant.com/</t>
  </si>
  <si>
    <t>https://www.cartron.fr/</t>
  </si>
  <si>
    <t>La Bourgogne est le coeur et l’inspiration de la Maison Joseph Cartron. Les produits Joseph Cartron s'inscrivent dans la tradition des produits bourguignons: les liens étroits et durables créés avec les producteurs et distillateurs du terroir depuis plusieurs générations ont permis à la Maison Joseph Cartron de construire de véritables partenariats, d'acquérir une connaissance intime du fruit et de travailler ses créations avec les variétés de fruits les plus aromatiques, dans le respect des recettes originales.&lt;br\&gt;Aujourd'hui encore, la Maison Joseph Cartron achète 70% de ses fruits en Bourgogne, ce qui lui permet de choisir elle-même le moment de la récolte et de travailler les fruits à un stade de maturité optimum.&lt;br\&gt;L'utilisation de ces variétés de fruits locales, souvent à faible rendement comme le cassis Noir de Bourgogne, permet des créations typiquement bourguignonnes absolument incomparables en terme de goût.</t>
  </si>
  <si>
    <t>Maison Léda est une entreprise familiale et indépendante spécialisée dans la distribution de vins et de spiritueux d’excellence. Maison Léda a été créée en 1982 par la Famille Lesgourgues, pour au départ, assurer directement la distribution de ses armagnacs (Château de Laubade) et de ses vins (Château Haut Selve, Château Le Bonnat et Château Peyros) auprès d’une clientèle spécialisée.&lt;br\&gt;Depuis quelques années, Arnaud et Denis Lesgourgues, qui représentent la 3ème génération, ont élargi le portefeuille de marques en distribution vers des Maisons reconnues pour leur savoir-faire remarquable, leur singularité et l’excellence de leurs vins et spiritueux.&lt;br\&gt;Présente en France et dans plus de 50 pays à l’exportation, Maison Léda est le partenaire privilégié en vins et spiritueux des cavistes, épiceries fines, restaurants, hôtels et bars. Les collaborateurs de Maison Léda sont tous ensemble engagés dans la poursuite du développement durable de la Maison, au service de ses clients et des marques qu’elle représente fièrement au quotidien.</t>
  </si>
  <si>
    <t>https://maison-leda.com/</t>
  </si>
  <si>
    <t>Notre domaine familial de 30 hectares est situé sur la commune de Villelaure, près de Pertuis dans la Vallée du Rhône. Toutes nos vignes sont cultivées en agriculture biologique et certifiées par l'organisme Ecocert. Notre objectif est de produire des grands vins, en laissant une terre saine aux générations futures.&lt;br\&gt;Notre terroir d'exception se trouve au sud du parc régional du Luberon. Nous mettons notre savoir et notre expérience au service de nos vignes, plantées sur des coteaux sud et en plaine.</t>
  </si>
  <si>
    <t>https://www.domainedesjardinettes.com/</t>
  </si>
  <si>
    <t>Au rythme des décennies, au fil des saisons, et au gré des aléas climatiques, la ferme familiale est devenue exploitation viticole. Les animaux ont laissé la place aux cuves et aux tonneaux alors que le matériel informatique s’est substitué à la réserve de charbon. Les terrasses où régnaient jadis chênes et acacias, accueillent désormais Syrah, Viognier, Marsanne ou Roussanne.&lt;br\&gt;Dépositaires du monde d’hier; artisans agricoles aujourd’hui; d’autres suivront demain…. nous ne sommes que de passage…</t>
  </si>
  <si>
    <t>https://vins-lionel-faury.fr/</t>
  </si>
  <si>
    <t>https://www.manoirducapucin.com/</t>
  </si>
  <si>
    <t>Ancienne demeure (datant du XVIIème) du Capucin LUILLIER, auteur des « Noëls Mâconnais ». Le Manoir à colonnes toscanes est le témoin de cette époque.&lt;br\&gt;C’est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t>
  </si>
  <si>
    <t>https://www.domainemelody.fr/</t>
  </si>
  <si>
    <t>Un domaine riche de différents terroirs avec des vignes qui remontent aux années 1945.&lt;br\&gt;Depuis 2010, Marc ROMAK, Marlène DURAND et Denis LARIVIERE ont uni leurs forces pour créer le Domaine Melody et mettre en valeur leur vignoble de 20 ha en Crozes-Hermitage.&lt;br\&gt;Dans un chai alliant tradition et modernité, nous travaillons pour offrir des vins élégants, fruités et structurés, pleins de finesse et de franchise.</t>
  </si>
  <si>
    <t>https://www.vinhoselection.com/</t>
  </si>
  <si>
    <t>Vinho Sélection : importateur de vins du Monde&lt;br\&gt;À travers notre sélection de vins du Monde, nous vous proposons de découvrir des vins de grande qualité, élaborés par des femmes et des hommes passionnés. Tout au long de l'année, nous nous intéressons à de nouveaux pays, de nouvelles appellations et de nouveaux cépages afin de trouver la « pépite » qui vous surprendra.&lt;br\&gt;Fruit d'un travail de référencement passionnant, qui se déroule parfois sur plusieurs saisons, notre sélection vous permettra de découvrir des vins étonnants, issus de cépages autochtones peu connus, comme le Grillo en Italie, le Torrontes en Argentine, le Furmint en Hongrie, le Feteasca Negra en Roumanie et bien d'autres encore. Une invitation à partager de nouvelles notes gustatives.</t>
  </si>
  <si>
    <t>19 hectares de vignes sont répartis sur les communes de Saint Cyr sur Mer, La cadière et le Castellet. De ces parcelles sont produits : 12% de blancs, 40% de rouges et 48% de rosés. Les cépages pour les Rosés et Rouges sont le Grenache Cinsault, Carignan et Mourvèdre.&lt;br\&gt;Les cépages pour les Blancs sont la Clairette et l’Ugni blanc.&lt;br\&gt;Les sols sont principalement argilocalcaires : labourés dès le premier jour, nous leur prêtons une attention particulière. Ils sont amendés avec des fumiers de moutons, cochons et poules. Nos interventions saisonnières sont liées au climat. Nous n’utilisons aucun herbicide depuis toujours.&lt;br\&gt;Notre philosophie est la pratique de l’agriculture régénérative, ( en savoir plus )  dont l’objectif est d’augmenter la biodiversité. Nous revendiquons le fait de ne pas avoir de label ou de certification.</t>
  </si>
  <si>
    <t>Aérateur permettant d’aérer un vin, équivalent à deux heures de carafage.</t>
  </si>
  <si>
    <t xml:space="preserve">Un Beaume de Venise puissant et gourmand. Idéal sur une côtes de boeuf grillée._x000D_
_x000D_
Encépagement : Grenache, Syrah_x000D_
_x000D_
Dégustation : Robe rouge éclatante ; Nez de fruits mûrs et épicé ; Bouche puissante et complexe aux notes de fruits rouges compotés._x000D_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</si>
  <si>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Bourgogne rouge légèrement structuré et fruité. Idéal sur une côte de boeuf grillée._x000D_
_x000D_
Encépagement : Pinot Noir_x000D_
_x000D_
Dégustation : robe rouge clair ; Nez léger, fruité sur les fruits rouges et noirs ; Bouche aux notes de griottes, puissante avec des tanins fondus._x000D_
Accord mets/vin : gibier, fromages._x000D_
_x000D_
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t>
  </si>
  <si>
    <t>Un Bourgogne blanc beurré et brioché. Idéal sur une blanquette de veau._x000D_
_x000D_
Encépagement : Chardonnay_x000D_
_x000D_
Dégustation : robe or clair ; Nez aromatique aux notes d’agrumes et d’aubépine ; Bouche anisée, beurrée et fruitée._x000D_
Accord mets/vin : apéritif, poisson, viande blanche._x000D_
_x000D_
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t>
  </si>
  <si>
    <t>Bouchon permettant de facilité le service du vinaigre.</t>
  </si>
  <si>
    <t>Un caviar d'aubergines savoureux, relevé d'une pointe d'ail et subtilement poivré. Sur toast, en accompagnement d'une viande ou poisson._x000D_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</si>
  <si>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Côtes du Rhône rouge complexe et intense, parfait pour une côte de boeuf maturée et grillée au barbecue._x000D_
_x000D_
Encépagement : Carignan, Grenache, Syrah et Mourvèdre_x000D_
_x000D_
Dégustation : Robe pourpre ; Nez complexe aux notes de fruits noirs et d’épices ; Bouche généreuse, suave de mûres, de cassis et de garrigues. Finale enrobée aux tanins fondus._x000D_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t>
  </si>
  <si>
    <t>Un Chateauneuf-du-Pape rouge puissant et gourmand, parfait pour un capaccio de boeuf ou un épaule d’agneau rôtie façon gigot._x000D_
_x000D_
Encépagement : Grenache, Syrah et Mourvèdre_x000D_
_x000D_
Dégustation : Robe rubis/pourpre ; Nez complexe aux notes de fruits rouges/noirs et d’épices ; Bouche généreuse, suave de mûres, de cassis et de garrigues. Finale mûre aux tanins fondus, d’une belle longueur._x000D_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Rhône._x000D_
_x000D_
Existe en 75cl.</t>
  </si>
  <si>
    <t>Un Chateauneuf-du-Pape rouge puissant et gourmand, parfait pour un capaccio de boeuf ou un épaule d’agneau rôtie façon gigot._x000D_
_x000D_
Encépagement : Grenache, Syrah et Mourvèdre_x000D_
_x000D_
Dégustation : Robe rubis/pourpre ; Nez complexe aux notes de fruits rouges/noirs et d’épices ; Bouche généreuse, suave de mûres, de cassis et de garrigues. Finale mûre aux tanins fondus, d’une belle longueur._x000D_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Rhône._x000D_
_x000D_
Existe en Magnum.</t>
  </si>
  <si>
    <t>Un vin rouge Argentin avec beaucoup de caractère et de fruits. Idéal sur une daube provençale ou une côte de boeuf maturée._x000D_
_x000D_
Encépagement : Malbec, Merlot, Cabernet Sauvignon, Syrah, Petit Verdot_x000D_
_x000D_
Dégustation : Robe violacée profond ; Nez intense et complexe aux notes de fruits rouges/noirs ; Bouche puissante, ample et veloutée aux saveurs de fruits noirs confiturés et aux tanins soyeux._x000D_
Accord mets/vin : viandes rouges,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</si>
  <si>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Ce confit d'oignons aux raisins saura accompagner un foie gras mais aussi des grillades ou du riz blanc._x000D_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</si>
  <si>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savoureuse tartinable à base d'asperge verte. Se déguste avec du saumon fumé ou en base de vinaigrette._x000D_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</si>
  <si>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A base de poivron rouge, relevé d'une pointe de piment, cette tartinable peut être servie sur toast, avec une viande blanche ou dans une sauce pour les pâtes ou le riz._x000D_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</si>
  <si>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délice d'anchois mixés finement, monté avec du vinaigre, onctueux et savoureux. A consommer en tartinable ou avec des légumes à la croque._x000D_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</si>
  <si>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Léger et délicat, ce délice d'artichaut se sert en toast ou dans une base de vinaigrette._x000D_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</si>
  <si>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Acidulé et relevé d'une pointe de piment. Se déguste sur des toasts ou en fond de tarte salée avec du thon._x000D_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</si>
  <si>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Pompe permettant de vider l’air à l’intérieur d’une bouteille de vin afin de le conserver plus longtemps._x000D_
Contient 1 pompe et 2 bouchons.</t>
  </si>
  <si>
    <t>Un vin blanc sec et très aromatique qui pourra accompagner vos apéritifs ou un porc au caramel._x000D_
_x000D_
Dégustation : Robe jaune dorée ; Nez gourmand sur le litchi et les fleurs blanches; Bouche ample sur des notes de fruits exotiques et de fruits jaune._x000D_
Accord mets/vin : poisson en sauce, viande blanche, plat exotique._x000D_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</si>
  <si>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vinaigre confectionné à partir de Chardonnay et de romarin frais. Idéal sur un carré d'agneau ou un rôti de porc._x000D_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</si>
  <si>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partir de Chardonnay et de jus de raisin sucré. Idéal pour accompagner une salade de fruits rouges, assaisonner vos salades._x000D_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</si>
  <si>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base de chardonnay et de thym frais. Idéal pour une cuisine méditerranéene ou sur des grillades._x000D_
_x000D_
Des vinaigres bourguignons de grandes qualités. Idéal pour vos salades en toute saison. 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</si>
  <si>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partir de pinot noir et de pulpe d'échalotte. Idéal dans une sauce crémée, sur des fruits de mer._x000D_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</si>
  <si>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Luberon blanc léger et acidulé, parfait pour un risotto aux asperges vertes._x000D_
_x000D_
Encépagement : Grenache, clairette et rolle._x000D_
_x000D_
Dégustation : Robe jaune pâle ; Nez de fruits blancs et de fleurs blanches ; Bouche équilibrée et citronnée._x000D_
Accord mets/vin : viande blanche grillée ou poisson fin._x000D_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</si>
  <si>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léger et gourmand, parfait pour un sauté de veau à la provençale._x000D_
_x000D_
Encépagement : Grenache, Syrah et Mourvèdre_x000D_
_x000D_
Dégustation : Robe rouge violine ; Nez de violette et de fruits noirs ; Bouche généreuse, de fruits frais et d’épices. Finale sur des tanins fins et soyeux._x000D_
Accord mets/vin : viande rouge grillée._x000D_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</si>
  <si>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puissant et boisé, parfait pour une daube de joue de bœuf._x000D_
_x000D_
Encépagement : Syrah et Grenache avec élevage de 12 mois en barrique._x000D_
_x000D_
Dégustation : Robe rouge sombre ; Nez intense, grillé de fruits noirs ; Bouche suave, charpentée de fruits confiturés et d’épices. Finale longue, équilibrée. Vin à fort potentiel de garde (10 ans et plus)._x000D_
Accord mets/vin : viande rouge en sauce._x000D_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</si>
  <si>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blanc rond et floral, parfait pour un plat de pâtes ricotta épinards._x000D_
_x000D_
Encépagement : Roussanne, Grenache, Clairette et Viognier._x000D_
_x000D_
Dégustation : Robe jaune pâle ; Nez de pêche, de poire et de fleurs d’acacia ; Bouche suave, saline, minérale._x000D_
Accord mets/vin : poisson grillé, fromage affiné._x000D_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</si>
  <si>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puissant et rond, parfait pour un agneau rôtie au thym._x000D_
_x000D_
Encépagement : Grenache et Syrah._x000D_
_x000D_
Dégustation : Robe rouge rubis ; Nez de fruits rouges, de poivre, légèrement boisé ; Bouche suave, boisée, épicée avec des tanins amples et fondus._x000D_
Accord mets/vin : viande rouge grillée ou en sauce._x000D_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</si>
  <si>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Marques-verre permettant de différencier votre verre lors d’une soirée.</t>
  </si>
  <si>
    <t>Bouchon permettant de vider l’air dans une bouteille de vin afin de mieux conserver le vin.</t>
  </si>
  <si>
    <t>Tartinable originale à la patate douceau lait de coco et au curry. Sur toast ou pour agrémenter un poisson ou des grillades._x000D_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</si>
  <si>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Pierres permettant de rafraîchir votre whisky ou spiritueux sans mettre de l’eau et ainsi réduire la qualité de votre boisson.</t>
  </si>
  <si>
    <t>Pince permettant de facilité l’ouverture d’un champagne ou d’un vin effervescent.</t>
  </si>
  <si>
    <t>Une Piperade au Chorizo préparée avec des tomates, du poivron et du chorizo doux. En sauce, en tartinable ou en condiment._x000D_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</si>
  <si>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Pince permettant de facilité la récupération d’un bouchon tombé dans la bouteille à l’ouverture.</t>
  </si>
  <si>
    <t>Sac permettant de garder frais votre bouteille de vin ou de champagne.</t>
  </si>
  <si>
    <t>Savoureuse préparation à base de sardines, de câpres et d'olives noires. Sur toasts, avec un avocat ou des champignons._x000D_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</si>
  <si>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Tapenade Noire faie d'olives noires mixées avec  des câpres, de la crème d'anchois et de l'huile d'olive. A l'apéritif ou dans un feuilleté._x000D_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</si>
  <si>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Tapenade Verte faite d'olives vertes mixées avec des câpres, de la crème d'anchois et de l'huile d'olives. A l'apéritif ou dans une salade._x000D_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</si>
  <si>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Tire-Bouchon éléctrique permettant de déboucher une bouteille de vin. Fonctionne sur batterie rechargeable.</t>
  </si>
  <si>
    <t>Tire-Bouchon permettant de déboucher une bouteille de vin._x000D_
_x000D_
Tire-Bouchon professionnel ayant une haute resistance à la pression. Il est agréable au toucher et est particulièrement résistant aux chocs.</t>
  </si>
  <si>
    <t>Un Luberon blanc puissant et boisé, parfait pour une brouillade à la truffe._x000D_
_x000D_
Encépagement : Chardonnay, Viognier et Roussanne avec élevage de 8 mois sur lies fines._x000D_
_x000D_
Dégustation : Robe jaune pâle ; Nez intense, boisé de fruits jaunes, vanille et fleurs blanches ; Bouche équilibrée, ample et fraîche. Finale persistante sur l’abricot et la pêche._x000D_
Accord mets/vin : viande blanche en sauce, fromage affiné._x000D_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</si>
  <si>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BIB Sauvignon Chartreux Blanc 5 L</t>
  </si>
  <si>
    <t xml:space="preserve">Syrius Clavel Rouge Jeroboam </t>
  </si>
  <si>
    <t xml:space="preserve">Chorey-Les-Beaune Maldant Blanc </t>
  </si>
  <si>
    <t>Bourgogne Aligoté Maldant Blanc</t>
  </si>
  <si>
    <t xml:space="preserve">Bourgogne Chardonnay Alain Geoffroy Blanc  </t>
  </si>
  <si>
    <t>Chablis Domaine Verger Alain Geoffroy Blanc</t>
  </si>
  <si>
    <t xml:space="preserve">Chablis 1er Cru Beauroy Alain Geoffroy Blanc </t>
  </si>
  <si>
    <t>Bière Alaryk Blanche 33 cl</t>
  </si>
  <si>
    <t>Bière Alaryk Blonde 33 cl</t>
  </si>
  <si>
    <t>Bière Alaryk IPA 33 cl</t>
  </si>
  <si>
    <t>Bière Alaryk Double Blonde 33 cl</t>
  </si>
  <si>
    <t>Bière Alaryk Ambrèe 33 cl</t>
  </si>
  <si>
    <t>Bière Alaryk Blanche 75 cl</t>
  </si>
  <si>
    <t>Bière Alaryk Blonde 75 cl</t>
  </si>
  <si>
    <t>Bière Alaryk IPA 75 cl</t>
  </si>
  <si>
    <t>Boutenac Fabre Gasparet Rouge Magnum</t>
  </si>
  <si>
    <t>Boutenac Fabre Gasparet Rouge Jéroboam</t>
  </si>
  <si>
    <t>Tempranillo Grande Courtade Rouge</t>
  </si>
  <si>
    <t>Syrah Viognier Domaine de Luc Rouge</t>
  </si>
  <si>
    <t>Bergerie Tour de Rieux Rouge</t>
  </si>
  <si>
    <t>Eau de Vie Poire William'S 43° Joseph Cartron</t>
  </si>
  <si>
    <t>Mirabelle 45° Joseph Cartron</t>
  </si>
  <si>
    <t>Rhum JM élevé 1 an sous bois 50° Joseph Cartron</t>
  </si>
  <si>
    <t>Rhum JM Blanc 50° Joseph Cartron</t>
  </si>
  <si>
    <t>Champagne Soutiran Alexandre Brut</t>
  </si>
  <si>
    <t>Crème de Framboise de Bourgogne Joseph Cartron</t>
  </si>
  <si>
    <t>Crème de Mûre des Roncières Joseph Cartron</t>
  </si>
  <si>
    <t>Limoncello di Sorrento 30°Joseph Cartron</t>
  </si>
  <si>
    <t>Savigny-les-Beaunes Maldant Blanc</t>
  </si>
  <si>
    <t xml:space="preserve">Chorey-les-Beaunes Maldant Rouge </t>
  </si>
  <si>
    <t xml:space="preserve">Whisky Black Mac Malden </t>
  </si>
  <si>
    <t xml:space="preserve">Merlot Chartreux Rouge </t>
  </si>
  <si>
    <t>Champagne Soutiran Grand Cru Millesimé</t>
  </si>
  <si>
    <t>Champagne Soutiran Grand Cru Brut Nature</t>
  </si>
  <si>
    <t>Rasteau Gardine Rouge Jeroboam</t>
  </si>
  <si>
    <t>Ovni Blanc Mourat</t>
  </si>
  <si>
    <t xml:space="preserve">Collection Mourat Rouge </t>
  </si>
  <si>
    <t xml:space="preserve">Collection Mourat Blanc </t>
  </si>
  <si>
    <t xml:space="preserve">Clos Saint André Mourat Blanc </t>
  </si>
  <si>
    <t xml:space="preserve">Moulin 'Blanc De Noirs' Mourat Blanc </t>
  </si>
  <si>
    <t>Grenouillère Mourat Rouge</t>
  </si>
  <si>
    <t>Grand Viognier 1612 Chartreux Blanc</t>
  </si>
  <si>
    <t>Alta Vista Vive Torrontes Reserva Blanc</t>
  </si>
  <si>
    <t>Château Haut Côteau Rouge</t>
  </si>
  <si>
    <t>Château Briatte Blanc</t>
  </si>
  <si>
    <t>Villa Campa Roble Rouge</t>
  </si>
  <si>
    <t xml:space="preserve">Dereszla 5 Puttonyos Blanc </t>
  </si>
  <si>
    <t>Dereszla Szamorodni doux Blanc</t>
  </si>
  <si>
    <t>Dereszla Tokaj Dry Blanc</t>
  </si>
  <si>
    <t>Backhouse Chardonnay Blanc</t>
  </si>
  <si>
    <t>Backhouse Zinfandel Rouge</t>
  </si>
  <si>
    <t>Giacobazzi Lambrusco Rouge</t>
  </si>
  <si>
    <t>Ixsir Altitudes Rouge</t>
  </si>
  <si>
    <t>Ixsir Grande Reserve Blanc</t>
  </si>
  <si>
    <t>Château Palais Cardinal Rouge</t>
  </si>
  <si>
    <t>Villa Chambre d'Amour Lionel Osmin Blanc</t>
  </si>
  <si>
    <t xml:space="preserve">Marcillac Ferd de Soif Lionel Osmin Rouge </t>
  </si>
  <si>
    <t>Champagne Canard Duchêne Léonie</t>
  </si>
  <si>
    <t>Château Le Boscq Rouge</t>
  </si>
  <si>
    <t xml:space="preserve">Les Ribaudes Lionel Faury Rouge Magnum  </t>
  </si>
  <si>
    <t xml:space="preserve">Les 3 Brunes Lionel Faury  Rouge </t>
  </si>
  <si>
    <t>Caviar d'Aubergines</t>
  </si>
  <si>
    <t>Délice d'Artichauts</t>
  </si>
  <si>
    <t>Crème de Poivrons Rouges</t>
  </si>
  <si>
    <t>Délice de Tomates Séchées</t>
  </si>
  <si>
    <t>Sardinade</t>
  </si>
  <si>
    <t>Délice d'Anchois L'Anchoyade</t>
  </si>
  <si>
    <t>Tapenade noire</t>
  </si>
  <si>
    <t>Confit d'Oignons aux Raisins</t>
  </si>
  <si>
    <t>Tapenade verte</t>
  </si>
  <si>
    <t>Cornichons Extra-Fins Maison Marc</t>
  </si>
  <si>
    <t>Cornichons Fins Maison Marc</t>
  </si>
  <si>
    <t>Cornichons Malossol Maison Marc</t>
  </si>
  <si>
    <t xml:space="preserve">Aloxe Corton Maldant Rouge Magnum </t>
  </si>
  <si>
    <t>Crème de Pêche de Vigne de Bourgogne</t>
  </si>
  <si>
    <t xml:space="preserve">L'Argentiere Bormettes Rosé  </t>
  </si>
  <si>
    <t xml:space="preserve">Instinct Parcellaire Bormettes Rosé </t>
  </si>
  <si>
    <t xml:space="preserve">Syrius Clavel Blanc Magnum </t>
  </si>
  <si>
    <t xml:space="preserve">Le 15 La Chretienne Rosé  </t>
  </si>
  <si>
    <t xml:space="preserve">Savigny-les-Beaunes Maldant Rouge Magnum </t>
  </si>
  <si>
    <t xml:space="preserve">Côte et Mer Bormettes Rouge </t>
  </si>
  <si>
    <t xml:space="preserve">Instinct Parcellaire Bormettes Blanc </t>
  </si>
  <si>
    <t>Chardonnay Les Amandiers Chartreux Blanc</t>
  </si>
  <si>
    <t xml:space="preserve">Mon Histoire Clavel Blanc </t>
  </si>
  <si>
    <t xml:space="preserve">Mon Histoire Clavel Rouge  </t>
  </si>
  <si>
    <t xml:space="preserve">Mon Histoire Clavel Rosé  </t>
  </si>
  <si>
    <t xml:space="preserve">L'Argentière Bormettes Rosé Magnum </t>
  </si>
  <si>
    <t xml:space="preserve">Bougogne Aligoté Maldant Blanc Magnum  </t>
  </si>
  <si>
    <t xml:space="preserve">Libertynages Nages Rosé </t>
  </si>
  <si>
    <t xml:space="preserve">Libertynages Nages Rouge </t>
  </si>
  <si>
    <t xml:space="preserve">Le 15 La Chrétienne Blanc </t>
  </si>
  <si>
    <t xml:space="preserve">Pouilly Fuissé Capucin Blanc </t>
  </si>
  <si>
    <t>Champagne Soutiran Rosé Grand Cru</t>
  </si>
  <si>
    <t>Hélène Bormettes Blanc Magnum</t>
  </si>
  <si>
    <t>Rhum JM Jardin Fruité 42°</t>
  </si>
  <si>
    <t>Rhum JM Fumée Volcanique 49°</t>
  </si>
  <si>
    <t>Rhum JM Epices Créoles 46°</t>
  </si>
  <si>
    <t>Rhum Admiral Rodney Princessa 40°</t>
  </si>
  <si>
    <t xml:space="preserve">Eclipse Clavel Rouge  </t>
  </si>
  <si>
    <t xml:space="preserve">Eclipse Clavel Rouge Magnum  </t>
  </si>
  <si>
    <t xml:space="preserve">Eclipse Clavel Rouge Jéroboam  </t>
  </si>
  <si>
    <t xml:space="preserve">Chorey-les-Beaunes Maldant Blanc Magnum  </t>
  </si>
  <si>
    <t xml:space="preserve">Savigny-les-Beaunes Maldant Blanc Magnun </t>
  </si>
  <si>
    <t xml:space="preserve">Petit Chablis Alain Geoffroy Blanc </t>
  </si>
  <si>
    <t>Liqueur Pepermint Vert Cartron 21°</t>
  </si>
  <si>
    <t>Champagne Soutiran Grand Cru Perle Noire Magnum</t>
  </si>
  <si>
    <t>Champagne Soutiran Grand Cru Signature 37,5 cl</t>
  </si>
  <si>
    <t>Terrine Campagne à la Provençale</t>
  </si>
  <si>
    <t>Terrine Faisan Champignons</t>
  </si>
  <si>
    <t>Terrine Chevreuil Romarin</t>
  </si>
  <si>
    <t>Terrine Lapin Sarriete</t>
  </si>
  <si>
    <t>Terrine à la Farigoule</t>
  </si>
  <si>
    <t>Terrine Fleur de Lavande</t>
  </si>
  <si>
    <t>Terrine Piment d'Espelette</t>
  </si>
  <si>
    <t>Les Ronzettes Greffière Blanc</t>
  </si>
  <si>
    <t>Aux Monts Greffière Blanc</t>
  </si>
  <si>
    <t>Savigny 1er Cru Aux Gravains Maldant Blanc</t>
  </si>
  <si>
    <t>Beaune 1er Cru Les Cents Vignes Maldant Rouge</t>
  </si>
  <si>
    <t>Liqueur maldenberg Vertige des Cimes</t>
  </si>
  <si>
    <t>Verre à bière Cervoise 32 cl</t>
  </si>
  <si>
    <t>BIB IGP Var Bio La Goujonne Rosé 5L</t>
  </si>
  <si>
    <t>BIB IGP Var Bio La Goujonne Rouge 5L</t>
  </si>
  <si>
    <t>BIB IGP Var Bio La Goujonne Blanc 5L</t>
  </si>
  <si>
    <t>Double Crème de Cassis 19° Joseph Carton</t>
  </si>
  <si>
    <t>Limoncello Strega Joseph Cartron</t>
  </si>
  <si>
    <t>Whisky Scarabus Specially Selected 46°</t>
  </si>
  <si>
    <t>Whisky Scarabus 10 ans</t>
  </si>
  <si>
    <t>Les Collinettes Mellot Blanc</t>
  </si>
  <si>
    <t>Les Collinettes Mellot Rouge</t>
  </si>
  <si>
    <t>Le Loriot Mellot Blanc</t>
  </si>
  <si>
    <t>Reuilly Mellot Sorbe Blanc</t>
  </si>
  <si>
    <t>Reuilly Mellot Sorbe Rouge</t>
  </si>
  <si>
    <t>Le Moulingenet Mellot Rouge</t>
  </si>
  <si>
    <t>Les Royaux Mellot Rouge</t>
  </si>
  <si>
    <t>Bourgogne Aligoté Buxy Blanc</t>
  </si>
  <si>
    <t>Les Coères Buxy Blanc</t>
  </si>
  <si>
    <t>Lantignié Dubost Rouge</t>
  </si>
  <si>
    <t>Le Potet Dubost Rouge</t>
  </si>
  <si>
    <t>Le Fleurie Dubost Rouge</t>
  </si>
  <si>
    <t>Terrine Fine à l'Armagnac Perigord</t>
  </si>
  <si>
    <t>Verre à bière Cervoise 50 cl</t>
  </si>
  <si>
    <t>Terrine de Campagne Au Magret Fumé Perigord</t>
  </si>
  <si>
    <t>Côte et Mer Bormettes Blanc 50 cl</t>
  </si>
  <si>
    <t>Côte et Mer Bormettes Rouge 50 cl</t>
  </si>
  <si>
    <t>Côte et Mer Bormettes Rosé 50 cl</t>
  </si>
  <si>
    <t>La Ballofière Dubost Rouge</t>
  </si>
  <si>
    <t>Le Bon Vinaigre La Douce Echalotte</t>
  </si>
  <si>
    <t>Le Bon Vinaigre Camphre au Romarin</t>
  </si>
  <si>
    <t>Le Bon Vinaigre Condiment Balsamique</t>
  </si>
  <si>
    <t>Rhum Arcane Délicatissime</t>
  </si>
  <si>
    <t>Rhum Arcane Extraroma</t>
  </si>
  <si>
    <t>Rhum Arcane Flamboyance</t>
  </si>
  <si>
    <t>Rhum Beach House Gold Spiced</t>
  </si>
  <si>
    <t>Rhum Chairman's Reserve</t>
  </si>
  <si>
    <t>Rhum Bounty Ambré Gold</t>
  </si>
  <si>
    <t>Whisky Le Pertuis</t>
  </si>
  <si>
    <t>Whisky The Gladstone Axe Black Axe</t>
  </si>
  <si>
    <t>Rhum Hee Joy Origins</t>
  </si>
  <si>
    <t>Rhum Hee Joy République Dominicaine</t>
  </si>
  <si>
    <t>Rhum Hee Joy Spiced</t>
  </si>
  <si>
    <t>Rhum Gun's Bell Spiced</t>
  </si>
  <si>
    <t>N°153 ADV Rouge</t>
  </si>
  <si>
    <t>N°153 ADV Blanc</t>
  </si>
  <si>
    <t>RD 900 ADV Rouge</t>
  </si>
  <si>
    <t>Altatura ADV Rouge</t>
  </si>
  <si>
    <t>Oppulum ADV Rouge</t>
  </si>
  <si>
    <t>Chardonnay Réserve ADV Blanc</t>
  </si>
  <si>
    <t>Viognier Classic ADV Blanc</t>
  </si>
  <si>
    <t>Piperade au Chorizo</t>
  </si>
  <si>
    <t xml:space="preserve">Patate Douce Coco et Curry </t>
  </si>
  <si>
    <t>Délice de Roquefort aux Noix</t>
  </si>
  <si>
    <t>Terrine Pastis de Provence</t>
  </si>
  <si>
    <t>Chianti Poggio Rouge</t>
  </si>
  <si>
    <t>Verre à bière Roma 25 cl</t>
  </si>
  <si>
    <t>Alphonse Greffière Blanc</t>
  </si>
  <si>
    <t>Alphonse Greffière Blanc magnum</t>
  </si>
  <si>
    <t>Eau de Vie Poire Prisonnière Hepp Leda</t>
  </si>
  <si>
    <t>Whisky Tharcis 8 ans Hepp Leda</t>
  </si>
  <si>
    <t>Whisky Tharcis 11 ans Hepp Leda</t>
  </si>
  <si>
    <t>Whisky Scarabus Batch Strengh</t>
  </si>
  <si>
    <t>Cognac Planat VS</t>
  </si>
  <si>
    <t>Cognac Planat VSOP</t>
  </si>
  <si>
    <t>Rhum Arcane Arrangé Vanille</t>
  </si>
  <si>
    <t>Rhum Arcane Arrangé Banane Flambée</t>
  </si>
  <si>
    <t>Rhum Arcane Arrangé Ananas Rôti</t>
  </si>
  <si>
    <t>Liqueur de Chataigne 18° Joseph Cartron</t>
  </si>
  <si>
    <t>Bière Belfast Black 50 cl</t>
  </si>
  <si>
    <t>Bière Belfast Ale 50 cl</t>
  </si>
  <si>
    <t>Champagne Canard Duchêne Charles VII Rosé</t>
  </si>
  <si>
    <t>Bière Pétrolette Blonde 75 cl</t>
  </si>
  <si>
    <t>Bière Pétrolette Blonde Magnum</t>
  </si>
  <si>
    <t>Côte et Mer Bormettes Rosé Magnum</t>
  </si>
  <si>
    <t>Côte et Mer Bormettes Rouge Magnum</t>
  </si>
  <si>
    <t>Côte et Mer Bormettes Blanc Magnum</t>
  </si>
  <si>
    <t>Rhum Clément Shrubb</t>
  </si>
  <si>
    <t>Rhum Oaks and Ames Blanc</t>
  </si>
  <si>
    <t>Rhum Oaks and Ames Gold</t>
  </si>
  <si>
    <t>Rhum Oaks and Ames VSOP</t>
  </si>
  <si>
    <t>Whisky Velvet Cap Triple Cask</t>
  </si>
  <si>
    <t>Whisky Velvet Cap 5 ans</t>
  </si>
  <si>
    <t>Whisky Velvet Cap Peated</t>
  </si>
  <si>
    <t>Crème d'Asperges Verte</t>
  </si>
  <si>
    <t>Whiksy La Pointe Blanche</t>
  </si>
  <si>
    <t>Whisky The Gladstone American Oak</t>
  </si>
  <si>
    <t>Liqueur Hedonist Le Cercle</t>
  </si>
  <si>
    <t>Tequilla The Butterfly Canon Silver</t>
  </si>
  <si>
    <t>Gin Olfasson</t>
  </si>
  <si>
    <t>Vodka Lab</t>
  </si>
  <si>
    <t>Champagne Haton Noble Vintage</t>
  </si>
  <si>
    <t>Friandise Melody Rouge</t>
  </si>
  <si>
    <t>Friandise Melody Rouge Magnum</t>
  </si>
  <si>
    <t>Premier Regard Melody Rouge</t>
  </si>
  <si>
    <t>Etoile Noire Melody Rouge</t>
  </si>
  <si>
    <t>St Peray Melody Blanc</t>
  </si>
  <si>
    <t>L'Exception Melody Blanc</t>
  </si>
  <si>
    <t>Les Burdelines Dubost Rouge</t>
  </si>
  <si>
    <t>Vinsobres RRG Rouge</t>
  </si>
  <si>
    <t>Plan de Dieu Elysium RRG Rouge</t>
  </si>
  <si>
    <t>Entre Restanques et Garrigues RRG Rouge</t>
  </si>
  <si>
    <t>Castrum Cavares RRG Rouge</t>
  </si>
  <si>
    <t>Terrine Sylvestre aux Cèpres Perigord</t>
  </si>
  <si>
    <t>4 Verres Authentis Spiegelau 36 cl</t>
  </si>
  <si>
    <t>4 Verres Authentis Spiegelau 27 cl</t>
  </si>
  <si>
    <t>4 Verres Authentis Spiegelau 65 cl</t>
  </si>
  <si>
    <t>4 Verres Authentis Spiegelau 48 cl</t>
  </si>
  <si>
    <t>4 Verres L'Expert Spiegelau 26 cl</t>
  </si>
  <si>
    <t>Champagne Haton Blanc de Blanc Magnum</t>
  </si>
  <si>
    <t>Bière Pétrolette Blanche 33 cl</t>
  </si>
  <si>
    <t>Bière Pétrolette Blanche 75 cl</t>
  </si>
  <si>
    <t>Bière Pétrolette Ambrée 33 cl</t>
  </si>
  <si>
    <t>Bière Pétrolette Ambrée 75 cl</t>
  </si>
  <si>
    <t>Bière Belfast Rebel IPA 50 cl</t>
  </si>
  <si>
    <t>Liqueur La Mentheuse Crème de Menthe</t>
  </si>
  <si>
    <t>Liqueur La Pulpeuse Crème de Citron</t>
  </si>
  <si>
    <t>Liqueur La Croqueuse Crème de Pomme</t>
  </si>
  <si>
    <t>Caprice de Jade Jardinettes Blanc</t>
  </si>
  <si>
    <t>Caprice de Jade Jardinettes Rouge</t>
  </si>
  <si>
    <t>L'Art d'Aimé Jardinettes Blanc</t>
  </si>
  <si>
    <t xml:space="preserve">Ultimate Provence Rosé </t>
  </si>
  <si>
    <t>Ultimate Provence Rosé Magnum</t>
  </si>
  <si>
    <t>Ultimate Provence Blanc</t>
  </si>
  <si>
    <t>Ultimate Provence Rosé Jéroboam</t>
  </si>
  <si>
    <t>Champagne Haton Héritage</t>
  </si>
  <si>
    <t>Champagne Haton  Réserve</t>
  </si>
  <si>
    <t>Rhum JM Vieux VSOP</t>
  </si>
  <si>
    <t>Santenay Maldant Rouge</t>
  </si>
  <si>
    <t>Derezla Tokaji Vendanges tardives Furmint Blanc</t>
  </si>
  <si>
    <t>Bandol La Lecque La Chrétienne Rouge</t>
  </si>
  <si>
    <t>Terrissimo RRG Rouge</t>
  </si>
  <si>
    <t>Rasteau La Gardine Rouge</t>
  </si>
  <si>
    <t>Origine Chartreux Blanc</t>
  </si>
  <si>
    <t>Léa Goujonne Blanc</t>
  </si>
  <si>
    <t>Léa Goujonne Rosé</t>
  </si>
  <si>
    <t>Rasteau La Gardine Rouge Magnum</t>
  </si>
  <si>
    <t>La Nuit Tous Les Chats Sont Gris Chartreux Rosé</t>
  </si>
  <si>
    <t>Je Donne Ma Langue Au Chat Chartreux Blanc</t>
  </si>
  <si>
    <t>Chateau de Luc Les Jumelles Blanc</t>
  </si>
  <si>
    <t>Champagne Haton Blanc de Blanc</t>
  </si>
  <si>
    <t>Champagne Haton Brut Extra</t>
  </si>
  <si>
    <t>Champagne Haton Rosé Extra</t>
  </si>
  <si>
    <t>Champagne Haton Réserve</t>
  </si>
  <si>
    <t>Champagne Haton Réserve Magnum</t>
  </si>
  <si>
    <t>Champagne Haton Rosé</t>
  </si>
  <si>
    <t>La Lecque La Chretienne Rosé</t>
  </si>
  <si>
    <t xml:space="preserve">La Lecque La Chretienne Blanc </t>
  </si>
  <si>
    <t xml:space="preserve">Léa Goujonne Rouge </t>
  </si>
  <si>
    <t xml:space="preserve">Cabernet Sauvignon Chartreux Rouge </t>
  </si>
  <si>
    <t>Rully Buxy Blanc</t>
  </si>
  <si>
    <t>Paxton My Shiraz Rouge</t>
  </si>
  <si>
    <t>Beaumirail RRG Rouge</t>
  </si>
  <si>
    <t>Référence RRG Rouge</t>
  </si>
  <si>
    <t>Terrissimo RRG Rouge Magnum</t>
  </si>
  <si>
    <t>Beaumirail RRG Rouge Magnum</t>
  </si>
  <si>
    <t>Les 3 Brunes Lionel Faury  Rouge Magnum</t>
  </si>
  <si>
    <t>BIB Côteaux Varois La Goujonne Blanc  5 L</t>
  </si>
  <si>
    <t>Signature RRG Rouge</t>
  </si>
  <si>
    <t>Vinaigre Balsamique 20 cl</t>
  </si>
  <si>
    <t>Champagne Canard Duchêne Charles VII Blanc de Noir</t>
  </si>
  <si>
    <t>Bière Alaryk Brune 33 cl</t>
  </si>
  <si>
    <t>Bière Alaryk Triple Grain 33cl</t>
  </si>
  <si>
    <t>Bière Birrificio Granda Sweetch 33 cl</t>
  </si>
  <si>
    <t>Bière Birrificio della Granda Kloe 33cl</t>
  </si>
  <si>
    <t>Bière Birrificio della Granda Kei Os 33 cl</t>
  </si>
  <si>
    <t>Bière Altitude 1575 IPA Frache 33 cl</t>
  </si>
  <si>
    <t>Ratafia de Bourgogne Joseph Cartron</t>
  </si>
  <si>
    <t>Château Belgrave 5ème Grand Cru Classé Rouge</t>
  </si>
  <si>
    <t>Bière Grosse Bécane 33 cl</t>
  </si>
  <si>
    <t>Whisky Hunter Laing Campbeltown Journey</t>
  </si>
  <si>
    <t>Whisky Hunter Laing Islay Journey</t>
  </si>
  <si>
    <t>Whisky Hunter Laing Jura 7 ans</t>
  </si>
  <si>
    <t>Whisky Hunter Laing Auchroisk 9 ans</t>
  </si>
  <si>
    <t>Whisky Hunter Laing Craigellachie 11 ans</t>
  </si>
  <si>
    <t>Bourbon Kentucky Vintage</t>
  </si>
  <si>
    <t>Alvarinho Grande Courtade Blanc</t>
  </si>
  <si>
    <t>Brouilly Vieilles Vignes Dubost Rouge</t>
  </si>
  <si>
    <t>Carafe Vino Grande Spiegelau 1 L</t>
  </si>
  <si>
    <t>Le Boisclair Mellot Rouge</t>
  </si>
  <si>
    <t>Muscat Jardinettes Blanc</t>
  </si>
  <si>
    <t>C:\Users\Admin\OneDrive\Site InternetSD\domaine_clavel_syrius_rouge.png</t>
  </si>
  <si>
    <t>RHUM JM E.S.B 50°</t>
  </si>
  <si>
    <t>C:\Users\Admin\OneDrive\Site Internet\verre_a_eau_ou_spiritueux_gobelet_39_cl.png</t>
  </si>
  <si>
    <t>C:\Users\Admin\OneDrive\Site Internet\clavel_mousseux_celeste.png</t>
  </si>
  <si>
    <t>C:\Users\Admin\OneDrive\Site Internet\grece_driopi_nemea_rouge.png</t>
  </si>
  <si>
    <t>C:\Users\Admin\OneDrive\Site Internet\chateau_des_bormettes_pic_saint_martin_rouge.png</t>
  </si>
  <si>
    <t>C:\Users\Admin\OneDrive\Site Internet\verre_a_eau_ou_spiritueux_tumbler_50_cl.png</t>
  </si>
  <si>
    <t>C:\Users\Admin\OneDrive\Site Internet\chateau_des_bormettes_pater_rouge.png</t>
  </si>
  <si>
    <t>C:\Users\Admin\OneDrive\Site Internet\whisky_hepp_ouisky.png</t>
  </si>
  <si>
    <t>C:\Users\Admin\OneDrive\Site Internet\chateau_roumieu_sauterne_blanc.png</t>
  </si>
  <si>
    <t>MARSANNAY LES LONGEROIES BOUVIER RGE</t>
  </si>
  <si>
    <t>C:\Users\Admin\OneDrive\Site Internet\domaine_lionel_faury_saint_joseph_gloriette_rouge.png</t>
  </si>
  <si>
    <t>C:\Users\Admin\OneDrive\Site Internet\vodka_viche_pitia_classic_n25.png</t>
  </si>
  <si>
    <t>C:\Users\Admin\OneDrive\Site Internet\vodka_viche_pitia_lemon_and_milk_n30.png</t>
  </si>
  <si>
    <t>C:\Users\Admin\OneDrive\Site Internet\bag-in-box-domaine-clavel_histoire_blanc.png</t>
  </si>
  <si>
    <t>C:\Users\Admin\OneDrive\Site Internet\bag_in_box_domaine_clavel_ histoire_rouge.png</t>
  </si>
  <si>
    <t>C:\Users\Admin\OneDrive\Site Internet\bag-in-box-domaine-clavel_histoire_rose.png</t>
  </si>
  <si>
    <t>C:\Users\Admin\OneDrive\Site Internet\bag-in-box-domaine-clavel_regulus_rouge.png</t>
  </si>
  <si>
    <t>C:\Users\Admin\OneDrive\Site Internet\cognac_jean_luc_pasquet_organic_04.png</t>
  </si>
  <si>
    <t>C:\Users\Admin\OneDrive\Site Internet\cognac_jean_luc_pasquet_organic_07.png</t>
  </si>
  <si>
    <t>C:\Users\Admin\OneDrive\Site Internet\cremant_bourgogne_joseph_cartron_blanc_de_noir.png</t>
  </si>
  <si>
    <t>C:\Users\Admin\OneDrive\Site Internet\lionel_osmin_cahors_rouge.png</t>
  </si>
  <si>
    <t>C:\Users\Admin\OneDrive\Site Internet\chateau_nages_liberty_blanc.png</t>
  </si>
  <si>
    <t>C:\Users\Admin\OneDrive\Site Internet\chateau_nages_heritage_rose.png</t>
  </si>
  <si>
    <t>C:\Users\Admin\OneDrive\Site Internet\chateau_nages_heritage_rouge.png</t>
  </si>
  <si>
    <t>C:\Users\Admin\OneDrive\Site Internet\chateau_nages_heritage_blanc.png</t>
  </si>
  <si>
    <t>C:\Users\Admin\OneDrive\Site Internet\cellier_des_chartreux_clan_des_loups_rouge.png</t>
  </si>
  <si>
    <t>C:\Users\Admin\OneDrive\Site Internet\cellier_des_chartreux_clan_des_loups_blanc.png</t>
  </si>
  <si>
    <t>C:\Users\Admin\OneDrive\Site Internet\domaine_lionel_faury_hautes_ribaudes_blanc.png</t>
  </si>
  <si>
    <t>C:\Users\Admin\OneDrive\Site Internet\fabre_orangerie_de_luc_rouge.png</t>
  </si>
  <si>
    <t>C:\Users\Admin\OneDrive\Site Internet\whisky_hepp_ouisky_tourbe.png</t>
  </si>
  <si>
    <t>C:\Users\Admin\OneDrive\Site Internet\champagne_canard_duchene_blanc_de_blanc.png</t>
  </si>
  <si>
    <t>C:\Users\Admin\OneDrive\Site Internet\porto_fonseca_bin_27.png</t>
  </si>
  <si>
    <t>C:\Users\Admin\OneDrive\Site Internet\champagne_jean_noel_haton_pure.png</t>
  </si>
  <si>
    <t>C:\Users\Admin\OneDrive\Site Internet\chateau_nages_jt_rouge.png</t>
  </si>
  <si>
    <t>C:\Users\Admin\OneDrive\Site Internet\chateau_nages_jt_blanc.png</t>
  </si>
  <si>
    <t>C:\Users\Admin\OneDrive\Site Internet\domaine_chretienne_15_rouge.png</t>
  </si>
  <si>
    <t>C:\Users\Admin\OneDrive\Site Internet\lionel_osmin_baie_orientale_blanc.png</t>
  </si>
  <si>
    <t>C:\Users\Admin\OneDrive\Site Internet\rhone_rive_gauche_ventoux_saint_marc_rouge.png</t>
  </si>
  <si>
    <t>C:\Users\Admin\OneDrive\Site Internet\eau_de_vie_hepp_framboise_sauvage.png</t>
  </si>
  <si>
    <t>C:\Users\Admin\OneDrive\Site Internet\rhum_jm_2003.png</t>
  </si>
  <si>
    <t>C:\Users\Admin\OneDrive\Site Internet\chateau_haut_selve_reserve_graves_rouge.png</t>
  </si>
  <si>
    <t>C:\Users\Admin\OneDrive\Site Internet\rhum_admiral_rodney_royal_oak.png</t>
  </si>
  <si>
    <t>C:\Users\Admin\OneDrive\Site Internet\rhum_admiral_rodney_formidable.png</t>
  </si>
  <si>
    <t>C:\Users\Admin\OneDrive\Site Internet\joseph_cartron_cerises_eau_de_vie.png</t>
  </si>
  <si>
    <t>C:\Users\Admin\OneDrive\Site Internet\autriche_peter_schweiger_blanc.png</t>
  </si>
  <si>
    <t>C:\Users\Admin\OneDrive\Site Internet\jean_luc_maldant_aloxe_corton_1er_cru_les_valozieres_rouge.png</t>
  </si>
  <si>
    <t>C:\Users\Admin\OneDrive\Site Internet\liqueur_jean_luc_maldant_la_bonne_poire.png</t>
  </si>
  <si>
    <t>C:\Users\Admin\OneDrive\Site Internet\liqueur_jean_luc_maldant_maldenberg_blanc_pur.png</t>
  </si>
  <si>
    <t xml:space="preserve"> Verre à bière d’une capacité de 32 cl._x000D_
_x000D_
Sa forme élancée et légèrement renflée favorise une bonne préhension. Il mettra parfaitement en valeur les tons blands, cuivrés ou caramel des bières servies à la bouteille._x000D_
_x000D_
Vendu par 6.</t>
  </si>
  <si>
    <t>C:\Users\Admin\OneDrive\Site Internet\whisky_hepburns_choice_ardmore_7.png</t>
  </si>
  <si>
    <t>C:\Users\Admin\OneDrive\Site Internet\whisky_hepburns_choice_ben_nevis_9.png</t>
  </si>
  <si>
    <t>C:\Users\Admin\OneDrive\Site Internet\whisky_hepburns_choice_miltonduff_8.png</t>
  </si>
  <si>
    <t>C:\Users\Admin\OneDrive\Site Internet\domaine_chretienne_indomptable_rouge.png</t>
  </si>
  <si>
    <t>C:\Users\Admin\OneDrive\Site Internet\cremant_de_bourgogne_brut_blanc.png</t>
  </si>
  <si>
    <t>C:\Users\Admin\OneDrive\Site Internet\mercurey_rouge.png</t>
  </si>
  <si>
    <t>C:\Users\Admin\OneDrive\Site Internet\whisky_hepp_jaak.png</t>
  </si>
  <si>
    <t>C:\Users\Admin\OneDrive\Site Internet\whisky_journey_series_highland.png</t>
  </si>
  <si>
    <t>C:\Users\Admin\OneDrive\Site Internet\whisky_journey_series_hebridean.png</t>
  </si>
  <si>
    <t>C:\Users\Admin\OneDrive\Site Internet\luberon_domaine_de_la_citadelle_chataignier_rouge.png</t>
  </si>
  <si>
    <t>C:\Users\Admin\OneDrive\Site Internet\luberon_domaine_de_la_citadelle_chataignier_blanc.png</t>
  </si>
  <si>
    <t>C:\Users\Admin\OneDrive\Site Internet\luberon_domaine_de_la_citadelle_artemes_rouge.png</t>
  </si>
  <si>
    <t>C:\Users\Admin\OneDrive\Site Internet\luberon_domaine_de_la_citadelle_artemes_blanc.png</t>
  </si>
  <si>
    <t>C:\Users\Admin\OneDrive\Site Internet\luberon_domaine_de_la_citadelle_gouverneur_rouge.png</t>
  </si>
  <si>
    <t>C:\Users\Admin\OneDrive\Site Internet\luberon_domaine_de_la_citadelle_gouverneur_blanc.png</t>
  </si>
  <si>
    <t>Verre à bière d’une capacité de 50 cl._x000D_
_x000D_
Sa forme élancée et légèrement renflée favorise une bonne préhension. Il mettra parfaitement en valeur les tons blands, cuivrés ou caramel des bières servies à la bouteille._x000D_
_x000D_
Vendu par 6.</t>
  </si>
  <si>
    <t>C:\Users\Admin\OneDrive\Site Internet\alain_geoffroy_chablis_signature_blanc.png</t>
  </si>
  <si>
    <t>C:\Users\Admin\OneDrive\Site Internet\chateau_des_bormettes_instinct_parcellaire_rouge.png</t>
  </si>
  <si>
    <t>C:\Users\Admin\OneDrive\Site Internet\domaine_durieu_cotes_du_rhone_pont_de_pierre_rouge.png</t>
  </si>
  <si>
    <t>C:\Users\Admin\OneDrive\Site Internet\domaine_durieu_chateauneuf_du_pape_2017_rouge.png</t>
  </si>
  <si>
    <t>C:\Users\Admin\OneDrive\Site Internet\champagne_jean_noel_haton_extra_blanc_de_blanc.png</t>
  </si>
  <si>
    <t>C:\Users\Admin\OneDrive\Site Internet\whisky_hepburns_choice_coal_ila_9.png</t>
  </si>
  <si>
    <t>02217</t>
  </si>
  <si>
    <t>BAUX DE PROVENCE DALMERAN LA BASTIDE ROUGE</t>
  </si>
  <si>
    <t>Un Baux de Provence Rouge fruité et souple qui s’accordera sur une entrecôte grillée._x000D_
_x000D_
Encépagement : Syrah, Grenache, Cabernet sauvignon et Cinsault_x000D_
_x000D_
Dégustation : Robe rouge rubis ; Nez expressif de fruits rouges et légèrement fumé ; Bouche élégante, fondue et fraîche. Finale gourmande et équilibrée._x000D_
Accord mets/vin : viande rouge grillée._x000D_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</si>
  <si>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DOMAINE DALMERAN</t>
  </si>
  <si>
    <t>C:\Users\Admin\OneDrive\Site Internet\chateau_dalmeran_les_baux_de_provence_bastide_rouge.png</t>
  </si>
  <si>
    <t>02218</t>
  </si>
  <si>
    <t>BAUX DE PROVENCE DALMERAN LA BASTIDE BLANC</t>
  </si>
  <si>
    <t>Un Baux de Provence Blanc sec, rond et gourmand, idéal sur un boudin blanc ou des gambas grillées._x000D_
_x000D_
Encépagement : Roussanne, Clairette et Grenache_x000D_
_x000D_
Dégustation : Robe jaune paille ; Nez expressif de guimauve puis de patisserie et d’épices ; Bouche légère sur des notes de frangipane. Finale gourmande et saline._x000D_
Accord mets/vin : produit de la mer et viande blanche en sauce._x000D_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</si>
  <si>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C:\Users\Admin\OneDrive\Site Internet\chateau_dalmeran_les_baux_de_provence_bastide_blanc.png</t>
  </si>
  <si>
    <t>02219</t>
  </si>
  <si>
    <t>BAUX DE PROVENCE DALMERAN CHATEAU DALMERAN ROUGE</t>
  </si>
  <si>
    <t>Un Baux de Provence Rouge riche et complexe qui s’accordera sur un carré d’agneau au four._x000D_
_x000D_
Encépagement : Syrah, Grenache et Cabernet sauvignon_x000D_
_x000D_
Dégustation : Robe rouge grenat ; Nez de fruits rouges et plein de fraîcheur ; Bouche fruitée, équilibrée, épicée. Finale longue et cacaotée._x000D_
Accord mets/vin : viande rouge grillée._x000D_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</si>
  <si>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C:\Users\Admin\OneDrive\Site Internet\chateau_dalmeran_les_baux_de_provence_chateau_rouge.png</t>
  </si>
  <si>
    <t>02220</t>
  </si>
  <si>
    <t>GIGONDAS DOMAINE RASPAIL AY ROUGE</t>
  </si>
  <si>
    <t>DOMAINE RASPAIL AY</t>
  </si>
  <si>
    <t>02221</t>
  </si>
  <si>
    <t>VDF CICADA JULES NOEL BLANC</t>
  </si>
  <si>
    <t>JULES NOEL</t>
  </si>
  <si>
    <t>02222</t>
  </si>
  <si>
    <t>VDF CICADA JULES NOEL ROUGE</t>
  </si>
  <si>
    <t>02223</t>
  </si>
  <si>
    <t>CH9 CHANTE CIGALE ROUGE</t>
  </si>
  <si>
    <t>DOMAINE CHANTE CIGALE</t>
  </si>
  <si>
    <t>02224</t>
  </si>
  <si>
    <t>CH9 CHANTE CIGALE BLANC</t>
  </si>
  <si>
    <t>02225</t>
  </si>
  <si>
    <t>RHUM CLEMENT AMBRE E.S.B 40°</t>
  </si>
  <si>
    <t>02226</t>
  </si>
  <si>
    <t>MERCUREY VIEILLES VIGNES DOM. H.GARREY ROUGE</t>
  </si>
  <si>
    <t>02227</t>
  </si>
  <si>
    <t>POMMARD LA CHANIERE PHILIPPE GERMAIN ROUGE</t>
  </si>
  <si>
    <t>02228</t>
  </si>
  <si>
    <t>UBY N°2 CHARDONNAY CHENIN BLANC</t>
  </si>
  <si>
    <t>DOMAINE D'UBY</t>
  </si>
  <si>
    <t>02229</t>
  </si>
  <si>
    <t>UBY N°3 COLOMBARD SAUVIGNON BLANC</t>
  </si>
  <si>
    <t>02230</t>
  </si>
  <si>
    <t>UBY N°4 GROS ET PETIT MANSENG BLANC</t>
  </si>
  <si>
    <t>Activer le filtre et mettre filtre commercialisé sur "vrai" sur la feuille products</t>
  </si>
  <si>
    <t>Cicada Jules Noel Blanc</t>
  </si>
  <si>
    <t>Cicada Jules Noel Rouge</t>
  </si>
  <si>
    <t>Chante Cigale Rouge</t>
  </si>
  <si>
    <t>Palette Château Crémade</t>
  </si>
  <si>
    <t>Pour la feuille frs : copier la colonne "Nom fournisseur", la coller dans la feuille frs à droite de la liste existante. Supprimer les doublons. Trier de A à Z. Copier cette nouvelle liste sur la liste existante. Vérifier si de nouveaux codes "frs_id" sont à créer. Si c'est le cas, faire glisser les formules jusqu'au dernier élément et vérifier si chaque fournisseur a bien sa propre fiche en face</t>
  </si>
  <si>
    <t>Verre à eau Tumbler 50 Cl</t>
  </si>
  <si>
    <t>Chorey Les Beaunes Maldant Rouge</t>
  </si>
  <si>
    <t>Verre soufflé en cristallin à eau ou à spiritueux d’une capacité de 39cl.
Verre de dégustation qui donne au contenu de bonnes conditions pour se développer tant en termes de goût que d'arôme.
Vendu par 6.</t>
  </si>
  <si>
    <t xml:space="preserve">Le Bon Vinaigre L'Austral Au Thym </t>
  </si>
  <si>
    <t>C:\Users\Admin\OneDrive\Site Internet\armagnac_laubade_intemporel_12_ans.png</t>
  </si>
  <si>
    <t>C:\Users\Admin\OneDrive\Site Internet\le_bon_vinaigre_l_austral_au_thym.png</t>
  </si>
  <si>
    <t>C:\Users\Admin\OneDrive\Site Internet\le_bon_vinaigre_la_douce_echalotte.png</t>
  </si>
  <si>
    <t>C:\Users\Admin\OneDrive\Site Internet\le_bon_vinaigre_camphre_au_romarin.png</t>
  </si>
  <si>
    <t>C:\Users\Admin\OneDrive\Site Internet\le_bon_vinaigre_condiment_balsamique.png</t>
  </si>
  <si>
    <t>C:\Users\Admin\OneDrive\Site Internet\whisky_velvet_cap_5_ans.png</t>
  </si>
  <si>
    <t>C:\Users\Admin\OneDrive\Site Internet\whisky_velvet_cap_peated.png</t>
  </si>
  <si>
    <t>WHISKY HUNTER LAING CAOL ILA 9 ANS</t>
  </si>
  <si>
    <t>C:\Users\Admin\OneDrive\Site Internet\whisky_hepburns_choice_caol_ila_9.png</t>
  </si>
  <si>
    <t>Whisky Hunter Laing Caol Ila 9 ans</t>
  </si>
  <si>
    <t>Bourgogne Pinot Noir Signature Rouge Magnum</t>
  </si>
  <si>
    <t>Bourgogne Pinot Noir Signature Rouge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</si>
</sst>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2"/>
      <color rgb="FFFFFFFF"/>
      <name val="Arial"/>
      <family val="2"/>
    </font>
    <font>
      <sz val="11"/>
      <color rgb="FF000000"/>
      <name val="Arial"/>
      <family val="2"/>
    </font>
    <font>
      <sz val="8"/>
      <name val="Calibri"/>
      <family val="2"/>
      <scheme val="minor"/>
    </font>
    <font>
      <b/>
      <sz val="11"/>
      <color theme="1"/>
      <name val="Calibri"/>
      <family val="2"/>
      <scheme val="minor"/>
    </font>
    <font>
      <sz val="12"/>
      <color theme="1"/>
      <name val="Arial"/>
      <family val="2"/>
    </font>
    <font>
      <sz val="11"/>
      <color rgb="FFC00000"/>
      <name val="Calibri"/>
      <family val="2"/>
      <scheme val="minor"/>
    </font>
    <font>
      <sz val="11"/>
      <color rgb="FF555555"/>
      <name val="Arial"/>
      <family val="2"/>
    </font>
    <font>
      <u/>
      <sz val="11"/>
      <color theme="10"/>
      <name val="Calibri"/>
      <family val="2"/>
      <scheme val="minor"/>
    </font>
    <font>
      <sz val="11"/>
      <color theme="10"/>
      <name val="Calibri"/>
      <family val="2"/>
      <scheme val="minor"/>
    </font>
    <font>
      <sz val="11"/>
      <name val="Arial"/>
      <family val="2"/>
    </font>
  </fonts>
  <fills count="6">
    <fill>
      <patternFill patternType="none"/>
    </fill>
    <fill>
      <patternFill patternType="gray125"/>
    </fill>
    <fill>
      <patternFill patternType="solid">
        <fgColor rgb="FF000000"/>
        <bgColor indexed="64"/>
      </patternFill>
    </fill>
    <fill>
      <patternFill patternType="solid">
        <fgColor rgb="FFFFFFFF"/>
        <bgColor indexed="64"/>
      </patternFill>
    </fill>
    <fill>
      <patternFill patternType="solid">
        <fgColor rgb="FFFF0000"/>
        <bgColor indexed="64"/>
      </patternFill>
    </fill>
    <fill>
      <patternFill patternType="solid">
        <fgColor rgb="FF00B0F0"/>
        <bgColor indexed="64"/>
      </patternFill>
    </fill>
  </fills>
  <borders count="9">
    <border>
      <left/>
      <right/>
      <top/>
      <bottom/>
      <diagonal/>
    </border>
    <border>
      <left style="thin">
        <color rgb="FFC0C0C0"/>
      </left>
      <right style="thin">
        <color rgb="FFC0C0C0"/>
      </right>
      <top style="thin">
        <color rgb="FFC0C0C0"/>
      </top>
      <bottom style="thin">
        <color rgb="FFC0C0C0"/>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indexed="64"/>
      </left>
      <right style="thin">
        <color indexed="64"/>
      </right>
      <top/>
      <bottom style="thin">
        <color indexed="64"/>
      </bottom>
      <diagonal/>
    </border>
    <border>
      <left style="thin">
        <color rgb="FFC0C0C0"/>
      </left>
      <right style="thin">
        <color rgb="FFC0C0C0"/>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0" fontId="8" fillId="0" borderId="0" applyNumberFormat="0" applyFill="0" applyBorder="0" applyAlignment="0" applyProtection="0"/>
  </cellStyleXfs>
  <cellXfs count="59">
    <xf numFmtId="0" fontId="0" fillId="0" borderId="0" xfId="0"/>
    <xf numFmtId="49" fontId="1" fillId="2" borderId="1" xfId="0" applyNumberFormat="1" applyFont="1" applyFill="1" applyBorder="1" applyAlignment="1">
      <alignment horizontal="left" vertical="center"/>
    </xf>
    <xf numFmtId="49" fontId="2" fillId="3" borderId="1" xfId="0" applyNumberFormat="1" applyFont="1" applyFill="1" applyBorder="1" applyAlignment="1">
      <alignment horizontal="left" vertical="top"/>
    </xf>
    <xf numFmtId="49" fontId="2" fillId="3" borderId="1" xfId="0" applyNumberFormat="1" applyFont="1" applyFill="1" applyBorder="1" applyAlignment="1">
      <alignment horizontal="left" vertical="top" wrapText="1"/>
    </xf>
    <xf numFmtId="2" fontId="2" fillId="3" borderId="1" xfId="0" applyNumberFormat="1" applyFont="1" applyFill="1" applyBorder="1" applyAlignment="1">
      <alignment horizontal="right" vertical="top"/>
    </xf>
    <xf numFmtId="0" fontId="0" fillId="0" borderId="0" xfId="0" applyAlignment="1">
      <alignment wrapText="1"/>
    </xf>
    <xf numFmtId="0" fontId="2" fillId="3" borderId="1" xfId="0" applyFont="1" applyFill="1" applyBorder="1" applyAlignment="1">
      <alignment horizontal="left" vertical="top"/>
    </xf>
    <xf numFmtId="49" fontId="1" fillId="2" borderId="3" xfId="0" applyNumberFormat="1" applyFont="1" applyFill="1" applyBorder="1" applyAlignment="1">
      <alignment horizontal="left" vertical="center"/>
    </xf>
    <xf numFmtId="49" fontId="2" fillId="3" borderId="2" xfId="0" applyNumberFormat="1" applyFont="1" applyFill="1" applyBorder="1" applyAlignment="1">
      <alignment horizontal="left" vertical="top"/>
    </xf>
    <xf numFmtId="0" fontId="0" fillId="0" borderId="2" xfId="0" applyBorder="1"/>
    <xf numFmtId="49" fontId="1" fillId="2" borderId="0" xfId="0" applyNumberFormat="1" applyFont="1" applyFill="1" applyAlignment="1">
      <alignment horizontal="left" vertical="center"/>
    </xf>
    <xf numFmtId="49" fontId="2" fillId="3" borderId="1" xfId="0" quotePrefix="1" applyNumberFormat="1" applyFont="1" applyFill="1" applyBorder="1" applyAlignment="1">
      <alignment horizontal="left" vertical="top"/>
    </xf>
    <xf numFmtId="49" fontId="1" fillId="4" borderId="1" xfId="0" applyNumberFormat="1" applyFont="1" applyFill="1" applyBorder="1" applyAlignment="1">
      <alignment horizontal="left" vertical="center" wrapText="1"/>
    </xf>
    <xf numFmtId="0" fontId="2" fillId="4" borderId="1" xfId="0" applyFont="1" applyFill="1" applyBorder="1" applyAlignment="1">
      <alignment horizontal="left" vertical="top" wrapText="1"/>
    </xf>
    <xf numFmtId="0" fontId="2" fillId="3" borderId="0" xfId="0" applyFont="1" applyFill="1" applyAlignment="1">
      <alignment horizontal="left" vertical="top" wrapText="1"/>
    </xf>
    <xf numFmtId="0" fontId="0" fillId="0" borderId="1" xfId="0" applyBorder="1"/>
    <xf numFmtId="0" fontId="2" fillId="4" borderId="1" xfId="0" applyFont="1" applyFill="1" applyBorder="1" applyAlignment="1">
      <alignment wrapText="1"/>
    </xf>
    <xf numFmtId="0" fontId="2" fillId="4" borderId="3" xfId="0" applyFont="1" applyFill="1" applyBorder="1" applyAlignment="1">
      <alignment horizontal="left" vertical="top" wrapText="1"/>
    </xf>
    <xf numFmtId="0" fontId="2" fillId="4" borderId="2" xfId="0" applyFont="1" applyFill="1" applyBorder="1" applyAlignment="1">
      <alignment wrapText="1"/>
    </xf>
    <xf numFmtId="0" fontId="2" fillId="4" borderId="2" xfId="0" applyFont="1" applyFill="1" applyBorder="1" applyAlignment="1">
      <alignment horizontal="left" vertical="top" wrapText="1"/>
    </xf>
    <xf numFmtId="0" fontId="0" fillId="0" borderId="2" xfId="0" applyBorder="1" applyAlignment="1">
      <alignment wrapText="1"/>
    </xf>
    <xf numFmtId="0" fontId="2" fillId="3" borderId="2" xfId="0" applyFont="1" applyFill="1" applyBorder="1" applyAlignment="1">
      <alignment horizontal="left" vertical="top" wrapText="1"/>
    </xf>
    <xf numFmtId="49" fontId="2" fillId="3" borderId="2" xfId="0" quotePrefix="1" applyNumberFormat="1" applyFont="1" applyFill="1" applyBorder="1" applyAlignment="1">
      <alignment horizontal="left" vertical="top"/>
    </xf>
    <xf numFmtId="0" fontId="2" fillId="4" borderId="2" xfId="0" applyFont="1" applyFill="1" applyBorder="1" applyAlignment="1">
      <alignment vertical="top" wrapText="1"/>
    </xf>
    <xf numFmtId="0" fontId="0" fillId="0" borderId="0" xfId="0" applyAlignment="1">
      <alignment vertical="top" wrapText="1"/>
    </xf>
    <xf numFmtId="0" fontId="2" fillId="4" borderId="4" xfId="0" applyFont="1" applyFill="1" applyBorder="1" applyAlignment="1">
      <alignment wrapText="1"/>
    </xf>
    <xf numFmtId="0" fontId="2" fillId="4" borderId="4" xfId="0" applyFont="1" applyFill="1" applyBorder="1" applyAlignment="1">
      <alignment horizontal="left" vertical="top" wrapText="1"/>
    </xf>
    <xf numFmtId="0" fontId="2" fillId="4" borderId="5" xfId="0" applyFont="1" applyFill="1" applyBorder="1" applyAlignment="1">
      <alignment wrapText="1"/>
    </xf>
    <xf numFmtId="0" fontId="2" fillId="4" borderId="5" xfId="0" applyFont="1" applyFill="1" applyBorder="1" applyAlignment="1">
      <alignment horizontal="left" vertical="top" wrapText="1"/>
    </xf>
    <xf numFmtId="0" fontId="0" fillId="0" borderId="5" xfId="0" applyBorder="1" applyAlignment="1">
      <alignment wrapText="1"/>
    </xf>
    <xf numFmtId="0" fontId="2" fillId="3" borderId="5" xfId="0" applyFont="1" applyFill="1" applyBorder="1" applyAlignment="1">
      <alignment horizontal="left" vertical="top" wrapText="1"/>
    </xf>
    <xf numFmtId="0" fontId="0" fillId="0" borderId="0" xfId="0" quotePrefix="1" applyAlignment="1">
      <alignment wrapText="1"/>
    </xf>
    <xf numFmtId="49" fontId="4" fillId="0" borderId="0" xfId="0" applyNumberFormat="1" applyFont="1" applyAlignment="1">
      <alignment wrapText="1"/>
    </xf>
    <xf numFmtId="0" fontId="2" fillId="4" borderId="3" xfId="0" applyFont="1" applyFill="1" applyBorder="1" applyAlignment="1">
      <alignment wrapText="1"/>
    </xf>
    <xf numFmtId="0" fontId="2" fillId="4" borderId="6" xfId="0" applyFont="1" applyFill="1" applyBorder="1" applyAlignment="1">
      <alignment wrapText="1"/>
    </xf>
    <xf numFmtId="0" fontId="2" fillId="4" borderId="6" xfId="0" applyFont="1" applyFill="1" applyBorder="1" applyAlignment="1">
      <alignment horizontal="left" vertical="top" wrapText="1"/>
    </xf>
    <xf numFmtId="0" fontId="2" fillId="4" borderId="7" xfId="0" applyFont="1" applyFill="1" applyBorder="1" applyAlignment="1">
      <alignment wrapText="1"/>
    </xf>
    <xf numFmtId="0" fontId="2" fillId="4" borderId="7" xfId="0" applyFont="1" applyFill="1" applyBorder="1" applyAlignment="1">
      <alignment horizontal="left" vertical="top" wrapText="1"/>
    </xf>
    <xf numFmtId="0" fontId="0" fillId="0" borderId="7" xfId="0" applyBorder="1" applyAlignment="1">
      <alignment wrapText="1"/>
    </xf>
    <xf numFmtId="0" fontId="2" fillId="3" borderId="7" xfId="0" applyFont="1" applyFill="1" applyBorder="1" applyAlignment="1">
      <alignment horizontal="left" vertical="top" wrapText="1"/>
    </xf>
    <xf numFmtId="0" fontId="2" fillId="4" borderId="8" xfId="0" applyFont="1" applyFill="1" applyBorder="1" applyAlignment="1">
      <alignment wrapText="1"/>
    </xf>
    <xf numFmtId="0" fontId="2" fillId="4" borderId="8" xfId="0" applyFont="1" applyFill="1" applyBorder="1" applyAlignment="1">
      <alignment horizontal="left" vertical="top" wrapText="1"/>
    </xf>
    <xf numFmtId="0" fontId="0" fillId="0" borderId="8" xfId="0" applyBorder="1" applyAlignment="1">
      <alignment wrapText="1"/>
    </xf>
    <xf numFmtId="0" fontId="2" fillId="3" borderId="8" xfId="0" applyFont="1" applyFill="1" applyBorder="1" applyAlignment="1">
      <alignment horizontal="left" vertical="top" wrapText="1"/>
    </xf>
    <xf numFmtId="49" fontId="1" fillId="4" borderId="2" xfId="0" applyNumberFormat="1" applyFont="1" applyFill="1" applyBorder="1" applyAlignment="1">
      <alignment horizontal="left" vertical="top" wrapText="1"/>
    </xf>
    <xf numFmtId="49" fontId="1" fillId="4" borderId="2" xfId="0" applyNumberFormat="1" applyFont="1" applyFill="1" applyBorder="1" applyAlignment="1">
      <alignment horizontal="left" vertical="center" wrapText="1"/>
    </xf>
    <xf numFmtId="49" fontId="1" fillId="4" borderId="0" xfId="0" applyNumberFormat="1" applyFont="1" applyFill="1" applyAlignment="1">
      <alignment horizontal="left" vertical="center" wrapText="1"/>
    </xf>
    <xf numFmtId="49" fontId="5" fillId="0" borderId="1" xfId="0" applyNumberFormat="1" applyFont="1" applyBorder="1" applyAlignment="1">
      <alignment horizontal="left" vertical="center"/>
    </xf>
    <xf numFmtId="49" fontId="5" fillId="0" borderId="3" xfId="0" applyNumberFormat="1" applyFont="1" applyBorder="1" applyAlignment="1">
      <alignment horizontal="left" vertical="center"/>
    </xf>
    <xf numFmtId="0" fontId="0" fillId="0" borderId="2" xfId="0" applyBorder="1" applyAlignment="1">
      <alignment horizontal="right"/>
    </xf>
    <xf numFmtId="49" fontId="2" fillId="4" borderId="2" xfId="0" applyNumberFormat="1" applyFont="1" applyFill="1" applyBorder="1" applyAlignment="1">
      <alignment horizontal="left" vertical="top"/>
    </xf>
    <xf numFmtId="0" fontId="6" fillId="0" borderId="0" xfId="0" applyFont="1"/>
    <xf numFmtId="0" fontId="4" fillId="5" borderId="0" xfId="0" applyFont="1" applyFill="1" applyAlignment="1">
      <alignment wrapText="1"/>
    </xf>
    <xf numFmtId="0" fontId="0" fillId="4" borderId="2" xfId="0" applyFill="1" applyBorder="1"/>
    <xf numFmtId="0" fontId="0" fillId="4" borderId="2" xfId="0" applyFill="1" applyBorder="1" applyAlignment="1">
      <alignment wrapText="1"/>
    </xf>
    <xf numFmtId="0" fontId="0" fillId="0" borderId="0" xfId="0" quotePrefix="1"/>
    <xf numFmtId="0" fontId="9" fillId="4" borderId="2" xfId="1" applyFont="1" applyFill="1" applyBorder="1"/>
    <xf numFmtId="0" fontId="7" fillId="4" borderId="2" xfId="0" applyFont="1" applyFill="1" applyBorder="1" applyAlignment="1">
      <alignment wrapText="1"/>
    </xf>
    <xf numFmtId="49" fontId="10" fillId="4" borderId="2" xfId="0" applyNumberFormat="1" applyFont="1" applyFill="1" applyBorder="1" applyAlignment="1">
      <alignment horizontal="left" vertical="top"/>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chablis-geoffroy.com/fr/"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CFE83-071C-4240-A20B-4923F863313E}">
  <dimension ref="A1:B22"/>
  <sheetViews>
    <sheetView workbookViewId="0">
      <selection activeCell="B18" sqref="B18"/>
    </sheetView>
  </sheetViews>
  <sheetFormatPr baseColWidth="10" defaultRowHeight="15" x14ac:dyDescent="0.25"/>
  <cols>
    <col min="1" max="1" width="5.7109375" customWidth="1"/>
    <col min="2" max="2" width="99.140625" style="5" customWidth="1"/>
  </cols>
  <sheetData>
    <row r="1" spans="1:2" x14ac:dyDescent="0.25">
      <c r="B1" s="52" t="s">
        <v>5921</v>
      </c>
    </row>
    <row r="3" spans="1:2" x14ac:dyDescent="0.25">
      <c r="A3">
        <v>1</v>
      </c>
      <c r="B3" s="5" t="s">
        <v>5923</v>
      </c>
    </row>
    <row r="4" spans="1:2" x14ac:dyDescent="0.25">
      <c r="A4">
        <v>2</v>
      </c>
      <c r="B4" s="5" t="s">
        <v>5920</v>
      </c>
    </row>
    <row r="5" spans="1:2" x14ac:dyDescent="0.25">
      <c r="A5">
        <v>3</v>
      </c>
      <c r="B5" s="5" t="s">
        <v>5924</v>
      </c>
    </row>
    <row r="6" spans="1:2" x14ac:dyDescent="0.25">
      <c r="A6">
        <v>4</v>
      </c>
      <c r="B6" s="5" t="s">
        <v>5934</v>
      </c>
    </row>
    <row r="7" spans="1:2" x14ac:dyDescent="0.25">
      <c r="A7">
        <v>5</v>
      </c>
      <c r="B7" s="5" t="s">
        <v>5932</v>
      </c>
    </row>
    <row r="8" spans="1:2" x14ac:dyDescent="0.25">
      <c r="A8">
        <v>6</v>
      </c>
      <c r="B8" s="5" t="s">
        <v>5933</v>
      </c>
    </row>
    <row r="9" spans="1:2" x14ac:dyDescent="0.25">
      <c r="A9">
        <v>7</v>
      </c>
      <c r="B9" s="5" t="s">
        <v>5935</v>
      </c>
    </row>
    <row r="10" spans="1:2" x14ac:dyDescent="0.25">
      <c r="A10">
        <v>8</v>
      </c>
      <c r="B10" s="5" t="s">
        <v>5931</v>
      </c>
    </row>
    <row r="11" spans="1:2" x14ac:dyDescent="0.25">
      <c r="A11">
        <v>9</v>
      </c>
      <c r="B11" s="5" t="s">
        <v>5936</v>
      </c>
    </row>
    <row r="12" spans="1:2" ht="30" x14ac:dyDescent="0.25">
      <c r="A12">
        <v>10</v>
      </c>
      <c r="B12" s="5" t="s">
        <v>5937</v>
      </c>
    </row>
    <row r="13" spans="1:2" x14ac:dyDescent="0.25">
      <c r="A13">
        <v>11</v>
      </c>
      <c r="B13" s="5" t="s">
        <v>6591</v>
      </c>
    </row>
    <row r="14" spans="1:2" ht="30" x14ac:dyDescent="0.25">
      <c r="A14">
        <v>12</v>
      </c>
      <c r="B14" s="5" t="s">
        <v>5938</v>
      </c>
    </row>
    <row r="15" spans="1:2" x14ac:dyDescent="0.25">
      <c r="A15">
        <v>13</v>
      </c>
      <c r="B15" s="5" t="s">
        <v>5940</v>
      </c>
    </row>
    <row r="16" spans="1:2" x14ac:dyDescent="0.25">
      <c r="A16">
        <v>14</v>
      </c>
      <c r="B16" s="5" t="s">
        <v>5947</v>
      </c>
    </row>
    <row r="17" spans="1:2" ht="60" x14ac:dyDescent="0.25">
      <c r="A17">
        <v>15</v>
      </c>
      <c r="B17" s="5" t="s">
        <v>6596</v>
      </c>
    </row>
    <row r="18" spans="1:2" x14ac:dyDescent="0.25">
      <c r="A18">
        <v>16</v>
      </c>
      <c r="B18" s="5" t="s">
        <v>5941</v>
      </c>
    </row>
    <row r="19" spans="1:2" ht="45" x14ac:dyDescent="0.25">
      <c r="A19">
        <v>17</v>
      </c>
      <c r="B19" s="5" t="s">
        <v>5946</v>
      </c>
    </row>
    <row r="20" spans="1:2" x14ac:dyDescent="0.25">
      <c r="A20">
        <v>18</v>
      </c>
      <c r="B20" s="5" t="s">
        <v>5943</v>
      </c>
    </row>
    <row r="21" spans="1:2" x14ac:dyDescent="0.25">
      <c r="A21">
        <v>19</v>
      </c>
      <c r="B21" s="5" t="s">
        <v>5944</v>
      </c>
    </row>
    <row r="22" spans="1:2" x14ac:dyDescent="0.25">
      <c r="A22">
        <v>20</v>
      </c>
      <c r="B22" s="5" t="s">
        <v>5945</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Q2218"/>
  <sheetViews>
    <sheetView topLeftCell="I1" zoomScale="90" zoomScaleNormal="90" workbookViewId="0">
      <selection activeCell="Q1" sqref="Q1:Q1048576"/>
    </sheetView>
  </sheetViews>
  <sheetFormatPr baseColWidth="10" defaultRowHeight="15" x14ac:dyDescent="0.25"/>
  <cols>
    <col min="1" max="1" width="10.42578125" bestFit="1" customWidth="1"/>
    <col min="2" max="2" width="66.140625" bestFit="1" customWidth="1"/>
    <col min="3" max="3" width="73" bestFit="1" customWidth="1"/>
    <col min="4" max="4" width="20.28515625" bestFit="1" customWidth="1"/>
    <col min="5" max="5" width="19.7109375" bestFit="1" customWidth="1"/>
    <col min="6" max="6" width="7.5703125" bestFit="1" customWidth="1"/>
    <col min="7" max="7" width="20.7109375" bestFit="1" customWidth="1"/>
    <col min="8" max="8" width="52.28515625" bestFit="1" customWidth="1"/>
    <col min="9" max="9" width="18" bestFit="1" customWidth="1"/>
    <col min="10" max="10" width="17.5703125" bestFit="1" customWidth="1"/>
    <col min="11" max="11" width="20.5703125" bestFit="1" customWidth="1"/>
    <col min="12" max="12" width="12.5703125" bestFit="1" customWidth="1"/>
    <col min="13" max="13" width="34.7109375" bestFit="1" customWidth="1"/>
    <col min="14" max="14" width="16.85546875" bestFit="1" customWidth="1"/>
    <col min="15" max="15" width="10" bestFit="1" customWidth="1"/>
    <col min="16" max="16" width="14.5703125" bestFit="1" customWidth="1"/>
    <col min="17" max="17" width="111.28515625" bestFit="1" customWidth="1"/>
    <col min="257" max="257" width="10.42578125" bestFit="1" customWidth="1"/>
    <col min="258" max="258" width="66.140625" bestFit="1" customWidth="1"/>
    <col min="259" max="259" width="73" bestFit="1" customWidth="1"/>
    <col min="260" max="260" width="20.28515625" bestFit="1" customWidth="1"/>
    <col min="261" max="261" width="19.7109375" bestFit="1" customWidth="1"/>
    <col min="262" max="262" width="7.5703125" bestFit="1" customWidth="1"/>
    <col min="263" max="263" width="20.7109375" bestFit="1" customWidth="1"/>
    <col min="264" max="264" width="52.28515625" bestFit="1" customWidth="1"/>
    <col min="265" max="265" width="18" bestFit="1" customWidth="1"/>
    <col min="266" max="266" width="17.5703125" bestFit="1" customWidth="1"/>
    <col min="267" max="267" width="20.5703125" bestFit="1" customWidth="1"/>
    <col min="268" max="268" width="12.5703125" bestFit="1" customWidth="1"/>
    <col min="269" max="269" width="34.7109375" bestFit="1" customWidth="1"/>
    <col min="270" max="270" width="16.85546875" bestFit="1" customWidth="1"/>
    <col min="271" max="271" width="10" bestFit="1" customWidth="1"/>
    <col min="272" max="272" width="14.5703125" bestFit="1" customWidth="1"/>
    <col min="273" max="273" width="111.28515625" bestFit="1" customWidth="1"/>
    <col min="513" max="513" width="10.42578125" bestFit="1" customWidth="1"/>
    <col min="514" max="514" width="66.140625" bestFit="1" customWidth="1"/>
    <col min="515" max="515" width="73" bestFit="1" customWidth="1"/>
    <col min="516" max="516" width="20.28515625" bestFit="1" customWidth="1"/>
    <col min="517" max="517" width="19.7109375" bestFit="1" customWidth="1"/>
    <col min="518" max="518" width="7.5703125" bestFit="1" customWidth="1"/>
    <col min="519" max="519" width="20.7109375" bestFit="1" customWidth="1"/>
    <col min="520" max="520" width="52.28515625" bestFit="1" customWidth="1"/>
    <col min="521" max="521" width="18" bestFit="1" customWidth="1"/>
    <col min="522" max="522" width="17.5703125" bestFit="1" customWidth="1"/>
    <col min="523" max="523" width="20.5703125" bestFit="1" customWidth="1"/>
    <col min="524" max="524" width="12.5703125" bestFit="1" customWidth="1"/>
    <col min="525" max="525" width="34.7109375" bestFit="1" customWidth="1"/>
    <col min="526" max="526" width="16.85546875" bestFit="1" customWidth="1"/>
    <col min="527" max="527" width="10" bestFit="1" customWidth="1"/>
    <col min="528" max="528" width="14.5703125" bestFit="1" customWidth="1"/>
    <col min="529" max="529" width="111.28515625" bestFit="1" customWidth="1"/>
    <col min="769" max="769" width="10.42578125" bestFit="1" customWidth="1"/>
    <col min="770" max="770" width="66.140625" bestFit="1" customWidth="1"/>
    <col min="771" max="771" width="73" bestFit="1" customWidth="1"/>
    <col min="772" max="772" width="20.28515625" bestFit="1" customWidth="1"/>
    <col min="773" max="773" width="19.7109375" bestFit="1" customWidth="1"/>
    <col min="774" max="774" width="7.5703125" bestFit="1" customWidth="1"/>
    <col min="775" max="775" width="20.7109375" bestFit="1" customWidth="1"/>
    <col min="776" max="776" width="52.28515625" bestFit="1" customWidth="1"/>
    <col min="777" max="777" width="18" bestFit="1" customWidth="1"/>
    <col min="778" max="778" width="17.5703125" bestFit="1" customWidth="1"/>
    <col min="779" max="779" width="20.5703125" bestFit="1" customWidth="1"/>
    <col min="780" max="780" width="12.5703125" bestFit="1" customWidth="1"/>
    <col min="781" max="781" width="34.7109375" bestFit="1" customWidth="1"/>
    <col min="782" max="782" width="16.85546875" bestFit="1" customWidth="1"/>
    <col min="783" max="783" width="10" bestFit="1" customWidth="1"/>
    <col min="784" max="784" width="14.5703125" bestFit="1" customWidth="1"/>
    <col min="785" max="785" width="111.28515625" bestFit="1" customWidth="1"/>
    <col min="1025" max="1025" width="10.42578125" bestFit="1" customWidth="1"/>
    <col min="1026" max="1026" width="66.140625" bestFit="1" customWidth="1"/>
    <col min="1027" max="1027" width="73" bestFit="1" customWidth="1"/>
    <col min="1028" max="1028" width="20.28515625" bestFit="1" customWidth="1"/>
    <col min="1029" max="1029" width="19.7109375" bestFit="1" customWidth="1"/>
    <col min="1030" max="1030" width="7.5703125" bestFit="1" customWidth="1"/>
    <col min="1031" max="1031" width="20.7109375" bestFit="1" customWidth="1"/>
    <col min="1032" max="1032" width="52.28515625" bestFit="1" customWidth="1"/>
    <col min="1033" max="1033" width="18" bestFit="1" customWidth="1"/>
    <col min="1034" max="1034" width="17.5703125" bestFit="1" customWidth="1"/>
    <col min="1035" max="1035" width="20.5703125" bestFit="1" customWidth="1"/>
    <col min="1036" max="1036" width="12.5703125" bestFit="1" customWidth="1"/>
    <col min="1037" max="1037" width="34.7109375" bestFit="1" customWidth="1"/>
    <col min="1038" max="1038" width="16.85546875" bestFit="1" customWidth="1"/>
    <col min="1039" max="1039" width="10" bestFit="1" customWidth="1"/>
    <col min="1040" max="1040" width="14.5703125" bestFit="1" customWidth="1"/>
    <col min="1041" max="1041" width="111.28515625" bestFit="1" customWidth="1"/>
    <col min="1281" max="1281" width="10.42578125" bestFit="1" customWidth="1"/>
    <col min="1282" max="1282" width="66.140625" bestFit="1" customWidth="1"/>
    <col min="1283" max="1283" width="73" bestFit="1" customWidth="1"/>
    <col min="1284" max="1284" width="20.28515625" bestFit="1" customWidth="1"/>
    <col min="1285" max="1285" width="19.7109375" bestFit="1" customWidth="1"/>
    <col min="1286" max="1286" width="7.5703125" bestFit="1" customWidth="1"/>
    <col min="1287" max="1287" width="20.7109375" bestFit="1" customWidth="1"/>
    <col min="1288" max="1288" width="52.28515625" bestFit="1" customWidth="1"/>
    <col min="1289" max="1289" width="18" bestFit="1" customWidth="1"/>
    <col min="1290" max="1290" width="17.5703125" bestFit="1" customWidth="1"/>
    <col min="1291" max="1291" width="20.5703125" bestFit="1" customWidth="1"/>
    <col min="1292" max="1292" width="12.5703125" bestFit="1" customWidth="1"/>
    <col min="1293" max="1293" width="34.7109375" bestFit="1" customWidth="1"/>
    <col min="1294" max="1294" width="16.85546875" bestFit="1" customWidth="1"/>
    <col min="1295" max="1295" width="10" bestFit="1" customWidth="1"/>
    <col min="1296" max="1296" width="14.5703125" bestFit="1" customWidth="1"/>
    <col min="1297" max="1297" width="111.28515625" bestFit="1" customWidth="1"/>
    <col min="1537" max="1537" width="10.42578125" bestFit="1" customWidth="1"/>
    <col min="1538" max="1538" width="66.140625" bestFit="1" customWidth="1"/>
    <col min="1539" max="1539" width="73" bestFit="1" customWidth="1"/>
    <col min="1540" max="1540" width="20.28515625" bestFit="1" customWidth="1"/>
    <col min="1541" max="1541" width="19.7109375" bestFit="1" customWidth="1"/>
    <col min="1542" max="1542" width="7.5703125" bestFit="1" customWidth="1"/>
    <col min="1543" max="1543" width="20.7109375" bestFit="1" customWidth="1"/>
    <col min="1544" max="1544" width="52.28515625" bestFit="1" customWidth="1"/>
    <col min="1545" max="1545" width="18" bestFit="1" customWidth="1"/>
    <col min="1546" max="1546" width="17.5703125" bestFit="1" customWidth="1"/>
    <col min="1547" max="1547" width="20.5703125" bestFit="1" customWidth="1"/>
    <col min="1548" max="1548" width="12.5703125" bestFit="1" customWidth="1"/>
    <col min="1549" max="1549" width="34.7109375" bestFit="1" customWidth="1"/>
    <col min="1550" max="1550" width="16.85546875" bestFit="1" customWidth="1"/>
    <col min="1551" max="1551" width="10" bestFit="1" customWidth="1"/>
    <col min="1552" max="1552" width="14.5703125" bestFit="1" customWidth="1"/>
    <col min="1553" max="1553" width="111.28515625" bestFit="1" customWidth="1"/>
    <col min="1793" max="1793" width="10.42578125" bestFit="1" customWidth="1"/>
    <col min="1794" max="1794" width="66.140625" bestFit="1" customWidth="1"/>
    <col min="1795" max="1795" width="73" bestFit="1" customWidth="1"/>
    <col min="1796" max="1796" width="20.28515625" bestFit="1" customWidth="1"/>
    <col min="1797" max="1797" width="19.7109375" bestFit="1" customWidth="1"/>
    <col min="1798" max="1798" width="7.5703125" bestFit="1" customWidth="1"/>
    <col min="1799" max="1799" width="20.7109375" bestFit="1" customWidth="1"/>
    <col min="1800" max="1800" width="52.28515625" bestFit="1" customWidth="1"/>
    <col min="1801" max="1801" width="18" bestFit="1" customWidth="1"/>
    <col min="1802" max="1802" width="17.5703125" bestFit="1" customWidth="1"/>
    <col min="1803" max="1803" width="20.5703125" bestFit="1" customWidth="1"/>
    <col min="1804" max="1804" width="12.5703125" bestFit="1" customWidth="1"/>
    <col min="1805" max="1805" width="34.7109375" bestFit="1" customWidth="1"/>
    <col min="1806" max="1806" width="16.85546875" bestFit="1" customWidth="1"/>
    <col min="1807" max="1807" width="10" bestFit="1" customWidth="1"/>
    <col min="1808" max="1808" width="14.5703125" bestFit="1" customWidth="1"/>
    <col min="1809" max="1809" width="111.28515625" bestFit="1" customWidth="1"/>
    <col min="2049" max="2049" width="10.42578125" bestFit="1" customWidth="1"/>
    <col min="2050" max="2050" width="66.140625" bestFit="1" customWidth="1"/>
    <col min="2051" max="2051" width="73" bestFit="1" customWidth="1"/>
    <col min="2052" max="2052" width="20.28515625" bestFit="1" customWidth="1"/>
    <col min="2053" max="2053" width="19.7109375" bestFit="1" customWidth="1"/>
    <col min="2054" max="2054" width="7.5703125" bestFit="1" customWidth="1"/>
    <col min="2055" max="2055" width="20.7109375" bestFit="1" customWidth="1"/>
    <col min="2056" max="2056" width="52.28515625" bestFit="1" customWidth="1"/>
    <col min="2057" max="2057" width="18" bestFit="1" customWidth="1"/>
    <col min="2058" max="2058" width="17.5703125" bestFit="1" customWidth="1"/>
    <col min="2059" max="2059" width="20.5703125" bestFit="1" customWidth="1"/>
    <col min="2060" max="2060" width="12.5703125" bestFit="1" customWidth="1"/>
    <col min="2061" max="2061" width="34.7109375" bestFit="1" customWidth="1"/>
    <col min="2062" max="2062" width="16.85546875" bestFit="1" customWidth="1"/>
    <col min="2063" max="2063" width="10" bestFit="1" customWidth="1"/>
    <col min="2064" max="2064" width="14.5703125" bestFit="1" customWidth="1"/>
    <col min="2065" max="2065" width="111.28515625" bestFit="1" customWidth="1"/>
    <col min="2305" max="2305" width="10.42578125" bestFit="1" customWidth="1"/>
    <col min="2306" max="2306" width="66.140625" bestFit="1" customWidth="1"/>
    <col min="2307" max="2307" width="73" bestFit="1" customWidth="1"/>
    <col min="2308" max="2308" width="20.28515625" bestFit="1" customWidth="1"/>
    <col min="2309" max="2309" width="19.7109375" bestFit="1" customWidth="1"/>
    <col min="2310" max="2310" width="7.5703125" bestFit="1" customWidth="1"/>
    <col min="2311" max="2311" width="20.7109375" bestFit="1" customWidth="1"/>
    <col min="2312" max="2312" width="52.28515625" bestFit="1" customWidth="1"/>
    <col min="2313" max="2313" width="18" bestFit="1" customWidth="1"/>
    <col min="2314" max="2314" width="17.5703125" bestFit="1" customWidth="1"/>
    <col min="2315" max="2315" width="20.5703125" bestFit="1" customWidth="1"/>
    <col min="2316" max="2316" width="12.5703125" bestFit="1" customWidth="1"/>
    <col min="2317" max="2317" width="34.7109375" bestFit="1" customWidth="1"/>
    <col min="2318" max="2318" width="16.85546875" bestFit="1" customWidth="1"/>
    <col min="2319" max="2319" width="10" bestFit="1" customWidth="1"/>
    <col min="2320" max="2320" width="14.5703125" bestFit="1" customWidth="1"/>
    <col min="2321" max="2321" width="111.28515625" bestFit="1" customWidth="1"/>
    <col min="2561" max="2561" width="10.42578125" bestFit="1" customWidth="1"/>
    <col min="2562" max="2562" width="66.140625" bestFit="1" customWidth="1"/>
    <col min="2563" max="2563" width="73" bestFit="1" customWidth="1"/>
    <col min="2564" max="2564" width="20.28515625" bestFit="1" customWidth="1"/>
    <col min="2565" max="2565" width="19.7109375" bestFit="1" customWidth="1"/>
    <col min="2566" max="2566" width="7.5703125" bestFit="1" customWidth="1"/>
    <col min="2567" max="2567" width="20.7109375" bestFit="1" customWidth="1"/>
    <col min="2568" max="2568" width="52.28515625" bestFit="1" customWidth="1"/>
    <col min="2569" max="2569" width="18" bestFit="1" customWidth="1"/>
    <col min="2570" max="2570" width="17.5703125" bestFit="1" customWidth="1"/>
    <col min="2571" max="2571" width="20.5703125" bestFit="1" customWidth="1"/>
    <col min="2572" max="2572" width="12.5703125" bestFit="1" customWidth="1"/>
    <col min="2573" max="2573" width="34.7109375" bestFit="1" customWidth="1"/>
    <col min="2574" max="2574" width="16.85546875" bestFit="1" customWidth="1"/>
    <col min="2575" max="2575" width="10" bestFit="1" customWidth="1"/>
    <col min="2576" max="2576" width="14.5703125" bestFit="1" customWidth="1"/>
    <col min="2577" max="2577" width="111.28515625" bestFit="1" customWidth="1"/>
    <col min="2817" max="2817" width="10.42578125" bestFit="1" customWidth="1"/>
    <col min="2818" max="2818" width="66.140625" bestFit="1" customWidth="1"/>
    <col min="2819" max="2819" width="73" bestFit="1" customWidth="1"/>
    <col min="2820" max="2820" width="20.28515625" bestFit="1" customWidth="1"/>
    <col min="2821" max="2821" width="19.7109375" bestFit="1" customWidth="1"/>
    <col min="2822" max="2822" width="7.5703125" bestFit="1" customWidth="1"/>
    <col min="2823" max="2823" width="20.7109375" bestFit="1" customWidth="1"/>
    <col min="2824" max="2824" width="52.28515625" bestFit="1" customWidth="1"/>
    <col min="2825" max="2825" width="18" bestFit="1" customWidth="1"/>
    <col min="2826" max="2826" width="17.5703125" bestFit="1" customWidth="1"/>
    <col min="2827" max="2827" width="20.5703125" bestFit="1" customWidth="1"/>
    <col min="2828" max="2828" width="12.5703125" bestFit="1" customWidth="1"/>
    <col min="2829" max="2829" width="34.7109375" bestFit="1" customWidth="1"/>
    <col min="2830" max="2830" width="16.85546875" bestFit="1" customWidth="1"/>
    <col min="2831" max="2831" width="10" bestFit="1" customWidth="1"/>
    <col min="2832" max="2832" width="14.5703125" bestFit="1" customWidth="1"/>
    <col min="2833" max="2833" width="111.28515625" bestFit="1" customWidth="1"/>
    <col min="3073" max="3073" width="10.42578125" bestFit="1" customWidth="1"/>
    <col min="3074" max="3074" width="66.140625" bestFit="1" customWidth="1"/>
    <col min="3075" max="3075" width="73" bestFit="1" customWidth="1"/>
    <col min="3076" max="3076" width="20.28515625" bestFit="1" customWidth="1"/>
    <col min="3077" max="3077" width="19.7109375" bestFit="1" customWidth="1"/>
    <col min="3078" max="3078" width="7.5703125" bestFit="1" customWidth="1"/>
    <col min="3079" max="3079" width="20.7109375" bestFit="1" customWidth="1"/>
    <col min="3080" max="3080" width="52.28515625" bestFit="1" customWidth="1"/>
    <col min="3081" max="3081" width="18" bestFit="1" customWidth="1"/>
    <col min="3082" max="3082" width="17.5703125" bestFit="1" customWidth="1"/>
    <col min="3083" max="3083" width="20.5703125" bestFit="1" customWidth="1"/>
    <col min="3084" max="3084" width="12.5703125" bestFit="1" customWidth="1"/>
    <col min="3085" max="3085" width="34.7109375" bestFit="1" customWidth="1"/>
    <col min="3086" max="3086" width="16.85546875" bestFit="1" customWidth="1"/>
    <col min="3087" max="3087" width="10" bestFit="1" customWidth="1"/>
    <col min="3088" max="3088" width="14.5703125" bestFit="1" customWidth="1"/>
    <col min="3089" max="3089" width="111.28515625" bestFit="1" customWidth="1"/>
    <col min="3329" max="3329" width="10.42578125" bestFit="1" customWidth="1"/>
    <col min="3330" max="3330" width="66.140625" bestFit="1" customWidth="1"/>
    <col min="3331" max="3331" width="73" bestFit="1" customWidth="1"/>
    <col min="3332" max="3332" width="20.28515625" bestFit="1" customWidth="1"/>
    <col min="3333" max="3333" width="19.7109375" bestFit="1" customWidth="1"/>
    <col min="3334" max="3334" width="7.5703125" bestFit="1" customWidth="1"/>
    <col min="3335" max="3335" width="20.7109375" bestFit="1" customWidth="1"/>
    <col min="3336" max="3336" width="52.28515625" bestFit="1" customWidth="1"/>
    <col min="3337" max="3337" width="18" bestFit="1" customWidth="1"/>
    <col min="3338" max="3338" width="17.5703125" bestFit="1" customWidth="1"/>
    <col min="3339" max="3339" width="20.5703125" bestFit="1" customWidth="1"/>
    <col min="3340" max="3340" width="12.5703125" bestFit="1" customWidth="1"/>
    <col min="3341" max="3341" width="34.7109375" bestFit="1" customWidth="1"/>
    <col min="3342" max="3342" width="16.85546875" bestFit="1" customWidth="1"/>
    <col min="3343" max="3343" width="10" bestFit="1" customWidth="1"/>
    <col min="3344" max="3344" width="14.5703125" bestFit="1" customWidth="1"/>
    <col min="3345" max="3345" width="111.28515625" bestFit="1" customWidth="1"/>
    <col min="3585" max="3585" width="10.42578125" bestFit="1" customWidth="1"/>
    <col min="3586" max="3586" width="66.140625" bestFit="1" customWidth="1"/>
    <col min="3587" max="3587" width="73" bestFit="1" customWidth="1"/>
    <col min="3588" max="3588" width="20.28515625" bestFit="1" customWidth="1"/>
    <col min="3589" max="3589" width="19.7109375" bestFit="1" customWidth="1"/>
    <col min="3590" max="3590" width="7.5703125" bestFit="1" customWidth="1"/>
    <col min="3591" max="3591" width="20.7109375" bestFit="1" customWidth="1"/>
    <col min="3592" max="3592" width="52.28515625" bestFit="1" customWidth="1"/>
    <col min="3593" max="3593" width="18" bestFit="1" customWidth="1"/>
    <col min="3594" max="3594" width="17.5703125" bestFit="1" customWidth="1"/>
    <col min="3595" max="3595" width="20.5703125" bestFit="1" customWidth="1"/>
    <col min="3596" max="3596" width="12.5703125" bestFit="1" customWidth="1"/>
    <col min="3597" max="3597" width="34.7109375" bestFit="1" customWidth="1"/>
    <col min="3598" max="3598" width="16.85546875" bestFit="1" customWidth="1"/>
    <col min="3599" max="3599" width="10" bestFit="1" customWidth="1"/>
    <col min="3600" max="3600" width="14.5703125" bestFit="1" customWidth="1"/>
    <col min="3601" max="3601" width="111.28515625" bestFit="1" customWidth="1"/>
    <col min="3841" max="3841" width="10.42578125" bestFit="1" customWidth="1"/>
    <col min="3842" max="3842" width="66.140625" bestFit="1" customWidth="1"/>
    <col min="3843" max="3843" width="73" bestFit="1" customWidth="1"/>
    <col min="3844" max="3844" width="20.28515625" bestFit="1" customWidth="1"/>
    <col min="3845" max="3845" width="19.7109375" bestFit="1" customWidth="1"/>
    <col min="3846" max="3846" width="7.5703125" bestFit="1" customWidth="1"/>
    <col min="3847" max="3847" width="20.7109375" bestFit="1" customWidth="1"/>
    <col min="3848" max="3848" width="52.28515625" bestFit="1" customWidth="1"/>
    <col min="3849" max="3849" width="18" bestFit="1" customWidth="1"/>
    <col min="3850" max="3850" width="17.5703125" bestFit="1" customWidth="1"/>
    <col min="3851" max="3851" width="20.5703125" bestFit="1" customWidth="1"/>
    <col min="3852" max="3852" width="12.5703125" bestFit="1" customWidth="1"/>
    <col min="3853" max="3853" width="34.7109375" bestFit="1" customWidth="1"/>
    <col min="3854" max="3854" width="16.85546875" bestFit="1" customWidth="1"/>
    <col min="3855" max="3855" width="10" bestFit="1" customWidth="1"/>
    <col min="3856" max="3856" width="14.5703125" bestFit="1" customWidth="1"/>
    <col min="3857" max="3857" width="111.28515625" bestFit="1" customWidth="1"/>
    <col min="4097" max="4097" width="10.42578125" bestFit="1" customWidth="1"/>
    <col min="4098" max="4098" width="66.140625" bestFit="1" customWidth="1"/>
    <col min="4099" max="4099" width="73" bestFit="1" customWidth="1"/>
    <col min="4100" max="4100" width="20.28515625" bestFit="1" customWidth="1"/>
    <col min="4101" max="4101" width="19.7109375" bestFit="1" customWidth="1"/>
    <col min="4102" max="4102" width="7.5703125" bestFit="1" customWidth="1"/>
    <col min="4103" max="4103" width="20.7109375" bestFit="1" customWidth="1"/>
    <col min="4104" max="4104" width="52.28515625" bestFit="1" customWidth="1"/>
    <col min="4105" max="4105" width="18" bestFit="1" customWidth="1"/>
    <col min="4106" max="4106" width="17.5703125" bestFit="1" customWidth="1"/>
    <col min="4107" max="4107" width="20.5703125" bestFit="1" customWidth="1"/>
    <col min="4108" max="4108" width="12.5703125" bestFit="1" customWidth="1"/>
    <col min="4109" max="4109" width="34.7109375" bestFit="1" customWidth="1"/>
    <col min="4110" max="4110" width="16.85546875" bestFit="1" customWidth="1"/>
    <col min="4111" max="4111" width="10" bestFit="1" customWidth="1"/>
    <col min="4112" max="4112" width="14.5703125" bestFit="1" customWidth="1"/>
    <col min="4113" max="4113" width="111.28515625" bestFit="1" customWidth="1"/>
    <col min="4353" max="4353" width="10.42578125" bestFit="1" customWidth="1"/>
    <col min="4354" max="4354" width="66.140625" bestFit="1" customWidth="1"/>
    <col min="4355" max="4355" width="73" bestFit="1" customWidth="1"/>
    <col min="4356" max="4356" width="20.28515625" bestFit="1" customWidth="1"/>
    <col min="4357" max="4357" width="19.7109375" bestFit="1" customWidth="1"/>
    <col min="4358" max="4358" width="7.5703125" bestFit="1" customWidth="1"/>
    <col min="4359" max="4359" width="20.7109375" bestFit="1" customWidth="1"/>
    <col min="4360" max="4360" width="52.28515625" bestFit="1" customWidth="1"/>
    <col min="4361" max="4361" width="18" bestFit="1" customWidth="1"/>
    <col min="4362" max="4362" width="17.5703125" bestFit="1" customWidth="1"/>
    <col min="4363" max="4363" width="20.5703125" bestFit="1" customWidth="1"/>
    <col min="4364" max="4364" width="12.5703125" bestFit="1" customWidth="1"/>
    <col min="4365" max="4365" width="34.7109375" bestFit="1" customWidth="1"/>
    <col min="4366" max="4366" width="16.85546875" bestFit="1" customWidth="1"/>
    <col min="4367" max="4367" width="10" bestFit="1" customWidth="1"/>
    <col min="4368" max="4368" width="14.5703125" bestFit="1" customWidth="1"/>
    <col min="4369" max="4369" width="111.28515625" bestFit="1" customWidth="1"/>
    <col min="4609" max="4609" width="10.42578125" bestFit="1" customWidth="1"/>
    <col min="4610" max="4610" width="66.140625" bestFit="1" customWidth="1"/>
    <col min="4611" max="4611" width="73" bestFit="1" customWidth="1"/>
    <col min="4612" max="4612" width="20.28515625" bestFit="1" customWidth="1"/>
    <col min="4613" max="4613" width="19.7109375" bestFit="1" customWidth="1"/>
    <col min="4614" max="4614" width="7.5703125" bestFit="1" customWidth="1"/>
    <col min="4615" max="4615" width="20.7109375" bestFit="1" customWidth="1"/>
    <col min="4616" max="4616" width="52.28515625" bestFit="1" customWidth="1"/>
    <col min="4617" max="4617" width="18" bestFit="1" customWidth="1"/>
    <col min="4618" max="4618" width="17.5703125" bestFit="1" customWidth="1"/>
    <col min="4619" max="4619" width="20.5703125" bestFit="1" customWidth="1"/>
    <col min="4620" max="4620" width="12.5703125" bestFit="1" customWidth="1"/>
    <col min="4621" max="4621" width="34.7109375" bestFit="1" customWidth="1"/>
    <col min="4622" max="4622" width="16.85546875" bestFit="1" customWidth="1"/>
    <col min="4623" max="4623" width="10" bestFit="1" customWidth="1"/>
    <col min="4624" max="4624" width="14.5703125" bestFit="1" customWidth="1"/>
    <col min="4625" max="4625" width="111.28515625" bestFit="1" customWidth="1"/>
    <col min="4865" max="4865" width="10.42578125" bestFit="1" customWidth="1"/>
    <col min="4866" max="4866" width="66.140625" bestFit="1" customWidth="1"/>
    <col min="4867" max="4867" width="73" bestFit="1" customWidth="1"/>
    <col min="4868" max="4868" width="20.28515625" bestFit="1" customWidth="1"/>
    <col min="4869" max="4869" width="19.7109375" bestFit="1" customWidth="1"/>
    <col min="4870" max="4870" width="7.5703125" bestFit="1" customWidth="1"/>
    <col min="4871" max="4871" width="20.7109375" bestFit="1" customWidth="1"/>
    <col min="4872" max="4872" width="52.28515625" bestFit="1" customWidth="1"/>
    <col min="4873" max="4873" width="18" bestFit="1" customWidth="1"/>
    <col min="4874" max="4874" width="17.5703125" bestFit="1" customWidth="1"/>
    <col min="4875" max="4875" width="20.5703125" bestFit="1" customWidth="1"/>
    <col min="4876" max="4876" width="12.5703125" bestFit="1" customWidth="1"/>
    <col min="4877" max="4877" width="34.7109375" bestFit="1" customWidth="1"/>
    <col min="4878" max="4878" width="16.85546875" bestFit="1" customWidth="1"/>
    <col min="4879" max="4879" width="10" bestFit="1" customWidth="1"/>
    <col min="4880" max="4880" width="14.5703125" bestFit="1" customWidth="1"/>
    <col min="4881" max="4881" width="111.28515625" bestFit="1" customWidth="1"/>
    <col min="5121" max="5121" width="10.42578125" bestFit="1" customWidth="1"/>
    <col min="5122" max="5122" width="66.140625" bestFit="1" customWidth="1"/>
    <col min="5123" max="5123" width="73" bestFit="1" customWidth="1"/>
    <col min="5124" max="5124" width="20.28515625" bestFit="1" customWidth="1"/>
    <col min="5125" max="5125" width="19.7109375" bestFit="1" customWidth="1"/>
    <col min="5126" max="5126" width="7.5703125" bestFit="1" customWidth="1"/>
    <col min="5127" max="5127" width="20.7109375" bestFit="1" customWidth="1"/>
    <col min="5128" max="5128" width="52.28515625" bestFit="1" customWidth="1"/>
    <col min="5129" max="5129" width="18" bestFit="1" customWidth="1"/>
    <col min="5130" max="5130" width="17.5703125" bestFit="1" customWidth="1"/>
    <col min="5131" max="5131" width="20.5703125" bestFit="1" customWidth="1"/>
    <col min="5132" max="5132" width="12.5703125" bestFit="1" customWidth="1"/>
    <col min="5133" max="5133" width="34.7109375" bestFit="1" customWidth="1"/>
    <col min="5134" max="5134" width="16.85546875" bestFit="1" customWidth="1"/>
    <col min="5135" max="5135" width="10" bestFit="1" customWidth="1"/>
    <col min="5136" max="5136" width="14.5703125" bestFit="1" customWidth="1"/>
    <col min="5137" max="5137" width="111.28515625" bestFit="1" customWidth="1"/>
    <col min="5377" max="5377" width="10.42578125" bestFit="1" customWidth="1"/>
    <col min="5378" max="5378" width="66.140625" bestFit="1" customWidth="1"/>
    <col min="5379" max="5379" width="73" bestFit="1" customWidth="1"/>
    <col min="5380" max="5380" width="20.28515625" bestFit="1" customWidth="1"/>
    <col min="5381" max="5381" width="19.7109375" bestFit="1" customWidth="1"/>
    <col min="5382" max="5382" width="7.5703125" bestFit="1" customWidth="1"/>
    <col min="5383" max="5383" width="20.7109375" bestFit="1" customWidth="1"/>
    <col min="5384" max="5384" width="52.28515625" bestFit="1" customWidth="1"/>
    <col min="5385" max="5385" width="18" bestFit="1" customWidth="1"/>
    <col min="5386" max="5386" width="17.5703125" bestFit="1" customWidth="1"/>
    <col min="5387" max="5387" width="20.5703125" bestFit="1" customWidth="1"/>
    <col min="5388" max="5388" width="12.5703125" bestFit="1" customWidth="1"/>
    <col min="5389" max="5389" width="34.7109375" bestFit="1" customWidth="1"/>
    <col min="5390" max="5390" width="16.85546875" bestFit="1" customWidth="1"/>
    <col min="5391" max="5391" width="10" bestFit="1" customWidth="1"/>
    <col min="5392" max="5392" width="14.5703125" bestFit="1" customWidth="1"/>
    <col min="5393" max="5393" width="111.28515625" bestFit="1" customWidth="1"/>
    <col min="5633" max="5633" width="10.42578125" bestFit="1" customWidth="1"/>
    <col min="5634" max="5634" width="66.140625" bestFit="1" customWidth="1"/>
    <col min="5635" max="5635" width="73" bestFit="1" customWidth="1"/>
    <col min="5636" max="5636" width="20.28515625" bestFit="1" customWidth="1"/>
    <col min="5637" max="5637" width="19.7109375" bestFit="1" customWidth="1"/>
    <col min="5638" max="5638" width="7.5703125" bestFit="1" customWidth="1"/>
    <col min="5639" max="5639" width="20.7109375" bestFit="1" customWidth="1"/>
    <col min="5640" max="5640" width="52.28515625" bestFit="1" customWidth="1"/>
    <col min="5641" max="5641" width="18" bestFit="1" customWidth="1"/>
    <col min="5642" max="5642" width="17.5703125" bestFit="1" customWidth="1"/>
    <col min="5643" max="5643" width="20.5703125" bestFit="1" customWidth="1"/>
    <col min="5644" max="5644" width="12.5703125" bestFit="1" customWidth="1"/>
    <col min="5645" max="5645" width="34.7109375" bestFit="1" customWidth="1"/>
    <col min="5646" max="5646" width="16.85546875" bestFit="1" customWidth="1"/>
    <col min="5647" max="5647" width="10" bestFit="1" customWidth="1"/>
    <col min="5648" max="5648" width="14.5703125" bestFit="1" customWidth="1"/>
    <col min="5649" max="5649" width="111.28515625" bestFit="1" customWidth="1"/>
    <col min="5889" max="5889" width="10.42578125" bestFit="1" customWidth="1"/>
    <col min="5890" max="5890" width="66.140625" bestFit="1" customWidth="1"/>
    <col min="5891" max="5891" width="73" bestFit="1" customWidth="1"/>
    <col min="5892" max="5892" width="20.28515625" bestFit="1" customWidth="1"/>
    <col min="5893" max="5893" width="19.7109375" bestFit="1" customWidth="1"/>
    <col min="5894" max="5894" width="7.5703125" bestFit="1" customWidth="1"/>
    <col min="5895" max="5895" width="20.7109375" bestFit="1" customWidth="1"/>
    <col min="5896" max="5896" width="52.28515625" bestFit="1" customWidth="1"/>
    <col min="5897" max="5897" width="18" bestFit="1" customWidth="1"/>
    <col min="5898" max="5898" width="17.5703125" bestFit="1" customWidth="1"/>
    <col min="5899" max="5899" width="20.5703125" bestFit="1" customWidth="1"/>
    <col min="5900" max="5900" width="12.5703125" bestFit="1" customWidth="1"/>
    <col min="5901" max="5901" width="34.7109375" bestFit="1" customWidth="1"/>
    <col min="5902" max="5902" width="16.85546875" bestFit="1" customWidth="1"/>
    <col min="5903" max="5903" width="10" bestFit="1" customWidth="1"/>
    <col min="5904" max="5904" width="14.5703125" bestFit="1" customWidth="1"/>
    <col min="5905" max="5905" width="111.28515625" bestFit="1" customWidth="1"/>
    <col min="6145" max="6145" width="10.42578125" bestFit="1" customWidth="1"/>
    <col min="6146" max="6146" width="66.140625" bestFit="1" customWidth="1"/>
    <col min="6147" max="6147" width="73" bestFit="1" customWidth="1"/>
    <col min="6148" max="6148" width="20.28515625" bestFit="1" customWidth="1"/>
    <col min="6149" max="6149" width="19.7109375" bestFit="1" customWidth="1"/>
    <col min="6150" max="6150" width="7.5703125" bestFit="1" customWidth="1"/>
    <col min="6151" max="6151" width="20.7109375" bestFit="1" customWidth="1"/>
    <col min="6152" max="6152" width="52.28515625" bestFit="1" customWidth="1"/>
    <col min="6153" max="6153" width="18" bestFit="1" customWidth="1"/>
    <col min="6154" max="6154" width="17.5703125" bestFit="1" customWidth="1"/>
    <col min="6155" max="6155" width="20.5703125" bestFit="1" customWidth="1"/>
    <col min="6156" max="6156" width="12.5703125" bestFit="1" customWidth="1"/>
    <col min="6157" max="6157" width="34.7109375" bestFit="1" customWidth="1"/>
    <col min="6158" max="6158" width="16.85546875" bestFit="1" customWidth="1"/>
    <col min="6159" max="6159" width="10" bestFit="1" customWidth="1"/>
    <col min="6160" max="6160" width="14.5703125" bestFit="1" customWidth="1"/>
    <col min="6161" max="6161" width="111.28515625" bestFit="1" customWidth="1"/>
    <col min="6401" max="6401" width="10.42578125" bestFit="1" customWidth="1"/>
    <col min="6402" max="6402" width="66.140625" bestFit="1" customWidth="1"/>
    <col min="6403" max="6403" width="73" bestFit="1" customWidth="1"/>
    <col min="6404" max="6404" width="20.28515625" bestFit="1" customWidth="1"/>
    <col min="6405" max="6405" width="19.7109375" bestFit="1" customWidth="1"/>
    <col min="6406" max="6406" width="7.5703125" bestFit="1" customWidth="1"/>
    <col min="6407" max="6407" width="20.7109375" bestFit="1" customWidth="1"/>
    <col min="6408" max="6408" width="52.28515625" bestFit="1" customWidth="1"/>
    <col min="6409" max="6409" width="18" bestFit="1" customWidth="1"/>
    <col min="6410" max="6410" width="17.5703125" bestFit="1" customWidth="1"/>
    <col min="6411" max="6411" width="20.5703125" bestFit="1" customWidth="1"/>
    <col min="6412" max="6412" width="12.5703125" bestFit="1" customWidth="1"/>
    <col min="6413" max="6413" width="34.7109375" bestFit="1" customWidth="1"/>
    <col min="6414" max="6414" width="16.85546875" bestFit="1" customWidth="1"/>
    <col min="6415" max="6415" width="10" bestFit="1" customWidth="1"/>
    <col min="6416" max="6416" width="14.5703125" bestFit="1" customWidth="1"/>
    <col min="6417" max="6417" width="111.28515625" bestFit="1" customWidth="1"/>
    <col min="6657" max="6657" width="10.42578125" bestFit="1" customWidth="1"/>
    <col min="6658" max="6658" width="66.140625" bestFit="1" customWidth="1"/>
    <col min="6659" max="6659" width="73" bestFit="1" customWidth="1"/>
    <col min="6660" max="6660" width="20.28515625" bestFit="1" customWidth="1"/>
    <col min="6661" max="6661" width="19.7109375" bestFit="1" customWidth="1"/>
    <col min="6662" max="6662" width="7.5703125" bestFit="1" customWidth="1"/>
    <col min="6663" max="6663" width="20.7109375" bestFit="1" customWidth="1"/>
    <col min="6664" max="6664" width="52.28515625" bestFit="1" customWidth="1"/>
    <col min="6665" max="6665" width="18" bestFit="1" customWidth="1"/>
    <col min="6666" max="6666" width="17.5703125" bestFit="1" customWidth="1"/>
    <col min="6667" max="6667" width="20.5703125" bestFit="1" customWidth="1"/>
    <col min="6668" max="6668" width="12.5703125" bestFit="1" customWidth="1"/>
    <col min="6669" max="6669" width="34.7109375" bestFit="1" customWidth="1"/>
    <col min="6670" max="6670" width="16.85546875" bestFit="1" customWidth="1"/>
    <col min="6671" max="6671" width="10" bestFit="1" customWidth="1"/>
    <col min="6672" max="6672" width="14.5703125" bestFit="1" customWidth="1"/>
    <col min="6673" max="6673" width="111.28515625" bestFit="1" customWidth="1"/>
    <col min="6913" max="6913" width="10.42578125" bestFit="1" customWidth="1"/>
    <col min="6914" max="6914" width="66.140625" bestFit="1" customWidth="1"/>
    <col min="6915" max="6915" width="73" bestFit="1" customWidth="1"/>
    <col min="6916" max="6916" width="20.28515625" bestFit="1" customWidth="1"/>
    <col min="6917" max="6917" width="19.7109375" bestFit="1" customWidth="1"/>
    <col min="6918" max="6918" width="7.5703125" bestFit="1" customWidth="1"/>
    <col min="6919" max="6919" width="20.7109375" bestFit="1" customWidth="1"/>
    <col min="6920" max="6920" width="52.28515625" bestFit="1" customWidth="1"/>
    <col min="6921" max="6921" width="18" bestFit="1" customWidth="1"/>
    <col min="6922" max="6922" width="17.5703125" bestFit="1" customWidth="1"/>
    <col min="6923" max="6923" width="20.5703125" bestFit="1" customWidth="1"/>
    <col min="6924" max="6924" width="12.5703125" bestFit="1" customWidth="1"/>
    <col min="6925" max="6925" width="34.7109375" bestFit="1" customWidth="1"/>
    <col min="6926" max="6926" width="16.85546875" bestFit="1" customWidth="1"/>
    <col min="6927" max="6927" width="10" bestFit="1" customWidth="1"/>
    <col min="6928" max="6928" width="14.5703125" bestFit="1" customWidth="1"/>
    <col min="6929" max="6929" width="111.28515625" bestFit="1" customWidth="1"/>
    <col min="7169" max="7169" width="10.42578125" bestFit="1" customWidth="1"/>
    <col min="7170" max="7170" width="66.140625" bestFit="1" customWidth="1"/>
    <col min="7171" max="7171" width="73" bestFit="1" customWidth="1"/>
    <col min="7172" max="7172" width="20.28515625" bestFit="1" customWidth="1"/>
    <col min="7173" max="7173" width="19.7109375" bestFit="1" customWidth="1"/>
    <col min="7174" max="7174" width="7.5703125" bestFit="1" customWidth="1"/>
    <col min="7175" max="7175" width="20.7109375" bestFit="1" customWidth="1"/>
    <col min="7176" max="7176" width="52.28515625" bestFit="1" customWidth="1"/>
    <col min="7177" max="7177" width="18" bestFit="1" customWidth="1"/>
    <col min="7178" max="7178" width="17.5703125" bestFit="1" customWidth="1"/>
    <col min="7179" max="7179" width="20.5703125" bestFit="1" customWidth="1"/>
    <col min="7180" max="7180" width="12.5703125" bestFit="1" customWidth="1"/>
    <col min="7181" max="7181" width="34.7109375" bestFit="1" customWidth="1"/>
    <col min="7182" max="7182" width="16.85546875" bestFit="1" customWidth="1"/>
    <col min="7183" max="7183" width="10" bestFit="1" customWidth="1"/>
    <col min="7184" max="7184" width="14.5703125" bestFit="1" customWidth="1"/>
    <col min="7185" max="7185" width="111.28515625" bestFit="1" customWidth="1"/>
    <col min="7425" max="7425" width="10.42578125" bestFit="1" customWidth="1"/>
    <col min="7426" max="7426" width="66.140625" bestFit="1" customWidth="1"/>
    <col min="7427" max="7427" width="73" bestFit="1" customWidth="1"/>
    <col min="7428" max="7428" width="20.28515625" bestFit="1" customWidth="1"/>
    <col min="7429" max="7429" width="19.7109375" bestFit="1" customWidth="1"/>
    <col min="7430" max="7430" width="7.5703125" bestFit="1" customWidth="1"/>
    <col min="7431" max="7431" width="20.7109375" bestFit="1" customWidth="1"/>
    <col min="7432" max="7432" width="52.28515625" bestFit="1" customWidth="1"/>
    <col min="7433" max="7433" width="18" bestFit="1" customWidth="1"/>
    <col min="7434" max="7434" width="17.5703125" bestFit="1" customWidth="1"/>
    <col min="7435" max="7435" width="20.5703125" bestFit="1" customWidth="1"/>
    <col min="7436" max="7436" width="12.5703125" bestFit="1" customWidth="1"/>
    <col min="7437" max="7437" width="34.7109375" bestFit="1" customWidth="1"/>
    <col min="7438" max="7438" width="16.85546875" bestFit="1" customWidth="1"/>
    <col min="7439" max="7439" width="10" bestFit="1" customWidth="1"/>
    <col min="7440" max="7440" width="14.5703125" bestFit="1" customWidth="1"/>
    <col min="7441" max="7441" width="111.28515625" bestFit="1" customWidth="1"/>
    <col min="7681" max="7681" width="10.42578125" bestFit="1" customWidth="1"/>
    <col min="7682" max="7682" width="66.140625" bestFit="1" customWidth="1"/>
    <col min="7683" max="7683" width="73" bestFit="1" customWidth="1"/>
    <col min="7684" max="7684" width="20.28515625" bestFit="1" customWidth="1"/>
    <col min="7685" max="7685" width="19.7109375" bestFit="1" customWidth="1"/>
    <col min="7686" max="7686" width="7.5703125" bestFit="1" customWidth="1"/>
    <col min="7687" max="7687" width="20.7109375" bestFit="1" customWidth="1"/>
    <col min="7688" max="7688" width="52.28515625" bestFit="1" customWidth="1"/>
    <col min="7689" max="7689" width="18" bestFit="1" customWidth="1"/>
    <col min="7690" max="7690" width="17.5703125" bestFit="1" customWidth="1"/>
    <col min="7691" max="7691" width="20.5703125" bestFit="1" customWidth="1"/>
    <col min="7692" max="7692" width="12.5703125" bestFit="1" customWidth="1"/>
    <col min="7693" max="7693" width="34.7109375" bestFit="1" customWidth="1"/>
    <col min="7694" max="7694" width="16.85546875" bestFit="1" customWidth="1"/>
    <col min="7695" max="7695" width="10" bestFit="1" customWidth="1"/>
    <col min="7696" max="7696" width="14.5703125" bestFit="1" customWidth="1"/>
    <col min="7697" max="7697" width="111.28515625" bestFit="1" customWidth="1"/>
    <col min="7937" max="7937" width="10.42578125" bestFit="1" customWidth="1"/>
    <col min="7938" max="7938" width="66.140625" bestFit="1" customWidth="1"/>
    <col min="7939" max="7939" width="73" bestFit="1" customWidth="1"/>
    <col min="7940" max="7940" width="20.28515625" bestFit="1" customWidth="1"/>
    <col min="7941" max="7941" width="19.7109375" bestFit="1" customWidth="1"/>
    <col min="7942" max="7942" width="7.5703125" bestFit="1" customWidth="1"/>
    <col min="7943" max="7943" width="20.7109375" bestFit="1" customWidth="1"/>
    <col min="7944" max="7944" width="52.28515625" bestFit="1" customWidth="1"/>
    <col min="7945" max="7945" width="18" bestFit="1" customWidth="1"/>
    <col min="7946" max="7946" width="17.5703125" bestFit="1" customWidth="1"/>
    <col min="7947" max="7947" width="20.5703125" bestFit="1" customWidth="1"/>
    <col min="7948" max="7948" width="12.5703125" bestFit="1" customWidth="1"/>
    <col min="7949" max="7949" width="34.7109375" bestFit="1" customWidth="1"/>
    <col min="7950" max="7950" width="16.85546875" bestFit="1" customWidth="1"/>
    <col min="7951" max="7951" width="10" bestFit="1" customWidth="1"/>
    <col min="7952" max="7952" width="14.5703125" bestFit="1" customWidth="1"/>
    <col min="7953" max="7953" width="111.28515625" bestFit="1" customWidth="1"/>
    <col min="8193" max="8193" width="10.42578125" bestFit="1" customWidth="1"/>
    <col min="8194" max="8194" width="66.140625" bestFit="1" customWidth="1"/>
    <col min="8195" max="8195" width="73" bestFit="1" customWidth="1"/>
    <col min="8196" max="8196" width="20.28515625" bestFit="1" customWidth="1"/>
    <col min="8197" max="8197" width="19.7109375" bestFit="1" customWidth="1"/>
    <col min="8198" max="8198" width="7.5703125" bestFit="1" customWidth="1"/>
    <col min="8199" max="8199" width="20.7109375" bestFit="1" customWidth="1"/>
    <col min="8200" max="8200" width="52.28515625" bestFit="1" customWidth="1"/>
    <col min="8201" max="8201" width="18" bestFit="1" customWidth="1"/>
    <col min="8202" max="8202" width="17.5703125" bestFit="1" customWidth="1"/>
    <col min="8203" max="8203" width="20.5703125" bestFit="1" customWidth="1"/>
    <col min="8204" max="8204" width="12.5703125" bestFit="1" customWidth="1"/>
    <col min="8205" max="8205" width="34.7109375" bestFit="1" customWidth="1"/>
    <col min="8206" max="8206" width="16.85546875" bestFit="1" customWidth="1"/>
    <col min="8207" max="8207" width="10" bestFit="1" customWidth="1"/>
    <col min="8208" max="8208" width="14.5703125" bestFit="1" customWidth="1"/>
    <col min="8209" max="8209" width="111.28515625" bestFit="1" customWidth="1"/>
    <col min="8449" max="8449" width="10.42578125" bestFit="1" customWidth="1"/>
    <col min="8450" max="8450" width="66.140625" bestFit="1" customWidth="1"/>
    <col min="8451" max="8451" width="73" bestFit="1" customWidth="1"/>
    <col min="8452" max="8452" width="20.28515625" bestFit="1" customWidth="1"/>
    <col min="8453" max="8453" width="19.7109375" bestFit="1" customWidth="1"/>
    <col min="8454" max="8454" width="7.5703125" bestFit="1" customWidth="1"/>
    <col min="8455" max="8455" width="20.7109375" bestFit="1" customWidth="1"/>
    <col min="8456" max="8456" width="52.28515625" bestFit="1" customWidth="1"/>
    <col min="8457" max="8457" width="18" bestFit="1" customWidth="1"/>
    <col min="8458" max="8458" width="17.5703125" bestFit="1" customWidth="1"/>
    <col min="8459" max="8459" width="20.5703125" bestFit="1" customWidth="1"/>
    <col min="8460" max="8460" width="12.5703125" bestFit="1" customWidth="1"/>
    <col min="8461" max="8461" width="34.7109375" bestFit="1" customWidth="1"/>
    <col min="8462" max="8462" width="16.85546875" bestFit="1" customWidth="1"/>
    <col min="8463" max="8463" width="10" bestFit="1" customWidth="1"/>
    <col min="8464" max="8464" width="14.5703125" bestFit="1" customWidth="1"/>
    <col min="8465" max="8465" width="111.28515625" bestFit="1" customWidth="1"/>
    <col min="8705" max="8705" width="10.42578125" bestFit="1" customWidth="1"/>
    <col min="8706" max="8706" width="66.140625" bestFit="1" customWidth="1"/>
    <col min="8707" max="8707" width="73" bestFit="1" customWidth="1"/>
    <col min="8708" max="8708" width="20.28515625" bestFit="1" customWidth="1"/>
    <col min="8709" max="8709" width="19.7109375" bestFit="1" customWidth="1"/>
    <col min="8710" max="8710" width="7.5703125" bestFit="1" customWidth="1"/>
    <col min="8711" max="8711" width="20.7109375" bestFit="1" customWidth="1"/>
    <col min="8712" max="8712" width="52.28515625" bestFit="1" customWidth="1"/>
    <col min="8713" max="8713" width="18" bestFit="1" customWidth="1"/>
    <col min="8714" max="8714" width="17.5703125" bestFit="1" customWidth="1"/>
    <col min="8715" max="8715" width="20.5703125" bestFit="1" customWidth="1"/>
    <col min="8716" max="8716" width="12.5703125" bestFit="1" customWidth="1"/>
    <col min="8717" max="8717" width="34.7109375" bestFit="1" customWidth="1"/>
    <col min="8718" max="8718" width="16.85546875" bestFit="1" customWidth="1"/>
    <col min="8719" max="8719" width="10" bestFit="1" customWidth="1"/>
    <col min="8720" max="8720" width="14.5703125" bestFit="1" customWidth="1"/>
    <col min="8721" max="8721" width="111.28515625" bestFit="1" customWidth="1"/>
    <col min="8961" max="8961" width="10.42578125" bestFit="1" customWidth="1"/>
    <col min="8962" max="8962" width="66.140625" bestFit="1" customWidth="1"/>
    <col min="8963" max="8963" width="73" bestFit="1" customWidth="1"/>
    <col min="8964" max="8964" width="20.28515625" bestFit="1" customWidth="1"/>
    <col min="8965" max="8965" width="19.7109375" bestFit="1" customWidth="1"/>
    <col min="8966" max="8966" width="7.5703125" bestFit="1" customWidth="1"/>
    <col min="8967" max="8967" width="20.7109375" bestFit="1" customWidth="1"/>
    <col min="8968" max="8968" width="52.28515625" bestFit="1" customWidth="1"/>
    <col min="8969" max="8969" width="18" bestFit="1" customWidth="1"/>
    <col min="8970" max="8970" width="17.5703125" bestFit="1" customWidth="1"/>
    <col min="8971" max="8971" width="20.5703125" bestFit="1" customWidth="1"/>
    <col min="8972" max="8972" width="12.5703125" bestFit="1" customWidth="1"/>
    <col min="8973" max="8973" width="34.7109375" bestFit="1" customWidth="1"/>
    <col min="8974" max="8974" width="16.85546875" bestFit="1" customWidth="1"/>
    <col min="8975" max="8975" width="10" bestFit="1" customWidth="1"/>
    <col min="8976" max="8976" width="14.5703125" bestFit="1" customWidth="1"/>
    <col min="8977" max="8977" width="111.28515625" bestFit="1" customWidth="1"/>
    <col min="9217" max="9217" width="10.42578125" bestFit="1" customWidth="1"/>
    <col min="9218" max="9218" width="66.140625" bestFit="1" customWidth="1"/>
    <col min="9219" max="9219" width="73" bestFit="1" customWidth="1"/>
    <col min="9220" max="9220" width="20.28515625" bestFit="1" customWidth="1"/>
    <col min="9221" max="9221" width="19.7109375" bestFit="1" customWidth="1"/>
    <col min="9222" max="9222" width="7.5703125" bestFit="1" customWidth="1"/>
    <col min="9223" max="9223" width="20.7109375" bestFit="1" customWidth="1"/>
    <col min="9224" max="9224" width="52.28515625" bestFit="1" customWidth="1"/>
    <col min="9225" max="9225" width="18" bestFit="1" customWidth="1"/>
    <col min="9226" max="9226" width="17.5703125" bestFit="1" customWidth="1"/>
    <col min="9227" max="9227" width="20.5703125" bestFit="1" customWidth="1"/>
    <col min="9228" max="9228" width="12.5703125" bestFit="1" customWidth="1"/>
    <col min="9229" max="9229" width="34.7109375" bestFit="1" customWidth="1"/>
    <col min="9230" max="9230" width="16.85546875" bestFit="1" customWidth="1"/>
    <col min="9231" max="9231" width="10" bestFit="1" customWidth="1"/>
    <col min="9232" max="9232" width="14.5703125" bestFit="1" customWidth="1"/>
    <col min="9233" max="9233" width="111.28515625" bestFit="1" customWidth="1"/>
    <col min="9473" max="9473" width="10.42578125" bestFit="1" customWidth="1"/>
    <col min="9474" max="9474" width="66.140625" bestFit="1" customWidth="1"/>
    <col min="9475" max="9475" width="73" bestFit="1" customWidth="1"/>
    <col min="9476" max="9476" width="20.28515625" bestFit="1" customWidth="1"/>
    <col min="9477" max="9477" width="19.7109375" bestFit="1" customWidth="1"/>
    <col min="9478" max="9478" width="7.5703125" bestFit="1" customWidth="1"/>
    <col min="9479" max="9479" width="20.7109375" bestFit="1" customWidth="1"/>
    <col min="9480" max="9480" width="52.28515625" bestFit="1" customWidth="1"/>
    <col min="9481" max="9481" width="18" bestFit="1" customWidth="1"/>
    <col min="9482" max="9482" width="17.5703125" bestFit="1" customWidth="1"/>
    <col min="9483" max="9483" width="20.5703125" bestFit="1" customWidth="1"/>
    <col min="9484" max="9484" width="12.5703125" bestFit="1" customWidth="1"/>
    <col min="9485" max="9485" width="34.7109375" bestFit="1" customWidth="1"/>
    <col min="9486" max="9486" width="16.85546875" bestFit="1" customWidth="1"/>
    <col min="9487" max="9487" width="10" bestFit="1" customWidth="1"/>
    <col min="9488" max="9488" width="14.5703125" bestFit="1" customWidth="1"/>
    <col min="9489" max="9489" width="111.28515625" bestFit="1" customWidth="1"/>
    <col min="9729" max="9729" width="10.42578125" bestFit="1" customWidth="1"/>
    <col min="9730" max="9730" width="66.140625" bestFit="1" customWidth="1"/>
    <col min="9731" max="9731" width="73" bestFit="1" customWidth="1"/>
    <col min="9732" max="9732" width="20.28515625" bestFit="1" customWidth="1"/>
    <col min="9733" max="9733" width="19.7109375" bestFit="1" customWidth="1"/>
    <col min="9734" max="9734" width="7.5703125" bestFit="1" customWidth="1"/>
    <col min="9735" max="9735" width="20.7109375" bestFit="1" customWidth="1"/>
    <col min="9736" max="9736" width="52.28515625" bestFit="1" customWidth="1"/>
    <col min="9737" max="9737" width="18" bestFit="1" customWidth="1"/>
    <col min="9738" max="9738" width="17.5703125" bestFit="1" customWidth="1"/>
    <col min="9739" max="9739" width="20.5703125" bestFit="1" customWidth="1"/>
    <col min="9740" max="9740" width="12.5703125" bestFit="1" customWidth="1"/>
    <col min="9741" max="9741" width="34.7109375" bestFit="1" customWidth="1"/>
    <col min="9742" max="9742" width="16.85546875" bestFit="1" customWidth="1"/>
    <col min="9743" max="9743" width="10" bestFit="1" customWidth="1"/>
    <col min="9744" max="9744" width="14.5703125" bestFit="1" customWidth="1"/>
    <col min="9745" max="9745" width="111.28515625" bestFit="1" customWidth="1"/>
    <col min="9985" max="9985" width="10.42578125" bestFit="1" customWidth="1"/>
    <col min="9986" max="9986" width="66.140625" bestFit="1" customWidth="1"/>
    <col min="9987" max="9987" width="73" bestFit="1" customWidth="1"/>
    <col min="9988" max="9988" width="20.28515625" bestFit="1" customWidth="1"/>
    <col min="9989" max="9989" width="19.7109375" bestFit="1" customWidth="1"/>
    <col min="9990" max="9990" width="7.5703125" bestFit="1" customWidth="1"/>
    <col min="9991" max="9991" width="20.7109375" bestFit="1" customWidth="1"/>
    <col min="9992" max="9992" width="52.28515625" bestFit="1" customWidth="1"/>
    <col min="9993" max="9993" width="18" bestFit="1" customWidth="1"/>
    <col min="9994" max="9994" width="17.5703125" bestFit="1" customWidth="1"/>
    <col min="9995" max="9995" width="20.5703125" bestFit="1" customWidth="1"/>
    <col min="9996" max="9996" width="12.5703125" bestFit="1" customWidth="1"/>
    <col min="9997" max="9997" width="34.7109375" bestFit="1" customWidth="1"/>
    <col min="9998" max="9998" width="16.85546875" bestFit="1" customWidth="1"/>
    <col min="9999" max="9999" width="10" bestFit="1" customWidth="1"/>
    <col min="10000" max="10000" width="14.5703125" bestFit="1" customWidth="1"/>
    <col min="10001" max="10001" width="111.28515625" bestFit="1" customWidth="1"/>
    <col min="10241" max="10241" width="10.42578125" bestFit="1" customWidth="1"/>
    <col min="10242" max="10242" width="66.140625" bestFit="1" customWidth="1"/>
    <col min="10243" max="10243" width="73" bestFit="1" customWidth="1"/>
    <col min="10244" max="10244" width="20.28515625" bestFit="1" customWidth="1"/>
    <col min="10245" max="10245" width="19.7109375" bestFit="1" customWidth="1"/>
    <col min="10246" max="10246" width="7.5703125" bestFit="1" customWidth="1"/>
    <col min="10247" max="10247" width="20.7109375" bestFit="1" customWidth="1"/>
    <col min="10248" max="10248" width="52.28515625" bestFit="1" customWidth="1"/>
    <col min="10249" max="10249" width="18" bestFit="1" customWidth="1"/>
    <col min="10250" max="10250" width="17.5703125" bestFit="1" customWidth="1"/>
    <col min="10251" max="10251" width="20.5703125" bestFit="1" customWidth="1"/>
    <col min="10252" max="10252" width="12.5703125" bestFit="1" customWidth="1"/>
    <col min="10253" max="10253" width="34.7109375" bestFit="1" customWidth="1"/>
    <col min="10254" max="10254" width="16.85546875" bestFit="1" customWidth="1"/>
    <col min="10255" max="10255" width="10" bestFit="1" customWidth="1"/>
    <col min="10256" max="10256" width="14.5703125" bestFit="1" customWidth="1"/>
    <col min="10257" max="10257" width="111.28515625" bestFit="1" customWidth="1"/>
    <col min="10497" max="10497" width="10.42578125" bestFit="1" customWidth="1"/>
    <col min="10498" max="10498" width="66.140625" bestFit="1" customWidth="1"/>
    <col min="10499" max="10499" width="73" bestFit="1" customWidth="1"/>
    <col min="10500" max="10500" width="20.28515625" bestFit="1" customWidth="1"/>
    <col min="10501" max="10501" width="19.7109375" bestFit="1" customWidth="1"/>
    <col min="10502" max="10502" width="7.5703125" bestFit="1" customWidth="1"/>
    <col min="10503" max="10503" width="20.7109375" bestFit="1" customWidth="1"/>
    <col min="10504" max="10504" width="52.28515625" bestFit="1" customWidth="1"/>
    <col min="10505" max="10505" width="18" bestFit="1" customWidth="1"/>
    <col min="10506" max="10506" width="17.5703125" bestFit="1" customWidth="1"/>
    <col min="10507" max="10507" width="20.5703125" bestFit="1" customWidth="1"/>
    <col min="10508" max="10508" width="12.5703125" bestFit="1" customWidth="1"/>
    <col min="10509" max="10509" width="34.7109375" bestFit="1" customWidth="1"/>
    <col min="10510" max="10510" width="16.85546875" bestFit="1" customWidth="1"/>
    <col min="10511" max="10511" width="10" bestFit="1" customWidth="1"/>
    <col min="10512" max="10512" width="14.5703125" bestFit="1" customWidth="1"/>
    <col min="10513" max="10513" width="111.28515625" bestFit="1" customWidth="1"/>
    <col min="10753" max="10753" width="10.42578125" bestFit="1" customWidth="1"/>
    <col min="10754" max="10754" width="66.140625" bestFit="1" customWidth="1"/>
    <col min="10755" max="10755" width="73" bestFit="1" customWidth="1"/>
    <col min="10756" max="10756" width="20.28515625" bestFit="1" customWidth="1"/>
    <col min="10757" max="10757" width="19.7109375" bestFit="1" customWidth="1"/>
    <col min="10758" max="10758" width="7.5703125" bestFit="1" customWidth="1"/>
    <col min="10759" max="10759" width="20.7109375" bestFit="1" customWidth="1"/>
    <col min="10760" max="10760" width="52.28515625" bestFit="1" customWidth="1"/>
    <col min="10761" max="10761" width="18" bestFit="1" customWidth="1"/>
    <col min="10762" max="10762" width="17.5703125" bestFit="1" customWidth="1"/>
    <col min="10763" max="10763" width="20.5703125" bestFit="1" customWidth="1"/>
    <col min="10764" max="10764" width="12.5703125" bestFit="1" customWidth="1"/>
    <col min="10765" max="10765" width="34.7109375" bestFit="1" customWidth="1"/>
    <col min="10766" max="10766" width="16.85546875" bestFit="1" customWidth="1"/>
    <col min="10767" max="10767" width="10" bestFit="1" customWidth="1"/>
    <col min="10768" max="10768" width="14.5703125" bestFit="1" customWidth="1"/>
    <col min="10769" max="10769" width="111.28515625" bestFit="1" customWidth="1"/>
    <col min="11009" max="11009" width="10.42578125" bestFit="1" customWidth="1"/>
    <col min="11010" max="11010" width="66.140625" bestFit="1" customWidth="1"/>
    <col min="11011" max="11011" width="73" bestFit="1" customWidth="1"/>
    <col min="11012" max="11012" width="20.28515625" bestFit="1" customWidth="1"/>
    <col min="11013" max="11013" width="19.7109375" bestFit="1" customWidth="1"/>
    <col min="11014" max="11014" width="7.5703125" bestFit="1" customWidth="1"/>
    <col min="11015" max="11015" width="20.7109375" bestFit="1" customWidth="1"/>
    <col min="11016" max="11016" width="52.28515625" bestFit="1" customWidth="1"/>
    <col min="11017" max="11017" width="18" bestFit="1" customWidth="1"/>
    <col min="11018" max="11018" width="17.5703125" bestFit="1" customWidth="1"/>
    <col min="11019" max="11019" width="20.5703125" bestFit="1" customWidth="1"/>
    <col min="11020" max="11020" width="12.5703125" bestFit="1" customWidth="1"/>
    <col min="11021" max="11021" width="34.7109375" bestFit="1" customWidth="1"/>
    <col min="11022" max="11022" width="16.85546875" bestFit="1" customWidth="1"/>
    <col min="11023" max="11023" width="10" bestFit="1" customWidth="1"/>
    <col min="11024" max="11024" width="14.5703125" bestFit="1" customWidth="1"/>
    <col min="11025" max="11025" width="111.28515625" bestFit="1" customWidth="1"/>
    <col min="11265" max="11265" width="10.42578125" bestFit="1" customWidth="1"/>
    <col min="11266" max="11266" width="66.140625" bestFit="1" customWidth="1"/>
    <col min="11267" max="11267" width="73" bestFit="1" customWidth="1"/>
    <col min="11268" max="11268" width="20.28515625" bestFit="1" customWidth="1"/>
    <col min="11269" max="11269" width="19.7109375" bestFit="1" customWidth="1"/>
    <col min="11270" max="11270" width="7.5703125" bestFit="1" customWidth="1"/>
    <col min="11271" max="11271" width="20.7109375" bestFit="1" customWidth="1"/>
    <col min="11272" max="11272" width="52.28515625" bestFit="1" customWidth="1"/>
    <col min="11273" max="11273" width="18" bestFit="1" customWidth="1"/>
    <col min="11274" max="11274" width="17.5703125" bestFit="1" customWidth="1"/>
    <col min="11275" max="11275" width="20.5703125" bestFit="1" customWidth="1"/>
    <col min="11276" max="11276" width="12.5703125" bestFit="1" customWidth="1"/>
    <col min="11277" max="11277" width="34.7109375" bestFit="1" customWidth="1"/>
    <col min="11278" max="11278" width="16.85546875" bestFit="1" customWidth="1"/>
    <col min="11279" max="11279" width="10" bestFit="1" customWidth="1"/>
    <col min="11280" max="11280" width="14.5703125" bestFit="1" customWidth="1"/>
    <col min="11281" max="11281" width="111.28515625" bestFit="1" customWidth="1"/>
    <col min="11521" max="11521" width="10.42578125" bestFit="1" customWidth="1"/>
    <col min="11522" max="11522" width="66.140625" bestFit="1" customWidth="1"/>
    <col min="11523" max="11523" width="73" bestFit="1" customWidth="1"/>
    <col min="11524" max="11524" width="20.28515625" bestFit="1" customWidth="1"/>
    <col min="11525" max="11525" width="19.7109375" bestFit="1" customWidth="1"/>
    <col min="11526" max="11526" width="7.5703125" bestFit="1" customWidth="1"/>
    <col min="11527" max="11527" width="20.7109375" bestFit="1" customWidth="1"/>
    <col min="11528" max="11528" width="52.28515625" bestFit="1" customWidth="1"/>
    <col min="11529" max="11529" width="18" bestFit="1" customWidth="1"/>
    <col min="11530" max="11530" width="17.5703125" bestFit="1" customWidth="1"/>
    <col min="11531" max="11531" width="20.5703125" bestFit="1" customWidth="1"/>
    <col min="11532" max="11532" width="12.5703125" bestFit="1" customWidth="1"/>
    <col min="11533" max="11533" width="34.7109375" bestFit="1" customWidth="1"/>
    <col min="11534" max="11534" width="16.85546875" bestFit="1" customWidth="1"/>
    <col min="11535" max="11535" width="10" bestFit="1" customWidth="1"/>
    <col min="11536" max="11536" width="14.5703125" bestFit="1" customWidth="1"/>
    <col min="11537" max="11537" width="111.28515625" bestFit="1" customWidth="1"/>
    <col min="11777" max="11777" width="10.42578125" bestFit="1" customWidth="1"/>
    <col min="11778" max="11778" width="66.140625" bestFit="1" customWidth="1"/>
    <col min="11779" max="11779" width="73" bestFit="1" customWidth="1"/>
    <col min="11780" max="11780" width="20.28515625" bestFit="1" customWidth="1"/>
    <col min="11781" max="11781" width="19.7109375" bestFit="1" customWidth="1"/>
    <col min="11782" max="11782" width="7.5703125" bestFit="1" customWidth="1"/>
    <col min="11783" max="11783" width="20.7109375" bestFit="1" customWidth="1"/>
    <col min="11784" max="11784" width="52.28515625" bestFit="1" customWidth="1"/>
    <col min="11785" max="11785" width="18" bestFit="1" customWidth="1"/>
    <col min="11786" max="11786" width="17.5703125" bestFit="1" customWidth="1"/>
    <col min="11787" max="11787" width="20.5703125" bestFit="1" customWidth="1"/>
    <col min="11788" max="11788" width="12.5703125" bestFit="1" customWidth="1"/>
    <col min="11789" max="11789" width="34.7109375" bestFit="1" customWidth="1"/>
    <col min="11790" max="11790" width="16.85546875" bestFit="1" customWidth="1"/>
    <col min="11791" max="11791" width="10" bestFit="1" customWidth="1"/>
    <col min="11792" max="11792" width="14.5703125" bestFit="1" customWidth="1"/>
    <col min="11793" max="11793" width="111.28515625" bestFit="1" customWidth="1"/>
    <col min="12033" max="12033" width="10.42578125" bestFit="1" customWidth="1"/>
    <col min="12034" max="12034" width="66.140625" bestFit="1" customWidth="1"/>
    <col min="12035" max="12035" width="73" bestFit="1" customWidth="1"/>
    <col min="12036" max="12036" width="20.28515625" bestFit="1" customWidth="1"/>
    <col min="12037" max="12037" width="19.7109375" bestFit="1" customWidth="1"/>
    <col min="12038" max="12038" width="7.5703125" bestFit="1" customWidth="1"/>
    <col min="12039" max="12039" width="20.7109375" bestFit="1" customWidth="1"/>
    <col min="12040" max="12040" width="52.28515625" bestFit="1" customWidth="1"/>
    <col min="12041" max="12041" width="18" bestFit="1" customWidth="1"/>
    <col min="12042" max="12042" width="17.5703125" bestFit="1" customWidth="1"/>
    <col min="12043" max="12043" width="20.5703125" bestFit="1" customWidth="1"/>
    <col min="12044" max="12044" width="12.5703125" bestFit="1" customWidth="1"/>
    <col min="12045" max="12045" width="34.7109375" bestFit="1" customWidth="1"/>
    <col min="12046" max="12046" width="16.85546875" bestFit="1" customWidth="1"/>
    <col min="12047" max="12047" width="10" bestFit="1" customWidth="1"/>
    <col min="12048" max="12048" width="14.5703125" bestFit="1" customWidth="1"/>
    <col min="12049" max="12049" width="111.28515625" bestFit="1" customWidth="1"/>
    <col min="12289" max="12289" width="10.42578125" bestFit="1" customWidth="1"/>
    <col min="12290" max="12290" width="66.140625" bestFit="1" customWidth="1"/>
    <col min="12291" max="12291" width="73" bestFit="1" customWidth="1"/>
    <col min="12292" max="12292" width="20.28515625" bestFit="1" customWidth="1"/>
    <col min="12293" max="12293" width="19.7109375" bestFit="1" customWidth="1"/>
    <col min="12294" max="12294" width="7.5703125" bestFit="1" customWidth="1"/>
    <col min="12295" max="12295" width="20.7109375" bestFit="1" customWidth="1"/>
    <col min="12296" max="12296" width="52.28515625" bestFit="1" customWidth="1"/>
    <col min="12297" max="12297" width="18" bestFit="1" customWidth="1"/>
    <col min="12298" max="12298" width="17.5703125" bestFit="1" customWidth="1"/>
    <col min="12299" max="12299" width="20.5703125" bestFit="1" customWidth="1"/>
    <col min="12300" max="12300" width="12.5703125" bestFit="1" customWidth="1"/>
    <col min="12301" max="12301" width="34.7109375" bestFit="1" customWidth="1"/>
    <col min="12302" max="12302" width="16.85546875" bestFit="1" customWidth="1"/>
    <col min="12303" max="12303" width="10" bestFit="1" customWidth="1"/>
    <col min="12304" max="12304" width="14.5703125" bestFit="1" customWidth="1"/>
    <col min="12305" max="12305" width="111.28515625" bestFit="1" customWidth="1"/>
    <col min="12545" max="12545" width="10.42578125" bestFit="1" customWidth="1"/>
    <col min="12546" max="12546" width="66.140625" bestFit="1" customWidth="1"/>
    <col min="12547" max="12547" width="73" bestFit="1" customWidth="1"/>
    <col min="12548" max="12548" width="20.28515625" bestFit="1" customWidth="1"/>
    <col min="12549" max="12549" width="19.7109375" bestFit="1" customWidth="1"/>
    <col min="12550" max="12550" width="7.5703125" bestFit="1" customWidth="1"/>
    <col min="12551" max="12551" width="20.7109375" bestFit="1" customWidth="1"/>
    <col min="12552" max="12552" width="52.28515625" bestFit="1" customWidth="1"/>
    <col min="12553" max="12553" width="18" bestFit="1" customWidth="1"/>
    <col min="12554" max="12554" width="17.5703125" bestFit="1" customWidth="1"/>
    <col min="12555" max="12555" width="20.5703125" bestFit="1" customWidth="1"/>
    <col min="12556" max="12556" width="12.5703125" bestFit="1" customWidth="1"/>
    <col min="12557" max="12557" width="34.7109375" bestFit="1" customWidth="1"/>
    <col min="12558" max="12558" width="16.85546875" bestFit="1" customWidth="1"/>
    <col min="12559" max="12559" width="10" bestFit="1" customWidth="1"/>
    <col min="12560" max="12560" width="14.5703125" bestFit="1" customWidth="1"/>
    <col min="12561" max="12561" width="111.28515625" bestFit="1" customWidth="1"/>
    <col min="12801" max="12801" width="10.42578125" bestFit="1" customWidth="1"/>
    <col min="12802" max="12802" width="66.140625" bestFit="1" customWidth="1"/>
    <col min="12803" max="12803" width="73" bestFit="1" customWidth="1"/>
    <col min="12804" max="12804" width="20.28515625" bestFit="1" customWidth="1"/>
    <col min="12805" max="12805" width="19.7109375" bestFit="1" customWidth="1"/>
    <col min="12806" max="12806" width="7.5703125" bestFit="1" customWidth="1"/>
    <col min="12807" max="12807" width="20.7109375" bestFit="1" customWidth="1"/>
    <col min="12808" max="12808" width="52.28515625" bestFit="1" customWidth="1"/>
    <col min="12809" max="12809" width="18" bestFit="1" customWidth="1"/>
    <col min="12810" max="12810" width="17.5703125" bestFit="1" customWidth="1"/>
    <col min="12811" max="12811" width="20.5703125" bestFit="1" customWidth="1"/>
    <col min="12812" max="12812" width="12.5703125" bestFit="1" customWidth="1"/>
    <col min="12813" max="12813" width="34.7109375" bestFit="1" customWidth="1"/>
    <col min="12814" max="12814" width="16.85546875" bestFit="1" customWidth="1"/>
    <col min="12815" max="12815" width="10" bestFit="1" customWidth="1"/>
    <col min="12816" max="12816" width="14.5703125" bestFit="1" customWidth="1"/>
    <col min="12817" max="12817" width="111.28515625" bestFit="1" customWidth="1"/>
    <col min="13057" max="13057" width="10.42578125" bestFit="1" customWidth="1"/>
    <col min="13058" max="13058" width="66.140625" bestFit="1" customWidth="1"/>
    <col min="13059" max="13059" width="73" bestFit="1" customWidth="1"/>
    <col min="13060" max="13060" width="20.28515625" bestFit="1" customWidth="1"/>
    <col min="13061" max="13061" width="19.7109375" bestFit="1" customWidth="1"/>
    <col min="13062" max="13062" width="7.5703125" bestFit="1" customWidth="1"/>
    <col min="13063" max="13063" width="20.7109375" bestFit="1" customWidth="1"/>
    <col min="13064" max="13064" width="52.28515625" bestFit="1" customWidth="1"/>
    <col min="13065" max="13065" width="18" bestFit="1" customWidth="1"/>
    <col min="13066" max="13066" width="17.5703125" bestFit="1" customWidth="1"/>
    <col min="13067" max="13067" width="20.5703125" bestFit="1" customWidth="1"/>
    <col min="13068" max="13068" width="12.5703125" bestFit="1" customWidth="1"/>
    <col min="13069" max="13069" width="34.7109375" bestFit="1" customWidth="1"/>
    <col min="13070" max="13070" width="16.85546875" bestFit="1" customWidth="1"/>
    <col min="13071" max="13071" width="10" bestFit="1" customWidth="1"/>
    <col min="13072" max="13072" width="14.5703125" bestFit="1" customWidth="1"/>
    <col min="13073" max="13073" width="111.28515625" bestFit="1" customWidth="1"/>
    <col min="13313" max="13313" width="10.42578125" bestFit="1" customWidth="1"/>
    <col min="13314" max="13314" width="66.140625" bestFit="1" customWidth="1"/>
    <col min="13315" max="13315" width="73" bestFit="1" customWidth="1"/>
    <col min="13316" max="13316" width="20.28515625" bestFit="1" customWidth="1"/>
    <col min="13317" max="13317" width="19.7109375" bestFit="1" customWidth="1"/>
    <col min="13318" max="13318" width="7.5703125" bestFit="1" customWidth="1"/>
    <col min="13319" max="13319" width="20.7109375" bestFit="1" customWidth="1"/>
    <col min="13320" max="13320" width="52.28515625" bestFit="1" customWidth="1"/>
    <col min="13321" max="13321" width="18" bestFit="1" customWidth="1"/>
    <col min="13322" max="13322" width="17.5703125" bestFit="1" customWidth="1"/>
    <col min="13323" max="13323" width="20.5703125" bestFit="1" customWidth="1"/>
    <col min="13324" max="13324" width="12.5703125" bestFit="1" customWidth="1"/>
    <col min="13325" max="13325" width="34.7109375" bestFit="1" customWidth="1"/>
    <col min="13326" max="13326" width="16.85546875" bestFit="1" customWidth="1"/>
    <col min="13327" max="13327" width="10" bestFit="1" customWidth="1"/>
    <col min="13328" max="13328" width="14.5703125" bestFit="1" customWidth="1"/>
    <col min="13329" max="13329" width="111.28515625" bestFit="1" customWidth="1"/>
    <col min="13569" max="13569" width="10.42578125" bestFit="1" customWidth="1"/>
    <col min="13570" max="13570" width="66.140625" bestFit="1" customWidth="1"/>
    <col min="13571" max="13571" width="73" bestFit="1" customWidth="1"/>
    <col min="13572" max="13572" width="20.28515625" bestFit="1" customWidth="1"/>
    <col min="13573" max="13573" width="19.7109375" bestFit="1" customWidth="1"/>
    <col min="13574" max="13574" width="7.5703125" bestFit="1" customWidth="1"/>
    <col min="13575" max="13575" width="20.7109375" bestFit="1" customWidth="1"/>
    <col min="13576" max="13576" width="52.28515625" bestFit="1" customWidth="1"/>
    <col min="13577" max="13577" width="18" bestFit="1" customWidth="1"/>
    <col min="13578" max="13578" width="17.5703125" bestFit="1" customWidth="1"/>
    <col min="13579" max="13579" width="20.5703125" bestFit="1" customWidth="1"/>
    <col min="13580" max="13580" width="12.5703125" bestFit="1" customWidth="1"/>
    <col min="13581" max="13581" width="34.7109375" bestFit="1" customWidth="1"/>
    <col min="13582" max="13582" width="16.85546875" bestFit="1" customWidth="1"/>
    <col min="13583" max="13583" width="10" bestFit="1" customWidth="1"/>
    <col min="13584" max="13584" width="14.5703125" bestFit="1" customWidth="1"/>
    <col min="13585" max="13585" width="111.28515625" bestFit="1" customWidth="1"/>
    <col min="13825" max="13825" width="10.42578125" bestFit="1" customWidth="1"/>
    <col min="13826" max="13826" width="66.140625" bestFit="1" customWidth="1"/>
    <col min="13827" max="13827" width="73" bestFit="1" customWidth="1"/>
    <col min="13828" max="13828" width="20.28515625" bestFit="1" customWidth="1"/>
    <col min="13829" max="13829" width="19.7109375" bestFit="1" customWidth="1"/>
    <col min="13830" max="13830" width="7.5703125" bestFit="1" customWidth="1"/>
    <col min="13831" max="13831" width="20.7109375" bestFit="1" customWidth="1"/>
    <col min="13832" max="13832" width="52.28515625" bestFit="1" customWidth="1"/>
    <col min="13833" max="13833" width="18" bestFit="1" customWidth="1"/>
    <col min="13834" max="13834" width="17.5703125" bestFit="1" customWidth="1"/>
    <col min="13835" max="13835" width="20.5703125" bestFit="1" customWidth="1"/>
    <col min="13836" max="13836" width="12.5703125" bestFit="1" customWidth="1"/>
    <col min="13837" max="13837" width="34.7109375" bestFit="1" customWidth="1"/>
    <col min="13838" max="13838" width="16.85546875" bestFit="1" customWidth="1"/>
    <col min="13839" max="13839" width="10" bestFit="1" customWidth="1"/>
    <col min="13840" max="13840" width="14.5703125" bestFit="1" customWidth="1"/>
    <col min="13841" max="13841" width="111.28515625" bestFit="1" customWidth="1"/>
    <col min="14081" max="14081" width="10.42578125" bestFit="1" customWidth="1"/>
    <col min="14082" max="14082" width="66.140625" bestFit="1" customWidth="1"/>
    <col min="14083" max="14083" width="73" bestFit="1" customWidth="1"/>
    <col min="14084" max="14084" width="20.28515625" bestFit="1" customWidth="1"/>
    <col min="14085" max="14085" width="19.7109375" bestFit="1" customWidth="1"/>
    <col min="14086" max="14086" width="7.5703125" bestFit="1" customWidth="1"/>
    <col min="14087" max="14087" width="20.7109375" bestFit="1" customWidth="1"/>
    <col min="14088" max="14088" width="52.28515625" bestFit="1" customWidth="1"/>
    <col min="14089" max="14089" width="18" bestFit="1" customWidth="1"/>
    <col min="14090" max="14090" width="17.5703125" bestFit="1" customWidth="1"/>
    <col min="14091" max="14091" width="20.5703125" bestFit="1" customWidth="1"/>
    <col min="14092" max="14092" width="12.5703125" bestFit="1" customWidth="1"/>
    <col min="14093" max="14093" width="34.7109375" bestFit="1" customWidth="1"/>
    <col min="14094" max="14094" width="16.85546875" bestFit="1" customWidth="1"/>
    <col min="14095" max="14095" width="10" bestFit="1" customWidth="1"/>
    <col min="14096" max="14096" width="14.5703125" bestFit="1" customWidth="1"/>
    <col min="14097" max="14097" width="111.28515625" bestFit="1" customWidth="1"/>
    <col min="14337" max="14337" width="10.42578125" bestFit="1" customWidth="1"/>
    <col min="14338" max="14338" width="66.140625" bestFit="1" customWidth="1"/>
    <col min="14339" max="14339" width="73" bestFit="1" customWidth="1"/>
    <col min="14340" max="14340" width="20.28515625" bestFit="1" customWidth="1"/>
    <col min="14341" max="14341" width="19.7109375" bestFit="1" customWidth="1"/>
    <col min="14342" max="14342" width="7.5703125" bestFit="1" customWidth="1"/>
    <col min="14343" max="14343" width="20.7109375" bestFit="1" customWidth="1"/>
    <col min="14344" max="14344" width="52.28515625" bestFit="1" customWidth="1"/>
    <col min="14345" max="14345" width="18" bestFit="1" customWidth="1"/>
    <col min="14346" max="14346" width="17.5703125" bestFit="1" customWidth="1"/>
    <col min="14347" max="14347" width="20.5703125" bestFit="1" customWidth="1"/>
    <col min="14348" max="14348" width="12.5703125" bestFit="1" customWidth="1"/>
    <col min="14349" max="14349" width="34.7109375" bestFit="1" customWidth="1"/>
    <col min="14350" max="14350" width="16.85546875" bestFit="1" customWidth="1"/>
    <col min="14351" max="14351" width="10" bestFit="1" customWidth="1"/>
    <col min="14352" max="14352" width="14.5703125" bestFit="1" customWidth="1"/>
    <col min="14353" max="14353" width="111.28515625" bestFit="1" customWidth="1"/>
    <col min="14593" max="14593" width="10.42578125" bestFit="1" customWidth="1"/>
    <col min="14594" max="14594" width="66.140625" bestFit="1" customWidth="1"/>
    <col min="14595" max="14595" width="73" bestFit="1" customWidth="1"/>
    <col min="14596" max="14596" width="20.28515625" bestFit="1" customWidth="1"/>
    <col min="14597" max="14597" width="19.7109375" bestFit="1" customWidth="1"/>
    <col min="14598" max="14598" width="7.5703125" bestFit="1" customWidth="1"/>
    <col min="14599" max="14599" width="20.7109375" bestFit="1" customWidth="1"/>
    <col min="14600" max="14600" width="52.28515625" bestFit="1" customWidth="1"/>
    <col min="14601" max="14601" width="18" bestFit="1" customWidth="1"/>
    <col min="14602" max="14602" width="17.5703125" bestFit="1" customWidth="1"/>
    <col min="14603" max="14603" width="20.5703125" bestFit="1" customWidth="1"/>
    <col min="14604" max="14604" width="12.5703125" bestFit="1" customWidth="1"/>
    <col min="14605" max="14605" width="34.7109375" bestFit="1" customWidth="1"/>
    <col min="14606" max="14606" width="16.85546875" bestFit="1" customWidth="1"/>
    <col min="14607" max="14607" width="10" bestFit="1" customWidth="1"/>
    <col min="14608" max="14608" width="14.5703125" bestFit="1" customWidth="1"/>
    <col min="14609" max="14609" width="111.28515625" bestFit="1" customWidth="1"/>
    <col min="14849" max="14849" width="10.42578125" bestFit="1" customWidth="1"/>
    <col min="14850" max="14850" width="66.140625" bestFit="1" customWidth="1"/>
    <col min="14851" max="14851" width="73" bestFit="1" customWidth="1"/>
    <col min="14852" max="14852" width="20.28515625" bestFit="1" customWidth="1"/>
    <col min="14853" max="14853" width="19.7109375" bestFit="1" customWidth="1"/>
    <col min="14854" max="14854" width="7.5703125" bestFit="1" customWidth="1"/>
    <col min="14855" max="14855" width="20.7109375" bestFit="1" customWidth="1"/>
    <col min="14856" max="14856" width="52.28515625" bestFit="1" customWidth="1"/>
    <col min="14857" max="14857" width="18" bestFit="1" customWidth="1"/>
    <col min="14858" max="14858" width="17.5703125" bestFit="1" customWidth="1"/>
    <col min="14859" max="14859" width="20.5703125" bestFit="1" customWidth="1"/>
    <col min="14860" max="14860" width="12.5703125" bestFit="1" customWidth="1"/>
    <col min="14861" max="14861" width="34.7109375" bestFit="1" customWidth="1"/>
    <col min="14862" max="14862" width="16.85546875" bestFit="1" customWidth="1"/>
    <col min="14863" max="14863" width="10" bestFit="1" customWidth="1"/>
    <col min="14864" max="14864" width="14.5703125" bestFit="1" customWidth="1"/>
    <col min="14865" max="14865" width="111.28515625" bestFit="1" customWidth="1"/>
    <col min="15105" max="15105" width="10.42578125" bestFit="1" customWidth="1"/>
    <col min="15106" max="15106" width="66.140625" bestFit="1" customWidth="1"/>
    <col min="15107" max="15107" width="73" bestFit="1" customWidth="1"/>
    <col min="15108" max="15108" width="20.28515625" bestFit="1" customWidth="1"/>
    <col min="15109" max="15109" width="19.7109375" bestFit="1" customWidth="1"/>
    <col min="15110" max="15110" width="7.5703125" bestFit="1" customWidth="1"/>
    <col min="15111" max="15111" width="20.7109375" bestFit="1" customWidth="1"/>
    <col min="15112" max="15112" width="52.28515625" bestFit="1" customWidth="1"/>
    <col min="15113" max="15113" width="18" bestFit="1" customWidth="1"/>
    <col min="15114" max="15114" width="17.5703125" bestFit="1" customWidth="1"/>
    <col min="15115" max="15115" width="20.5703125" bestFit="1" customWidth="1"/>
    <col min="15116" max="15116" width="12.5703125" bestFit="1" customWidth="1"/>
    <col min="15117" max="15117" width="34.7109375" bestFit="1" customWidth="1"/>
    <col min="15118" max="15118" width="16.85546875" bestFit="1" customWidth="1"/>
    <col min="15119" max="15119" width="10" bestFit="1" customWidth="1"/>
    <col min="15120" max="15120" width="14.5703125" bestFit="1" customWidth="1"/>
    <col min="15121" max="15121" width="111.28515625" bestFit="1" customWidth="1"/>
    <col min="15361" max="15361" width="10.42578125" bestFit="1" customWidth="1"/>
    <col min="15362" max="15362" width="66.140625" bestFit="1" customWidth="1"/>
    <col min="15363" max="15363" width="73" bestFit="1" customWidth="1"/>
    <col min="15364" max="15364" width="20.28515625" bestFit="1" customWidth="1"/>
    <col min="15365" max="15365" width="19.7109375" bestFit="1" customWidth="1"/>
    <col min="15366" max="15366" width="7.5703125" bestFit="1" customWidth="1"/>
    <col min="15367" max="15367" width="20.7109375" bestFit="1" customWidth="1"/>
    <col min="15368" max="15368" width="52.28515625" bestFit="1" customWidth="1"/>
    <col min="15369" max="15369" width="18" bestFit="1" customWidth="1"/>
    <col min="15370" max="15370" width="17.5703125" bestFit="1" customWidth="1"/>
    <col min="15371" max="15371" width="20.5703125" bestFit="1" customWidth="1"/>
    <col min="15372" max="15372" width="12.5703125" bestFit="1" customWidth="1"/>
    <col min="15373" max="15373" width="34.7109375" bestFit="1" customWidth="1"/>
    <col min="15374" max="15374" width="16.85546875" bestFit="1" customWidth="1"/>
    <col min="15375" max="15375" width="10" bestFit="1" customWidth="1"/>
    <col min="15376" max="15376" width="14.5703125" bestFit="1" customWidth="1"/>
    <col min="15377" max="15377" width="111.28515625" bestFit="1" customWidth="1"/>
    <col min="15617" max="15617" width="10.42578125" bestFit="1" customWidth="1"/>
    <col min="15618" max="15618" width="66.140625" bestFit="1" customWidth="1"/>
    <col min="15619" max="15619" width="73" bestFit="1" customWidth="1"/>
    <col min="15620" max="15620" width="20.28515625" bestFit="1" customWidth="1"/>
    <col min="15621" max="15621" width="19.7109375" bestFit="1" customWidth="1"/>
    <col min="15622" max="15622" width="7.5703125" bestFit="1" customWidth="1"/>
    <col min="15623" max="15623" width="20.7109375" bestFit="1" customWidth="1"/>
    <col min="15624" max="15624" width="52.28515625" bestFit="1" customWidth="1"/>
    <col min="15625" max="15625" width="18" bestFit="1" customWidth="1"/>
    <col min="15626" max="15626" width="17.5703125" bestFit="1" customWidth="1"/>
    <col min="15627" max="15627" width="20.5703125" bestFit="1" customWidth="1"/>
    <col min="15628" max="15628" width="12.5703125" bestFit="1" customWidth="1"/>
    <col min="15629" max="15629" width="34.7109375" bestFit="1" customWidth="1"/>
    <col min="15630" max="15630" width="16.85546875" bestFit="1" customWidth="1"/>
    <col min="15631" max="15631" width="10" bestFit="1" customWidth="1"/>
    <col min="15632" max="15632" width="14.5703125" bestFit="1" customWidth="1"/>
    <col min="15633" max="15633" width="111.28515625" bestFit="1" customWidth="1"/>
    <col min="15873" max="15873" width="10.42578125" bestFit="1" customWidth="1"/>
    <col min="15874" max="15874" width="66.140625" bestFit="1" customWidth="1"/>
    <col min="15875" max="15875" width="73" bestFit="1" customWidth="1"/>
    <col min="15876" max="15876" width="20.28515625" bestFit="1" customWidth="1"/>
    <col min="15877" max="15877" width="19.7109375" bestFit="1" customWidth="1"/>
    <col min="15878" max="15878" width="7.5703125" bestFit="1" customWidth="1"/>
    <col min="15879" max="15879" width="20.7109375" bestFit="1" customWidth="1"/>
    <col min="15880" max="15880" width="52.28515625" bestFit="1" customWidth="1"/>
    <col min="15881" max="15881" width="18" bestFit="1" customWidth="1"/>
    <col min="15882" max="15882" width="17.5703125" bestFit="1" customWidth="1"/>
    <col min="15883" max="15883" width="20.5703125" bestFit="1" customWidth="1"/>
    <col min="15884" max="15884" width="12.5703125" bestFit="1" customWidth="1"/>
    <col min="15885" max="15885" width="34.7109375" bestFit="1" customWidth="1"/>
    <col min="15886" max="15886" width="16.85546875" bestFit="1" customWidth="1"/>
    <col min="15887" max="15887" width="10" bestFit="1" customWidth="1"/>
    <col min="15888" max="15888" width="14.5703125" bestFit="1" customWidth="1"/>
    <col min="15889" max="15889" width="111.28515625" bestFit="1" customWidth="1"/>
    <col min="16129" max="16129" width="10.42578125" bestFit="1" customWidth="1"/>
    <col min="16130" max="16130" width="66.140625" bestFit="1" customWidth="1"/>
    <col min="16131" max="16131" width="73" bestFit="1" customWidth="1"/>
    <col min="16132" max="16132" width="20.28515625" bestFit="1" customWidth="1"/>
    <col min="16133" max="16133" width="19.7109375" bestFit="1" customWidth="1"/>
    <col min="16134" max="16134" width="7.5703125" bestFit="1" customWidth="1"/>
    <col min="16135" max="16135" width="20.7109375" bestFit="1" customWidth="1"/>
    <col min="16136" max="16136" width="52.28515625" bestFit="1" customWidth="1"/>
    <col min="16137" max="16137" width="18" bestFit="1" customWidth="1"/>
    <col min="16138" max="16138" width="17.5703125" bestFit="1" customWidth="1"/>
    <col min="16139" max="16139" width="20.5703125" bestFit="1" customWidth="1"/>
    <col min="16140" max="16140" width="12.5703125" bestFit="1" customWidth="1"/>
    <col min="16141" max="16141" width="34.7109375" bestFit="1" customWidth="1"/>
    <col min="16142" max="16142" width="16.85546875" bestFit="1" customWidth="1"/>
    <col min="16143" max="16143" width="10" bestFit="1" customWidth="1"/>
    <col min="16144" max="16144" width="14.5703125" bestFit="1" customWidth="1"/>
    <col min="16145" max="16145" width="111.28515625" bestFit="1" customWidth="1"/>
  </cols>
  <sheetData>
    <row r="1" spans="1:17" ht="24.95" customHeight="1" x14ac:dyDescent="0.25">
      <c r="A1" s="1" t="s">
        <v>0</v>
      </c>
      <c r="B1" s="1" t="s">
        <v>1</v>
      </c>
      <c r="C1" s="1" t="s">
        <v>2</v>
      </c>
      <c r="D1" s="1" t="s">
        <v>5152</v>
      </c>
      <c r="E1" s="1" t="s">
        <v>5153</v>
      </c>
      <c r="F1" s="1" t="s">
        <v>5154</v>
      </c>
      <c r="G1" s="1" t="s">
        <v>3</v>
      </c>
      <c r="H1" s="1" t="s">
        <v>2212</v>
      </c>
      <c r="I1" s="1" t="s">
        <v>5922</v>
      </c>
      <c r="J1" s="1" t="s">
        <v>4</v>
      </c>
      <c r="K1" s="1" t="s">
        <v>5</v>
      </c>
      <c r="L1" s="1" t="s">
        <v>6</v>
      </c>
      <c r="M1" s="1" t="s">
        <v>2205</v>
      </c>
      <c r="N1" s="1" t="s">
        <v>2206</v>
      </c>
      <c r="O1" s="1" t="s">
        <v>2207</v>
      </c>
      <c r="P1" s="1" t="s">
        <v>2208</v>
      </c>
      <c r="Q1" s="1" t="s">
        <v>9</v>
      </c>
    </row>
    <row r="2" spans="1:17" x14ac:dyDescent="0.25">
      <c r="A2" s="2" t="s">
        <v>2806</v>
      </c>
      <c r="B2" s="2" t="s">
        <v>2807</v>
      </c>
      <c r="C2" s="3"/>
      <c r="D2" s="4">
        <v>0</v>
      </c>
      <c r="E2" s="4">
        <v>0</v>
      </c>
      <c r="F2" s="4">
        <v>0</v>
      </c>
      <c r="G2" s="4">
        <v>8.6999999999999993</v>
      </c>
      <c r="H2" s="2" t="s">
        <v>2805</v>
      </c>
      <c r="I2" s="4">
        <v>5.7750000000000004</v>
      </c>
      <c r="J2" s="2" t="b">
        <v>0</v>
      </c>
      <c r="K2" s="2" t="s">
        <v>4686</v>
      </c>
      <c r="L2" s="2" t="s">
        <v>27</v>
      </c>
      <c r="M2" s="2"/>
      <c r="N2" s="2"/>
      <c r="O2" s="2"/>
      <c r="P2" s="2"/>
      <c r="Q2" s="2"/>
    </row>
    <row r="3" spans="1:17" x14ac:dyDescent="0.25">
      <c r="A3" s="2" t="s">
        <v>2810</v>
      </c>
      <c r="B3" s="2" t="s">
        <v>2811</v>
      </c>
      <c r="C3" s="3"/>
      <c r="D3" s="4">
        <v>0</v>
      </c>
      <c r="E3" s="4">
        <v>0</v>
      </c>
      <c r="F3" s="4">
        <v>0</v>
      </c>
      <c r="G3" s="4">
        <v>16.8</v>
      </c>
      <c r="H3" s="2" t="s">
        <v>2805</v>
      </c>
      <c r="I3" s="4">
        <v>11.163</v>
      </c>
      <c r="J3" s="2" t="b">
        <v>0</v>
      </c>
      <c r="K3" s="2" t="s">
        <v>4686</v>
      </c>
      <c r="L3" s="2" t="s">
        <v>27</v>
      </c>
      <c r="M3" s="2"/>
      <c r="N3" s="2"/>
      <c r="O3" s="2"/>
      <c r="P3" s="2"/>
      <c r="Q3" s="2"/>
    </row>
    <row r="4" spans="1:17" x14ac:dyDescent="0.25">
      <c r="A4" s="2" t="s">
        <v>3336</v>
      </c>
      <c r="B4" s="2" t="s">
        <v>3337</v>
      </c>
      <c r="C4" s="3"/>
      <c r="D4" s="4">
        <v>0</v>
      </c>
      <c r="E4" s="4">
        <v>0</v>
      </c>
      <c r="F4" s="4">
        <v>0</v>
      </c>
      <c r="G4" s="4">
        <v>5.8</v>
      </c>
      <c r="H4" s="2" t="s">
        <v>2215</v>
      </c>
      <c r="I4" s="4">
        <v>3.8860000000000001</v>
      </c>
      <c r="J4" s="2" t="b">
        <v>0</v>
      </c>
      <c r="K4" s="2" t="s">
        <v>4686</v>
      </c>
      <c r="L4" s="2" t="s">
        <v>27</v>
      </c>
      <c r="M4" s="2"/>
      <c r="N4" s="2"/>
      <c r="O4" s="2"/>
      <c r="P4" s="2"/>
      <c r="Q4" s="2"/>
    </row>
    <row r="5" spans="1:17" x14ac:dyDescent="0.25">
      <c r="A5" s="2" t="s">
        <v>3467</v>
      </c>
      <c r="B5" s="2" t="s">
        <v>3468</v>
      </c>
      <c r="C5" s="3"/>
      <c r="D5" s="4">
        <v>0</v>
      </c>
      <c r="E5" s="4">
        <v>0</v>
      </c>
      <c r="F5" s="4">
        <v>0</v>
      </c>
      <c r="G5" s="4">
        <v>6.1</v>
      </c>
      <c r="H5" s="2" t="s">
        <v>2215</v>
      </c>
      <c r="I5" s="4">
        <v>4.0759999999999996</v>
      </c>
      <c r="J5" s="2" t="b">
        <v>0</v>
      </c>
      <c r="K5" s="2" t="s">
        <v>4686</v>
      </c>
      <c r="L5" s="2" t="s">
        <v>27</v>
      </c>
      <c r="M5" s="2"/>
      <c r="N5" s="2"/>
      <c r="O5" s="2"/>
      <c r="P5" s="2"/>
      <c r="Q5" s="2"/>
    </row>
    <row r="6" spans="1:17" x14ac:dyDescent="0.25">
      <c r="A6" s="2" t="s">
        <v>3554</v>
      </c>
      <c r="B6" s="2" t="s">
        <v>3555</v>
      </c>
      <c r="C6" s="3"/>
      <c r="D6" s="4">
        <v>0</v>
      </c>
      <c r="E6" s="4">
        <v>0</v>
      </c>
      <c r="F6" s="4">
        <v>0</v>
      </c>
      <c r="G6" s="4">
        <v>29.95</v>
      </c>
      <c r="H6" s="2" t="s">
        <v>2805</v>
      </c>
      <c r="I6" s="4">
        <v>22.326000000000001</v>
      </c>
      <c r="J6" s="2" t="b">
        <v>0</v>
      </c>
      <c r="K6" s="2" t="s">
        <v>4686</v>
      </c>
      <c r="L6" s="2" t="s">
        <v>27</v>
      </c>
      <c r="M6" s="2"/>
      <c r="N6" s="2"/>
      <c r="O6" s="2"/>
      <c r="P6" s="2"/>
      <c r="Q6" s="2"/>
    </row>
    <row r="7" spans="1:17" x14ac:dyDescent="0.25">
      <c r="A7" s="2" t="s">
        <v>3556</v>
      </c>
      <c r="B7" s="2" t="s">
        <v>3557</v>
      </c>
      <c r="C7" s="3"/>
      <c r="D7" s="4">
        <v>0</v>
      </c>
      <c r="E7" s="4">
        <v>0</v>
      </c>
      <c r="F7" s="4">
        <v>0</v>
      </c>
      <c r="G7" s="4">
        <v>49.95</v>
      </c>
      <c r="H7" s="2" t="s">
        <v>2805</v>
      </c>
      <c r="I7" s="4">
        <v>30.102</v>
      </c>
      <c r="J7" s="2" t="b">
        <v>0</v>
      </c>
      <c r="K7" s="2" t="s">
        <v>4686</v>
      </c>
      <c r="L7" s="2" t="s">
        <v>27</v>
      </c>
      <c r="M7" s="2"/>
      <c r="N7" s="2"/>
      <c r="O7" s="2"/>
      <c r="P7" s="2"/>
      <c r="Q7" s="2"/>
    </row>
    <row r="8" spans="1:17" x14ac:dyDescent="0.25">
      <c r="A8" s="2" t="s">
        <v>3571</v>
      </c>
      <c r="B8" s="2" t="s">
        <v>3572</v>
      </c>
      <c r="C8" s="3"/>
      <c r="D8" s="4">
        <v>0</v>
      </c>
      <c r="E8" s="4">
        <v>0</v>
      </c>
      <c r="F8" s="4">
        <v>0</v>
      </c>
      <c r="G8" s="4">
        <v>12.9</v>
      </c>
      <c r="H8" s="2" t="s">
        <v>2805</v>
      </c>
      <c r="I8" s="4">
        <v>9.0839999999999996</v>
      </c>
      <c r="J8" s="2" t="b">
        <v>0</v>
      </c>
      <c r="K8" s="2" t="s">
        <v>4686</v>
      </c>
      <c r="L8" s="2" t="s">
        <v>27</v>
      </c>
      <c r="M8" s="2"/>
      <c r="N8" s="2"/>
      <c r="O8" s="2"/>
      <c r="P8" s="2"/>
      <c r="Q8" s="2"/>
    </row>
    <row r="9" spans="1:17" x14ac:dyDescent="0.25">
      <c r="A9" s="2" t="s">
        <v>3636</v>
      </c>
      <c r="B9" s="2" t="s">
        <v>3637</v>
      </c>
      <c r="C9" s="3"/>
      <c r="D9" s="4">
        <v>0</v>
      </c>
      <c r="E9" s="4">
        <v>0</v>
      </c>
      <c r="F9" s="4">
        <v>0</v>
      </c>
      <c r="G9" s="4">
        <v>11.3</v>
      </c>
      <c r="H9" s="2" t="s">
        <v>2215</v>
      </c>
      <c r="I9" s="4">
        <v>7.5830000000000002</v>
      </c>
      <c r="J9" s="2" t="b">
        <v>0</v>
      </c>
      <c r="K9" s="2" t="s">
        <v>4686</v>
      </c>
      <c r="L9" s="2" t="s">
        <v>27</v>
      </c>
      <c r="M9" s="2"/>
      <c r="N9" s="2"/>
      <c r="O9" s="2"/>
      <c r="P9" s="2"/>
      <c r="Q9" s="2"/>
    </row>
    <row r="10" spans="1:17" x14ac:dyDescent="0.25">
      <c r="A10" s="2" t="s">
        <v>3879</v>
      </c>
      <c r="B10" s="2" t="s">
        <v>3880</v>
      </c>
      <c r="C10" s="3"/>
      <c r="D10" s="4">
        <v>0</v>
      </c>
      <c r="E10" s="4">
        <v>0</v>
      </c>
      <c r="F10" s="4">
        <v>0</v>
      </c>
      <c r="G10" s="4">
        <v>7.95</v>
      </c>
      <c r="H10" s="2" t="s">
        <v>3878</v>
      </c>
      <c r="I10" s="4">
        <v>4.4000000000000004</v>
      </c>
      <c r="J10" s="2" t="b">
        <v>0</v>
      </c>
      <c r="K10" s="2" t="s">
        <v>4687</v>
      </c>
      <c r="L10" s="2" t="s">
        <v>10</v>
      </c>
      <c r="M10" s="2"/>
      <c r="N10" s="2"/>
      <c r="O10" s="2" t="s">
        <v>2306</v>
      </c>
      <c r="P10" s="2" t="s">
        <v>4688</v>
      </c>
      <c r="Q10" s="2"/>
    </row>
    <row r="11" spans="1:17" x14ac:dyDescent="0.25">
      <c r="A11" s="2" t="s">
        <v>3876</v>
      </c>
      <c r="B11" s="2" t="s">
        <v>3877</v>
      </c>
      <c r="C11" s="3"/>
      <c r="D11" s="4">
        <v>0</v>
      </c>
      <c r="E11" s="4">
        <v>0</v>
      </c>
      <c r="F11" s="4">
        <v>0</v>
      </c>
      <c r="G11" s="4">
        <v>7.86</v>
      </c>
      <c r="H11" s="2" t="s">
        <v>3878</v>
      </c>
      <c r="I11" s="4">
        <v>4.3499999999999996</v>
      </c>
      <c r="J11" s="2" t="b">
        <v>0</v>
      </c>
      <c r="K11" s="2" t="s">
        <v>4687</v>
      </c>
      <c r="L11" s="2" t="s">
        <v>10</v>
      </c>
      <c r="M11" s="2"/>
      <c r="N11" s="2"/>
      <c r="O11" s="2" t="s">
        <v>4689</v>
      </c>
      <c r="P11" s="2" t="s">
        <v>4688</v>
      </c>
      <c r="Q11" s="2"/>
    </row>
    <row r="12" spans="1:17" x14ac:dyDescent="0.25">
      <c r="A12" s="2" t="s">
        <v>4123</v>
      </c>
      <c r="B12" s="2" t="s">
        <v>4124</v>
      </c>
      <c r="C12" s="3"/>
      <c r="D12" s="4">
        <v>0</v>
      </c>
      <c r="E12" s="4">
        <v>0</v>
      </c>
      <c r="F12" s="4">
        <v>0</v>
      </c>
      <c r="G12" s="4">
        <v>6.5</v>
      </c>
      <c r="H12" s="2" t="s">
        <v>2253</v>
      </c>
      <c r="I12" s="4">
        <v>3.5</v>
      </c>
      <c r="J12" s="2" t="b">
        <v>0</v>
      </c>
      <c r="K12" s="2" t="s">
        <v>4686</v>
      </c>
      <c r="L12" s="2" t="s">
        <v>27</v>
      </c>
      <c r="M12" s="2"/>
      <c r="N12" s="2" t="s">
        <v>4690</v>
      </c>
      <c r="O12" s="2"/>
      <c r="P12" s="2"/>
      <c r="Q12" s="2"/>
    </row>
    <row r="13" spans="1:17" x14ac:dyDescent="0.25">
      <c r="A13" s="2" t="s">
        <v>4125</v>
      </c>
      <c r="B13" s="2" t="s">
        <v>4126</v>
      </c>
      <c r="C13" s="3"/>
      <c r="D13" s="4">
        <v>0</v>
      </c>
      <c r="E13" s="4">
        <v>0</v>
      </c>
      <c r="F13" s="4">
        <v>0</v>
      </c>
      <c r="G13" s="4">
        <v>6.5</v>
      </c>
      <c r="H13" s="2" t="s">
        <v>2253</v>
      </c>
      <c r="I13" s="4">
        <v>3.5</v>
      </c>
      <c r="J13" s="2" t="b">
        <v>0</v>
      </c>
      <c r="K13" s="2" t="s">
        <v>4686</v>
      </c>
      <c r="L13" s="2" t="s">
        <v>27</v>
      </c>
      <c r="M13" s="2"/>
      <c r="N13" s="2" t="s">
        <v>4690</v>
      </c>
      <c r="O13" s="2"/>
      <c r="P13" s="2"/>
      <c r="Q13" s="2"/>
    </row>
    <row r="14" spans="1:17" x14ac:dyDescent="0.25">
      <c r="A14" s="2" t="s">
        <v>4127</v>
      </c>
      <c r="B14" s="2" t="s">
        <v>4128</v>
      </c>
      <c r="C14" s="3"/>
      <c r="D14" s="4">
        <v>0</v>
      </c>
      <c r="E14" s="4">
        <v>0</v>
      </c>
      <c r="F14" s="4">
        <v>0</v>
      </c>
      <c r="G14" s="4">
        <v>6.5</v>
      </c>
      <c r="H14" s="2" t="s">
        <v>2253</v>
      </c>
      <c r="I14" s="4">
        <v>3.5</v>
      </c>
      <c r="J14" s="2" t="b">
        <v>0</v>
      </c>
      <c r="K14" s="2" t="s">
        <v>4686</v>
      </c>
      <c r="L14" s="2" t="s">
        <v>27</v>
      </c>
      <c r="M14" s="2"/>
      <c r="N14" s="2" t="s">
        <v>4690</v>
      </c>
      <c r="O14" s="2"/>
      <c r="P14" s="2"/>
      <c r="Q14" s="2"/>
    </row>
    <row r="15" spans="1:17" x14ac:dyDescent="0.25">
      <c r="A15" s="2" t="s">
        <v>4131</v>
      </c>
      <c r="B15" s="2" t="s">
        <v>4132</v>
      </c>
      <c r="C15" s="3"/>
      <c r="D15" s="4">
        <v>0</v>
      </c>
      <c r="E15" s="4">
        <v>0</v>
      </c>
      <c r="F15" s="4">
        <v>0</v>
      </c>
      <c r="G15" s="4">
        <v>6.6</v>
      </c>
      <c r="H15" s="2" t="s">
        <v>2805</v>
      </c>
      <c r="I15" s="4">
        <v>3.8490000000000002</v>
      </c>
      <c r="J15" s="2" t="b">
        <v>0</v>
      </c>
      <c r="K15" s="2" t="s">
        <v>4686</v>
      </c>
      <c r="L15" s="2" t="s">
        <v>27</v>
      </c>
      <c r="M15" s="2"/>
      <c r="N15" s="2"/>
      <c r="O15" s="2"/>
      <c r="P15" s="2"/>
      <c r="Q15" s="2"/>
    </row>
    <row r="16" spans="1:17" x14ac:dyDescent="0.25">
      <c r="A16" s="2" t="s">
        <v>4135</v>
      </c>
      <c r="B16" s="2" t="s">
        <v>4136</v>
      </c>
      <c r="C16" s="3"/>
      <c r="D16" s="4">
        <v>0</v>
      </c>
      <c r="E16" s="4">
        <v>0</v>
      </c>
      <c r="F16" s="4">
        <v>0</v>
      </c>
      <c r="G16" s="4">
        <v>6.6</v>
      </c>
      <c r="H16" s="2" t="s">
        <v>2805</v>
      </c>
      <c r="I16" s="4">
        <v>4.0419999999999998</v>
      </c>
      <c r="J16" s="2" t="b">
        <v>0</v>
      </c>
      <c r="K16" s="2" t="s">
        <v>4686</v>
      </c>
      <c r="L16" s="2" t="s">
        <v>27</v>
      </c>
      <c r="M16" s="2"/>
      <c r="N16" s="2"/>
      <c r="O16" s="2"/>
      <c r="P16" s="2"/>
      <c r="Q16" s="2"/>
    </row>
    <row r="17" spans="1:17" x14ac:dyDescent="0.25">
      <c r="A17" s="2" t="s">
        <v>4260</v>
      </c>
      <c r="B17" s="2" t="s">
        <v>4261</v>
      </c>
      <c r="C17" s="3"/>
      <c r="D17" s="4">
        <v>0</v>
      </c>
      <c r="E17" s="4">
        <v>0</v>
      </c>
      <c r="F17" s="4">
        <v>0</v>
      </c>
      <c r="G17" s="4">
        <v>7.4</v>
      </c>
      <c r="H17" s="2" t="s">
        <v>2215</v>
      </c>
      <c r="I17" s="4">
        <v>4.9290000000000003</v>
      </c>
      <c r="J17" s="2" t="b">
        <v>0</v>
      </c>
      <c r="K17" s="2" t="s">
        <v>4686</v>
      </c>
      <c r="L17" s="2" t="s">
        <v>27</v>
      </c>
      <c r="M17" s="2"/>
      <c r="N17" s="2"/>
      <c r="O17" s="2"/>
      <c r="P17" s="2"/>
      <c r="Q17" s="2"/>
    </row>
    <row r="18" spans="1:17" x14ac:dyDescent="0.25">
      <c r="A18" s="2" t="s">
        <v>4262</v>
      </c>
      <c r="B18" s="2" t="s">
        <v>4263</v>
      </c>
      <c r="C18" s="3"/>
      <c r="D18" s="4">
        <v>0</v>
      </c>
      <c r="E18" s="4">
        <v>0</v>
      </c>
      <c r="F18" s="4">
        <v>0</v>
      </c>
      <c r="G18" s="4">
        <v>5.0999999999999996</v>
      </c>
      <c r="H18" s="2" t="s">
        <v>2215</v>
      </c>
      <c r="I18" s="4">
        <v>3.798</v>
      </c>
      <c r="J18" s="2" t="b">
        <v>0</v>
      </c>
      <c r="K18" s="2" t="s">
        <v>4686</v>
      </c>
      <c r="L18" s="2" t="s">
        <v>27</v>
      </c>
      <c r="M18" s="2"/>
      <c r="N18" s="2"/>
      <c r="O18" s="2"/>
      <c r="P18" s="2"/>
      <c r="Q18" s="2"/>
    </row>
    <row r="19" spans="1:17" x14ac:dyDescent="0.25">
      <c r="A19" s="2" t="s">
        <v>4266</v>
      </c>
      <c r="B19" s="2" t="s">
        <v>4267</v>
      </c>
      <c r="C19" s="3"/>
      <c r="D19" s="4">
        <v>0</v>
      </c>
      <c r="E19" s="4">
        <v>0</v>
      </c>
      <c r="F19" s="4">
        <v>0</v>
      </c>
      <c r="G19" s="4">
        <v>5.0999999999999996</v>
      </c>
      <c r="H19" s="2" t="s">
        <v>2215</v>
      </c>
      <c r="I19" s="4">
        <v>3.798</v>
      </c>
      <c r="J19" s="2" t="b">
        <v>0</v>
      </c>
      <c r="K19" s="2" t="s">
        <v>4686</v>
      </c>
      <c r="L19" s="2" t="s">
        <v>27</v>
      </c>
      <c r="M19" s="2"/>
      <c r="N19" s="2"/>
      <c r="O19" s="2"/>
      <c r="P19" s="2"/>
      <c r="Q19" s="2"/>
    </row>
    <row r="20" spans="1:17" x14ac:dyDescent="0.25">
      <c r="A20" s="2" t="s">
        <v>4502</v>
      </c>
      <c r="B20" s="2" t="s">
        <v>4503</v>
      </c>
      <c r="C20" s="3"/>
      <c r="D20" s="4">
        <v>0</v>
      </c>
      <c r="E20" s="4">
        <v>0</v>
      </c>
      <c r="F20" s="4">
        <v>0</v>
      </c>
      <c r="G20" s="4">
        <v>4.5</v>
      </c>
      <c r="H20" s="2" t="s">
        <v>938</v>
      </c>
      <c r="I20" s="4">
        <v>1.25</v>
      </c>
      <c r="J20" s="2" t="b">
        <v>0</v>
      </c>
      <c r="K20" s="2" t="s">
        <v>4686</v>
      </c>
      <c r="L20" s="2" t="s">
        <v>27</v>
      </c>
      <c r="M20" s="2"/>
      <c r="N20" s="2"/>
      <c r="O20" s="2"/>
      <c r="P20" s="2"/>
      <c r="Q20" s="2"/>
    </row>
    <row r="21" spans="1:17" x14ac:dyDescent="0.25">
      <c r="A21" s="2" t="s">
        <v>30</v>
      </c>
      <c r="B21" s="2" t="s">
        <v>31</v>
      </c>
      <c r="C21" s="3" t="s">
        <v>6141</v>
      </c>
      <c r="D21" s="4">
        <v>0</v>
      </c>
      <c r="E21" s="4">
        <v>2</v>
      </c>
      <c r="F21" s="4">
        <v>2</v>
      </c>
      <c r="G21" s="4">
        <v>36.799999999999997</v>
      </c>
      <c r="H21" s="2" t="s">
        <v>2213</v>
      </c>
      <c r="I21" s="4">
        <v>18.39</v>
      </c>
      <c r="J21" s="2" t="b">
        <v>1</v>
      </c>
      <c r="K21" s="2" t="s">
        <v>4691</v>
      </c>
      <c r="L21" s="2" t="s">
        <v>10</v>
      </c>
      <c r="M21" s="2"/>
      <c r="N21" s="2"/>
      <c r="O21" s="2"/>
      <c r="P21" s="2"/>
      <c r="Q21" s="2" t="s">
        <v>5561</v>
      </c>
    </row>
    <row r="22" spans="1:17" x14ac:dyDescent="0.25">
      <c r="A22" s="2" t="s">
        <v>2906</v>
      </c>
      <c r="B22" s="2" t="s">
        <v>2907</v>
      </c>
      <c r="C22" s="3"/>
      <c r="D22" s="4">
        <v>0</v>
      </c>
      <c r="E22" s="4">
        <v>0</v>
      </c>
      <c r="F22" s="4">
        <v>0</v>
      </c>
      <c r="G22" s="4">
        <v>31.4</v>
      </c>
      <c r="H22" s="2" t="s">
        <v>461</v>
      </c>
      <c r="I22" s="4">
        <v>14.9</v>
      </c>
      <c r="J22" s="2" t="b">
        <v>0</v>
      </c>
      <c r="K22" s="2" t="s">
        <v>4691</v>
      </c>
      <c r="L22" s="2" t="s">
        <v>10</v>
      </c>
      <c r="M22" s="2"/>
      <c r="N22" s="2" t="s">
        <v>4692</v>
      </c>
      <c r="O22" s="2"/>
      <c r="P22" s="2"/>
      <c r="Q22" s="2"/>
    </row>
    <row r="23" spans="1:17" ht="57" x14ac:dyDescent="0.25">
      <c r="A23" s="2" t="s">
        <v>564</v>
      </c>
      <c r="B23" s="2" t="s">
        <v>565</v>
      </c>
      <c r="C23" s="3" t="s">
        <v>5241</v>
      </c>
      <c r="D23" s="4">
        <v>0</v>
      </c>
      <c r="E23" s="4">
        <v>1</v>
      </c>
      <c r="F23" s="4">
        <v>1</v>
      </c>
      <c r="G23" s="4">
        <v>63.3</v>
      </c>
      <c r="H23" s="2" t="s">
        <v>2213</v>
      </c>
      <c r="I23" s="4">
        <v>30</v>
      </c>
      <c r="J23" s="2" t="b">
        <v>1</v>
      </c>
      <c r="K23" s="2" t="s">
        <v>4691</v>
      </c>
      <c r="L23" s="2" t="s">
        <v>10</v>
      </c>
      <c r="M23" s="2"/>
      <c r="N23" s="2" t="s">
        <v>4692</v>
      </c>
      <c r="O23" s="2"/>
      <c r="P23" s="2"/>
      <c r="Q23" s="2" t="s">
        <v>5562</v>
      </c>
    </row>
    <row r="24" spans="1:17" ht="42.75" x14ac:dyDescent="0.25">
      <c r="A24" s="2" t="s">
        <v>566</v>
      </c>
      <c r="B24" s="2" t="s">
        <v>567</v>
      </c>
      <c r="C24" s="3" t="s">
        <v>5242</v>
      </c>
      <c r="D24" s="4">
        <v>0</v>
      </c>
      <c r="E24" s="4">
        <v>1</v>
      </c>
      <c r="F24" s="4">
        <v>1</v>
      </c>
      <c r="G24" s="4">
        <v>48.6</v>
      </c>
      <c r="H24" s="2" t="s">
        <v>2214</v>
      </c>
      <c r="I24" s="4">
        <v>21.72</v>
      </c>
      <c r="J24" s="2" t="b">
        <v>1</v>
      </c>
      <c r="K24" s="2" t="s">
        <v>4691</v>
      </c>
      <c r="L24" s="2" t="s">
        <v>10</v>
      </c>
      <c r="M24" s="2"/>
      <c r="N24" s="2" t="s">
        <v>4692</v>
      </c>
      <c r="O24" s="2"/>
      <c r="P24" s="2"/>
      <c r="Q24" s="2" t="s">
        <v>5563</v>
      </c>
    </row>
    <row r="25" spans="1:17" x14ac:dyDescent="0.25">
      <c r="A25" s="2" t="s">
        <v>2914</v>
      </c>
      <c r="B25" s="2" t="s">
        <v>2915</v>
      </c>
      <c r="C25" s="3"/>
      <c r="D25" s="4">
        <v>0</v>
      </c>
      <c r="E25" s="4">
        <v>0</v>
      </c>
      <c r="F25" s="4">
        <v>0</v>
      </c>
      <c r="G25" s="4">
        <v>36.299999999999997</v>
      </c>
      <c r="H25" s="2" t="s">
        <v>2213</v>
      </c>
      <c r="I25" s="4">
        <v>16.5</v>
      </c>
      <c r="J25" s="2" t="b">
        <v>0</v>
      </c>
      <c r="K25" s="2" t="s">
        <v>4691</v>
      </c>
      <c r="L25" s="2" t="s">
        <v>10</v>
      </c>
      <c r="M25" s="2"/>
      <c r="N25" s="2" t="s">
        <v>4692</v>
      </c>
      <c r="O25" s="2"/>
      <c r="P25" s="2"/>
      <c r="Q25" s="2"/>
    </row>
    <row r="26" spans="1:17" x14ac:dyDescent="0.25">
      <c r="A26" s="2" t="s">
        <v>3269</v>
      </c>
      <c r="B26" s="2" t="s">
        <v>3270</v>
      </c>
      <c r="C26" s="3"/>
      <c r="D26" s="4">
        <v>0</v>
      </c>
      <c r="E26" s="4">
        <v>0</v>
      </c>
      <c r="F26" s="4">
        <v>0</v>
      </c>
      <c r="G26" s="4">
        <v>45</v>
      </c>
      <c r="H26" s="2" t="s">
        <v>2216</v>
      </c>
      <c r="I26" s="4">
        <v>22.72</v>
      </c>
      <c r="J26" s="2" t="b">
        <v>0</v>
      </c>
      <c r="K26" s="2" t="s">
        <v>4691</v>
      </c>
      <c r="L26" s="2" t="s">
        <v>10</v>
      </c>
      <c r="M26" s="2"/>
      <c r="N26" s="2"/>
      <c r="O26" s="2"/>
      <c r="P26" s="2"/>
      <c r="Q26" s="2"/>
    </row>
    <row r="27" spans="1:17" ht="42.75" x14ac:dyDescent="0.25">
      <c r="A27" s="2" t="s">
        <v>1192</v>
      </c>
      <c r="B27" s="2" t="s">
        <v>1193</v>
      </c>
      <c r="C27" s="3" t="s">
        <v>6157</v>
      </c>
      <c r="D27" s="4">
        <v>0</v>
      </c>
      <c r="E27" s="4">
        <v>4</v>
      </c>
      <c r="F27" s="4">
        <v>4</v>
      </c>
      <c r="G27" s="4">
        <v>14.9</v>
      </c>
      <c r="H27" s="2" t="s">
        <v>2213</v>
      </c>
      <c r="I27" s="4">
        <v>7.45</v>
      </c>
      <c r="J27" s="2" t="b">
        <v>1</v>
      </c>
      <c r="K27" s="2" t="s">
        <v>4691</v>
      </c>
      <c r="L27" s="2" t="s">
        <v>10</v>
      </c>
      <c r="M27" s="2"/>
      <c r="N27" s="2"/>
      <c r="O27" s="2"/>
      <c r="P27" s="2"/>
      <c r="Q27" s="2" t="s">
        <v>5564</v>
      </c>
    </row>
    <row r="28" spans="1:17" x14ac:dyDescent="0.25">
      <c r="A28" s="2" t="s">
        <v>1238</v>
      </c>
      <c r="B28" s="2" t="s">
        <v>1239</v>
      </c>
      <c r="C28" s="3"/>
      <c r="D28" s="4">
        <v>0</v>
      </c>
      <c r="E28" s="4">
        <v>1</v>
      </c>
      <c r="F28" s="4">
        <v>1</v>
      </c>
      <c r="G28" s="4">
        <v>13.9</v>
      </c>
      <c r="H28" s="2" t="s">
        <v>2215</v>
      </c>
      <c r="I28" s="4">
        <v>4.76</v>
      </c>
      <c r="J28" s="2" t="b">
        <v>1</v>
      </c>
      <c r="K28" s="2" t="s">
        <v>4691</v>
      </c>
      <c r="L28" s="2" t="s">
        <v>10</v>
      </c>
      <c r="M28" s="2"/>
      <c r="N28" s="2" t="s">
        <v>4692</v>
      </c>
      <c r="O28" s="2"/>
      <c r="P28" s="2"/>
      <c r="Q28" s="2"/>
    </row>
    <row r="29" spans="1:17" x14ac:dyDescent="0.25">
      <c r="A29" s="2" t="s">
        <v>1537</v>
      </c>
      <c r="B29" s="2" t="s">
        <v>1538</v>
      </c>
      <c r="C29" s="3" t="s">
        <v>6168</v>
      </c>
      <c r="D29" s="4">
        <v>0</v>
      </c>
      <c r="E29" s="4">
        <v>1</v>
      </c>
      <c r="F29" s="4">
        <v>1</v>
      </c>
      <c r="G29" s="4">
        <v>7.1</v>
      </c>
      <c r="H29" s="2" t="s">
        <v>2213</v>
      </c>
      <c r="I29" s="4">
        <v>3.56</v>
      </c>
      <c r="J29" s="2" t="b">
        <v>1</v>
      </c>
      <c r="K29" s="2" t="s">
        <v>4691</v>
      </c>
      <c r="L29" s="2" t="s">
        <v>10</v>
      </c>
      <c r="M29" s="2"/>
      <c r="N29" s="2"/>
      <c r="O29" s="2"/>
      <c r="P29" s="2"/>
      <c r="Q29" s="2" t="s">
        <v>5565</v>
      </c>
    </row>
    <row r="30" spans="1:17" ht="28.5" x14ac:dyDescent="0.25">
      <c r="A30" s="2" t="s">
        <v>1550</v>
      </c>
      <c r="B30" s="2" t="s">
        <v>1551</v>
      </c>
      <c r="C30" s="3" t="s">
        <v>6169</v>
      </c>
      <c r="D30" s="4">
        <v>0</v>
      </c>
      <c r="E30" s="4">
        <v>12</v>
      </c>
      <c r="F30" s="4">
        <v>12</v>
      </c>
      <c r="G30" s="4">
        <v>4.9000000000000004</v>
      </c>
      <c r="H30" s="2" t="s">
        <v>461</v>
      </c>
      <c r="I30" s="4">
        <v>2.25</v>
      </c>
      <c r="J30" s="2" t="b">
        <v>1</v>
      </c>
      <c r="K30" s="2" t="s">
        <v>4691</v>
      </c>
      <c r="L30" s="2" t="s">
        <v>10</v>
      </c>
      <c r="M30" s="2"/>
      <c r="N30" s="2"/>
      <c r="O30" s="2"/>
      <c r="P30" s="2"/>
      <c r="Q30" s="2" t="s">
        <v>5566</v>
      </c>
    </row>
    <row r="31" spans="1:17" ht="28.5" x14ac:dyDescent="0.25">
      <c r="A31" s="2" t="s">
        <v>1636</v>
      </c>
      <c r="B31" s="2" t="s">
        <v>1637</v>
      </c>
      <c r="C31" s="3" t="s">
        <v>6171</v>
      </c>
      <c r="D31" s="4">
        <v>0</v>
      </c>
      <c r="E31" s="4">
        <v>3</v>
      </c>
      <c r="F31" s="4">
        <v>3</v>
      </c>
      <c r="G31" s="4">
        <v>19.899999999999999</v>
      </c>
      <c r="H31" s="2" t="s">
        <v>2213</v>
      </c>
      <c r="I31" s="4">
        <v>9.9499999999999993</v>
      </c>
      <c r="J31" s="2" t="b">
        <v>1</v>
      </c>
      <c r="K31" s="2" t="s">
        <v>4691</v>
      </c>
      <c r="L31" s="2" t="s">
        <v>10</v>
      </c>
      <c r="M31" s="2"/>
      <c r="N31" s="2"/>
      <c r="O31" s="2"/>
      <c r="P31" s="2"/>
      <c r="Q31" s="2" t="s">
        <v>5567</v>
      </c>
    </row>
    <row r="32" spans="1:17" ht="28.5" x14ac:dyDescent="0.25">
      <c r="A32" s="2" t="s">
        <v>1638</v>
      </c>
      <c r="B32" s="2" t="s">
        <v>1639</v>
      </c>
      <c r="C32" s="3" t="s">
        <v>6172</v>
      </c>
      <c r="D32" s="4">
        <v>0</v>
      </c>
      <c r="E32" s="4">
        <v>2</v>
      </c>
      <c r="F32" s="4">
        <v>2</v>
      </c>
      <c r="G32" s="4">
        <v>19.2</v>
      </c>
      <c r="H32" s="2" t="s">
        <v>1640</v>
      </c>
      <c r="I32" s="4">
        <v>6.5</v>
      </c>
      <c r="J32" s="2" t="b">
        <v>1</v>
      </c>
      <c r="K32" s="2" t="s">
        <v>4691</v>
      </c>
      <c r="L32" s="2" t="s">
        <v>10</v>
      </c>
      <c r="M32" s="2"/>
      <c r="N32" s="2"/>
      <c r="O32" s="2"/>
      <c r="P32" s="2"/>
      <c r="Q32" s="2" t="s">
        <v>5568</v>
      </c>
    </row>
    <row r="33" spans="1:17" ht="28.5" x14ac:dyDescent="0.25">
      <c r="A33" s="2" t="s">
        <v>1685</v>
      </c>
      <c r="B33" s="2" t="s">
        <v>1686</v>
      </c>
      <c r="C33" s="3" t="s">
        <v>6174</v>
      </c>
      <c r="D33" s="4">
        <v>0</v>
      </c>
      <c r="E33" s="4">
        <v>1</v>
      </c>
      <c r="F33" s="4">
        <v>1</v>
      </c>
      <c r="G33" s="4">
        <v>9.93</v>
      </c>
      <c r="H33" s="2" t="s">
        <v>2213</v>
      </c>
      <c r="I33" s="4">
        <v>4.5999999999999996</v>
      </c>
      <c r="J33" s="2" t="b">
        <v>1</v>
      </c>
      <c r="K33" s="2" t="s">
        <v>4691</v>
      </c>
      <c r="L33" s="2" t="s">
        <v>10</v>
      </c>
      <c r="M33" s="2"/>
      <c r="N33" s="2"/>
      <c r="O33" s="2"/>
      <c r="P33" s="2"/>
      <c r="Q33" s="2" t="s">
        <v>5569</v>
      </c>
    </row>
    <row r="34" spans="1:17" x14ac:dyDescent="0.25">
      <c r="A34" s="2" t="s">
        <v>1831</v>
      </c>
      <c r="B34" s="2" t="s">
        <v>1832</v>
      </c>
      <c r="C34" s="3" t="s">
        <v>6175</v>
      </c>
      <c r="D34" s="4">
        <v>0</v>
      </c>
      <c r="E34" s="4">
        <v>4</v>
      </c>
      <c r="F34" s="4">
        <v>4</v>
      </c>
      <c r="G34" s="4">
        <v>4.8499999999999996</v>
      </c>
      <c r="H34" s="2" t="s">
        <v>2213</v>
      </c>
      <c r="I34" s="4">
        <v>2.2000000000000002</v>
      </c>
      <c r="J34" s="2" t="b">
        <v>1</v>
      </c>
      <c r="K34" s="2" t="s">
        <v>4691</v>
      </c>
      <c r="L34" s="2" t="s">
        <v>10</v>
      </c>
      <c r="M34" s="2"/>
      <c r="N34" s="2"/>
      <c r="O34" s="2"/>
      <c r="P34" s="2"/>
      <c r="Q34" s="2" t="s">
        <v>5570</v>
      </c>
    </row>
    <row r="35" spans="1:17" x14ac:dyDescent="0.25">
      <c r="A35" s="2" t="s">
        <v>1861</v>
      </c>
      <c r="B35" s="2" t="s">
        <v>1862</v>
      </c>
      <c r="C35" s="3" t="s">
        <v>5444</v>
      </c>
      <c r="D35" s="4">
        <v>0</v>
      </c>
      <c r="E35" s="4">
        <v>1</v>
      </c>
      <c r="F35" s="4">
        <v>1</v>
      </c>
      <c r="G35" s="4">
        <v>4.95</v>
      </c>
      <c r="H35" s="2" t="s">
        <v>461</v>
      </c>
      <c r="I35" s="4">
        <v>1.65</v>
      </c>
      <c r="J35" s="2" t="b">
        <v>1</v>
      </c>
      <c r="K35" s="2" t="s">
        <v>4691</v>
      </c>
      <c r="L35" s="2" t="s">
        <v>10</v>
      </c>
      <c r="M35" s="2"/>
      <c r="N35" s="2"/>
      <c r="O35" s="2"/>
      <c r="P35" s="2"/>
      <c r="Q35" s="2" t="s">
        <v>5571</v>
      </c>
    </row>
    <row r="36" spans="1:17" x14ac:dyDescent="0.25">
      <c r="A36" s="2" t="s">
        <v>1901</v>
      </c>
      <c r="B36" s="2" t="s">
        <v>1902</v>
      </c>
      <c r="C36" s="3"/>
      <c r="D36" s="4">
        <v>0</v>
      </c>
      <c r="E36" s="4">
        <v>3</v>
      </c>
      <c r="F36" s="4">
        <v>3</v>
      </c>
      <c r="G36" s="4">
        <v>14.9</v>
      </c>
      <c r="H36" s="2" t="s">
        <v>461</v>
      </c>
      <c r="I36" s="4">
        <v>6.9</v>
      </c>
      <c r="J36" s="2" t="b">
        <v>1</v>
      </c>
      <c r="K36" s="2" t="s">
        <v>4691</v>
      </c>
      <c r="L36" s="2" t="s">
        <v>10</v>
      </c>
      <c r="M36" s="2"/>
      <c r="N36" s="2"/>
      <c r="O36" s="2"/>
      <c r="P36" s="2"/>
      <c r="Q36" s="2"/>
    </row>
    <row r="37" spans="1:17" x14ac:dyDescent="0.25">
      <c r="A37" s="2" t="s">
        <v>1903</v>
      </c>
      <c r="B37" s="2" t="s">
        <v>1904</v>
      </c>
      <c r="C37" s="3"/>
      <c r="D37" s="4">
        <v>0</v>
      </c>
      <c r="E37" s="4">
        <v>2</v>
      </c>
      <c r="F37" s="4">
        <v>2</v>
      </c>
      <c r="G37" s="4">
        <v>14.9</v>
      </c>
      <c r="H37" s="2" t="s">
        <v>461</v>
      </c>
      <c r="I37" s="4">
        <v>6.9</v>
      </c>
      <c r="J37" s="2" t="b">
        <v>1</v>
      </c>
      <c r="K37" s="2" t="s">
        <v>4691</v>
      </c>
      <c r="L37" s="2" t="s">
        <v>10</v>
      </c>
      <c r="M37" s="2"/>
      <c r="N37" s="2"/>
      <c r="O37" s="2"/>
      <c r="P37" s="2"/>
      <c r="Q37" s="2"/>
    </row>
    <row r="38" spans="1:17" x14ac:dyDescent="0.25">
      <c r="A38" s="2" t="s">
        <v>1905</v>
      </c>
      <c r="B38" s="2" t="s">
        <v>1906</v>
      </c>
      <c r="C38" s="3"/>
      <c r="D38" s="4">
        <v>0</v>
      </c>
      <c r="E38" s="4">
        <v>3</v>
      </c>
      <c r="F38" s="4">
        <v>3</v>
      </c>
      <c r="G38" s="4">
        <v>14.9</v>
      </c>
      <c r="H38" s="2" t="s">
        <v>461</v>
      </c>
      <c r="I38" s="4">
        <v>6.9</v>
      </c>
      <c r="J38" s="2" t="b">
        <v>1</v>
      </c>
      <c r="K38" s="2" t="s">
        <v>4691</v>
      </c>
      <c r="L38" s="2" t="s">
        <v>10</v>
      </c>
      <c r="M38" s="2"/>
      <c r="N38" s="2"/>
      <c r="O38" s="2"/>
      <c r="P38" s="2"/>
      <c r="Q38" s="2"/>
    </row>
    <row r="39" spans="1:17" x14ac:dyDescent="0.25">
      <c r="A39" s="2" t="s">
        <v>1907</v>
      </c>
      <c r="B39" s="2" t="s">
        <v>1908</v>
      </c>
      <c r="C39" s="3"/>
      <c r="D39" s="4">
        <v>0</v>
      </c>
      <c r="E39" s="4">
        <v>2</v>
      </c>
      <c r="F39" s="4">
        <v>2</v>
      </c>
      <c r="G39" s="4">
        <v>16</v>
      </c>
      <c r="H39" s="2" t="s">
        <v>2216</v>
      </c>
      <c r="I39" s="4">
        <v>6.5</v>
      </c>
      <c r="J39" s="2" t="b">
        <v>1</v>
      </c>
      <c r="K39" s="2" t="s">
        <v>4691</v>
      </c>
      <c r="L39" s="2" t="s">
        <v>10</v>
      </c>
      <c r="M39" s="2"/>
      <c r="N39" s="2"/>
      <c r="O39" s="2"/>
      <c r="P39" s="2"/>
      <c r="Q39" s="2"/>
    </row>
    <row r="40" spans="1:17" x14ac:dyDescent="0.25">
      <c r="A40" s="2" t="s">
        <v>4278</v>
      </c>
      <c r="B40" s="2" t="s">
        <v>4279</v>
      </c>
      <c r="C40" s="3"/>
      <c r="D40" s="4">
        <v>0</v>
      </c>
      <c r="E40" s="4">
        <v>0</v>
      </c>
      <c r="F40" s="4">
        <v>0</v>
      </c>
      <c r="G40" s="4">
        <v>45.55</v>
      </c>
      <c r="H40" s="2" t="s">
        <v>461</v>
      </c>
      <c r="I40" s="4">
        <v>21.6</v>
      </c>
      <c r="J40" s="2" t="b">
        <v>0</v>
      </c>
      <c r="K40" s="2" t="s">
        <v>4691</v>
      </c>
      <c r="L40" s="2" t="s">
        <v>10</v>
      </c>
      <c r="M40" s="2"/>
      <c r="N40" s="2"/>
      <c r="O40" s="2"/>
      <c r="P40" s="2"/>
      <c r="Q40" s="2"/>
    </row>
    <row r="41" spans="1:17" ht="28.5" x14ac:dyDescent="0.25">
      <c r="A41" s="2" t="s">
        <v>1917</v>
      </c>
      <c r="B41" s="2" t="s">
        <v>1918</v>
      </c>
      <c r="C41" s="3" t="s">
        <v>6179</v>
      </c>
      <c r="D41" s="4">
        <v>0</v>
      </c>
      <c r="E41" s="4">
        <v>0</v>
      </c>
      <c r="F41" s="4">
        <v>0</v>
      </c>
      <c r="G41" s="4">
        <v>61.5</v>
      </c>
      <c r="H41" s="2" t="s">
        <v>461</v>
      </c>
      <c r="I41" s="4">
        <v>29.15</v>
      </c>
      <c r="J41" s="2" t="b">
        <v>1</v>
      </c>
      <c r="K41" s="2" t="s">
        <v>4691</v>
      </c>
      <c r="L41" s="2" t="s">
        <v>10</v>
      </c>
      <c r="M41" s="2"/>
      <c r="N41" s="2"/>
      <c r="O41" s="2"/>
      <c r="P41" s="2"/>
      <c r="Q41" s="2" t="s">
        <v>5572</v>
      </c>
    </row>
    <row r="42" spans="1:17" x14ac:dyDescent="0.25">
      <c r="A42" s="2" t="s">
        <v>4280</v>
      </c>
      <c r="B42" s="2" t="s">
        <v>4281</v>
      </c>
      <c r="C42" s="3"/>
      <c r="D42" s="4">
        <v>0</v>
      </c>
      <c r="E42" s="4">
        <v>0</v>
      </c>
      <c r="F42" s="4">
        <v>0</v>
      </c>
      <c r="G42" s="4">
        <v>12.44</v>
      </c>
      <c r="H42" s="2" t="s">
        <v>2213</v>
      </c>
      <c r="I42" s="4">
        <v>5.9</v>
      </c>
      <c r="J42" s="2" t="b">
        <v>0</v>
      </c>
      <c r="K42" s="2" t="s">
        <v>4691</v>
      </c>
      <c r="L42" s="2" t="s">
        <v>10</v>
      </c>
      <c r="M42" s="2"/>
      <c r="N42" s="2"/>
      <c r="O42" s="2"/>
      <c r="P42" s="2"/>
      <c r="Q42" s="2"/>
    </row>
    <row r="43" spans="1:17" x14ac:dyDescent="0.25">
      <c r="A43" s="2" t="s">
        <v>4282</v>
      </c>
      <c r="B43" s="2" t="s">
        <v>4283</v>
      </c>
      <c r="C43" s="3"/>
      <c r="D43" s="4">
        <v>0</v>
      </c>
      <c r="E43" s="4">
        <v>0</v>
      </c>
      <c r="F43" s="4">
        <v>0</v>
      </c>
      <c r="G43" s="4">
        <v>12.44</v>
      </c>
      <c r="H43" s="2" t="s">
        <v>2213</v>
      </c>
      <c r="I43" s="4">
        <v>5.9</v>
      </c>
      <c r="J43" s="2" t="b">
        <v>0</v>
      </c>
      <c r="K43" s="2" t="s">
        <v>4691</v>
      </c>
      <c r="L43" s="2" t="s">
        <v>10</v>
      </c>
      <c r="M43" s="2"/>
      <c r="N43" s="2"/>
      <c r="O43" s="2"/>
      <c r="P43" s="2"/>
      <c r="Q43" s="2"/>
    </row>
    <row r="44" spans="1:17" x14ac:dyDescent="0.25">
      <c r="A44" s="2" t="s">
        <v>4284</v>
      </c>
      <c r="B44" s="2" t="s">
        <v>4285</v>
      </c>
      <c r="C44" s="3"/>
      <c r="D44" s="4">
        <v>0</v>
      </c>
      <c r="E44" s="4">
        <v>0</v>
      </c>
      <c r="F44" s="4">
        <v>0</v>
      </c>
      <c r="G44" s="4">
        <v>99.75</v>
      </c>
      <c r="H44" s="2" t="s">
        <v>2213</v>
      </c>
      <c r="I44" s="4">
        <v>47.5</v>
      </c>
      <c r="J44" s="2" t="b">
        <v>0</v>
      </c>
      <c r="K44" s="2" t="s">
        <v>4691</v>
      </c>
      <c r="L44" s="2" t="s">
        <v>10</v>
      </c>
      <c r="M44" s="2"/>
      <c r="N44" s="2"/>
      <c r="O44" s="2"/>
      <c r="P44" s="2"/>
      <c r="Q44" s="2"/>
    </row>
    <row r="45" spans="1:17" ht="57" x14ac:dyDescent="0.25">
      <c r="A45" s="2" t="s">
        <v>1919</v>
      </c>
      <c r="B45" s="2" t="s">
        <v>1920</v>
      </c>
      <c r="C45" s="3" t="s">
        <v>6180</v>
      </c>
      <c r="D45" s="4">
        <v>0</v>
      </c>
      <c r="E45" s="4">
        <v>1</v>
      </c>
      <c r="F45" s="4">
        <v>1</v>
      </c>
      <c r="G45" s="4">
        <v>157</v>
      </c>
      <c r="H45" s="2" t="s">
        <v>2213</v>
      </c>
      <c r="I45" s="4">
        <v>74.5</v>
      </c>
      <c r="J45" s="2" t="b">
        <v>1</v>
      </c>
      <c r="K45" s="2" t="s">
        <v>4691</v>
      </c>
      <c r="L45" s="2" t="s">
        <v>10</v>
      </c>
      <c r="M45" s="2"/>
      <c r="N45" s="2"/>
      <c r="O45" s="2"/>
      <c r="P45" s="2"/>
      <c r="Q45" s="2" t="s">
        <v>5573</v>
      </c>
    </row>
    <row r="46" spans="1:17" x14ac:dyDescent="0.25">
      <c r="A46" s="2" t="s">
        <v>4379</v>
      </c>
      <c r="B46" s="2" t="s">
        <v>4380</v>
      </c>
      <c r="C46" s="3"/>
      <c r="D46" s="4">
        <v>0</v>
      </c>
      <c r="E46" s="4">
        <v>0</v>
      </c>
      <c r="F46" s="4">
        <v>0</v>
      </c>
      <c r="G46" s="4">
        <v>39.200000000000003</v>
      </c>
      <c r="H46" s="2" t="s">
        <v>461</v>
      </c>
      <c r="I46" s="4">
        <v>18.600000000000001</v>
      </c>
      <c r="J46" s="2" t="b">
        <v>0</v>
      </c>
      <c r="K46" s="2" t="s">
        <v>4691</v>
      </c>
      <c r="L46" s="2" t="s">
        <v>10</v>
      </c>
      <c r="M46" s="2"/>
      <c r="N46" s="2" t="s">
        <v>4692</v>
      </c>
      <c r="O46" s="2"/>
      <c r="P46" s="2"/>
      <c r="Q46" s="2"/>
    </row>
    <row r="47" spans="1:17" x14ac:dyDescent="0.25">
      <c r="A47" s="2" t="s">
        <v>4461</v>
      </c>
      <c r="B47" s="2" t="s">
        <v>4462</v>
      </c>
      <c r="C47" s="3"/>
      <c r="D47" s="4">
        <v>0</v>
      </c>
      <c r="E47" s="4">
        <v>0</v>
      </c>
      <c r="F47" s="4">
        <v>0</v>
      </c>
      <c r="G47" s="4">
        <v>5.3</v>
      </c>
      <c r="H47" s="2" t="s">
        <v>2216</v>
      </c>
      <c r="I47" s="4">
        <v>2.5</v>
      </c>
      <c r="J47" s="2" t="b">
        <v>0</v>
      </c>
      <c r="K47" s="2" t="s">
        <v>4691</v>
      </c>
      <c r="L47" s="2" t="s">
        <v>10</v>
      </c>
      <c r="M47" s="2"/>
      <c r="N47" s="2" t="s">
        <v>4692</v>
      </c>
      <c r="O47" s="2"/>
      <c r="P47" s="2"/>
      <c r="Q47" s="2"/>
    </row>
    <row r="48" spans="1:17" x14ac:dyDescent="0.25">
      <c r="A48" s="2" t="s">
        <v>4463</v>
      </c>
      <c r="B48" s="2" t="s">
        <v>4464</v>
      </c>
      <c r="C48" s="3"/>
      <c r="D48" s="4">
        <v>0</v>
      </c>
      <c r="E48" s="4">
        <v>0</v>
      </c>
      <c r="F48" s="4">
        <v>0</v>
      </c>
      <c r="G48" s="4">
        <v>4.5999999999999996</v>
      </c>
      <c r="H48" s="2" t="s">
        <v>2216</v>
      </c>
      <c r="I48" s="4">
        <v>2.5</v>
      </c>
      <c r="J48" s="2" t="b">
        <v>0</v>
      </c>
      <c r="K48" s="2" t="s">
        <v>4691</v>
      </c>
      <c r="L48" s="2" t="s">
        <v>10</v>
      </c>
      <c r="M48" s="2"/>
      <c r="N48" s="2" t="s">
        <v>4692</v>
      </c>
      <c r="O48" s="2"/>
      <c r="P48" s="2"/>
      <c r="Q48" s="2"/>
    </row>
    <row r="49" spans="1:17" x14ac:dyDescent="0.25">
      <c r="A49" s="2" t="s">
        <v>2359</v>
      </c>
      <c r="B49" s="2" t="s">
        <v>2360</v>
      </c>
      <c r="C49" s="3"/>
      <c r="D49" s="4">
        <v>0</v>
      </c>
      <c r="E49" s="4">
        <v>0</v>
      </c>
      <c r="F49" s="4">
        <v>0</v>
      </c>
      <c r="G49" s="4">
        <v>9.98</v>
      </c>
      <c r="H49" s="2" t="s">
        <v>2361</v>
      </c>
      <c r="I49" s="4">
        <v>4.3499999999999996</v>
      </c>
      <c r="J49" s="2" t="b">
        <v>0</v>
      </c>
      <c r="K49" s="2" t="s">
        <v>4693</v>
      </c>
      <c r="L49" s="2" t="s">
        <v>10</v>
      </c>
      <c r="M49" s="2"/>
      <c r="N49" s="2" t="s">
        <v>4694</v>
      </c>
      <c r="O49" s="2"/>
      <c r="P49" s="2" t="s">
        <v>4695</v>
      </c>
      <c r="Q49" s="2"/>
    </row>
    <row r="50" spans="1:17" ht="285" x14ac:dyDescent="0.25">
      <c r="A50" s="2" t="s">
        <v>64</v>
      </c>
      <c r="B50" s="2" t="s">
        <v>65</v>
      </c>
      <c r="C50" s="3" t="s">
        <v>5166</v>
      </c>
      <c r="D50" s="4">
        <v>0</v>
      </c>
      <c r="E50" s="4">
        <v>2</v>
      </c>
      <c r="F50" s="4">
        <v>2</v>
      </c>
      <c r="G50" s="4">
        <v>70.8</v>
      </c>
      <c r="H50" s="2" t="s">
        <v>66</v>
      </c>
      <c r="I50" s="4">
        <v>35.405000000000001</v>
      </c>
      <c r="J50" s="2" t="b">
        <v>1</v>
      </c>
      <c r="K50" s="2" t="s">
        <v>4693</v>
      </c>
      <c r="L50" s="2" t="s">
        <v>10</v>
      </c>
      <c r="M50" s="2"/>
      <c r="N50" s="2" t="s">
        <v>5925</v>
      </c>
      <c r="O50" s="2"/>
      <c r="P50" s="2" t="s">
        <v>4696</v>
      </c>
      <c r="Q50" s="2" t="s">
        <v>5743</v>
      </c>
    </row>
    <row r="51" spans="1:17" ht="256.5" x14ac:dyDescent="0.25">
      <c r="A51" s="2" t="s">
        <v>67</v>
      </c>
      <c r="B51" s="2" t="s">
        <v>68</v>
      </c>
      <c r="C51" s="3" t="s">
        <v>5167</v>
      </c>
      <c r="D51" s="4">
        <v>0</v>
      </c>
      <c r="E51" s="4">
        <v>1</v>
      </c>
      <c r="F51" s="4">
        <v>1</v>
      </c>
      <c r="G51" s="4">
        <v>49.6</v>
      </c>
      <c r="H51" s="2" t="s">
        <v>66</v>
      </c>
      <c r="I51" s="4">
        <v>24.795000000000002</v>
      </c>
      <c r="J51" s="2" t="b">
        <v>1</v>
      </c>
      <c r="K51" s="2" t="s">
        <v>4693</v>
      </c>
      <c r="L51" s="2" t="s">
        <v>10</v>
      </c>
      <c r="M51" s="2"/>
      <c r="N51" s="2" t="s">
        <v>5925</v>
      </c>
      <c r="O51" s="2"/>
      <c r="P51" s="2" t="s">
        <v>4696</v>
      </c>
      <c r="Q51" s="2" t="s">
        <v>5744</v>
      </c>
    </row>
    <row r="52" spans="1:17" x14ac:dyDescent="0.25">
      <c r="A52" s="2" t="s">
        <v>87</v>
      </c>
      <c r="B52" s="2" t="s">
        <v>88</v>
      </c>
      <c r="C52" s="3"/>
      <c r="D52" s="4">
        <v>0</v>
      </c>
      <c r="E52" s="4">
        <v>0</v>
      </c>
      <c r="F52" s="4">
        <v>0</v>
      </c>
      <c r="G52" s="4">
        <v>165.1</v>
      </c>
      <c r="H52" s="2" t="s">
        <v>66</v>
      </c>
      <c r="I52" s="4">
        <v>82.534999999999997</v>
      </c>
      <c r="J52" s="2" t="b">
        <v>1</v>
      </c>
      <c r="K52" s="2" t="s">
        <v>4693</v>
      </c>
      <c r="L52" s="2" t="s">
        <v>10</v>
      </c>
      <c r="M52" s="2"/>
      <c r="N52" s="2" t="s">
        <v>5925</v>
      </c>
      <c r="O52" s="2"/>
      <c r="P52" s="2"/>
      <c r="Q52" s="2"/>
    </row>
    <row r="53" spans="1:17" x14ac:dyDescent="0.25">
      <c r="A53" s="2" t="s">
        <v>89</v>
      </c>
      <c r="B53" s="2" t="s">
        <v>90</v>
      </c>
      <c r="C53" s="3"/>
      <c r="D53" s="4">
        <v>0</v>
      </c>
      <c r="E53" s="4">
        <v>1</v>
      </c>
      <c r="F53" s="4">
        <v>1</v>
      </c>
      <c r="G53" s="4">
        <v>126.95</v>
      </c>
      <c r="H53" s="2" t="s">
        <v>66</v>
      </c>
      <c r="I53" s="4">
        <v>63.48</v>
      </c>
      <c r="J53" s="2" t="b">
        <v>1</v>
      </c>
      <c r="K53" s="2" t="s">
        <v>4693</v>
      </c>
      <c r="L53" s="2" t="s">
        <v>10</v>
      </c>
      <c r="M53" s="2"/>
      <c r="N53" s="2" t="s">
        <v>5925</v>
      </c>
      <c r="O53" s="2"/>
      <c r="P53" s="2"/>
      <c r="Q53" s="2"/>
    </row>
    <row r="54" spans="1:17" ht="256.5" x14ac:dyDescent="0.25">
      <c r="A54" s="2" t="s">
        <v>149</v>
      </c>
      <c r="B54" s="2" t="s">
        <v>150</v>
      </c>
      <c r="C54" s="3" t="s">
        <v>5170</v>
      </c>
      <c r="D54" s="4">
        <v>0</v>
      </c>
      <c r="E54" s="4">
        <v>2</v>
      </c>
      <c r="F54" s="4">
        <v>2</v>
      </c>
      <c r="G54" s="4">
        <v>105.8</v>
      </c>
      <c r="H54" s="2" t="s">
        <v>66</v>
      </c>
      <c r="I54" s="4">
        <v>52.88</v>
      </c>
      <c r="J54" s="2" t="b">
        <v>1</v>
      </c>
      <c r="K54" s="2" t="s">
        <v>4693</v>
      </c>
      <c r="L54" s="2" t="s">
        <v>10</v>
      </c>
      <c r="M54" s="2"/>
      <c r="N54" s="2" t="s">
        <v>5925</v>
      </c>
      <c r="O54" s="2"/>
      <c r="P54" s="2"/>
      <c r="Q54" s="2" t="s">
        <v>5745</v>
      </c>
    </row>
    <row r="55" spans="1:17" ht="270.75" x14ac:dyDescent="0.25">
      <c r="A55" s="2" t="s">
        <v>151</v>
      </c>
      <c r="B55" s="2" t="s">
        <v>152</v>
      </c>
      <c r="C55" s="3" t="s">
        <v>5171</v>
      </c>
      <c r="D55" s="4">
        <v>0</v>
      </c>
      <c r="E55" s="4">
        <v>4</v>
      </c>
      <c r="F55" s="4">
        <v>4</v>
      </c>
      <c r="G55" s="4">
        <v>31.75</v>
      </c>
      <c r="H55" s="2" t="s">
        <v>66</v>
      </c>
      <c r="I55" s="4">
        <v>15.865</v>
      </c>
      <c r="J55" s="2" t="b">
        <v>1</v>
      </c>
      <c r="K55" s="2" t="s">
        <v>4693</v>
      </c>
      <c r="L55" s="2" t="s">
        <v>10</v>
      </c>
      <c r="M55" s="2"/>
      <c r="N55" s="2" t="s">
        <v>5925</v>
      </c>
      <c r="O55" s="2"/>
      <c r="P55" s="2" t="s">
        <v>4696</v>
      </c>
      <c r="Q55" s="2" t="s">
        <v>5746</v>
      </c>
    </row>
    <row r="56" spans="1:17" x14ac:dyDescent="0.25">
      <c r="A56" s="2" t="s">
        <v>155</v>
      </c>
      <c r="B56" s="2" t="s">
        <v>156</v>
      </c>
      <c r="C56" s="3"/>
      <c r="D56" s="4">
        <v>0</v>
      </c>
      <c r="E56" s="4">
        <v>0</v>
      </c>
      <c r="F56" s="4">
        <v>0</v>
      </c>
      <c r="G56" s="4">
        <v>48.6</v>
      </c>
      <c r="H56" s="2" t="s">
        <v>66</v>
      </c>
      <c r="I56" s="4">
        <v>21.125</v>
      </c>
      <c r="J56" s="2" t="b">
        <v>1</v>
      </c>
      <c r="K56" s="2" t="s">
        <v>4693</v>
      </c>
      <c r="L56" s="2" t="s">
        <v>10</v>
      </c>
      <c r="M56" s="2"/>
      <c r="N56" s="2" t="s">
        <v>5925</v>
      </c>
      <c r="O56" s="2"/>
      <c r="P56" s="2"/>
      <c r="Q56" s="2"/>
    </row>
    <row r="57" spans="1:17" x14ac:dyDescent="0.25">
      <c r="A57" s="2" t="s">
        <v>462</v>
      </c>
      <c r="B57" s="2" t="s">
        <v>463</v>
      </c>
      <c r="C57" s="3"/>
      <c r="D57" s="4">
        <v>0</v>
      </c>
      <c r="E57" s="4">
        <v>0</v>
      </c>
      <c r="F57" s="4">
        <v>0</v>
      </c>
      <c r="G57" s="4">
        <v>22.4</v>
      </c>
      <c r="H57" s="2" t="s">
        <v>464</v>
      </c>
      <c r="I57" s="4">
        <v>11.18</v>
      </c>
      <c r="J57" s="2" t="b">
        <v>1</v>
      </c>
      <c r="K57" s="2" t="s">
        <v>4693</v>
      </c>
      <c r="L57" s="2" t="s">
        <v>27</v>
      </c>
      <c r="M57" s="2"/>
      <c r="N57" s="2" t="s">
        <v>4694</v>
      </c>
      <c r="O57" s="2"/>
      <c r="P57" s="2" t="s">
        <v>4697</v>
      </c>
      <c r="Q57" s="2"/>
    </row>
    <row r="58" spans="1:17" x14ac:dyDescent="0.25">
      <c r="A58" s="2" t="s">
        <v>488</v>
      </c>
      <c r="B58" s="2" t="s">
        <v>489</v>
      </c>
      <c r="C58" s="3"/>
      <c r="D58" s="4">
        <v>0</v>
      </c>
      <c r="E58" s="4">
        <v>0</v>
      </c>
      <c r="F58" s="4">
        <v>0</v>
      </c>
      <c r="G58" s="4">
        <v>60.5</v>
      </c>
      <c r="H58" s="2" t="s">
        <v>464</v>
      </c>
      <c r="I58" s="4">
        <v>36.299999999999997</v>
      </c>
      <c r="J58" s="2" t="b">
        <v>1</v>
      </c>
      <c r="K58" s="2" t="s">
        <v>4693</v>
      </c>
      <c r="L58" s="2" t="s">
        <v>10</v>
      </c>
      <c r="M58" s="2"/>
      <c r="N58" s="2" t="s">
        <v>4698</v>
      </c>
      <c r="O58" s="2"/>
      <c r="P58" s="2" t="s">
        <v>4696</v>
      </c>
      <c r="Q58" s="2"/>
    </row>
    <row r="59" spans="1:17" x14ac:dyDescent="0.25">
      <c r="A59" s="2" t="s">
        <v>2899</v>
      </c>
      <c r="B59" s="2" t="s">
        <v>2900</v>
      </c>
      <c r="C59" s="3"/>
      <c r="D59" s="4">
        <v>0</v>
      </c>
      <c r="E59" s="4">
        <v>0</v>
      </c>
      <c r="F59" s="4">
        <v>0</v>
      </c>
      <c r="G59" s="4">
        <v>129.9</v>
      </c>
      <c r="H59" s="2" t="s">
        <v>66</v>
      </c>
      <c r="I59" s="4">
        <v>58.7</v>
      </c>
      <c r="J59" s="2" t="b">
        <v>0</v>
      </c>
      <c r="K59" s="2" t="s">
        <v>4693</v>
      </c>
      <c r="L59" s="2" t="s">
        <v>10</v>
      </c>
      <c r="M59" s="2"/>
      <c r="N59" s="2" t="s">
        <v>4699</v>
      </c>
      <c r="O59" s="2"/>
      <c r="P59" s="2" t="s">
        <v>4696</v>
      </c>
      <c r="Q59" s="2"/>
    </row>
    <row r="60" spans="1:17" ht="270.75" x14ac:dyDescent="0.25">
      <c r="A60" s="2" t="s">
        <v>560</v>
      </c>
      <c r="B60" s="2" t="s">
        <v>561</v>
      </c>
      <c r="C60" s="3" t="s">
        <v>5239</v>
      </c>
      <c r="D60" s="4">
        <v>0</v>
      </c>
      <c r="E60" s="4">
        <v>3</v>
      </c>
      <c r="F60" s="4">
        <v>3</v>
      </c>
      <c r="G60" s="4">
        <v>32.799999999999997</v>
      </c>
      <c r="H60" s="2" t="s">
        <v>66</v>
      </c>
      <c r="I60" s="4">
        <v>16.395</v>
      </c>
      <c r="J60" s="2" t="b">
        <v>1</v>
      </c>
      <c r="K60" s="2" t="s">
        <v>4693</v>
      </c>
      <c r="L60" s="2" t="s">
        <v>10</v>
      </c>
      <c r="M60" s="2"/>
      <c r="N60" s="2" t="s">
        <v>4699</v>
      </c>
      <c r="O60" s="2"/>
      <c r="P60" s="2" t="s">
        <v>4696</v>
      </c>
      <c r="Q60" s="2" t="s">
        <v>5747</v>
      </c>
    </row>
    <row r="61" spans="1:17" ht="256.5" x14ac:dyDescent="0.25">
      <c r="A61" s="2" t="s">
        <v>562</v>
      </c>
      <c r="B61" s="2" t="s">
        <v>563</v>
      </c>
      <c r="C61" s="3" t="s">
        <v>5240</v>
      </c>
      <c r="D61" s="4">
        <v>0</v>
      </c>
      <c r="E61" s="4">
        <v>1</v>
      </c>
      <c r="F61" s="4">
        <v>1</v>
      </c>
      <c r="G61" s="4">
        <v>52.45</v>
      </c>
      <c r="H61" s="2" t="s">
        <v>66</v>
      </c>
      <c r="I61" s="4">
        <v>26.213999999999999</v>
      </c>
      <c r="J61" s="2" t="b">
        <v>1</v>
      </c>
      <c r="K61" s="2" t="s">
        <v>4693</v>
      </c>
      <c r="L61" s="2" t="s">
        <v>10</v>
      </c>
      <c r="M61" s="2"/>
      <c r="N61" s="2" t="s">
        <v>4699</v>
      </c>
      <c r="O61" s="2"/>
      <c r="P61" s="2" t="s">
        <v>4696</v>
      </c>
      <c r="Q61" s="2" t="s">
        <v>5748</v>
      </c>
    </row>
    <row r="62" spans="1:17" x14ac:dyDescent="0.25">
      <c r="A62" s="2" t="s">
        <v>3265</v>
      </c>
      <c r="B62" s="2" t="s">
        <v>3266</v>
      </c>
      <c r="C62" s="3" t="s">
        <v>3267</v>
      </c>
      <c r="D62" s="4">
        <v>0</v>
      </c>
      <c r="E62" s="4">
        <v>0</v>
      </c>
      <c r="F62" s="4">
        <v>0</v>
      </c>
      <c r="G62" s="4">
        <v>34.1</v>
      </c>
      <c r="H62" s="2" t="s">
        <v>3268</v>
      </c>
      <c r="I62" s="4">
        <v>0</v>
      </c>
      <c r="J62" s="2" t="b">
        <v>0</v>
      </c>
      <c r="K62" s="2" t="s">
        <v>4693</v>
      </c>
      <c r="L62" s="2" t="s">
        <v>10</v>
      </c>
      <c r="M62" s="2"/>
      <c r="N62" s="2" t="s">
        <v>4694</v>
      </c>
      <c r="O62" s="2"/>
      <c r="P62" s="2" t="s">
        <v>4700</v>
      </c>
      <c r="Q62" s="2"/>
    </row>
    <row r="63" spans="1:17" x14ac:dyDescent="0.25">
      <c r="A63" s="2" t="s">
        <v>3276</v>
      </c>
      <c r="B63" s="2" t="s">
        <v>3277</v>
      </c>
      <c r="C63" s="3"/>
      <c r="D63" s="4">
        <v>0</v>
      </c>
      <c r="E63" s="4">
        <v>0</v>
      </c>
      <c r="F63" s="4">
        <v>0</v>
      </c>
      <c r="G63" s="4">
        <v>48.85</v>
      </c>
      <c r="H63" s="2" t="s">
        <v>2221</v>
      </c>
      <c r="I63" s="4">
        <v>24.41</v>
      </c>
      <c r="J63" s="2" t="b">
        <v>0</v>
      </c>
      <c r="K63" s="2" t="s">
        <v>4693</v>
      </c>
      <c r="L63" s="2" t="s">
        <v>10</v>
      </c>
      <c r="M63" s="2"/>
      <c r="N63" s="2" t="s">
        <v>5926</v>
      </c>
      <c r="O63" s="2"/>
      <c r="P63" s="2"/>
      <c r="Q63" s="2"/>
    </row>
    <row r="64" spans="1:17" x14ac:dyDescent="0.25">
      <c r="A64" s="2" t="s">
        <v>3278</v>
      </c>
      <c r="B64" s="2" t="s">
        <v>3279</v>
      </c>
      <c r="C64" s="3"/>
      <c r="D64" s="4">
        <v>0</v>
      </c>
      <c r="E64" s="4">
        <v>0</v>
      </c>
      <c r="F64" s="4">
        <v>0</v>
      </c>
      <c r="G64" s="4">
        <v>49.2</v>
      </c>
      <c r="H64" s="2" t="s">
        <v>66</v>
      </c>
      <c r="I64" s="4">
        <v>24.59</v>
      </c>
      <c r="J64" s="2" t="b">
        <v>0</v>
      </c>
      <c r="K64" s="2" t="s">
        <v>4693</v>
      </c>
      <c r="L64" s="2" t="s">
        <v>10</v>
      </c>
      <c r="M64" s="2"/>
      <c r="N64" s="2" t="s">
        <v>5926</v>
      </c>
      <c r="O64" s="2"/>
      <c r="P64" s="2"/>
      <c r="Q64" s="2"/>
    </row>
    <row r="65" spans="1:17" x14ac:dyDescent="0.25">
      <c r="A65" s="2" t="s">
        <v>3290</v>
      </c>
      <c r="B65" s="2" t="s">
        <v>3291</v>
      </c>
      <c r="C65" s="3"/>
      <c r="D65" s="4">
        <v>0</v>
      </c>
      <c r="E65" s="4">
        <v>0</v>
      </c>
      <c r="F65" s="4">
        <v>0</v>
      </c>
      <c r="G65" s="4">
        <v>109</v>
      </c>
      <c r="H65" s="2" t="s">
        <v>3292</v>
      </c>
      <c r="I65" s="4">
        <v>47.39</v>
      </c>
      <c r="J65" s="2" t="b">
        <v>0</v>
      </c>
      <c r="K65" s="2" t="s">
        <v>4693</v>
      </c>
      <c r="L65" s="2" t="s">
        <v>10</v>
      </c>
      <c r="M65" s="2"/>
      <c r="N65" s="2" t="s">
        <v>5926</v>
      </c>
      <c r="O65" s="2"/>
      <c r="P65" s="2"/>
      <c r="Q65" s="2"/>
    </row>
    <row r="66" spans="1:17" x14ac:dyDescent="0.25">
      <c r="A66" s="2" t="s">
        <v>3293</v>
      </c>
      <c r="B66" s="2" t="s">
        <v>3294</v>
      </c>
      <c r="C66" s="3"/>
      <c r="D66" s="4">
        <v>0</v>
      </c>
      <c r="E66" s="4">
        <v>0</v>
      </c>
      <c r="F66" s="4">
        <v>0</v>
      </c>
      <c r="G66" s="4">
        <v>129.16999999999999</v>
      </c>
      <c r="H66" s="2" t="s">
        <v>3292</v>
      </c>
      <c r="I66" s="4">
        <v>54.36</v>
      </c>
      <c r="J66" s="2" t="b">
        <v>0</v>
      </c>
      <c r="K66" s="2" t="s">
        <v>4693</v>
      </c>
      <c r="L66" s="2" t="s">
        <v>10</v>
      </c>
      <c r="M66" s="2"/>
      <c r="N66" s="2" t="s">
        <v>5926</v>
      </c>
      <c r="O66" s="2"/>
      <c r="P66" s="2"/>
      <c r="Q66" s="2"/>
    </row>
    <row r="67" spans="1:17" x14ac:dyDescent="0.25">
      <c r="A67" s="2" t="s">
        <v>1089</v>
      </c>
      <c r="B67" s="2" t="s">
        <v>1090</v>
      </c>
      <c r="C67" s="3"/>
      <c r="D67" s="4">
        <v>0</v>
      </c>
      <c r="E67" s="4">
        <v>0</v>
      </c>
      <c r="F67" s="4">
        <v>0</v>
      </c>
      <c r="G67" s="4">
        <v>15.55</v>
      </c>
      <c r="H67" s="2" t="s">
        <v>469</v>
      </c>
      <c r="I67" s="4">
        <v>7.0309999999999997</v>
      </c>
      <c r="J67" s="2" t="b">
        <v>1</v>
      </c>
      <c r="K67" s="2" t="s">
        <v>4693</v>
      </c>
      <c r="L67" s="2" t="s">
        <v>10</v>
      </c>
      <c r="M67" s="2"/>
      <c r="N67" s="2" t="s">
        <v>4701</v>
      </c>
      <c r="O67" s="2"/>
      <c r="P67" s="2" t="s">
        <v>4695</v>
      </c>
      <c r="Q67" s="2"/>
    </row>
    <row r="68" spans="1:17" x14ac:dyDescent="0.25">
      <c r="A68" s="2" t="s">
        <v>1093</v>
      </c>
      <c r="B68" s="2" t="s">
        <v>1094</v>
      </c>
      <c r="C68" s="3"/>
      <c r="D68" s="4">
        <v>0</v>
      </c>
      <c r="E68" s="4">
        <v>1</v>
      </c>
      <c r="F68" s="4">
        <v>1</v>
      </c>
      <c r="G68" s="4">
        <v>16.600000000000001</v>
      </c>
      <c r="H68" s="2" t="s">
        <v>2217</v>
      </c>
      <c r="I68" s="4">
        <v>8.2899999999999991</v>
      </c>
      <c r="J68" s="2" t="b">
        <v>1</v>
      </c>
      <c r="K68" s="2" t="s">
        <v>4693</v>
      </c>
      <c r="L68" s="2" t="s">
        <v>10</v>
      </c>
      <c r="M68" s="2"/>
      <c r="N68" s="2" t="s">
        <v>4701</v>
      </c>
      <c r="O68" s="2"/>
      <c r="P68" s="2" t="s">
        <v>4696</v>
      </c>
      <c r="Q68" s="2"/>
    </row>
    <row r="69" spans="1:17" x14ac:dyDescent="0.25">
      <c r="A69" s="2" t="s">
        <v>3469</v>
      </c>
      <c r="B69" s="2" t="s">
        <v>3470</v>
      </c>
      <c r="C69" s="3"/>
      <c r="D69" s="4">
        <v>0</v>
      </c>
      <c r="E69" s="4">
        <v>0</v>
      </c>
      <c r="F69" s="4">
        <v>0</v>
      </c>
      <c r="G69" s="4">
        <v>21.34</v>
      </c>
      <c r="H69" s="2" t="s">
        <v>2217</v>
      </c>
      <c r="I69" s="4">
        <v>9.2200000000000006</v>
      </c>
      <c r="J69" s="2" t="b">
        <v>0</v>
      </c>
      <c r="K69" s="2" t="s">
        <v>4693</v>
      </c>
      <c r="L69" s="2" t="s">
        <v>10</v>
      </c>
      <c r="M69" s="2"/>
      <c r="N69" s="2" t="s">
        <v>4701</v>
      </c>
      <c r="O69" s="2"/>
      <c r="P69" s="2"/>
      <c r="Q69" s="2"/>
    </row>
    <row r="70" spans="1:17" x14ac:dyDescent="0.25">
      <c r="A70" s="2" t="s">
        <v>1210</v>
      </c>
      <c r="B70" s="2" t="s">
        <v>1211</v>
      </c>
      <c r="C70" s="3"/>
      <c r="D70" s="4">
        <v>0</v>
      </c>
      <c r="E70" s="4">
        <v>2</v>
      </c>
      <c r="F70" s="4">
        <v>2</v>
      </c>
      <c r="G70" s="4">
        <v>29.15</v>
      </c>
      <c r="H70" s="2" t="s">
        <v>2218</v>
      </c>
      <c r="I70" s="4">
        <v>14.58</v>
      </c>
      <c r="J70" s="2" t="b">
        <v>1</v>
      </c>
      <c r="K70" s="2" t="s">
        <v>4693</v>
      </c>
      <c r="L70" s="2" t="s">
        <v>10</v>
      </c>
      <c r="M70" s="2"/>
      <c r="N70" s="2" t="s">
        <v>4702</v>
      </c>
      <c r="O70" s="2"/>
      <c r="P70" s="2" t="s">
        <v>4696</v>
      </c>
      <c r="Q70" s="2"/>
    </row>
    <row r="71" spans="1:17" x14ac:dyDescent="0.25">
      <c r="A71" s="2" t="s">
        <v>3540</v>
      </c>
      <c r="B71" s="2" t="s">
        <v>3541</v>
      </c>
      <c r="C71" s="3"/>
      <c r="D71" s="4">
        <v>0</v>
      </c>
      <c r="E71" s="4">
        <v>0</v>
      </c>
      <c r="F71" s="4">
        <v>0</v>
      </c>
      <c r="G71" s="4">
        <v>34.700000000000003</v>
      </c>
      <c r="H71" s="2" t="s">
        <v>464</v>
      </c>
      <c r="I71" s="4">
        <v>17.026</v>
      </c>
      <c r="J71" s="2" t="b">
        <v>0</v>
      </c>
      <c r="K71" s="2" t="s">
        <v>4693</v>
      </c>
      <c r="L71" s="2" t="s">
        <v>10</v>
      </c>
      <c r="M71" s="2"/>
      <c r="N71" s="2" t="s">
        <v>4703</v>
      </c>
      <c r="O71" s="2"/>
      <c r="P71" s="2"/>
      <c r="Q71" s="2"/>
    </row>
    <row r="72" spans="1:17" x14ac:dyDescent="0.25">
      <c r="A72" s="2" t="s">
        <v>1170</v>
      </c>
      <c r="B72" s="2" t="s">
        <v>1171</v>
      </c>
      <c r="C72" s="3"/>
      <c r="D72" s="4">
        <v>0</v>
      </c>
      <c r="E72" s="4">
        <v>6</v>
      </c>
      <c r="F72" s="4">
        <v>6</v>
      </c>
      <c r="G72" s="4">
        <v>15.6</v>
      </c>
      <c r="H72" s="2" t="s">
        <v>66</v>
      </c>
      <c r="I72" s="4">
        <v>7.0780000000000003</v>
      </c>
      <c r="J72" s="2" t="b">
        <v>1</v>
      </c>
      <c r="K72" s="2" t="s">
        <v>4693</v>
      </c>
      <c r="L72" s="2" t="s">
        <v>10</v>
      </c>
      <c r="M72" s="2"/>
      <c r="N72" s="2" t="s">
        <v>4704</v>
      </c>
      <c r="O72" s="2"/>
      <c r="P72" s="2" t="s">
        <v>4688</v>
      </c>
      <c r="Q72" s="2"/>
    </row>
    <row r="73" spans="1:17" x14ac:dyDescent="0.25">
      <c r="A73" s="2" t="s">
        <v>1172</v>
      </c>
      <c r="B73" s="2" t="s">
        <v>1173</v>
      </c>
      <c r="C73" s="3"/>
      <c r="D73" s="4">
        <v>0</v>
      </c>
      <c r="E73" s="4">
        <v>6</v>
      </c>
      <c r="F73" s="4">
        <v>6</v>
      </c>
      <c r="G73" s="4">
        <v>15.6</v>
      </c>
      <c r="H73" s="2" t="s">
        <v>66</v>
      </c>
      <c r="I73" s="4">
        <v>7.0780000000000003</v>
      </c>
      <c r="J73" s="2" t="b">
        <v>1</v>
      </c>
      <c r="K73" s="2" t="s">
        <v>4693</v>
      </c>
      <c r="L73" s="2" t="s">
        <v>10</v>
      </c>
      <c r="M73" s="2"/>
      <c r="N73" s="2" t="s">
        <v>4704</v>
      </c>
      <c r="O73" s="2"/>
      <c r="P73" s="2"/>
      <c r="Q73" s="2"/>
    </row>
    <row r="74" spans="1:17" ht="242.25" x14ac:dyDescent="0.25">
      <c r="A74" s="2" t="s">
        <v>1200</v>
      </c>
      <c r="B74" s="2" t="s">
        <v>1201</v>
      </c>
      <c r="C74" s="3" t="s">
        <v>5319</v>
      </c>
      <c r="D74" s="4">
        <v>0</v>
      </c>
      <c r="E74" s="4">
        <v>4</v>
      </c>
      <c r="F74" s="4">
        <v>4</v>
      </c>
      <c r="G74" s="4">
        <v>42</v>
      </c>
      <c r="H74" s="2" t="s">
        <v>2219</v>
      </c>
      <c r="I74" s="4">
        <v>21</v>
      </c>
      <c r="J74" s="2" t="b">
        <v>1</v>
      </c>
      <c r="K74" s="2" t="s">
        <v>4693</v>
      </c>
      <c r="L74" s="2" t="s">
        <v>10</v>
      </c>
      <c r="M74" s="2"/>
      <c r="N74" s="2" t="s">
        <v>4705</v>
      </c>
      <c r="O74" s="2"/>
      <c r="P74" s="2" t="s">
        <v>4696</v>
      </c>
      <c r="Q74" s="2" t="s">
        <v>5749</v>
      </c>
    </row>
    <row r="75" spans="1:17" x14ac:dyDescent="0.25">
      <c r="A75" s="2" t="s">
        <v>3739</v>
      </c>
      <c r="B75" s="2" t="s">
        <v>3740</v>
      </c>
      <c r="C75" s="3"/>
      <c r="D75" s="4">
        <v>0</v>
      </c>
      <c r="E75" s="4">
        <v>0</v>
      </c>
      <c r="F75" s="4">
        <v>0</v>
      </c>
      <c r="G75" s="4">
        <v>23.9</v>
      </c>
      <c r="H75" s="2" t="s">
        <v>2218</v>
      </c>
      <c r="I75" s="4">
        <v>12.675000000000001</v>
      </c>
      <c r="J75" s="2" t="b">
        <v>0</v>
      </c>
      <c r="K75" s="2" t="s">
        <v>4693</v>
      </c>
      <c r="L75" s="2" t="s">
        <v>10</v>
      </c>
      <c r="M75" s="2"/>
      <c r="N75" s="2" t="s">
        <v>4694</v>
      </c>
      <c r="O75" s="2"/>
      <c r="P75" s="2"/>
      <c r="Q75" s="2"/>
    </row>
    <row r="76" spans="1:17" x14ac:dyDescent="0.25">
      <c r="A76" s="2" t="s">
        <v>3751</v>
      </c>
      <c r="B76" s="2" t="s">
        <v>3752</v>
      </c>
      <c r="C76" s="3"/>
      <c r="D76" s="4">
        <v>0</v>
      </c>
      <c r="E76" s="4">
        <v>0</v>
      </c>
      <c r="F76" s="4">
        <v>0</v>
      </c>
      <c r="G76" s="4">
        <v>19.2</v>
      </c>
      <c r="H76" s="2" t="s">
        <v>2218</v>
      </c>
      <c r="I76" s="4">
        <v>9.56</v>
      </c>
      <c r="J76" s="2" t="b">
        <v>0</v>
      </c>
      <c r="K76" s="2" t="s">
        <v>4693</v>
      </c>
      <c r="L76" s="2" t="s">
        <v>10</v>
      </c>
      <c r="M76" s="2"/>
      <c r="N76" s="2" t="s">
        <v>4694</v>
      </c>
      <c r="O76" s="2"/>
      <c r="P76" s="2" t="s">
        <v>4695</v>
      </c>
      <c r="Q76" s="2"/>
    </row>
    <row r="77" spans="1:17" x14ac:dyDescent="0.25">
      <c r="A77" s="2" t="s">
        <v>1435</v>
      </c>
      <c r="B77" s="2" t="s">
        <v>1436</v>
      </c>
      <c r="C77" s="3"/>
      <c r="D77" s="4">
        <v>0</v>
      </c>
      <c r="E77" s="4">
        <v>0</v>
      </c>
      <c r="F77" s="4">
        <v>0</v>
      </c>
      <c r="G77" s="4">
        <v>41.85</v>
      </c>
      <c r="H77" s="2" t="s">
        <v>2220</v>
      </c>
      <c r="I77" s="4">
        <v>20.011099999999999</v>
      </c>
      <c r="J77" s="2" t="b">
        <v>1</v>
      </c>
      <c r="K77" s="2" t="s">
        <v>4693</v>
      </c>
      <c r="L77" s="2" t="s">
        <v>10</v>
      </c>
      <c r="M77" s="2"/>
      <c r="N77" s="2" t="s">
        <v>4694</v>
      </c>
      <c r="O77" s="2"/>
      <c r="P77" s="2" t="s">
        <v>4696</v>
      </c>
      <c r="Q77" s="2"/>
    </row>
    <row r="78" spans="1:17" x14ac:dyDescent="0.25">
      <c r="A78" s="2" t="s">
        <v>1447</v>
      </c>
      <c r="B78" s="2" t="s">
        <v>1448</v>
      </c>
      <c r="C78" s="3"/>
      <c r="D78" s="4">
        <v>0</v>
      </c>
      <c r="E78" s="4">
        <v>0</v>
      </c>
      <c r="F78" s="4">
        <v>0</v>
      </c>
      <c r="G78" s="4">
        <v>32.950000000000003</v>
      </c>
      <c r="H78" s="2" t="s">
        <v>2218</v>
      </c>
      <c r="I78" s="4">
        <v>15.96</v>
      </c>
      <c r="J78" s="2" t="b">
        <v>1</v>
      </c>
      <c r="K78" s="2" t="s">
        <v>4693</v>
      </c>
      <c r="L78" s="2" t="s">
        <v>10</v>
      </c>
      <c r="M78" s="2"/>
      <c r="N78" s="2" t="s">
        <v>4694</v>
      </c>
      <c r="O78" s="2"/>
      <c r="P78" s="2" t="s">
        <v>4695</v>
      </c>
      <c r="Q78" s="2"/>
    </row>
    <row r="79" spans="1:17" x14ac:dyDescent="0.25">
      <c r="A79" s="2" t="s">
        <v>1461</v>
      </c>
      <c r="B79" s="2" t="s">
        <v>1462</v>
      </c>
      <c r="C79" s="3"/>
      <c r="D79" s="4">
        <v>0</v>
      </c>
      <c r="E79" s="4">
        <v>0</v>
      </c>
      <c r="F79" s="4">
        <v>0</v>
      </c>
      <c r="G79" s="4">
        <v>21.15</v>
      </c>
      <c r="H79" s="2" t="s">
        <v>469</v>
      </c>
      <c r="I79" s="4">
        <v>9.8000000000000007</v>
      </c>
      <c r="J79" s="2" t="b">
        <v>1</v>
      </c>
      <c r="K79" s="2" t="s">
        <v>4693</v>
      </c>
      <c r="L79" s="2" t="s">
        <v>10</v>
      </c>
      <c r="M79" s="2"/>
      <c r="N79" s="2" t="s">
        <v>4694</v>
      </c>
      <c r="O79" s="2"/>
      <c r="P79" s="2" t="s">
        <v>4695</v>
      </c>
      <c r="Q79" s="2"/>
    </row>
    <row r="80" spans="1:17" x14ac:dyDescent="0.25">
      <c r="A80" s="2" t="s">
        <v>1467</v>
      </c>
      <c r="B80" s="2" t="s">
        <v>1468</v>
      </c>
      <c r="C80" s="3"/>
      <c r="D80" s="4">
        <v>0</v>
      </c>
      <c r="E80" s="4">
        <v>0</v>
      </c>
      <c r="F80" s="4">
        <v>0</v>
      </c>
      <c r="G80" s="4">
        <v>20.75</v>
      </c>
      <c r="H80" s="2" t="s">
        <v>469</v>
      </c>
      <c r="I80" s="4">
        <v>10.36</v>
      </c>
      <c r="J80" s="2" t="b">
        <v>1</v>
      </c>
      <c r="K80" s="2" t="s">
        <v>4693</v>
      </c>
      <c r="L80" s="2" t="s">
        <v>10</v>
      </c>
      <c r="M80" s="2"/>
      <c r="N80" s="2" t="s">
        <v>4694</v>
      </c>
      <c r="O80" s="2"/>
      <c r="P80" s="2" t="s">
        <v>4695</v>
      </c>
      <c r="Q80" s="2"/>
    </row>
    <row r="81" spans="1:17" ht="242.25" x14ac:dyDescent="0.25">
      <c r="A81" s="2" t="s">
        <v>1469</v>
      </c>
      <c r="B81" s="2" t="s">
        <v>1470</v>
      </c>
      <c r="C81" s="3" t="s">
        <v>5374</v>
      </c>
      <c r="D81" s="4">
        <v>0</v>
      </c>
      <c r="E81" s="4">
        <v>4</v>
      </c>
      <c r="F81" s="4">
        <v>4</v>
      </c>
      <c r="G81" s="4">
        <v>26.5</v>
      </c>
      <c r="H81" s="2" t="s">
        <v>469</v>
      </c>
      <c r="I81" s="4">
        <v>13.234999999999999</v>
      </c>
      <c r="J81" s="2" t="b">
        <v>1</v>
      </c>
      <c r="K81" s="2" t="s">
        <v>4693</v>
      </c>
      <c r="L81" s="2" t="s">
        <v>10</v>
      </c>
      <c r="M81" s="2"/>
      <c r="N81" s="2" t="s">
        <v>4694</v>
      </c>
      <c r="O81" s="2"/>
      <c r="P81" s="2" t="s">
        <v>4696</v>
      </c>
      <c r="Q81" s="2" t="s">
        <v>5750</v>
      </c>
    </row>
    <row r="82" spans="1:17" x14ac:dyDescent="0.25">
      <c r="A82" s="2" t="s">
        <v>3808</v>
      </c>
      <c r="B82" s="2" t="s">
        <v>3809</v>
      </c>
      <c r="C82" s="3"/>
      <c r="D82" s="4">
        <v>0</v>
      </c>
      <c r="E82" s="4">
        <v>0</v>
      </c>
      <c r="F82" s="4">
        <v>0</v>
      </c>
      <c r="G82" s="4">
        <v>45.2</v>
      </c>
      <c r="H82" s="2" t="s">
        <v>2217</v>
      </c>
      <c r="I82" s="4">
        <v>17.72</v>
      </c>
      <c r="J82" s="2" t="b">
        <v>0</v>
      </c>
      <c r="K82" s="2" t="s">
        <v>4693</v>
      </c>
      <c r="L82" s="2" t="s">
        <v>10</v>
      </c>
      <c r="M82" s="2"/>
      <c r="N82" s="2" t="s">
        <v>4702</v>
      </c>
      <c r="O82" s="2"/>
      <c r="P82" s="2" t="s">
        <v>4688</v>
      </c>
      <c r="Q82" s="2"/>
    </row>
    <row r="83" spans="1:17" x14ac:dyDescent="0.25">
      <c r="A83" s="2" t="s">
        <v>3921</v>
      </c>
      <c r="B83" s="2" t="s">
        <v>3922</v>
      </c>
      <c r="C83" s="3"/>
      <c r="D83" s="4">
        <v>0</v>
      </c>
      <c r="E83" s="4">
        <v>0</v>
      </c>
      <c r="F83" s="4">
        <v>0</v>
      </c>
      <c r="G83" s="4">
        <v>21.4</v>
      </c>
      <c r="H83" s="2" t="s">
        <v>3923</v>
      </c>
      <c r="I83" s="4">
        <v>15.1</v>
      </c>
      <c r="J83" s="2" t="b">
        <v>0</v>
      </c>
      <c r="K83" s="2" t="s">
        <v>4693</v>
      </c>
      <c r="L83" s="2" t="s">
        <v>10</v>
      </c>
      <c r="M83" s="2"/>
      <c r="N83" s="2" t="s">
        <v>4706</v>
      </c>
      <c r="O83" s="2"/>
      <c r="P83" s="2" t="s">
        <v>574</v>
      </c>
      <c r="Q83" s="2"/>
    </row>
    <row r="84" spans="1:17" x14ac:dyDescent="0.25">
      <c r="A84" s="2" t="s">
        <v>1604</v>
      </c>
      <c r="B84" s="2" t="s">
        <v>1605</v>
      </c>
      <c r="C84" s="3"/>
      <c r="D84" s="4">
        <v>0</v>
      </c>
      <c r="E84" s="4">
        <v>0</v>
      </c>
      <c r="F84" s="4">
        <v>0</v>
      </c>
      <c r="G84" s="4">
        <v>21.5</v>
      </c>
      <c r="H84" s="2" t="s">
        <v>42</v>
      </c>
      <c r="I84" s="4">
        <v>18.201699999999999</v>
      </c>
      <c r="J84" s="2" t="b">
        <v>1</v>
      </c>
      <c r="K84" s="2" t="s">
        <v>4693</v>
      </c>
      <c r="L84" s="2" t="s">
        <v>10</v>
      </c>
      <c r="M84" s="2"/>
      <c r="N84" s="2" t="s">
        <v>4706</v>
      </c>
      <c r="O84" s="2"/>
      <c r="P84" s="2" t="s">
        <v>574</v>
      </c>
      <c r="Q84" s="2"/>
    </row>
    <row r="85" spans="1:17" x14ac:dyDescent="0.25">
      <c r="A85" s="2" t="s">
        <v>1653</v>
      </c>
      <c r="B85" s="2" t="s">
        <v>1654</v>
      </c>
      <c r="C85" s="3"/>
      <c r="D85" s="4">
        <v>0</v>
      </c>
      <c r="E85" s="4">
        <v>6</v>
      </c>
      <c r="F85" s="4">
        <v>6</v>
      </c>
      <c r="G85" s="4">
        <v>18.399999999999999</v>
      </c>
      <c r="H85" s="2" t="s">
        <v>938</v>
      </c>
      <c r="I85" s="4">
        <v>9.1999999999999993</v>
      </c>
      <c r="J85" s="2" t="b">
        <v>1</v>
      </c>
      <c r="K85" s="2" t="s">
        <v>4693</v>
      </c>
      <c r="L85" s="2" t="s">
        <v>10</v>
      </c>
      <c r="M85" s="2"/>
      <c r="N85" s="2" t="s">
        <v>4704</v>
      </c>
      <c r="O85" s="2"/>
      <c r="P85" s="2"/>
      <c r="Q85" s="2"/>
    </row>
    <row r="86" spans="1:17" x14ac:dyDescent="0.25">
      <c r="A86" s="2" t="s">
        <v>3986</v>
      </c>
      <c r="B86" s="2" t="s">
        <v>3987</v>
      </c>
      <c r="C86" s="3"/>
      <c r="D86" s="4">
        <v>0</v>
      </c>
      <c r="E86" s="4">
        <v>0</v>
      </c>
      <c r="F86" s="4">
        <v>0</v>
      </c>
      <c r="G86" s="4">
        <v>32.75</v>
      </c>
      <c r="H86" s="2" t="s">
        <v>464</v>
      </c>
      <c r="I86" s="4">
        <v>14.75</v>
      </c>
      <c r="J86" s="2" t="b">
        <v>0</v>
      </c>
      <c r="K86" s="2" t="s">
        <v>4693</v>
      </c>
      <c r="L86" s="2" t="s">
        <v>10</v>
      </c>
      <c r="M86" s="2"/>
      <c r="N86" s="2" t="s">
        <v>4707</v>
      </c>
      <c r="O86" s="2"/>
      <c r="P86" s="2" t="s">
        <v>4688</v>
      </c>
      <c r="Q86" s="2"/>
    </row>
    <row r="87" spans="1:17" x14ac:dyDescent="0.25">
      <c r="A87" s="2" t="s">
        <v>3988</v>
      </c>
      <c r="B87" s="2" t="s">
        <v>3989</v>
      </c>
      <c r="C87" s="3"/>
      <c r="D87" s="4">
        <v>0</v>
      </c>
      <c r="E87" s="4">
        <v>0</v>
      </c>
      <c r="F87" s="4">
        <v>0</v>
      </c>
      <c r="G87" s="4">
        <v>21.9</v>
      </c>
      <c r="H87" s="2" t="s">
        <v>464</v>
      </c>
      <c r="I87" s="4">
        <v>9.8000000000000007</v>
      </c>
      <c r="J87" s="2" t="b">
        <v>0</v>
      </c>
      <c r="K87" s="2" t="s">
        <v>4693</v>
      </c>
      <c r="L87" s="2" t="s">
        <v>10</v>
      </c>
      <c r="M87" s="2"/>
      <c r="N87" s="2" t="s">
        <v>4707</v>
      </c>
      <c r="O87" s="2"/>
      <c r="P87" s="2"/>
      <c r="Q87" s="2"/>
    </row>
    <row r="88" spans="1:17" x14ac:dyDescent="0.25">
      <c r="A88" s="2" t="s">
        <v>3990</v>
      </c>
      <c r="B88" s="2" t="s">
        <v>3991</v>
      </c>
      <c r="C88" s="3"/>
      <c r="D88" s="4">
        <v>0</v>
      </c>
      <c r="E88" s="4">
        <v>0</v>
      </c>
      <c r="F88" s="4">
        <v>0</v>
      </c>
      <c r="G88" s="4">
        <v>21.95</v>
      </c>
      <c r="H88" s="2" t="s">
        <v>464</v>
      </c>
      <c r="I88" s="4">
        <v>9.8000000000000007</v>
      </c>
      <c r="J88" s="2" t="b">
        <v>0</v>
      </c>
      <c r="K88" s="2" t="s">
        <v>4693</v>
      </c>
      <c r="L88" s="2" t="s">
        <v>10</v>
      </c>
      <c r="M88" s="2"/>
      <c r="N88" s="2" t="s">
        <v>4707</v>
      </c>
      <c r="O88" s="2"/>
      <c r="P88" s="2"/>
      <c r="Q88" s="2"/>
    </row>
    <row r="89" spans="1:17" x14ac:dyDescent="0.25">
      <c r="A89" s="2" t="s">
        <v>3992</v>
      </c>
      <c r="B89" s="2" t="s">
        <v>3993</v>
      </c>
      <c r="C89" s="3"/>
      <c r="D89" s="4">
        <v>0</v>
      </c>
      <c r="E89" s="4">
        <v>0</v>
      </c>
      <c r="F89" s="4">
        <v>0</v>
      </c>
      <c r="G89" s="4">
        <v>20.100000000000001</v>
      </c>
      <c r="H89" s="2" t="s">
        <v>2238</v>
      </c>
      <c r="I89" s="4">
        <v>9.0220000000000002</v>
      </c>
      <c r="J89" s="2" t="b">
        <v>0</v>
      </c>
      <c r="K89" s="2" t="s">
        <v>4693</v>
      </c>
      <c r="L89" s="2" t="s">
        <v>10</v>
      </c>
      <c r="M89" s="2"/>
      <c r="N89" s="2" t="s">
        <v>4707</v>
      </c>
      <c r="O89" s="2"/>
      <c r="P89" s="2"/>
      <c r="Q89" s="2"/>
    </row>
    <row r="90" spans="1:17" x14ac:dyDescent="0.25">
      <c r="A90" s="2" t="s">
        <v>4045</v>
      </c>
      <c r="B90" s="2" t="s">
        <v>4046</v>
      </c>
      <c r="C90" s="3"/>
      <c r="D90" s="4">
        <v>0</v>
      </c>
      <c r="E90" s="4">
        <v>0</v>
      </c>
      <c r="F90" s="4">
        <v>0</v>
      </c>
      <c r="G90" s="4">
        <v>12.7</v>
      </c>
      <c r="H90" s="2" t="s">
        <v>2227</v>
      </c>
      <c r="I90" s="4">
        <v>6.35</v>
      </c>
      <c r="J90" s="2" t="b">
        <v>0</v>
      </c>
      <c r="K90" s="2" t="s">
        <v>4693</v>
      </c>
      <c r="L90" s="2" t="s">
        <v>10</v>
      </c>
      <c r="M90" s="2"/>
      <c r="N90" s="2" t="s">
        <v>4704</v>
      </c>
      <c r="O90" s="2"/>
      <c r="P90" s="2"/>
      <c r="Q90" s="2"/>
    </row>
    <row r="91" spans="1:17" x14ac:dyDescent="0.25">
      <c r="A91" s="2" t="s">
        <v>4047</v>
      </c>
      <c r="B91" s="2" t="s">
        <v>4048</v>
      </c>
      <c r="C91" s="3"/>
      <c r="D91" s="4">
        <v>0</v>
      </c>
      <c r="E91" s="4">
        <v>0</v>
      </c>
      <c r="F91" s="4">
        <v>0</v>
      </c>
      <c r="G91" s="4">
        <v>14.87</v>
      </c>
      <c r="H91" s="2" t="s">
        <v>2227</v>
      </c>
      <c r="I91" s="4">
        <v>6.35</v>
      </c>
      <c r="J91" s="2" t="b">
        <v>0</v>
      </c>
      <c r="K91" s="2" t="s">
        <v>4693</v>
      </c>
      <c r="L91" s="2" t="s">
        <v>10</v>
      </c>
      <c r="M91" s="2"/>
      <c r="N91" s="2" t="s">
        <v>4704</v>
      </c>
      <c r="O91" s="2"/>
      <c r="P91" s="2" t="s">
        <v>4688</v>
      </c>
      <c r="Q91" s="2"/>
    </row>
    <row r="92" spans="1:17" x14ac:dyDescent="0.25">
      <c r="A92" s="2" t="s">
        <v>4053</v>
      </c>
      <c r="B92" s="2" t="s">
        <v>4054</v>
      </c>
      <c r="C92" s="3"/>
      <c r="D92" s="4">
        <v>0</v>
      </c>
      <c r="E92" s="4">
        <v>0</v>
      </c>
      <c r="F92" s="4">
        <v>0</v>
      </c>
      <c r="G92" s="4">
        <v>73.5</v>
      </c>
      <c r="H92" s="2" t="s">
        <v>464</v>
      </c>
      <c r="I92" s="4">
        <v>36.747</v>
      </c>
      <c r="J92" s="2" t="b">
        <v>0</v>
      </c>
      <c r="K92" s="2" t="s">
        <v>4693</v>
      </c>
      <c r="L92" s="2" t="s">
        <v>10</v>
      </c>
      <c r="M92" s="2"/>
      <c r="N92" s="2" t="s">
        <v>4703</v>
      </c>
      <c r="O92" s="2"/>
      <c r="P92" s="2"/>
      <c r="Q92" s="2"/>
    </row>
    <row r="93" spans="1:17" x14ac:dyDescent="0.25">
      <c r="A93" s="2" t="s">
        <v>4055</v>
      </c>
      <c r="B93" s="2" t="s">
        <v>4056</v>
      </c>
      <c r="C93" s="3"/>
      <c r="D93" s="4">
        <v>0</v>
      </c>
      <c r="E93" s="4">
        <v>0</v>
      </c>
      <c r="F93" s="4">
        <v>0</v>
      </c>
      <c r="G93" s="4">
        <v>49.5</v>
      </c>
      <c r="H93" s="2" t="s">
        <v>464</v>
      </c>
      <c r="I93" s="4">
        <v>29.703099999999999</v>
      </c>
      <c r="J93" s="2" t="b">
        <v>0</v>
      </c>
      <c r="K93" s="2" t="s">
        <v>4693</v>
      </c>
      <c r="L93" s="2" t="s">
        <v>10</v>
      </c>
      <c r="M93" s="2"/>
      <c r="N93" s="2" t="s">
        <v>4703</v>
      </c>
      <c r="O93" s="2"/>
      <c r="P93" s="2"/>
      <c r="Q93" s="2"/>
    </row>
    <row r="94" spans="1:17" x14ac:dyDescent="0.25">
      <c r="A94" s="2" t="s">
        <v>4059</v>
      </c>
      <c r="B94" s="2" t="s">
        <v>4060</v>
      </c>
      <c r="C94" s="3"/>
      <c r="D94" s="4">
        <v>0</v>
      </c>
      <c r="E94" s="4">
        <v>0</v>
      </c>
      <c r="F94" s="4">
        <v>0</v>
      </c>
      <c r="G94" s="4">
        <v>49.15</v>
      </c>
      <c r="H94" s="2" t="s">
        <v>464</v>
      </c>
      <c r="I94" s="4">
        <v>21.350999999999999</v>
      </c>
      <c r="J94" s="2" t="b">
        <v>0</v>
      </c>
      <c r="K94" s="2" t="s">
        <v>4693</v>
      </c>
      <c r="L94" s="2" t="s">
        <v>10</v>
      </c>
      <c r="M94" s="2"/>
      <c r="N94" s="2" t="s">
        <v>4703</v>
      </c>
      <c r="O94" s="2"/>
      <c r="P94" s="2"/>
      <c r="Q94" s="2"/>
    </row>
    <row r="95" spans="1:17" x14ac:dyDescent="0.25">
      <c r="A95" s="2" t="s">
        <v>4063</v>
      </c>
      <c r="B95" s="2" t="s">
        <v>4064</v>
      </c>
      <c r="C95" s="3"/>
      <c r="D95" s="4">
        <v>0</v>
      </c>
      <c r="E95" s="4">
        <v>0</v>
      </c>
      <c r="F95" s="4">
        <v>0</v>
      </c>
      <c r="G95" s="4">
        <v>48.8</v>
      </c>
      <c r="H95" s="2" t="s">
        <v>464</v>
      </c>
      <c r="I95" s="4">
        <v>21.4</v>
      </c>
      <c r="J95" s="2" t="b">
        <v>0</v>
      </c>
      <c r="K95" s="2" t="s">
        <v>4693</v>
      </c>
      <c r="L95" s="2" t="s">
        <v>10</v>
      </c>
      <c r="M95" s="2"/>
      <c r="N95" s="2" t="s">
        <v>4703</v>
      </c>
      <c r="O95" s="2"/>
      <c r="P95" s="2"/>
      <c r="Q95" s="2"/>
    </row>
    <row r="96" spans="1:17" x14ac:dyDescent="0.25">
      <c r="A96" s="2" t="s">
        <v>4065</v>
      </c>
      <c r="B96" s="2" t="s">
        <v>4066</v>
      </c>
      <c r="C96" s="3"/>
      <c r="D96" s="4">
        <v>0</v>
      </c>
      <c r="E96" s="4">
        <v>0</v>
      </c>
      <c r="F96" s="4">
        <v>0</v>
      </c>
      <c r="G96" s="4">
        <v>46.85</v>
      </c>
      <c r="H96" s="2" t="s">
        <v>464</v>
      </c>
      <c r="I96" s="4">
        <v>22.6</v>
      </c>
      <c r="J96" s="2" t="b">
        <v>0</v>
      </c>
      <c r="K96" s="2" t="s">
        <v>4693</v>
      </c>
      <c r="L96" s="2" t="s">
        <v>10</v>
      </c>
      <c r="M96" s="2"/>
      <c r="N96" s="2" t="s">
        <v>4703</v>
      </c>
      <c r="O96" s="2"/>
      <c r="P96" s="2"/>
      <c r="Q96" s="2"/>
    </row>
    <row r="97" spans="1:17" x14ac:dyDescent="0.25">
      <c r="A97" s="2" t="s">
        <v>4084</v>
      </c>
      <c r="B97" s="2" t="s">
        <v>4085</v>
      </c>
      <c r="C97" s="3"/>
      <c r="D97" s="4">
        <v>0</v>
      </c>
      <c r="E97" s="4">
        <v>0</v>
      </c>
      <c r="F97" s="4">
        <v>0</v>
      </c>
      <c r="G97" s="4">
        <v>25.75</v>
      </c>
      <c r="H97" s="2" t="s">
        <v>464</v>
      </c>
      <c r="I97" s="4">
        <v>10.851000000000001</v>
      </c>
      <c r="J97" s="2" t="b">
        <v>0</v>
      </c>
      <c r="K97" s="2" t="s">
        <v>4693</v>
      </c>
      <c r="L97" s="2" t="s">
        <v>10</v>
      </c>
      <c r="M97" s="2"/>
      <c r="N97" s="2" t="s">
        <v>4703</v>
      </c>
      <c r="O97" s="2"/>
      <c r="P97" s="2"/>
      <c r="Q97" s="2"/>
    </row>
    <row r="98" spans="1:17" x14ac:dyDescent="0.25">
      <c r="A98" s="2" t="s">
        <v>1737</v>
      </c>
      <c r="B98" s="2" t="s">
        <v>1738</v>
      </c>
      <c r="C98" s="3"/>
      <c r="D98" s="4">
        <v>0</v>
      </c>
      <c r="E98" s="4">
        <v>0</v>
      </c>
      <c r="F98" s="4">
        <v>0</v>
      </c>
      <c r="G98" s="4">
        <v>48.35</v>
      </c>
      <c r="H98" s="2" t="s">
        <v>464</v>
      </c>
      <c r="I98" s="4">
        <v>28.997499999999999</v>
      </c>
      <c r="J98" s="2" t="b">
        <v>1</v>
      </c>
      <c r="K98" s="2" t="s">
        <v>4693</v>
      </c>
      <c r="L98" s="2" t="s">
        <v>10</v>
      </c>
      <c r="M98" s="2"/>
      <c r="N98" s="2" t="s">
        <v>4703</v>
      </c>
      <c r="O98" s="2"/>
      <c r="P98" s="2" t="s">
        <v>4696</v>
      </c>
      <c r="Q98" s="2"/>
    </row>
    <row r="99" spans="1:17" x14ac:dyDescent="0.25">
      <c r="A99" s="2" t="s">
        <v>1744</v>
      </c>
      <c r="B99" s="2" t="s">
        <v>1745</v>
      </c>
      <c r="C99" s="3"/>
      <c r="D99" s="4">
        <v>0</v>
      </c>
      <c r="E99" s="4">
        <v>0</v>
      </c>
      <c r="F99" s="4">
        <v>0</v>
      </c>
      <c r="G99" s="4">
        <v>56.85</v>
      </c>
      <c r="H99" s="2" t="s">
        <v>464</v>
      </c>
      <c r="I99" s="4">
        <v>27.71</v>
      </c>
      <c r="J99" s="2" t="b">
        <v>1</v>
      </c>
      <c r="K99" s="2" t="s">
        <v>4693</v>
      </c>
      <c r="L99" s="2" t="s">
        <v>10</v>
      </c>
      <c r="M99" s="2"/>
      <c r="N99" s="2" t="s">
        <v>4703</v>
      </c>
      <c r="O99" s="2"/>
      <c r="P99" s="2" t="s">
        <v>4696</v>
      </c>
      <c r="Q99" s="2"/>
    </row>
    <row r="100" spans="1:17" x14ac:dyDescent="0.25">
      <c r="A100" s="2" t="s">
        <v>4091</v>
      </c>
      <c r="B100" s="2" t="s">
        <v>4092</v>
      </c>
      <c r="C100" s="3"/>
      <c r="D100" s="4">
        <v>0</v>
      </c>
      <c r="E100" s="4">
        <v>0</v>
      </c>
      <c r="F100" s="4">
        <v>0</v>
      </c>
      <c r="G100" s="4">
        <v>54.4</v>
      </c>
      <c r="H100" s="2" t="s">
        <v>464</v>
      </c>
      <c r="I100" s="4">
        <v>26.675000000000001</v>
      </c>
      <c r="J100" s="2" t="b">
        <v>0</v>
      </c>
      <c r="K100" s="2" t="s">
        <v>4693</v>
      </c>
      <c r="L100" s="2" t="s">
        <v>10</v>
      </c>
      <c r="M100" s="2"/>
      <c r="N100" s="2" t="s">
        <v>4703</v>
      </c>
      <c r="O100" s="2"/>
      <c r="P100" s="2"/>
      <c r="Q100" s="2"/>
    </row>
    <row r="101" spans="1:17" x14ac:dyDescent="0.25">
      <c r="A101" s="2" t="s">
        <v>4101</v>
      </c>
      <c r="B101" s="2" t="s">
        <v>4102</v>
      </c>
      <c r="C101" s="3"/>
      <c r="D101" s="4">
        <v>0</v>
      </c>
      <c r="E101" s="4">
        <v>0</v>
      </c>
      <c r="F101" s="4">
        <v>0</v>
      </c>
      <c r="G101" s="4">
        <v>160.94999999999999</v>
      </c>
      <c r="H101" s="2" t="s">
        <v>469</v>
      </c>
      <c r="I101" s="4">
        <v>80.459999999999994</v>
      </c>
      <c r="J101" s="2" t="b">
        <v>0</v>
      </c>
      <c r="K101" s="2" t="s">
        <v>4693</v>
      </c>
      <c r="L101" s="2" t="s">
        <v>10</v>
      </c>
      <c r="M101" s="2"/>
      <c r="N101" s="2" t="s">
        <v>4703</v>
      </c>
      <c r="O101" s="2"/>
      <c r="P101" s="2"/>
      <c r="Q101" s="2"/>
    </row>
    <row r="102" spans="1:17" ht="270.75" x14ac:dyDescent="0.25">
      <c r="A102" s="2" t="s">
        <v>1775</v>
      </c>
      <c r="B102" s="2" t="s">
        <v>1776</v>
      </c>
      <c r="C102" s="3" t="s">
        <v>5434</v>
      </c>
      <c r="D102" s="4">
        <v>0</v>
      </c>
      <c r="E102" s="4">
        <v>3</v>
      </c>
      <c r="F102" s="4">
        <v>3</v>
      </c>
      <c r="G102" s="4">
        <v>59</v>
      </c>
      <c r="H102" s="2" t="s">
        <v>469</v>
      </c>
      <c r="I102" s="4">
        <v>29.48</v>
      </c>
      <c r="J102" s="2" t="b">
        <v>1</v>
      </c>
      <c r="K102" s="2" t="s">
        <v>4693</v>
      </c>
      <c r="L102" s="2" t="s">
        <v>10</v>
      </c>
      <c r="M102" s="2"/>
      <c r="N102" s="2" t="s">
        <v>4703</v>
      </c>
      <c r="O102" s="2"/>
      <c r="P102" s="2" t="s">
        <v>4696</v>
      </c>
      <c r="Q102" s="2" t="s">
        <v>5880</v>
      </c>
    </row>
    <row r="103" spans="1:17" x14ac:dyDescent="0.25">
      <c r="A103" s="2" t="s">
        <v>4105</v>
      </c>
      <c r="B103" s="2" t="s">
        <v>4106</v>
      </c>
      <c r="C103" s="3"/>
      <c r="D103" s="4">
        <v>0</v>
      </c>
      <c r="E103" s="4">
        <v>0</v>
      </c>
      <c r="F103" s="4">
        <v>0</v>
      </c>
      <c r="G103" s="4">
        <v>30.25</v>
      </c>
      <c r="H103" s="2" t="s">
        <v>464</v>
      </c>
      <c r="I103" s="4">
        <v>15.12</v>
      </c>
      <c r="J103" s="2" t="b">
        <v>0</v>
      </c>
      <c r="K103" s="2" t="s">
        <v>4693</v>
      </c>
      <c r="L103" s="2" t="s">
        <v>10</v>
      </c>
      <c r="M103" s="2"/>
      <c r="N103" s="2" t="s">
        <v>4703</v>
      </c>
      <c r="O103" s="2"/>
      <c r="P103" s="2"/>
      <c r="Q103" s="2"/>
    </row>
    <row r="104" spans="1:17" x14ac:dyDescent="0.25">
      <c r="A104" s="2" t="s">
        <v>1781</v>
      </c>
      <c r="B104" s="2" t="s">
        <v>1782</v>
      </c>
      <c r="C104" s="3"/>
      <c r="D104" s="4">
        <v>0</v>
      </c>
      <c r="E104" s="4">
        <v>0</v>
      </c>
      <c r="F104" s="4">
        <v>0</v>
      </c>
      <c r="G104" s="4">
        <v>49</v>
      </c>
      <c r="H104" s="2" t="s">
        <v>464</v>
      </c>
      <c r="I104" s="4">
        <v>26.58</v>
      </c>
      <c r="J104" s="2" t="b">
        <v>1</v>
      </c>
      <c r="K104" s="2" t="s">
        <v>4693</v>
      </c>
      <c r="L104" s="2" t="s">
        <v>10</v>
      </c>
      <c r="M104" s="2"/>
      <c r="N104" s="2" t="s">
        <v>4703</v>
      </c>
      <c r="O104" s="2"/>
      <c r="P104" s="2" t="s">
        <v>4696</v>
      </c>
      <c r="Q104" s="2"/>
    </row>
    <row r="105" spans="1:17" x14ac:dyDescent="0.25">
      <c r="A105" s="2" t="s">
        <v>4107</v>
      </c>
      <c r="B105" s="2" t="s">
        <v>4108</v>
      </c>
      <c r="C105" s="3"/>
      <c r="D105" s="4">
        <v>0</v>
      </c>
      <c r="E105" s="4">
        <v>0</v>
      </c>
      <c r="F105" s="4">
        <v>0</v>
      </c>
      <c r="G105" s="4">
        <v>54.45</v>
      </c>
      <c r="H105" s="2" t="s">
        <v>464</v>
      </c>
      <c r="I105" s="4">
        <v>37.184800000000003</v>
      </c>
      <c r="J105" s="2" t="b">
        <v>0</v>
      </c>
      <c r="K105" s="2" t="s">
        <v>4693</v>
      </c>
      <c r="L105" s="2" t="s">
        <v>10</v>
      </c>
      <c r="M105" s="2"/>
      <c r="N105" s="2" t="s">
        <v>4703</v>
      </c>
      <c r="O105" s="2"/>
      <c r="P105" s="2"/>
      <c r="Q105" s="2"/>
    </row>
    <row r="106" spans="1:17" x14ac:dyDescent="0.25">
      <c r="A106" s="2" t="s">
        <v>1739</v>
      </c>
      <c r="B106" s="2" t="s">
        <v>1740</v>
      </c>
      <c r="C106" s="3"/>
      <c r="D106" s="4">
        <v>0</v>
      </c>
      <c r="E106" s="4">
        <v>0</v>
      </c>
      <c r="F106" s="4">
        <v>0</v>
      </c>
      <c r="G106" s="4">
        <v>51.9</v>
      </c>
      <c r="H106" s="2" t="s">
        <v>464</v>
      </c>
      <c r="I106" s="4">
        <v>28.91</v>
      </c>
      <c r="J106" s="2" t="b">
        <v>1</v>
      </c>
      <c r="K106" s="2" t="s">
        <v>4693</v>
      </c>
      <c r="L106" s="2" t="s">
        <v>10</v>
      </c>
      <c r="M106" s="2"/>
      <c r="N106" s="2" t="s">
        <v>4703</v>
      </c>
      <c r="O106" s="2"/>
      <c r="P106" s="2" t="s">
        <v>4696</v>
      </c>
      <c r="Q106" s="2"/>
    </row>
    <row r="107" spans="1:17" x14ac:dyDescent="0.25">
      <c r="A107" s="2" t="s">
        <v>1723</v>
      </c>
      <c r="B107" s="2" t="s">
        <v>1724</v>
      </c>
      <c r="C107" s="3"/>
      <c r="D107" s="4">
        <v>0</v>
      </c>
      <c r="E107" s="4">
        <v>0</v>
      </c>
      <c r="F107" s="4">
        <v>0</v>
      </c>
      <c r="G107" s="4">
        <v>49.9</v>
      </c>
      <c r="H107" s="2" t="s">
        <v>464</v>
      </c>
      <c r="I107" s="4">
        <v>25.021000000000001</v>
      </c>
      <c r="J107" s="2" t="b">
        <v>1</v>
      </c>
      <c r="K107" s="2" t="s">
        <v>4693</v>
      </c>
      <c r="L107" s="2" t="s">
        <v>10</v>
      </c>
      <c r="M107" s="2"/>
      <c r="N107" s="2" t="s">
        <v>4703</v>
      </c>
      <c r="O107" s="2"/>
      <c r="P107" s="2" t="s">
        <v>4696</v>
      </c>
      <c r="Q107" s="2"/>
    </row>
    <row r="108" spans="1:17" x14ac:dyDescent="0.25">
      <c r="A108" s="2" t="s">
        <v>4081</v>
      </c>
      <c r="B108" s="2" t="s">
        <v>4082</v>
      </c>
      <c r="C108" s="3"/>
      <c r="D108" s="4">
        <v>0</v>
      </c>
      <c r="E108" s="4">
        <v>0</v>
      </c>
      <c r="F108" s="4">
        <v>0</v>
      </c>
      <c r="G108" s="4">
        <v>64.3</v>
      </c>
      <c r="H108" s="2" t="s">
        <v>4083</v>
      </c>
      <c r="I108" s="4">
        <v>32.130000000000003</v>
      </c>
      <c r="J108" s="2" t="b">
        <v>0</v>
      </c>
      <c r="K108" s="2" t="s">
        <v>4693</v>
      </c>
      <c r="L108" s="2" t="s">
        <v>10</v>
      </c>
      <c r="M108" s="2"/>
      <c r="N108" s="2" t="s">
        <v>4703</v>
      </c>
      <c r="O108" s="2"/>
      <c r="P108" s="2" t="s">
        <v>4696</v>
      </c>
      <c r="Q108" s="2"/>
    </row>
    <row r="109" spans="1:17" x14ac:dyDescent="0.25">
      <c r="A109" s="2" t="s">
        <v>4139</v>
      </c>
      <c r="B109" s="2" t="s">
        <v>4140</v>
      </c>
      <c r="C109" s="3"/>
      <c r="D109" s="4">
        <v>0</v>
      </c>
      <c r="E109" s="4">
        <v>0</v>
      </c>
      <c r="F109" s="4">
        <v>0</v>
      </c>
      <c r="G109" s="4">
        <v>39.4</v>
      </c>
      <c r="H109" s="2" t="s">
        <v>464</v>
      </c>
      <c r="I109" s="4">
        <v>14.962999999999999</v>
      </c>
      <c r="J109" s="2" t="b">
        <v>0</v>
      </c>
      <c r="K109" s="2" t="s">
        <v>4693</v>
      </c>
      <c r="L109" s="2" t="s">
        <v>10</v>
      </c>
      <c r="M109" s="2"/>
      <c r="N109" s="2" t="s">
        <v>4703</v>
      </c>
      <c r="O109" s="2"/>
      <c r="P109" s="2"/>
      <c r="Q109" s="2"/>
    </row>
    <row r="110" spans="1:17" x14ac:dyDescent="0.25">
      <c r="A110" s="2" t="s">
        <v>4496</v>
      </c>
      <c r="B110" s="2" t="s">
        <v>4497</v>
      </c>
      <c r="C110" s="3"/>
      <c r="D110" s="4">
        <v>0</v>
      </c>
      <c r="E110" s="4">
        <v>0</v>
      </c>
      <c r="F110" s="4">
        <v>0</v>
      </c>
      <c r="G110" s="4">
        <v>29.95</v>
      </c>
      <c r="H110" s="2" t="s">
        <v>4495</v>
      </c>
      <c r="I110" s="4">
        <v>14.96</v>
      </c>
      <c r="J110" s="2" t="b">
        <v>0</v>
      </c>
      <c r="K110" s="2" t="s">
        <v>4693</v>
      </c>
      <c r="L110" s="2" t="s">
        <v>10</v>
      </c>
      <c r="M110" s="2"/>
      <c r="N110" s="2" t="s">
        <v>4694</v>
      </c>
      <c r="O110" s="2"/>
      <c r="P110" s="2" t="s">
        <v>4695</v>
      </c>
      <c r="Q110" s="2"/>
    </row>
    <row r="111" spans="1:17" x14ac:dyDescent="0.25">
      <c r="A111" s="2" t="s">
        <v>4493</v>
      </c>
      <c r="B111" s="2" t="s">
        <v>4494</v>
      </c>
      <c r="C111" s="3"/>
      <c r="D111" s="4">
        <v>0</v>
      </c>
      <c r="E111" s="4">
        <v>0</v>
      </c>
      <c r="F111" s="4">
        <v>0</v>
      </c>
      <c r="G111" s="4">
        <v>31.95</v>
      </c>
      <c r="H111" s="2" t="s">
        <v>4495</v>
      </c>
      <c r="I111" s="4">
        <v>14.51</v>
      </c>
      <c r="J111" s="2" t="b">
        <v>0</v>
      </c>
      <c r="K111" s="2" t="s">
        <v>4693</v>
      </c>
      <c r="L111" s="2" t="s">
        <v>10</v>
      </c>
      <c r="M111" s="2"/>
      <c r="N111" s="2" t="s">
        <v>4694</v>
      </c>
      <c r="O111" s="2"/>
      <c r="P111" s="2"/>
      <c r="Q111" s="2"/>
    </row>
    <row r="112" spans="1:17" x14ac:dyDescent="0.25">
      <c r="A112" s="2" t="s">
        <v>4508</v>
      </c>
      <c r="B112" s="2" t="s">
        <v>4509</v>
      </c>
      <c r="C112" s="3"/>
      <c r="D112" s="4">
        <v>0</v>
      </c>
      <c r="E112" s="4">
        <v>0</v>
      </c>
      <c r="F112" s="4">
        <v>0</v>
      </c>
      <c r="G112" s="4">
        <v>23.82</v>
      </c>
      <c r="H112" s="2" t="s">
        <v>3923</v>
      </c>
      <c r="I112" s="4">
        <v>13.55</v>
      </c>
      <c r="J112" s="2" t="b">
        <v>0</v>
      </c>
      <c r="K112" s="2" t="s">
        <v>4693</v>
      </c>
      <c r="L112" s="2" t="s">
        <v>10</v>
      </c>
      <c r="M112" s="2"/>
      <c r="N112" s="2" t="s">
        <v>4708</v>
      </c>
      <c r="O112" s="2"/>
      <c r="P112" s="2"/>
      <c r="Q112" s="2"/>
    </row>
    <row r="113" spans="1:17" x14ac:dyDescent="0.25">
      <c r="A113" s="2" t="s">
        <v>2069</v>
      </c>
      <c r="B113" s="2" t="s">
        <v>2070</v>
      </c>
      <c r="C113" s="3"/>
      <c r="D113" s="4">
        <v>0</v>
      </c>
      <c r="E113" s="4">
        <v>5</v>
      </c>
      <c r="F113" s="4">
        <v>5</v>
      </c>
      <c r="G113" s="4">
        <v>35.5</v>
      </c>
      <c r="H113" s="2" t="s">
        <v>2221</v>
      </c>
      <c r="I113" s="4">
        <v>17.73</v>
      </c>
      <c r="J113" s="2" t="b">
        <v>1</v>
      </c>
      <c r="K113" s="2" t="s">
        <v>4693</v>
      </c>
      <c r="L113" s="2" t="s">
        <v>10</v>
      </c>
      <c r="M113" s="2"/>
      <c r="N113" s="2" t="s">
        <v>4698</v>
      </c>
      <c r="O113" s="2"/>
      <c r="P113" s="2" t="s">
        <v>4696</v>
      </c>
      <c r="Q113" s="2"/>
    </row>
    <row r="114" spans="1:17" x14ac:dyDescent="0.25">
      <c r="A114" s="2" t="s">
        <v>4637</v>
      </c>
      <c r="B114" s="2" t="s">
        <v>4638</v>
      </c>
      <c r="C114" s="3"/>
      <c r="D114" s="4">
        <v>0</v>
      </c>
      <c r="E114" s="4">
        <v>0</v>
      </c>
      <c r="F114" s="4">
        <v>0</v>
      </c>
      <c r="G114" s="4">
        <v>31.15</v>
      </c>
      <c r="H114" s="2" t="s">
        <v>464</v>
      </c>
      <c r="I114" s="4">
        <v>18.675000000000001</v>
      </c>
      <c r="J114" s="2" t="b">
        <v>0</v>
      </c>
      <c r="K114" s="2" t="s">
        <v>4693</v>
      </c>
      <c r="L114" s="2" t="s">
        <v>10</v>
      </c>
      <c r="M114" s="2"/>
      <c r="N114" s="2" t="s">
        <v>4698</v>
      </c>
      <c r="O114" s="2"/>
      <c r="P114" s="2"/>
      <c r="Q114" s="2"/>
    </row>
    <row r="115" spans="1:17" x14ac:dyDescent="0.25">
      <c r="A115" s="2" t="s">
        <v>4552</v>
      </c>
      <c r="B115" s="2" t="s">
        <v>4553</v>
      </c>
      <c r="C115" s="3"/>
      <c r="D115" s="4">
        <v>0</v>
      </c>
      <c r="E115" s="4">
        <v>0</v>
      </c>
      <c r="F115" s="4">
        <v>0</v>
      </c>
      <c r="G115" s="4">
        <v>59.4</v>
      </c>
      <c r="H115" s="2" t="s">
        <v>464</v>
      </c>
      <c r="I115" s="4">
        <v>26.25</v>
      </c>
      <c r="J115" s="2" t="b">
        <v>0</v>
      </c>
      <c r="K115" s="2" t="s">
        <v>4693</v>
      </c>
      <c r="L115" s="2" t="s">
        <v>10</v>
      </c>
      <c r="M115" s="2"/>
      <c r="N115" s="2" t="s">
        <v>4698</v>
      </c>
      <c r="O115" s="2"/>
      <c r="P115" s="2"/>
      <c r="Q115" s="2"/>
    </row>
    <row r="116" spans="1:17" x14ac:dyDescent="0.25">
      <c r="A116" s="2" t="s">
        <v>2087</v>
      </c>
      <c r="B116" s="2" t="s">
        <v>2088</v>
      </c>
      <c r="C116" s="3"/>
      <c r="D116" s="4">
        <v>0</v>
      </c>
      <c r="E116" s="4">
        <v>1</v>
      </c>
      <c r="F116" s="4">
        <v>1</v>
      </c>
      <c r="G116" s="4">
        <v>57.9</v>
      </c>
      <c r="H116" s="2" t="s">
        <v>464</v>
      </c>
      <c r="I116" s="4">
        <v>28.934999999999999</v>
      </c>
      <c r="J116" s="2" t="b">
        <v>1</v>
      </c>
      <c r="K116" s="2" t="s">
        <v>4693</v>
      </c>
      <c r="L116" s="2" t="s">
        <v>10</v>
      </c>
      <c r="M116" s="2"/>
      <c r="N116" s="2" t="s">
        <v>4698</v>
      </c>
      <c r="O116" s="2"/>
      <c r="P116" s="2" t="s">
        <v>4696</v>
      </c>
      <c r="Q116" s="2"/>
    </row>
    <row r="117" spans="1:17" x14ac:dyDescent="0.25">
      <c r="A117" s="2" t="s">
        <v>2089</v>
      </c>
      <c r="B117" s="2" t="s">
        <v>2090</v>
      </c>
      <c r="C117" s="3"/>
      <c r="D117" s="4">
        <v>0</v>
      </c>
      <c r="E117" s="4">
        <v>0</v>
      </c>
      <c r="F117" s="4">
        <v>0</v>
      </c>
      <c r="G117" s="4">
        <v>143.9</v>
      </c>
      <c r="H117" s="2" t="s">
        <v>464</v>
      </c>
      <c r="I117" s="4">
        <v>64.81</v>
      </c>
      <c r="J117" s="2" t="b">
        <v>1</v>
      </c>
      <c r="K117" s="2" t="s">
        <v>4693</v>
      </c>
      <c r="L117" s="2" t="s">
        <v>10</v>
      </c>
      <c r="M117" s="2"/>
      <c r="N117" s="2" t="s">
        <v>4698</v>
      </c>
      <c r="O117" s="2"/>
      <c r="P117" s="2" t="s">
        <v>4696</v>
      </c>
      <c r="Q117" s="2"/>
    </row>
    <row r="118" spans="1:17" ht="228" x14ac:dyDescent="0.25">
      <c r="A118" s="2" t="s">
        <v>2091</v>
      </c>
      <c r="B118" s="2" t="s">
        <v>2092</v>
      </c>
      <c r="C118" s="3" t="s">
        <v>5483</v>
      </c>
      <c r="D118" s="4">
        <v>0</v>
      </c>
      <c r="E118" s="4">
        <v>3</v>
      </c>
      <c r="F118" s="4">
        <v>3</v>
      </c>
      <c r="G118" s="4">
        <v>59</v>
      </c>
      <c r="H118" s="2" t="s">
        <v>2219</v>
      </c>
      <c r="I118" s="4">
        <v>29.5</v>
      </c>
      <c r="J118" s="2" t="b">
        <v>1</v>
      </c>
      <c r="K118" s="2" t="s">
        <v>4693</v>
      </c>
      <c r="L118" s="2" t="s">
        <v>10</v>
      </c>
      <c r="M118" s="2"/>
      <c r="N118" s="2" t="s">
        <v>4698</v>
      </c>
      <c r="O118" s="2"/>
      <c r="P118" s="2" t="s">
        <v>4695</v>
      </c>
      <c r="Q118" s="2" t="s">
        <v>5873</v>
      </c>
    </row>
    <row r="119" spans="1:17" x14ac:dyDescent="0.25">
      <c r="A119" s="2" t="s">
        <v>4554</v>
      </c>
      <c r="B119" s="2" t="s">
        <v>4555</v>
      </c>
      <c r="C119" s="3"/>
      <c r="D119" s="4">
        <v>0</v>
      </c>
      <c r="E119" s="4">
        <v>0</v>
      </c>
      <c r="F119" s="4">
        <v>0</v>
      </c>
      <c r="G119" s="4">
        <v>49.3</v>
      </c>
      <c r="H119" s="2" t="s">
        <v>464</v>
      </c>
      <c r="I119" s="4">
        <v>24.65</v>
      </c>
      <c r="J119" s="2" t="b">
        <v>0</v>
      </c>
      <c r="K119" s="2" t="s">
        <v>4693</v>
      </c>
      <c r="L119" s="2" t="s">
        <v>10</v>
      </c>
      <c r="M119" s="2"/>
      <c r="N119" s="2" t="s">
        <v>4698</v>
      </c>
      <c r="O119" s="2"/>
      <c r="P119" s="2"/>
      <c r="Q119" s="2"/>
    </row>
    <row r="120" spans="1:17" x14ac:dyDescent="0.25">
      <c r="A120" s="2" t="s">
        <v>4558</v>
      </c>
      <c r="B120" s="2" t="s">
        <v>4559</v>
      </c>
      <c r="C120" s="3"/>
      <c r="D120" s="4">
        <v>0</v>
      </c>
      <c r="E120" s="4">
        <v>0</v>
      </c>
      <c r="F120" s="4">
        <v>0</v>
      </c>
      <c r="G120" s="4">
        <v>93.5</v>
      </c>
      <c r="H120" s="2" t="s">
        <v>464</v>
      </c>
      <c r="I120" s="4">
        <v>32</v>
      </c>
      <c r="J120" s="2" t="b">
        <v>0</v>
      </c>
      <c r="K120" s="2" t="s">
        <v>4693</v>
      </c>
      <c r="L120" s="2" t="s">
        <v>10</v>
      </c>
      <c r="M120" s="2"/>
      <c r="N120" s="2" t="s">
        <v>4698</v>
      </c>
      <c r="O120" s="2"/>
      <c r="P120" s="2"/>
      <c r="Q120" s="2"/>
    </row>
    <row r="121" spans="1:17" x14ac:dyDescent="0.25">
      <c r="A121" s="2" t="s">
        <v>2095</v>
      </c>
      <c r="B121" s="2" t="s">
        <v>2096</v>
      </c>
      <c r="C121" s="3"/>
      <c r="D121" s="4">
        <v>0</v>
      </c>
      <c r="E121" s="4">
        <v>0</v>
      </c>
      <c r="F121" s="4">
        <v>0</v>
      </c>
      <c r="G121" s="4">
        <v>69</v>
      </c>
      <c r="H121" s="2" t="s">
        <v>2221</v>
      </c>
      <c r="I121" s="4">
        <v>34.481699999999996</v>
      </c>
      <c r="J121" s="2" t="b">
        <v>1</v>
      </c>
      <c r="K121" s="2" t="s">
        <v>4693</v>
      </c>
      <c r="L121" s="2" t="s">
        <v>10</v>
      </c>
      <c r="M121" s="2"/>
      <c r="N121" s="2" t="s">
        <v>4698</v>
      </c>
      <c r="O121" s="2"/>
      <c r="P121" s="2" t="s">
        <v>4696</v>
      </c>
      <c r="Q121" s="2"/>
    </row>
    <row r="122" spans="1:17" x14ac:dyDescent="0.25">
      <c r="A122" s="2" t="s">
        <v>4562</v>
      </c>
      <c r="B122" s="2" t="s">
        <v>4563</v>
      </c>
      <c r="C122" s="3"/>
      <c r="D122" s="4">
        <v>0</v>
      </c>
      <c r="E122" s="4">
        <v>0</v>
      </c>
      <c r="F122" s="4">
        <v>0</v>
      </c>
      <c r="G122" s="4">
        <v>28.95</v>
      </c>
      <c r="H122" s="2" t="s">
        <v>4564</v>
      </c>
      <c r="I122" s="4">
        <v>12.385999999999999</v>
      </c>
      <c r="J122" s="2" t="b">
        <v>0</v>
      </c>
      <c r="K122" s="2" t="s">
        <v>4693</v>
      </c>
      <c r="L122" s="2" t="s">
        <v>10</v>
      </c>
      <c r="M122" s="2"/>
      <c r="N122" s="2" t="s">
        <v>4698</v>
      </c>
      <c r="O122" s="2"/>
      <c r="P122" s="2"/>
      <c r="Q122" s="2"/>
    </row>
    <row r="123" spans="1:17" ht="199.5" x14ac:dyDescent="0.25">
      <c r="A123" s="2" t="s">
        <v>2103</v>
      </c>
      <c r="B123" s="2" t="s">
        <v>2104</v>
      </c>
      <c r="C123" s="3" t="s">
        <v>5484</v>
      </c>
      <c r="D123" s="4">
        <v>0</v>
      </c>
      <c r="E123" s="4">
        <v>3</v>
      </c>
      <c r="F123" s="4">
        <v>3</v>
      </c>
      <c r="G123" s="4">
        <v>41</v>
      </c>
      <c r="H123" s="2" t="s">
        <v>2219</v>
      </c>
      <c r="I123" s="4">
        <v>20.5</v>
      </c>
      <c r="J123" s="2" t="b">
        <v>1</v>
      </c>
      <c r="K123" s="2" t="s">
        <v>4693</v>
      </c>
      <c r="L123" s="2" t="s">
        <v>10</v>
      </c>
      <c r="M123" s="2"/>
      <c r="N123" s="2" t="s">
        <v>4698</v>
      </c>
      <c r="O123" s="2"/>
      <c r="P123" s="2" t="s">
        <v>4696</v>
      </c>
      <c r="Q123" s="2" t="s">
        <v>5874</v>
      </c>
    </row>
    <row r="124" spans="1:17" x14ac:dyDescent="0.25">
      <c r="A124" s="2" t="s">
        <v>4575</v>
      </c>
      <c r="B124" s="2" t="s">
        <v>4576</v>
      </c>
      <c r="C124" s="3"/>
      <c r="D124" s="4">
        <v>0</v>
      </c>
      <c r="E124" s="4">
        <v>0</v>
      </c>
      <c r="F124" s="4">
        <v>0</v>
      </c>
      <c r="G124" s="4">
        <v>39</v>
      </c>
      <c r="H124" s="2" t="s">
        <v>464</v>
      </c>
      <c r="I124" s="4">
        <v>19.48</v>
      </c>
      <c r="J124" s="2" t="b">
        <v>0</v>
      </c>
      <c r="K124" s="2" t="s">
        <v>4693</v>
      </c>
      <c r="L124" s="2" t="s">
        <v>10</v>
      </c>
      <c r="M124" s="2"/>
      <c r="N124" s="2" t="s">
        <v>4698</v>
      </c>
      <c r="O124" s="2"/>
      <c r="P124" s="2"/>
      <c r="Q124" s="2"/>
    </row>
    <row r="125" spans="1:17" x14ac:dyDescent="0.25">
      <c r="A125" s="2" t="s">
        <v>4577</v>
      </c>
      <c r="B125" s="2" t="s">
        <v>4578</v>
      </c>
      <c r="C125" s="3"/>
      <c r="D125" s="4">
        <v>0</v>
      </c>
      <c r="E125" s="4">
        <v>0</v>
      </c>
      <c r="F125" s="4">
        <v>0</v>
      </c>
      <c r="G125" s="4">
        <v>53.45</v>
      </c>
      <c r="H125" s="2" t="s">
        <v>464</v>
      </c>
      <c r="I125" s="4">
        <v>29</v>
      </c>
      <c r="J125" s="2" t="b">
        <v>0</v>
      </c>
      <c r="K125" s="2" t="s">
        <v>4693</v>
      </c>
      <c r="L125" s="2" t="s">
        <v>10</v>
      </c>
      <c r="M125" s="2"/>
      <c r="N125" s="2" t="s">
        <v>4698</v>
      </c>
      <c r="O125" s="2"/>
      <c r="P125" s="2"/>
      <c r="Q125" s="2"/>
    </row>
    <row r="126" spans="1:17" x14ac:dyDescent="0.25">
      <c r="A126" s="2" t="s">
        <v>4579</v>
      </c>
      <c r="B126" s="2" t="s">
        <v>4580</v>
      </c>
      <c r="C126" s="3"/>
      <c r="D126" s="4">
        <v>0</v>
      </c>
      <c r="E126" s="4">
        <v>0</v>
      </c>
      <c r="F126" s="4">
        <v>0</v>
      </c>
      <c r="G126" s="4">
        <v>75</v>
      </c>
      <c r="H126" s="2" t="s">
        <v>464</v>
      </c>
      <c r="I126" s="4">
        <v>36.869999999999997</v>
      </c>
      <c r="J126" s="2" t="b">
        <v>0</v>
      </c>
      <c r="K126" s="2" t="s">
        <v>4693</v>
      </c>
      <c r="L126" s="2" t="s">
        <v>10</v>
      </c>
      <c r="M126" s="2"/>
      <c r="N126" s="2" t="s">
        <v>4698</v>
      </c>
      <c r="O126" s="2"/>
      <c r="P126" s="2"/>
      <c r="Q126" s="2"/>
    </row>
    <row r="127" spans="1:17" x14ac:dyDescent="0.25">
      <c r="A127" s="2" t="s">
        <v>4583</v>
      </c>
      <c r="B127" s="2" t="s">
        <v>4584</v>
      </c>
      <c r="C127" s="3"/>
      <c r="D127" s="4">
        <v>0</v>
      </c>
      <c r="E127" s="4">
        <v>0</v>
      </c>
      <c r="F127" s="4">
        <v>0</v>
      </c>
      <c r="G127" s="4">
        <v>45.3</v>
      </c>
      <c r="H127" s="2" t="s">
        <v>464</v>
      </c>
      <c r="I127" s="4">
        <v>23.03</v>
      </c>
      <c r="J127" s="2" t="b">
        <v>0</v>
      </c>
      <c r="K127" s="2" t="s">
        <v>4693</v>
      </c>
      <c r="L127" s="2" t="s">
        <v>10</v>
      </c>
      <c r="M127" s="2"/>
      <c r="N127" s="2" t="s">
        <v>4698</v>
      </c>
      <c r="O127" s="2"/>
      <c r="P127" s="2"/>
      <c r="Q127" s="2"/>
    </row>
    <row r="128" spans="1:17" x14ac:dyDescent="0.25">
      <c r="A128" s="2" t="s">
        <v>4587</v>
      </c>
      <c r="B128" s="2" t="s">
        <v>4588</v>
      </c>
      <c r="C128" s="3"/>
      <c r="D128" s="4">
        <v>0</v>
      </c>
      <c r="E128" s="4">
        <v>0</v>
      </c>
      <c r="F128" s="4">
        <v>0</v>
      </c>
      <c r="G128" s="4">
        <v>44.25</v>
      </c>
      <c r="H128" s="2" t="s">
        <v>464</v>
      </c>
      <c r="I128" s="4">
        <v>19.449000000000002</v>
      </c>
      <c r="J128" s="2" t="b">
        <v>0</v>
      </c>
      <c r="K128" s="2" t="s">
        <v>4693</v>
      </c>
      <c r="L128" s="2" t="s">
        <v>10</v>
      </c>
      <c r="M128" s="2"/>
      <c r="N128" s="2" t="s">
        <v>4698</v>
      </c>
      <c r="O128" s="2"/>
      <c r="P128" s="2"/>
      <c r="Q128" s="2"/>
    </row>
    <row r="129" spans="1:17" x14ac:dyDescent="0.25">
      <c r="A129" s="2" t="s">
        <v>2107</v>
      </c>
      <c r="B129" s="2" t="s">
        <v>2108</v>
      </c>
      <c r="C129" s="3"/>
      <c r="D129" s="4">
        <v>0</v>
      </c>
      <c r="E129" s="4">
        <v>0</v>
      </c>
      <c r="F129" s="4">
        <v>0</v>
      </c>
      <c r="G129" s="4">
        <v>50.7</v>
      </c>
      <c r="H129" s="2" t="s">
        <v>464</v>
      </c>
      <c r="I129" s="4">
        <v>30.41</v>
      </c>
      <c r="J129" s="2" t="b">
        <v>1</v>
      </c>
      <c r="K129" s="2" t="s">
        <v>4693</v>
      </c>
      <c r="L129" s="2" t="s">
        <v>10</v>
      </c>
      <c r="M129" s="2"/>
      <c r="N129" s="2" t="s">
        <v>4698</v>
      </c>
      <c r="O129" s="2"/>
      <c r="P129" s="2" t="s">
        <v>4696</v>
      </c>
      <c r="Q129" s="2"/>
    </row>
    <row r="130" spans="1:17" x14ac:dyDescent="0.25">
      <c r="A130" s="2" t="s">
        <v>4597</v>
      </c>
      <c r="B130" s="2" t="s">
        <v>4598</v>
      </c>
      <c r="C130" s="3"/>
      <c r="D130" s="4">
        <v>0</v>
      </c>
      <c r="E130" s="4">
        <v>0</v>
      </c>
      <c r="F130" s="4">
        <v>0</v>
      </c>
      <c r="G130" s="4">
        <v>62.95</v>
      </c>
      <c r="H130" s="2" t="s">
        <v>464</v>
      </c>
      <c r="I130" s="4">
        <v>34.9</v>
      </c>
      <c r="J130" s="2" t="b">
        <v>0</v>
      </c>
      <c r="K130" s="2" t="s">
        <v>4693</v>
      </c>
      <c r="L130" s="2" t="s">
        <v>10</v>
      </c>
      <c r="M130" s="2"/>
      <c r="N130" s="2" t="s">
        <v>4698</v>
      </c>
      <c r="O130" s="2"/>
      <c r="P130" s="2"/>
      <c r="Q130" s="2"/>
    </row>
    <row r="131" spans="1:17" x14ac:dyDescent="0.25">
      <c r="A131" s="2" t="s">
        <v>4605</v>
      </c>
      <c r="B131" s="2" t="s">
        <v>4606</v>
      </c>
      <c r="C131" s="3"/>
      <c r="D131" s="4">
        <v>0</v>
      </c>
      <c r="E131" s="4">
        <v>0</v>
      </c>
      <c r="F131" s="4">
        <v>0</v>
      </c>
      <c r="G131" s="4">
        <v>24.98</v>
      </c>
      <c r="H131" s="2" t="s">
        <v>2217</v>
      </c>
      <c r="I131" s="4">
        <v>8.9269999999999996</v>
      </c>
      <c r="J131" s="2" t="b">
        <v>0</v>
      </c>
      <c r="K131" s="2" t="s">
        <v>4693</v>
      </c>
      <c r="L131" s="2" t="s">
        <v>10</v>
      </c>
      <c r="M131" s="2"/>
      <c r="N131" s="2" t="s">
        <v>4698</v>
      </c>
      <c r="O131" s="2"/>
      <c r="P131" s="2"/>
      <c r="Q131" s="2"/>
    </row>
    <row r="132" spans="1:17" x14ac:dyDescent="0.25">
      <c r="A132" s="2" t="s">
        <v>4607</v>
      </c>
      <c r="B132" s="2" t="s">
        <v>4608</v>
      </c>
      <c r="C132" s="3"/>
      <c r="D132" s="4">
        <v>0</v>
      </c>
      <c r="E132" s="4">
        <v>0</v>
      </c>
      <c r="F132" s="4">
        <v>0</v>
      </c>
      <c r="G132" s="4">
        <v>28.05</v>
      </c>
      <c r="H132" s="2" t="s">
        <v>2217</v>
      </c>
      <c r="I132" s="4">
        <v>13.427</v>
      </c>
      <c r="J132" s="2" t="b">
        <v>0</v>
      </c>
      <c r="K132" s="2" t="s">
        <v>4693</v>
      </c>
      <c r="L132" s="2" t="s">
        <v>10</v>
      </c>
      <c r="M132" s="2"/>
      <c r="N132" s="2" t="s">
        <v>4698</v>
      </c>
      <c r="O132" s="2"/>
      <c r="P132" s="2"/>
      <c r="Q132" s="2"/>
    </row>
    <row r="133" spans="1:17" x14ac:dyDescent="0.25">
      <c r="A133" s="2" t="s">
        <v>4603</v>
      </c>
      <c r="B133" s="2" t="s">
        <v>4604</v>
      </c>
      <c r="C133" s="3"/>
      <c r="D133" s="4">
        <v>0</v>
      </c>
      <c r="E133" s="4">
        <v>0</v>
      </c>
      <c r="F133" s="4">
        <v>0</v>
      </c>
      <c r="G133" s="4">
        <v>60.5</v>
      </c>
      <c r="H133" s="2" t="s">
        <v>66</v>
      </c>
      <c r="I133" s="4">
        <v>30.25</v>
      </c>
      <c r="J133" s="2" t="b">
        <v>0</v>
      </c>
      <c r="K133" s="2" t="s">
        <v>4693</v>
      </c>
      <c r="L133" s="2" t="s">
        <v>10</v>
      </c>
      <c r="M133" s="2"/>
      <c r="N133" s="2" t="s">
        <v>4698</v>
      </c>
      <c r="O133" s="2"/>
      <c r="P133" s="2"/>
      <c r="Q133" s="2"/>
    </row>
    <row r="134" spans="1:17" ht="242.25" x14ac:dyDescent="0.25">
      <c r="A134" s="2" t="s">
        <v>2113</v>
      </c>
      <c r="B134" s="2" t="s">
        <v>2114</v>
      </c>
      <c r="C134" s="3" t="s">
        <v>5487</v>
      </c>
      <c r="D134" s="4">
        <v>0</v>
      </c>
      <c r="E134" s="4">
        <v>3</v>
      </c>
      <c r="F134" s="4">
        <v>3</v>
      </c>
      <c r="G134" s="4">
        <v>49.4</v>
      </c>
      <c r="H134" s="2" t="s">
        <v>66</v>
      </c>
      <c r="I134" s="4">
        <v>24.695</v>
      </c>
      <c r="J134" s="2" t="b">
        <v>1</v>
      </c>
      <c r="K134" s="2" t="s">
        <v>4693</v>
      </c>
      <c r="L134" s="2" t="s">
        <v>10</v>
      </c>
      <c r="M134" s="2"/>
      <c r="N134" s="2" t="s">
        <v>4698</v>
      </c>
      <c r="O134" s="2"/>
      <c r="P134" s="2" t="s">
        <v>4696</v>
      </c>
      <c r="Q134" s="2" t="s">
        <v>5832</v>
      </c>
    </row>
    <row r="135" spans="1:17" x14ac:dyDescent="0.25">
      <c r="A135" s="2" t="s">
        <v>4621</v>
      </c>
      <c r="B135" s="2" t="s">
        <v>4622</v>
      </c>
      <c r="C135" s="3"/>
      <c r="D135" s="4">
        <v>0</v>
      </c>
      <c r="E135" s="4">
        <v>0</v>
      </c>
      <c r="F135" s="4">
        <v>0</v>
      </c>
      <c r="G135" s="4">
        <v>60.2</v>
      </c>
      <c r="H135" s="2" t="s">
        <v>4083</v>
      </c>
      <c r="I135" s="4">
        <v>30.099</v>
      </c>
      <c r="J135" s="2" t="b">
        <v>0</v>
      </c>
      <c r="K135" s="2" t="s">
        <v>4693</v>
      </c>
      <c r="L135" s="2" t="s">
        <v>10</v>
      </c>
      <c r="M135" s="2"/>
      <c r="N135" s="2" t="s">
        <v>4698</v>
      </c>
      <c r="O135" s="2"/>
      <c r="P135" s="2"/>
      <c r="Q135" s="2"/>
    </row>
    <row r="136" spans="1:17" x14ac:dyDescent="0.25">
      <c r="A136" s="2" t="s">
        <v>4623</v>
      </c>
      <c r="B136" s="2" t="s">
        <v>4624</v>
      </c>
      <c r="C136" s="3"/>
      <c r="D136" s="4">
        <v>0</v>
      </c>
      <c r="E136" s="4">
        <v>0</v>
      </c>
      <c r="F136" s="4">
        <v>0</v>
      </c>
      <c r="G136" s="4">
        <v>48.5</v>
      </c>
      <c r="H136" s="2" t="s">
        <v>464</v>
      </c>
      <c r="I136" s="4">
        <v>28</v>
      </c>
      <c r="J136" s="2" t="b">
        <v>0</v>
      </c>
      <c r="K136" s="2" t="s">
        <v>4693</v>
      </c>
      <c r="L136" s="2" t="s">
        <v>10</v>
      </c>
      <c r="M136" s="2"/>
      <c r="N136" s="2" t="s">
        <v>4698</v>
      </c>
      <c r="O136" s="2"/>
      <c r="P136" s="2"/>
      <c r="Q136" s="2"/>
    </row>
    <row r="137" spans="1:17" x14ac:dyDescent="0.25">
      <c r="A137" s="2" t="s">
        <v>2154</v>
      </c>
      <c r="B137" s="2" t="s">
        <v>2155</v>
      </c>
      <c r="C137" s="3"/>
      <c r="D137" s="4">
        <v>0</v>
      </c>
      <c r="E137" s="4">
        <v>1</v>
      </c>
      <c r="F137" s="4">
        <v>1</v>
      </c>
      <c r="G137" s="4">
        <v>70.55</v>
      </c>
      <c r="H137" s="2" t="s">
        <v>2221</v>
      </c>
      <c r="I137" s="4">
        <v>35.270000000000003</v>
      </c>
      <c r="J137" s="2" t="b">
        <v>1</v>
      </c>
      <c r="K137" s="2" t="s">
        <v>4693</v>
      </c>
      <c r="L137" s="2" t="s">
        <v>10</v>
      </c>
      <c r="M137" s="2"/>
      <c r="N137" s="2" t="s">
        <v>4698</v>
      </c>
      <c r="O137" s="2"/>
      <c r="P137" s="2" t="s">
        <v>4696</v>
      </c>
      <c r="Q137" s="2"/>
    </row>
    <row r="138" spans="1:17" x14ac:dyDescent="0.25">
      <c r="A138" s="2" t="s">
        <v>2156</v>
      </c>
      <c r="B138" s="2" t="s">
        <v>2157</v>
      </c>
      <c r="C138" s="3"/>
      <c r="D138" s="4">
        <v>0</v>
      </c>
      <c r="E138" s="4">
        <v>1</v>
      </c>
      <c r="F138" s="4">
        <v>1</v>
      </c>
      <c r="G138" s="4">
        <v>65.349999999999994</v>
      </c>
      <c r="H138" s="2" t="s">
        <v>2222</v>
      </c>
      <c r="I138" s="4">
        <v>32.655000000000001</v>
      </c>
      <c r="J138" s="2" t="b">
        <v>1</v>
      </c>
      <c r="K138" s="2" t="s">
        <v>4693</v>
      </c>
      <c r="L138" s="2" t="s">
        <v>10</v>
      </c>
      <c r="M138" s="2"/>
      <c r="N138" s="2" t="s">
        <v>4698</v>
      </c>
      <c r="O138" s="2"/>
      <c r="P138" s="2" t="s">
        <v>4696</v>
      </c>
      <c r="Q138" s="2"/>
    </row>
    <row r="139" spans="1:17" x14ac:dyDescent="0.25">
      <c r="A139" s="2" t="s">
        <v>4627</v>
      </c>
      <c r="B139" s="2" t="s">
        <v>4628</v>
      </c>
      <c r="C139" s="3"/>
      <c r="D139" s="4">
        <v>0</v>
      </c>
      <c r="E139" s="4">
        <v>0</v>
      </c>
      <c r="F139" s="4">
        <v>0</v>
      </c>
      <c r="G139" s="4">
        <v>30.9</v>
      </c>
      <c r="H139" s="2" t="s">
        <v>464</v>
      </c>
      <c r="I139" s="4">
        <v>15.39</v>
      </c>
      <c r="J139" s="2" t="b">
        <v>0</v>
      </c>
      <c r="K139" s="2" t="s">
        <v>4693</v>
      </c>
      <c r="L139" s="2" t="s">
        <v>10</v>
      </c>
      <c r="M139" s="2"/>
      <c r="N139" s="2" t="s">
        <v>4698</v>
      </c>
      <c r="O139" s="2"/>
      <c r="P139" s="2"/>
      <c r="Q139" s="2"/>
    </row>
    <row r="140" spans="1:17" x14ac:dyDescent="0.25">
      <c r="A140" s="2" t="s">
        <v>4631</v>
      </c>
      <c r="B140" s="2" t="s">
        <v>4632</v>
      </c>
      <c r="C140" s="3"/>
      <c r="D140" s="4">
        <v>0</v>
      </c>
      <c r="E140" s="4">
        <v>0</v>
      </c>
      <c r="F140" s="4">
        <v>0</v>
      </c>
      <c r="G140" s="4">
        <v>33.200000000000003</v>
      </c>
      <c r="H140" s="2" t="s">
        <v>464</v>
      </c>
      <c r="I140" s="4">
        <v>15.15</v>
      </c>
      <c r="J140" s="2" t="b">
        <v>0</v>
      </c>
      <c r="K140" s="2" t="s">
        <v>4693</v>
      </c>
      <c r="L140" s="2" t="s">
        <v>10</v>
      </c>
      <c r="M140" s="2"/>
      <c r="N140" s="2" t="s">
        <v>4698</v>
      </c>
      <c r="O140" s="2"/>
      <c r="P140" s="2"/>
      <c r="Q140" s="2"/>
    </row>
    <row r="141" spans="1:17" x14ac:dyDescent="0.25">
      <c r="A141" s="2" t="s">
        <v>4635</v>
      </c>
      <c r="B141" s="2" t="s">
        <v>4636</v>
      </c>
      <c r="C141" s="3"/>
      <c r="D141" s="4">
        <v>0</v>
      </c>
      <c r="E141" s="4">
        <v>0</v>
      </c>
      <c r="F141" s="4">
        <v>0</v>
      </c>
      <c r="G141" s="4">
        <v>48.95</v>
      </c>
      <c r="H141" s="2" t="s">
        <v>464</v>
      </c>
      <c r="I141" s="4">
        <v>19.495999999999999</v>
      </c>
      <c r="J141" s="2" t="b">
        <v>0</v>
      </c>
      <c r="K141" s="2" t="s">
        <v>4693</v>
      </c>
      <c r="L141" s="2" t="s">
        <v>10</v>
      </c>
      <c r="M141" s="2"/>
      <c r="N141" s="2" t="s">
        <v>4698</v>
      </c>
      <c r="O141" s="2"/>
      <c r="P141" s="2"/>
      <c r="Q141" s="2"/>
    </row>
    <row r="142" spans="1:17" x14ac:dyDescent="0.25">
      <c r="A142" s="2" t="s">
        <v>2162</v>
      </c>
      <c r="B142" s="2" t="s">
        <v>2163</v>
      </c>
      <c r="C142" s="3"/>
      <c r="D142" s="4">
        <v>0</v>
      </c>
      <c r="E142" s="4">
        <v>0</v>
      </c>
      <c r="F142" s="4">
        <v>0</v>
      </c>
      <c r="G142" s="4">
        <v>33.950000000000003</v>
      </c>
      <c r="H142" s="2" t="s">
        <v>464</v>
      </c>
      <c r="I142" s="4">
        <v>16.97</v>
      </c>
      <c r="J142" s="2" t="b">
        <v>1</v>
      </c>
      <c r="K142" s="2" t="s">
        <v>4693</v>
      </c>
      <c r="L142" s="2" t="s">
        <v>10</v>
      </c>
      <c r="M142" s="2"/>
      <c r="N142" s="2" t="s">
        <v>4698</v>
      </c>
      <c r="O142" s="2"/>
      <c r="P142" s="2" t="s">
        <v>4696</v>
      </c>
      <c r="Q142" s="2"/>
    </row>
    <row r="143" spans="1:17" x14ac:dyDescent="0.25">
      <c r="A143" s="2" t="s">
        <v>4633</v>
      </c>
      <c r="B143" s="2" t="s">
        <v>4634</v>
      </c>
      <c r="C143" s="3"/>
      <c r="D143" s="4">
        <v>0</v>
      </c>
      <c r="E143" s="4">
        <v>0</v>
      </c>
      <c r="F143" s="4">
        <v>0</v>
      </c>
      <c r="G143" s="4">
        <v>89.5</v>
      </c>
      <c r="H143" s="2" t="s">
        <v>464</v>
      </c>
      <c r="I143" s="4">
        <v>44.65</v>
      </c>
      <c r="J143" s="2" t="b">
        <v>0</v>
      </c>
      <c r="K143" s="2" t="s">
        <v>4693</v>
      </c>
      <c r="L143" s="2" t="s">
        <v>10</v>
      </c>
      <c r="M143" s="2"/>
      <c r="N143" s="2" t="s">
        <v>4698</v>
      </c>
      <c r="O143" s="2"/>
      <c r="P143" s="2"/>
      <c r="Q143" s="2"/>
    </row>
    <row r="144" spans="1:17" x14ac:dyDescent="0.25">
      <c r="A144" s="2" t="s">
        <v>2174</v>
      </c>
      <c r="B144" s="2" t="s">
        <v>2175</v>
      </c>
      <c r="C144" s="3"/>
      <c r="D144" s="4">
        <v>0</v>
      </c>
      <c r="E144" s="4">
        <v>0</v>
      </c>
      <c r="F144" s="4">
        <v>0</v>
      </c>
      <c r="G144" s="4">
        <v>58.95</v>
      </c>
      <c r="H144" s="2" t="s">
        <v>464</v>
      </c>
      <c r="I144" s="4">
        <v>34</v>
      </c>
      <c r="J144" s="2" t="b">
        <v>1</v>
      </c>
      <c r="K144" s="2" t="s">
        <v>4693</v>
      </c>
      <c r="L144" s="2" t="s">
        <v>10</v>
      </c>
      <c r="M144" s="2"/>
      <c r="N144" s="2" t="s">
        <v>4698</v>
      </c>
      <c r="O144" s="2"/>
      <c r="P144" s="2" t="s">
        <v>4696</v>
      </c>
      <c r="Q144" s="2"/>
    </row>
    <row r="145" spans="1:17" x14ac:dyDescent="0.25">
      <c r="A145" s="2" t="s">
        <v>4643</v>
      </c>
      <c r="B145" s="2" t="s">
        <v>4644</v>
      </c>
      <c r="C145" s="3"/>
      <c r="D145" s="4">
        <v>0</v>
      </c>
      <c r="E145" s="4">
        <v>0</v>
      </c>
      <c r="F145" s="4">
        <v>0</v>
      </c>
      <c r="G145" s="4">
        <v>74.25</v>
      </c>
      <c r="H145" s="2" t="s">
        <v>464</v>
      </c>
      <c r="I145" s="4">
        <v>37.110999999999997</v>
      </c>
      <c r="J145" s="2" t="b">
        <v>0</v>
      </c>
      <c r="K145" s="2" t="s">
        <v>4693</v>
      </c>
      <c r="L145" s="2" t="s">
        <v>10</v>
      </c>
      <c r="M145" s="2"/>
      <c r="N145" s="2" t="s">
        <v>4698</v>
      </c>
      <c r="O145" s="2"/>
      <c r="P145" s="2"/>
      <c r="Q145" s="2"/>
    </row>
    <row r="146" spans="1:17" x14ac:dyDescent="0.25">
      <c r="A146" s="2" t="s">
        <v>4647</v>
      </c>
      <c r="B146" s="2" t="s">
        <v>4648</v>
      </c>
      <c r="C146" s="3"/>
      <c r="D146" s="4">
        <v>0</v>
      </c>
      <c r="E146" s="4">
        <v>0</v>
      </c>
      <c r="F146" s="4">
        <v>0</v>
      </c>
      <c r="G146" s="4">
        <v>63.6</v>
      </c>
      <c r="H146" s="2" t="s">
        <v>464</v>
      </c>
      <c r="I146" s="4">
        <v>31.798999999999999</v>
      </c>
      <c r="J146" s="2" t="b">
        <v>0</v>
      </c>
      <c r="K146" s="2" t="s">
        <v>4693</v>
      </c>
      <c r="L146" s="2" t="s">
        <v>10</v>
      </c>
      <c r="M146" s="2"/>
      <c r="N146" s="2" t="s">
        <v>4698</v>
      </c>
      <c r="O146" s="2"/>
      <c r="P146" s="2"/>
      <c r="Q146" s="2"/>
    </row>
    <row r="147" spans="1:17" x14ac:dyDescent="0.25">
      <c r="A147" s="2" t="s">
        <v>4655</v>
      </c>
      <c r="B147" s="2" t="s">
        <v>4656</v>
      </c>
      <c r="C147" s="3"/>
      <c r="D147" s="4">
        <v>0</v>
      </c>
      <c r="E147" s="4">
        <v>0</v>
      </c>
      <c r="F147" s="4">
        <v>0</v>
      </c>
      <c r="G147" s="4">
        <v>40.200000000000003</v>
      </c>
      <c r="H147" s="2" t="s">
        <v>464</v>
      </c>
      <c r="I147" s="4">
        <v>23.77</v>
      </c>
      <c r="J147" s="2" t="b">
        <v>0</v>
      </c>
      <c r="K147" s="2" t="s">
        <v>4693</v>
      </c>
      <c r="L147" s="2" t="s">
        <v>10</v>
      </c>
      <c r="M147" s="2"/>
      <c r="N147" s="2" t="s">
        <v>4698</v>
      </c>
      <c r="O147" s="2"/>
      <c r="P147" s="2"/>
      <c r="Q147" s="2"/>
    </row>
    <row r="148" spans="1:17" x14ac:dyDescent="0.25">
      <c r="A148" s="2" t="s">
        <v>4657</v>
      </c>
      <c r="B148" s="2" t="s">
        <v>4658</v>
      </c>
      <c r="C148" s="3"/>
      <c r="D148" s="4">
        <v>0</v>
      </c>
      <c r="E148" s="4">
        <v>0</v>
      </c>
      <c r="F148" s="4">
        <v>0</v>
      </c>
      <c r="G148" s="4">
        <v>59.75</v>
      </c>
      <c r="H148" s="2" t="s">
        <v>464</v>
      </c>
      <c r="I148" s="4">
        <v>26.251000000000001</v>
      </c>
      <c r="J148" s="2" t="b">
        <v>0</v>
      </c>
      <c r="K148" s="2" t="s">
        <v>4693</v>
      </c>
      <c r="L148" s="2" t="s">
        <v>10</v>
      </c>
      <c r="M148" s="2"/>
      <c r="N148" s="2" t="s">
        <v>4698</v>
      </c>
      <c r="O148" s="2"/>
      <c r="P148" s="2"/>
      <c r="Q148" s="2"/>
    </row>
    <row r="149" spans="1:17" x14ac:dyDescent="0.25">
      <c r="A149" s="2" t="s">
        <v>2182</v>
      </c>
      <c r="B149" s="2" t="s">
        <v>2183</v>
      </c>
      <c r="C149" s="3"/>
      <c r="D149" s="4">
        <v>0</v>
      </c>
      <c r="E149" s="4">
        <v>0</v>
      </c>
      <c r="F149" s="4">
        <v>0</v>
      </c>
      <c r="G149" s="4">
        <v>78.599999999999994</v>
      </c>
      <c r="H149" s="2" t="s">
        <v>2221</v>
      </c>
      <c r="I149" s="4">
        <v>39.299999999999997</v>
      </c>
      <c r="J149" s="2" t="b">
        <v>1</v>
      </c>
      <c r="K149" s="2" t="s">
        <v>4693</v>
      </c>
      <c r="L149" s="2" t="s">
        <v>10</v>
      </c>
      <c r="M149" s="2"/>
      <c r="N149" s="2" t="s">
        <v>4698</v>
      </c>
      <c r="O149" s="2"/>
      <c r="P149" s="2" t="s">
        <v>4696</v>
      </c>
      <c r="Q149" s="2"/>
    </row>
    <row r="150" spans="1:17" ht="213.75" x14ac:dyDescent="0.25">
      <c r="A150" s="2" t="s">
        <v>2184</v>
      </c>
      <c r="B150" s="2" t="s">
        <v>2185</v>
      </c>
      <c r="C150" s="3" t="s">
        <v>5509</v>
      </c>
      <c r="D150" s="4">
        <v>0</v>
      </c>
      <c r="E150" s="4">
        <v>0</v>
      </c>
      <c r="F150" s="4">
        <v>0</v>
      </c>
      <c r="G150" s="4">
        <v>54</v>
      </c>
      <c r="H150" s="2" t="s">
        <v>2219</v>
      </c>
      <c r="I150" s="4">
        <v>27</v>
      </c>
      <c r="J150" s="2" t="b">
        <v>1</v>
      </c>
      <c r="K150" s="2" t="s">
        <v>4693</v>
      </c>
      <c r="L150" s="2" t="s">
        <v>10</v>
      </c>
      <c r="M150" s="2"/>
      <c r="N150" s="2" t="s">
        <v>4698</v>
      </c>
      <c r="O150" s="2"/>
      <c r="P150" s="2" t="s">
        <v>4695</v>
      </c>
      <c r="Q150" s="2" t="s">
        <v>5875</v>
      </c>
    </row>
    <row r="151" spans="1:17" x14ac:dyDescent="0.25">
      <c r="A151" s="2" t="s">
        <v>4683</v>
      </c>
      <c r="B151" s="2" t="s">
        <v>4684</v>
      </c>
      <c r="C151" s="3"/>
      <c r="D151" s="4">
        <v>0</v>
      </c>
      <c r="E151" s="4">
        <v>0</v>
      </c>
      <c r="F151" s="4">
        <v>0</v>
      </c>
      <c r="G151" s="4">
        <v>58.61</v>
      </c>
      <c r="H151" s="2" t="s">
        <v>4083</v>
      </c>
      <c r="I151" s="4">
        <v>27.837</v>
      </c>
      <c r="J151" s="2" t="b">
        <v>0</v>
      </c>
      <c r="K151" s="2" t="s">
        <v>4693</v>
      </c>
      <c r="L151" s="2" t="s">
        <v>10</v>
      </c>
      <c r="M151" s="2"/>
      <c r="N151" s="2" t="s">
        <v>4698</v>
      </c>
      <c r="O151" s="2"/>
      <c r="P151" s="2"/>
      <c r="Q151" s="2"/>
    </row>
    <row r="152" spans="1:17" x14ac:dyDescent="0.25">
      <c r="A152" s="2" t="s">
        <v>2326</v>
      </c>
      <c r="B152" s="2" t="s">
        <v>2327</v>
      </c>
      <c r="C152" s="3"/>
      <c r="D152" s="4">
        <v>0</v>
      </c>
      <c r="E152" s="4">
        <v>0</v>
      </c>
      <c r="F152" s="4">
        <v>0</v>
      </c>
      <c r="G152" s="4">
        <v>11.3</v>
      </c>
      <c r="H152" s="2" t="s">
        <v>2328</v>
      </c>
      <c r="I152" s="4">
        <v>5.36</v>
      </c>
      <c r="J152" s="2" t="b">
        <v>0</v>
      </c>
      <c r="K152" s="2" t="s">
        <v>4709</v>
      </c>
      <c r="L152" s="2" t="s">
        <v>10</v>
      </c>
      <c r="M152" s="2"/>
      <c r="N152" s="2" t="s">
        <v>4710</v>
      </c>
      <c r="O152" s="2" t="s">
        <v>4689</v>
      </c>
      <c r="P152" s="2" t="s">
        <v>4688</v>
      </c>
      <c r="Q152" s="2"/>
    </row>
    <row r="153" spans="1:17" x14ac:dyDescent="0.25">
      <c r="A153" s="2" t="s">
        <v>2341</v>
      </c>
      <c r="B153" s="2" t="s">
        <v>2342</v>
      </c>
      <c r="C153" s="3"/>
      <c r="D153" s="4">
        <v>0</v>
      </c>
      <c r="E153" s="4">
        <v>0</v>
      </c>
      <c r="F153" s="4">
        <v>0</v>
      </c>
      <c r="G153" s="4">
        <v>13.71</v>
      </c>
      <c r="H153" s="2" t="s">
        <v>2328</v>
      </c>
      <c r="I153" s="4">
        <v>7.16</v>
      </c>
      <c r="J153" s="2" t="b">
        <v>0</v>
      </c>
      <c r="K153" s="2" t="s">
        <v>4709</v>
      </c>
      <c r="L153" s="2" t="s">
        <v>10</v>
      </c>
      <c r="M153" s="2" t="s">
        <v>4711</v>
      </c>
      <c r="N153" s="2" t="s">
        <v>4710</v>
      </c>
      <c r="O153" s="2" t="s">
        <v>4689</v>
      </c>
      <c r="P153" s="2" t="s">
        <v>4688</v>
      </c>
      <c r="Q153" s="2"/>
    </row>
    <row r="154" spans="1:17" x14ac:dyDescent="0.25">
      <c r="A154" s="2" t="s">
        <v>2333</v>
      </c>
      <c r="B154" s="2" t="s">
        <v>2334</v>
      </c>
      <c r="C154" s="3"/>
      <c r="D154" s="4">
        <v>0</v>
      </c>
      <c r="E154" s="4">
        <v>0</v>
      </c>
      <c r="F154" s="4">
        <v>0</v>
      </c>
      <c r="G154" s="4">
        <v>23.75</v>
      </c>
      <c r="H154" s="2" t="s">
        <v>2328</v>
      </c>
      <c r="I154" s="4">
        <v>10.07</v>
      </c>
      <c r="J154" s="2" t="b">
        <v>0</v>
      </c>
      <c r="K154" s="2" t="s">
        <v>4709</v>
      </c>
      <c r="L154" s="2" t="s">
        <v>10</v>
      </c>
      <c r="M154" s="2" t="s">
        <v>4712</v>
      </c>
      <c r="N154" s="2" t="s">
        <v>4710</v>
      </c>
      <c r="O154" s="2" t="s">
        <v>4689</v>
      </c>
      <c r="P154" s="2" t="s">
        <v>4688</v>
      </c>
      <c r="Q154" s="2"/>
    </row>
    <row r="155" spans="1:17" x14ac:dyDescent="0.25">
      <c r="A155" s="2" t="s">
        <v>2337</v>
      </c>
      <c r="B155" s="2" t="s">
        <v>2338</v>
      </c>
      <c r="C155" s="3"/>
      <c r="D155" s="4">
        <v>0</v>
      </c>
      <c r="E155" s="4">
        <v>0</v>
      </c>
      <c r="F155" s="4">
        <v>0</v>
      </c>
      <c r="G155" s="4">
        <v>17.399999999999999</v>
      </c>
      <c r="H155" s="2" t="s">
        <v>2328</v>
      </c>
      <c r="I155" s="4">
        <v>8.0500000000000007</v>
      </c>
      <c r="J155" s="2" t="b">
        <v>0</v>
      </c>
      <c r="K155" s="2" t="s">
        <v>4709</v>
      </c>
      <c r="L155" s="2" t="s">
        <v>10</v>
      </c>
      <c r="M155" s="2" t="s">
        <v>4712</v>
      </c>
      <c r="N155" s="2" t="s">
        <v>4710</v>
      </c>
      <c r="O155" s="2" t="s">
        <v>4689</v>
      </c>
      <c r="P155" s="2" t="s">
        <v>4688</v>
      </c>
      <c r="Q155" s="2"/>
    </row>
    <row r="156" spans="1:17" x14ac:dyDescent="0.25">
      <c r="A156" s="2" t="s">
        <v>2339</v>
      </c>
      <c r="B156" s="2" t="s">
        <v>2340</v>
      </c>
      <c r="C156" s="3"/>
      <c r="D156" s="4">
        <v>0</v>
      </c>
      <c r="E156" s="4">
        <v>0</v>
      </c>
      <c r="F156" s="4">
        <v>0</v>
      </c>
      <c r="G156" s="4">
        <v>31.35</v>
      </c>
      <c r="H156" s="2" t="s">
        <v>2328</v>
      </c>
      <c r="I156" s="4">
        <v>14.5</v>
      </c>
      <c r="J156" s="2" t="b">
        <v>0</v>
      </c>
      <c r="K156" s="2" t="s">
        <v>4709</v>
      </c>
      <c r="L156" s="2" t="s">
        <v>10</v>
      </c>
      <c r="M156" s="2" t="s">
        <v>4713</v>
      </c>
      <c r="N156" s="2" t="s">
        <v>4710</v>
      </c>
      <c r="O156" s="2" t="s">
        <v>4689</v>
      </c>
      <c r="P156" s="2" t="s">
        <v>4688</v>
      </c>
      <c r="Q156" s="2"/>
    </row>
    <row r="157" spans="1:17" x14ac:dyDescent="0.25">
      <c r="A157" s="2" t="s">
        <v>2348</v>
      </c>
      <c r="B157" s="2" t="s">
        <v>2349</v>
      </c>
      <c r="C157" s="3"/>
      <c r="D157" s="4">
        <v>0</v>
      </c>
      <c r="E157" s="4">
        <v>0</v>
      </c>
      <c r="F157" s="4">
        <v>0</v>
      </c>
      <c r="G157" s="4">
        <v>18.399999999999999</v>
      </c>
      <c r="H157" s="2" t="s">
        <v>2328</v>
      </c>
      <c r="I157" s="4">
        <v>8.5</v>
      </c>
      <c r="J157" s="2" t="b">
        <v>0</v>
      </c>
      <c r="K157" s="2" t="s">
        <v>4709</v>
      </c>
      <c r="L157" s="2" t="s">
        <v>10</v>
      </c>
      <c r="M157" s="2" t="s">
        <v>4714</v>
      </c>
      <c r="N157" s="2" t="s">
        <v>4710</v>
      </c>
      <c r="O157" s="2" t="s">
        <v>4689</v>
      </c>
      <c r="P157" s="2" t="s">
        <v>4688</v>
      </c>
      <c r="Q157" s="2"/>
    </row>
    <row r="158" spans="1:17" x14ac:dyDescent="0.25">
      <c r="A158" s="2" t="s">
        <v>2350</v>
      </c>
      <c r="B158" s="2" t="s">
        <v>2351</v>
      </c>
      <c r="C158" s="3"/>
      <c r="D158" s="4">
        <v>0</v>
      </c>
      <c r="E158" s="4">
        <v>0</v>
      </c>
      <c r="F158" s="4">
        <v>0</v>
      </c>
      <c r="G158" s="4">
        <v>12.75</v>
      </c>
      <c r="H158" s="2" t="s">
        <v>2328</v>
      </c>
      <c r="I158" s="4">
        <v>5.9</v>
      </c>
      <c r="J158" s="2" t="b">
        <v>0</v>
      </c>
      <c r="K158" s="2" t="s">
        <v>4709</v>
      </c>
      <c r="L158" s="2" t="s">
        <v>10</v>
      </c>
      <c r="M158" s="2" t="s">
        <v>4715</v>
      </c>
      <c r="N158" s="2" t="s">
        <v>4710</v>
      </c>
      <c r="O158" s="2" t="s">
        <v>4689</v>
      </c>
      <c r="P158" s="2" t="s">
        <v>4688</v>
      </c>
      <c r="Q158" s="2"/>
    </row>
    <row r="159" spans="1:17" x14ac:dyDescent="0.25">
      <c r="A159" s="2" t="s">
        <v>2309</v>
      </c>
      <c r="B159" s="2" t="s">
        <v>2310</v>
      </c>
      <c r="C159" s="3"/>
      <c r="D159" s="4">
        <v>0</v>
      </c>
      <c r="E159" s="4">
        <v>0</v>
      </c>
      <c r="F159" s="4">
        <v>0</v>
      </c>
      <c r="G159" s="4">
        <v>8.6</v>
      </c>
      <c r="H159" s="2" t="s">
        <v>2311</v>
      </c>
      <c r="I159" s="4">
        <v>3.61</v>
      </c>
      <c r="J159" s="2" t="b">
        <v>0</v>
      </c>
      <c r="K159" s="2" t="s">
        <v>4716</v>
      </c>
      <c r="L159" s="2" t="s">
        <v>10</v>
      </c>
      <c r="M159" s="2" t="s">
        <v>4717</v>
      </c>
      <c r="N159" s="2" t="s">
        <v>4718</v>
      </c>
      <c r="O159" s="2" t="s">
        <v>4719</v>
      </c>
      <c r="P159" s="2" t="s">
        <v>4688</v>
      </c>
      <c r="Q159" s="2"/>
    </row>
    <row r="160" spans="1:17" x14ac:dyDescent="0.25">
      <c r="A160" s="2" t="s">
        <v>2312</v>
      </c>
      <c r="B160" s="2" t="s">
        <v>2313</v>
      </c>
      <c r="C160" s="3"/>
      <c r="D160" s="4">
        <v>0</v>
      </c>
      <c r="E160" s="4">
        <v>0</v>
      </c>
      <c r="F160" s="4">
        <v>0</v>
      </c>
      <c r="G160" s="4">
        <v>15.85</v>
      </c>
      <c r="H160" s="2" t="s">
        <v>2311</v>
      </c>
      <c r="I160" s="4">
        <v>7.33</v>
      </c>
      <c r="J160" s="2" t="b">
        <v>0</v>
      </c>
      <c r="K160" s="2" t="s">
        <v>4716</v>
      </c>
      <c r="L160" s="2" t="s">
        <v>10</v>
      </c>
      <c r="M160" s="2" t="s">
        <v>4717</v>
      </c>
      <c r="N160" s="2" t="s">
        <v>4718</v>
      </c>
      <c r="O160" s="2" t="s">
        <v>4719</v>
      </c>
      <c r="P160" s="2" t="s">
        <v>4688</v>
      </c>
      <c r="Q160" s="2"/>
    </row>
    <row r="161" spans="1:17" ht="228" x14ac:dyDescent="0.25">
      <c r="A161" s="2" t="s">
        <v>157</v>
      </c>
      <c r="B161" s="2" t="s">
        <v>158</v>
      </c>
      <c r="C161" s="3" t="s">
        <v>5173</v>
      </c>
      <c r="D161" s="4">
        <v>0</v>
      </c>
      <c r="E161" s="4">
        <v>18</v>
      </c>
      <c r="F161" s="4">
        <v>18</v>
      </c>
      <c r="G161" s="4">
        <v>9.9499999999999993</v>
      </c>
      <c r="H161" s="2" t="s">
        <v>2222</v>
      </c>
      <c r="I161" s="4">
        <v>4.6215999999999999</v>
      </c>
      <c r="J161" s="2" t="b">
        <v>1</v>
      </c>
      <c r="K161" s="2" t="s">
        <v>4709</v>
      </c>
      <c r="L161" s="2" t="s">
        <v>10</v>
      </c>
      <c r="M161" s="2" t="s">
        <v>4720</v>
      </c>
      <c r="N161" s="2" t="s">
        <v>4718</v>
      </c>
      <c r="O161" s="2" t="s">
        <v>4689</v>
      </c>
      <c r="P161" s="2" t="s">
        <v>4688</v>
      </c>
      <c r="Q161" s="2" t="s">
        <v>5593</v>
      </c>
    </row>
    <row r="162" spans="1:17" ht="213.75" x14ac:dyDescent="0.25">
      <c r="A162" s="2" t="s">
        <v>159</v>
      </c>
      <c r="B162" s="2" t="s">
        <v>160</v>
      </c>
      <c r="C162" s="3" t="s">
        <v>5174</v>
      </c>
      <c r="D162" s="4">
        <v>0</v>
      </c>
      <c r="E162" s="4">
        <v>6</v>
      </c>
      <c r="F162" s="4">
        <v>6</v>
      </c>
      <c r="G162" s="4">
        <v>11.45</v>
      </c>
      <c r="H162" s="2" t="s">
        <v>2222</v>
      </c>
      <c r="I162" s="4">
        <v>5.3040000000000003</v>
      </c>
      <c r="J162" s="2" t="b">
        <v>1</v>
      </c>
      <c r="K162" s="2" t="s">
        <v>4716</v>
      </c>
      <c r="L162" s="2" t="s">
        <v>10</v>
      </c>
      <c r="M162" s="2" t="s">
        <v>4720</v>
      </c>
      <c r="N162" s="2" t="s">
        <v>4718</v>
      </c>
      <c r="O162" s="2" t="s">
        <v>4719</v>
      </c>
      <c r="P162" s="2" t="s">
        <v>4688</v>
      </c>
      <c r="Q162" s="2" t="s">
        <v>5594</v>
      </c>
    </row>
    <row r="163" spans="1:17" x14ac:dyDescent="0.25">
      <c r="A163" s="2" t="s">
        <v>2430</v>
      </c>
      <c r="B163" s="2" t="s">
        <v>2431</v>
      </c>
      <c r="C163" s="3"/>
      <c r="D163" s="4">
        <v>0</v>
      </c>
      <c r="E163" s="4">
        <v>0</v>
      </c>
      <c r="F163" s="4">
        <v>0</v>
      </c>
      <c r="G163" s="4">
        <v>7</v>
      </c>
      <c r="H163" s="2" t="s">
        <v>2311</v>
      </c>
      <c r="I163" s="4">
        <v>3.24</v>
      </c>
      <c r="J163" s="2" t="b">
        <v>0</v>
      </c>
      <c r="K163" s="2" t="s">
        <v>4709</v>
      </c>
      <c r="L163" s="2" t="s">
        <v>10</v>
      </c>
      <c r="M163" s="2" t="s">
        <v>4721</v>
      </c>
      <c r="N163" s="2" t="s">
        <v>4718</v>
      </c>
      <c r="O163" s="2" t="s">
        <v>4689</v>
      </c>
      <c r="P163" s="2" t="s">
        <v>4688</v>
      </c>
      <c r="Q163" s="2"/>
    </row>
    <row r="164" spans="1:17" x14ac:dyDescent="0.25">
      <c r="A164" s="2" t="s">
        <v>2434</v>
      </c>
      <c r="B164" s="2" t="s">
        <v>2435</v>
      </c>
      <c r="C164" s="3"/>
      <c r="D164" s="4">
        <v>0</v>
      </c>
      <c r="E164" s="4">
        <v>0</v>
      </c>
      <c r="F164" s="4">
        <v>0</v>
      </c>
      <c r="G164" s="4">
        <v>7.3</v>
      </c>
      <c r="H164" s="2" t="s">
        <v>2436</v>
      </c>
      <c r="I164" s="4">
        <v>3.75</v>
      </c>
      <c r="J164" s="2" t="b">
        <v>0</v>
      </c>
      <c r="K164" s="2" t="s">
        <v>4716</v>
      </c>
      <c r="L164" s="2" t="s">
        <v>10</v>
      </c>
      <c r="M164" s="2" t="s">
        <v>4720</v>
      </c>
      <c r="N164" s="2" t="s">
        <v>4718</v>
      </c>
      <c r="O164" s="2" t="s">
        <v>4719</v>
      </c>
      <c r="P164" s="2" t="s">
        <v>4688</v>
      </c>
      <c r="Q164" s="2"/>
    </row>
    <row r="165" spans="1:17" x14ac:dyDescent="0.25">
      <c r="A165" s="2" t="s">
        <v>2426</v>
      </c>
      <c r="B165" s="2" t="s">
        <v>2427</v>
      </c>
      <c r="C165" s="3"/>
      <c r="D165" s="4">
        <v>0</v>
      </c>
      <c r="E165" s="4">
        <v>0</v>
      </c>
      <c r="F165" s="4">
        <v>0</v>
      </c>
      <c r="G165" s="4">
        <v>8.24</v>
      </c>
      <c r="H165" s="2" t="s">
        <v>2222</v>
      </c>
      <c r="I165" s="4">
        <v>3.73</v>
      </c>
      <c r="J165" s="2" t="b">
        <v>0</v>
      </c>
      <c r="K165" s="2" t="s">
        <v>4716</v>
      </c>
      <c r="L165" s="2" t="s">
        <v>10</v>
      </c>
      <c r="M165" s="2" t="s">
        <v>4720</v>
      </c>
      <c r="N165" s="2" t="s">
        <v>4718</v>
      </c>
      <c r="O165" s="2" t="s">
        <v>4719</v>
      </c>
      <c r="P165" s="2" t="s">
        <v>4688</v>
      </c>
      <c r="Q165" s="2"/>
    </row>
    <row r="166" spans="1:17" x14ac:dyDescent="0.25">
      <c r="A166" s="2" t="s">
        <v>2801</v>
      </c>
      <c r="B166" s="2" t="s">
        <v>2802</v>
      </c>
      <c r="C166" s="3"/>
      <c r="D166" s="4">
        <v>0</v>
      </c>
      <c r="E166" s="4">
        <v>0</v>
      </c>
      <c r="F166" s="4">
        <v>0</v>
      </c>
      <c r="G166" s="4">
        <v>9.94</v>
      </c>
      <c r="H166" s="2" t="s">
        <v>2222</v>
      </c>
      <c r="I166" s="4">
        <v>0</v>
      </c>
      <c r="J166" s="2" t="b">
        <v>0</v>
      </c>
      <c r="K166" s="2" t="s">
        <v>4716</v>
      </c>
      <c r="L166" s="2" t="s">
        <v>10</v>
      </c>
      <c r="M166" s="2" t="s">
        <v>4722</v>
      </c>
      <c r="N166" s="2" t="s">
        <v>4718</v>
      </c>
      <c r="O166" s="2" t="s">
        <v>4719</v>
      </c>
      <c r="P166" s="2" t="s">
        <v>4688</v>
      </c>
      <c r="Q166" s="2"/>
    </row>
    <row r="167" spans="1:17" x14ac:dyDescent="0.25">
      <c r="A167" s="2" t="s">
        <v>2428</v>
      </c>
      <c r="B167" s="2" t="s">
        <v>2429</v>
      </c>
      <c r="C167" s="3"/>
      <c r="D167" s="4">
        <v>0</v>
      </c>
      <c r="E167" s="4">
        <v>0</v>
      </c>
      <c r="F167" s="4">
        <v>0</v>
      </c>
      <c r="G167" s="4">
        <v>11.5</v>
      </c>
      <c r="H167" s="2" t="s">
        <v>2222</v>
      </c>
      <c r="I167" s="4">
        <v>10</v>
      </c>
      <c r="J167" s="2" t="b">
        <v>0</v>
      </c>
      <c r="K167" s="2" t="s">
        <v>4716</v>
      </c>
      <c r="L167" s="2" t="s">
        <v>10</v>
      </c>
      <c r="M167" s="2" t="s">
        <v>4723</v>
      </c>
      <c r="N167" s="2" t="s">
        <v>4718</v>
      </c>
      <c r="O167" s="2" t="s">
        <v>4719</v>
      </c>
      <c r="P167" s="2" t="s">
        <v>4688</v>
      </c>
      <c r="Q167" s="2"/>
    </row>
    <row r="168" spans="1:17" x14ac:dyDescent="0.25">
      <c r="A168" s="2" t="s">
        <v>3599</v>
      </c>
      <c r="B168" s="2" t="s">
        <v>3600</v>
      </c>
      <c r="C168" s="3"/>
      <c r="D168" s="4">
        <v>0</v>
      </c>
      <c r="E168" s="4">
        <v>0</v>
      </c>
      <c r="F168" s="4">
        <v>0</v>
      </c>
      <c r="G168" s="4">
        <v>29.98</v>
      </c>
      <c r="H168" s="2" t="s">
        <v>2436</v>
      </c>
      <c r="I168" s="4">
        <v>12.5</v>
      </c>
      <c r="J168" s="2" t="b">
        <v>0</v>
      </c>
      <c r="K168" s="2" t="s">
        <v>4716</v>
      </c>
      <c r="L168" s="2" t="s">
        <v>10</v>
      </c>
      <c r="M168" s="2" t="s">
        <v>4724</v>
      </c>
      <c r="N168" s="2" t="s">
        <v>4718</v>
      </c>
      <c r="O168" s="2" t="s">
        <v>4719</v>
      </c>
      <c r="P168" s="2" t="s">
        <v>4688</v>
      </c>
      <c r="Q168" s="2"/>
    </row>
    <row r="169" spans="1:17" ht="213.75" x14ac:dyDescent="0.25">
      <c r="A169" s="2" t="s">
        <v>1212</v>
      </c>
      <c r="B169" s="2" t="s">
        <v>1213</v>
      </c>
      <c r="C169" s="3" t="s">
        <v>5321</v>
      </c>
      <c r="D169" s="4">
        <v>0</v>
      </c>
      <c r="E169" s="4">
        <v>16</v>
      </c>
      <c r="F169" s="4">
        <v>16</v>
      </c>
      <c r="G169" s="4">
        <v>16.2</v>
      </c>
      <c r="H169" s="2" t="s">
        <v>66</v>
      </c>
      <c r="I169" s="4">
        <v>6.6749999999999998</v>
      </c>
      <c r="J169" s="2" t="b">
        <v>1</v>
      </c>
      <c r="K169" s="2" t="s">
        <v>4709</v>
      </c>
      <c r="L169" s="2" t="s">
        <v>10</v>
      </c>
      <c r="M169" s="2" t="s">
        <v>4724</v>
      </c>
      <c r="N169" s="2" t="s">
        <v>4718</v>
      </c>
      <c r="O169" s="2" t="s">
        <v>4689</v>
      </c>
      <c r="P169" s="2" t="s">
        <v>4688</v>
      </c>
      <c r="Q169" s="2" t="s">
        <v>5595</v>
      </c>
    </row>
    <row r="170" spans="1:17" ht="256.5" x14ac:dyDescent="0.25">
      <c r="A170" s="2" t="s">
        <v>1216</v>
      </c>
      <c r="B170" s="2" t="s">
        <v>1217</v>
      </c>
      <c r="C170" s="3" t="s">
        <v>5323</v>
      </c>
      <c r="D170" s="4">
        <v>0</v>
      </c>
      <c r="E170" s="4">
        <v>13</v>
      </c>
      <c r="F170" s="4">
        <v>13</v>
      </c>
      <c r="G170" s="4">
        <v>17.8</v>
      </c>
      <c r="H170" s="2" t="s">
        <v>66</v>
      </c>
      <c r="I170" s="4">
        <v>7.3875000000000002</v>
      </c>
      <c r="J170" s="2" t="b">
        <v>1</v>
      </c>
      <c r="K170" s="2" t="s">
        <v>4716</v>
      </c>
      <c r="L170" s="2" t="s">
        <v>10</v>
      </c>
      <c r="M170" s="2" t="s">
        <v>4724</v>
      </c>
      <c r="N170" s="2" t="s">
        <v>4718</v>
      </c>
      <c r="O170" s="2" t="s">
        <v>4719</v>
      </c>
      <c r="P170" s="2" t="s">
        <v>4688</v>
      </c>
      <c r="Q170" s="2" t="s">
        <v>5596</v>
      </c>
    </row>
    <row r="171" spans="1:17" x14ac:dyDescent="0.25">
      <c r="A171" s="2" t="s">
        <v>3617</v>
      </c>
      <c r="B171" s="2" t="s">
        <v>3618</v>
      </c>
      <c r="C171" s="3"/>
      <c r="D171" s="4">
        <v>0</v>
      </c>
      <c r="E171" s="4">
        <v>0</v>
      </c>
      <c r="F171" s="4">
        <v>0</v>
      </c>
      <c r="G171" s="4">
        <v>50.6</v>
      </c>
      <c r="H171" s="2" t="s">
        <v>2222</v>
      </c>
      <c r="I171" s="4">
        <v>23.44</v>
      </c>
      <c r="J171" s="2" t="b">
        <v>0</v>
      </c>
      <c r="K171" s="2" t="s">
        <v>4716</v>
      </c>
      <c r="L171" s="2" t="s">
        <v>10</v>
      </c>
      <c r="M171" s="2" t="s">
        <v>4725</v>
      </c>
      <c r="N171" s="2" t="s">
        <v>4718</v>
      </c>
      <c r="O171" s="2" t="s">
        <v>4719</v>
      </c>
      <c r="P171" s="2" t="s">
        <v>4688</v>
      </c>
      <c r="Q171" s="2"/>
    </row>
    <row r="172" spans="1:17" x14ac:dyDescent="0.25">
      <c r="A172" s="2" t="s">
        <v>3615</v>
      </c>
      <c r="B172" s="2" t="s">
        <v>3616</v>
      </c>
      <c r="C172" s="3"/>
      <c r="D172" s="4">
        <v>0</v>
      </c>
      <c r="E172" s="4">
        <v>0</v>
      </c>
      <c r="F172" s="4">
        <v>0</v>
      </c>
      <c r="G172" s="4">
        <v>49</v>
      </c>
      <c r="H172" s="2" t="s">
        <v>2222</v>
      </c>
      <c r="I172" s="4">
        <v>16.242999999999999</v>
      </c>
      <c r="J172" s="2" t="b">
        <v>0</v>
      </c>
      <c r="K172" s="2" t="s">
        <v>4716</v>
      </c>
      <c r="L172" s="2" t="s">
        <v>10</v>
      </c>
      <c r="M172" s="2" t="s">
        <v>4725</v>
      </c>
      <c r="N172" s="2" t="s">
        <v>4718</v>
      </c>
      <c r="O172" s="2" t="s">
        <v>4719</v>
      </c>
      <c r="P172" s="2" t="s">
        <v>4688</v>
      </c>
      <c r="Q172" s="2"/>
    </row>
    <row r="173" spans="1:17" ht="256.5" x14ac:dyDescent="0.25">
      <c r="A173" s="2" t="s">
        <v>1230</v>
      </c>
      <c r="B173" s="2" t="s">
        <v>1231</v>
      </c>
      <c r="C173" s="3" t="s">
        <v>5329</v>
      </c>
      <c r="D173" s="4">
        <v>0</v>
      </c>
      <c r="E173" s="4">
        <v>8</v>
      </c>
      <c r="F173" s="4">
        <v>8</v>
      </c>
      <c r="G173" s="4">
        <v>21.7</v>
      </c>
      <c r="H173" s="2" t="s">
        <v>2222</v>
      </c>
      <c r="I173" s="4">
        <v>10.0463</v>
      </c>
      <c r="J173" s="2" t="b">
        <v>1</v>
      </c>
      <c r="K173" s="2" t="s">
        <v>4716</v>
      </c>
      <c r="L173" s="2" t="s">
        <v>10</v>
      </c>
      <c r="M173" s="2" t="s">
        <v>4725</v>
      </c>
      <c r="N173" s="2" t="s">
        <v>4718</v>
      </c>
      <c r="O173" s="2" t="s">
        <v>4719</v>
      </c>
      <c r="P173" s="2" t="s">
        <v>4688</v>
      </c>
      <c r="Q173" s="2" t="s">
        <v>5597</v>
      </c>
    </row>
    <row r="174" spans="1:17" x14ac:dyDescent="0.25">
      <c r="A174" s="2" t="s">
        <v>3729</v>
      </c>
      <c r="B174" s="2" t="s">
        <v>3730</v>
      </c>
      <c r="C174" s="3"/>
      <c r="D174" s="4">
        <v>0</v>
      </c>
      <c r="E174" s="4">
        <v>0</v>
      </c>
      <c r="F174" s="4">
        <v>0</v>
      </c>
      <c r="G174" s="4">
        <v>19.350000000000001</v>
      </c>
      <c r="H174" s="2" t="s">
        <v>2311</v>
      </c>
      <c r="I174" s="4">
        <v>8.4499999999999993</v>
      </c>
      <c r="J174" s="2" t="b">
        <v>0</v>
      </c>
      <c r="K174" s="2" t="s">
        <v>4716</v>
      </c>
      <c r="L174" s="2" t="s">
        <v>10</v>
      </c>
      <c r="M174" s="2" t="s">
        <v>4726</v>
      </c>
      <c r="N174" s="2" t="s">
        <v>4718</v>
      </c>
      <c r="O174" s="2" t="s">
        <v>4719</v>
      </c>
      <c r="P174" s="2" t="s">
        <v>4688</v>
      </c>
      <c r="Q174" s="2"/>
    </row>
    <row r="175" spans="1:17" x14ac:dyDescent="0.25">
      <c r="A175" s="2" t="s">
        <v>3810</v>
      </c>
      <c r="B175" s="2" t="s">
        <v>3811</v>
      </c>
      <c r="C175" s="3"/>
      <c r="D175" s="4">
        <v>0</v>
      </c>
      <c r="E175" s="4">
        <v>0</v>
      </c>
      <c r="F175" s="4">
        <v>0</v>
      </c>
      <c r="G175" s="4">
        <v>42.32</v>
      </c>
      <c r="H175" s="2" t="s">
        <v>3812</v>
      </c>
      <c r="I175" s="4">
        <v>19.600000000000001</v>
      </c>
      <c r="J175" s="2" t="b">
        <v>0</v>
      </c>
      <c r="K175" s="2" t="s">
        <v>4716</v>
      </c>
      <c r="L175" s="2" t="s">
        <v>10</v>
      </c>
      <c r="M175" s="2" t="s">
        <v>4727</v>
      </c>
      <c r="N175" s="2" t="s">
        <v>4718</v>
      </c>
      <c r="O175" s="2" t="s">
        <v>4719</v>
      </c>
      <c r="P175" s="2" t="s">
        <v>4688</v>
      </c>
      <c r="Q175" s="2"/>
    </row>
    <row r="176" spans="1:17" x14ac:dyDescent="0.25">
      <c r="A176" s="2" t="s">
        <v>3813</v>
      </c>
      <c r="B176" s="2" t="s">
        <v>3814</v>
      </c>
      <c r="C176" s="3"/>
      <c r="D176" s="4">
        <v>0</v>
      </c>
      <c r="E176" s="4">
        <v>0</v>
      </c>
      <c r="F176" s="4">
        <v>0</v>
      </c>
      <c r="G176" s="4">
        <v>39.75</v>
      </c>
      <c r="H176" s="2" t="s">
        <v>2311</v>
      </c>
      <c r="I176" s="4">
        <v>17.91</v>
      </c>
      <c r="J176" s="2" t="b">
        <v>0</v>
      </c>
      <c r="K176" s="2" t="s">
        <v>4716</v>
      </c>
      <c r="L176" s="2" t="s">
        <v>10</v>
      </c>
      <c r="M176" s="2" t="s">
        <v>4727</v>
      </c>
      <c r="N176" s="2" t="s">
        <v>4718</v>
      </c>
      <c r="O176" s="2" t="s">
        <v>4719</v>
      </c>
      <c r="P176" s="2" t="s">
        <v>4688</v>
      </c>
      <c r="Q176" s="2"/>
    </row>
    <row r="177" spans="1:17" x14ac:dyDescent="0.25">
      <c r="A177" s="2" t="s">
        <v>3825</v>
      </c>
      <c r="B177" s="2" t="s">
        <v>3826</v>
      </c>
      <c r="C177" s="3"/>
      <c r="D177" s="4">
        <v>0</v>
      </c>
      <c r="E177" s="4">
        <v>0</v>
      </c>
      <c r="F177" s="4">
        <v>0</v>
      </c>
      <c r="G177" s="4">
        <v>13.8</v>
      </c>
      <c r="H177" s="2" t="s">
        <v>2311</v>
      </c>
      <c r="I177" s="4">
        <v>5.88</v>
      </c>
      <c r="J177" s="2" t="b">
        <v>0</v>
      </c>
      <c r="K177" s="2" t="s">
        <v>4716</v>
      </c>
      <c r="L177" s="2" t="s">
        <v>10</v>
      </c>
      <c r="M177" s="2" t="s">
        <v>4728</v>
      </c>
      <c r="N177" s="2" t="s">
        <v>4718</v>
      </c>
      <c r="O177" s="2" t="s">
        <v>4719</v>
      </c>
      <c r="P177" s="2" t="s">
        <v>4688</v>
      </c>
      <c r="Q177" s="2"/>
    </row>
    <row r="178" spans="1:17" x14ac:dyDescent="0.25">
      <c r="A178" s="2" t="s">
        <v>3823</v>
      </c>
      <c r="B178" s="2" t="s">
        <v>3824</v>
      </c>
      <c r="C178" s="3"/>
      <c r="D178" s="4">
        <v>0</v>
      </c>
      <c r="E178" s="4">
        <v>0</v>
      </c>
      <c r="F178" s="4">
        <v>0</v>
      </c>
      <c r="G178" s="4">
        <v>15.2</v>
      </c>
      <c r="H178" s="2" t="s">
        <v>2436</v>
      </c>
      <c r="I178" s="4">
        <v>5.6</v>
      </c>
      <c r="J178" s="2" t="b">
        <v>0</v>
      </c>
      <c r="K178" s="2" t="s">
        <v>4716</v>
      </c>
      <c r="L178" s="2" t="s">
        <v>10</v>
      </c>
      <c r="M178" s="2" t="s">
        <v>4728</v>
      </c>
      <c r="N178" s="2" t="s">
        <v>4718</v>
      </c>
      <c r="O178" s="2" t="s">
        <v>4719</v>
      </c>
      <c r="P178" s="2" t="s">
        <v>4688</v>
      </c>
      <c r="Q178" s="2"/>
    </row>
    <row r="179" spans="1:17" x14ac:dyDescent="0.25">
      <c r="A179" s="2" t="s">
        <v>3827</v>
      </c>
      <c r="B179" s="2" t="s">
        <v>3828</v>
      </c>
      <c r="C179" s="3"/>
      <c r="D179" s="4">
        <v>0</v>
      </c>
      <c r="E179" s="4">
        <v>0</v>
      </c>
      <c r="F179" s="4">
        <v>0</v>
      </c>
      <c r="G179" s="4">
        <v>16.41</v>
      </c>
      <c r="H179" s="2" t="s">
        <v>3812</v>
      </c>
      <c r="I179" s="4">
        <v>7.6</v>
      </c>
      <c r="J179" s="2" t="b">
        <v>0</v>
      </c>
      <c r="K179" s="2" t="s">
        <v>4716</v>
      </c>
      <c r="L179" s="2" t="s">
        <v>10</v>
      </c>
      <c r="M179" s="2" t="s">
        <v>4728</v>
      </c>
      <c r="N179" s="2" t="s">
        <v>4718</v>
      </c>
      <c r="O179" s="2" t="s">
        <v>4719</v>
      </c>
      <c r="P179" s="2" t="s">
        <v>4688</v>
      </c>
      <c r="Q179" s="2"/>
    </row>
    <row r="180" spans="1:17" x14ac:dyDescent="0.25">
      <c r="A180" s="2" t="s">
        <v>3861</v>
      </c>
      <c r="B180" s="2" t="s">
        <v>3862</v>
      </c>
      <c r="C180" s="3"/>
      <c r="D180" s="4">
        <v>0</v>
      </c>
      <c r="E180" s="4">
        <v>0</v>
      </c>
      <c r="F180" s="4">
        <v>0</v>
      </c>
      <c r="G180" s="4">
        <v>35.1</v>
      </c>
      <c r="H180" s="2" t="s">
        <v>2311</v>
      </c>
      <c r="I180" s="4">
        <v>13.47</v>
      </c>
      <c r="J180" s="2" t="b">
        <v>0</v>
      </c>
      <c r="K180" s="2" t="s">
        <v>4716</v>
      </c>
      <c r="L180" s="2" t="s">
        <v>10</v>
      </c>
      <c r="M180" s="2" t="s">
        <v>4729</v>
      </c>
      <c r="N180" s="2" t="s">
        <v>4718</v>
      </c>
      <c r="O180" s="2" t="s">
        <v>4719</v>
      </c>
      <c r="P180" s="2" t="s">
        <v>4688</v>
      </c>
      <c r="Q180" s="2"/>
    </row>
    <row r="181" spans="1:17" ht="213.75" x14ac:dyDescent="0.25">
      <c r="A181" s="2" t="s">
        <v>1554</v>
      </c>
      <c r="B181" s="2" t="s">
        <v>1555</v>
      </c>
      <c r="C181" s="3" t="s">
        <v>5385</v>
      </c>
      <c r="D181" s="4">
        <v>0</v>
      </c>
      <c r="E181" s="4">
        <v>7</v>
      </c>
      <c r="F181" s="4">
        <v>7</v>
      </c>
      <c r="G181" s="4">
        <v>20.9</v>
      </c>
      <c r="H181" s="2" t="s">
        <v>2222</v>
      </c>
      <c r="I181" s="4">
        <v>9.6449999999999996</v>
      </c>
      <c r="J181" s="2" t="b">
        <v>1</v>
      </c>
      <c r="K181" s="2" t="s">
        <v>4716</v>
      </c>
      <c r="L181" s="2" t="s">
        <v>10</v>
      </c>
      <c r="M181" s="2" t="s">
        <v>4729</v>
      </c>
      <c r="N181" s="2" t="s">
        <v>4718</v>
      </c>
      <c r="O181" s="2" t="s">
        <v>4719</v>
      </c>
      <c r="P181" s="2" t="s">
        <v>4688</v>
      </c>
      <c r="Q181" s="2" t="s">
        <v>5598</v>
      </c>
    </row>
    <row r="182" spans="1:17" x14ac:dyDescent="0.25">
      <c r="A182" s="2" t="s">
        <v>3883</v>
      </c>
      <c r="B182" s="2" t="s">
        <v>3884</v>
      </c>
      <c r="C182" s="3"/>
      <c r="D182" s="4">
        <v>0</v>
      </c>
      <c r="E182" s="4">
        <v>0</v>
      </c>
      <c r="F182" s="4">
        <v>0</v>
      </c>
      <c r="G182" s="4">
        <v>53.98</v>
      </c>
      <c r="H182" s="2" t="s">
        <v>3812</v>
      </c>
      <c r="I182" s="4">
        <v>25</v>
      </c>
      <c r="J182" s="2" t="b">
        <v>0</v>
      </c>
      <c r="K182" s="2" t="s">
        <v>4716</v>
      </c>
      <c r="L182" s="2" t="s">
        <v>10</v>
      </c>
      <c r="M182" s="2" t="s">
        <v>4730</v>
      </c>
      <c r="N182" s="2" t="s">
        <v>4718</v>
      </c>
      <c r="O182" s="2" t="s">
        <v>4719</v>
      </c>
      <c r="P182" s="2" t="s">
        <v>4688</v>
      </c>
      <c r="Q182" s="2"/>
    </row>
    <row r="183" spans="1:17" x14ac:dyDescent="0.25">
      <c r="A183" s="2" t="s">
        <v>3930</v>
      </c>
      <c r="B183" s="2" t="s">
        <v>3931</v>
      </c>
      <c r="C183" s="3"/>
      <c r="D183" s="4">
        <v>0</v>
      </c>
      <c r="E183" s="4">
        <v>0</v>
      </c>
      <c r="F183" s="4">
        <v>0</v>
      </c>
      <c r="G183" s="4">
        <v>27.98</v>
      </c>
      <c r="H183" s="2" t="s">
        <v>3812</v>
      </c>
      <c r="I183" s="4">
        <v>12.9</v>
      </c>
      <c r="J183" s="2" t="b">
        <v>0</v>
      </c>
      <c r="K183" s="2" t="s">
        <v>4716</v>
      </c>
      <c r="L183" s="2" t="s">
        <v>10</v>
      </c>
      <c r="M183" s="2" t="s">
        <v>4731</v>
      </c>
      <c r="N183" s="2" t="s">
        <v>4718</v>
      </c>
      <c r="O183" s="2" t="s">
        <v>4719</v>
      </c>
      <c r="P183" s="2" t="s">
        <v>4688</v>
      </c>
      <c r="Q183" s="2"/>
    </row>
    <row r="184" spans="1:17" x14ac:dyDescent="0.25">
      <c r="A184" s="2" t="s">
        <v>3932</v>
      </c>
      <c r="B184" s="2" t="s">
        <v>3933</v>
      </c>
      <c r="C184" s="3"/>
      <c r="D184" s="4">
        <v>0</v>
      </c>
      <c r="E184" s="4">
        <v>0</v>
      </c>
      <c r="F184" s="4">
        <v>0</v>
      </c>
      <c r="G184" s="4">
        <v>42.88</v>
      </c>
      <c r="H184" s="2" t="s">
        <v>2311</v>
      </c>
      <c r="I184" s="4">
        <v>20.5</v>
      </c>
      <c r="J184" s="2" t="b">
        <v>0</v>
      </c>
      <c r="K184" s="2" t="s">
        <v>4716</v>
      </c>
      <c r="L184" s="2" t="s">
        <v>10</v>
      </c>
      <c r="M184" s="2" t="s">
        <v>4731</v>
      </c>
      <c r="N184" s="2" t="s">
        <v>4718</v>
      </c>
      <c r="O184" s="2" t="s">
        <v>4719</v>
      </c>
      <c r="P184" s="2" t="s">
        <v>4688</v>
      </c>
      <c r="Q184" s="2"/>
    </row>
    <row r="185" spans="1:17" x14ac:dyDescent="0.25">
      <c r="A185" s="2" t="s">
        <v>3934</v>
      </c>
      <c r="B185" s="2" t="s">
        <v>3935</v>
      </c>
      <c r="C185" s="3"/>
      <c r="D185" s="4">
        <v>0</v>
      </c>
      <c r="E185" s="4">
        <v>0</v>
      </c>
      <c r="F185" s="4">
        <v>0</v>
      </c>
      <c r="G185" s="4">
        <v>217.8</v>
      </c>
      <c r="H185" s="2" t="s">
        <v>2311</v>
      </c>
      <c r="I185" s="4">
        <v>99</v>
      </c>
      <c r="J185" s="2" t="b">
        <v>0</v>
      </c>
      <c r="K185" s="2" t="s">
        <v>4716</v>
      </c>
      <c r="L185" s="2" t="s">
        <v>10</v>
      </c>
      <c r="M185" s="2" t="s">
        <v>4731</v>
      </c>
      <c r="N185" s="2" t="s">
        <v>4718</v>
      </c>
      <c r="O185" s="2" t="s">
        <v>4719</v>
      </c>
      <c r="P185" s="2" t="s">
        <v>4688</v>
      </c>
      <c r="Q185" s="2"/>
    </row>
    <row r="186" spans="1:17" ht="242.25" x14ac:dyDescent="0.25">
      <c r="A186" s="2" t="s">
        <v>1632</v>
      </c>
      <c r="B186" s="2" t="s">
        <v>1633</v>
      </c>
      <c r="C186" s="3" t="s">
        <v>5390</v>
      </c>
      <c r="D186" s="4">
        <v>0</v>
      </c>
      <c r="E186" s="4">
        <v>4</v>
      </c>
      <c r="F186" s="4">
        <v>4</v>
      </c>
      <c r="G186" s="4">
        <v>36.299999999999997</v>
      </c>
      <c r="H186" s="2" t="s">
        <v>2222</v>
      </c>
      <c r="I186" s="4">
        <v>13.712999999999999</v>
      </c>
      <c r="J186" s="2" t="b">
        <v>1</v>
      </c>
      <c r="K186" s="2" t="s">
        <v>4716</v>
      </c>
      <c r="L186" s="2" t="s">
        <v>10</v>
      </c>
      <c r="M186" s="2" t="s">
        <v>4732</v>
      </c>
      <c r="N186" s="2" t="s">
        <v>4718</v>
      </c>
      <c r="O186" s="2" t="s">
        <v>4719</v>
      </c>
      <c r="P186" s="2" t="s">
        <v>4688</v>
      </c>
      <c r="Q186" s="2" t="s">
        <v>5599</v>
      </c>
    </row>
    <row r="187" spans="1:17" x14ac:dyDescent="0.25">
      <c r="A187" s="2" t="s">
        <v>3938</v>
      </c>
      <c r="B187" s="2" t="s">
        <v>3939</v>
      </c>
      <c r="C187" s="3"/>
      <c r="D187" s="4">
        <v>0</v>
      </c>
      <c r="E187" s="4">
        <v>0</v>
      </c>
      <c r="F187" s="4">
        <v>0</v>
      </c>
      <c r="G187" s="4">
        <v>28.15</v>
      </c>
      <c r="H187" s="2" t="s">
        <v>2311</v>
      </c>
      <c r="I187" s="4">
        <v>13.03</v>
      </c>
      <c r="J187" s="2" t="b">
        <v>0</v>
      </c>
      <c r="K187" s="2" t="s">
        <v>4709</v>
      </c>
      <c r="L187" s="2" t="s">
        <v>10</v>
      </c>
      <c r="M187" s="2" t="s">
        <v>4732</v>
      </c>
      <c r="N187" s="2" t="s">
        <v>4718</v>
      </c>
      <c r="O187" s="2" t="s">
        <v>4689</v>
      </c>
      <c r="P187" s="2" t="s">
        <v>4688</v>
      </c>
      <c r="Q187" s="2"/>
    </row>
    <row r="188" spans="1:17" x14ac:dyDescent="0.25">
      <c r="A188" s="2" t="s">
        <v>3940</v>
      </c>
      <c r="B188" s="2" t="s">
        <v>3941</v>
      </c>
      <c r="C188" s="3"/>
      <c r="D188" s="4">
        <v>0</v>
      </c>
      <c r="E188" s="4">
        <v>0</v>
      </c>
      <c r="F188" s="4">
        <v>0</v>
      </c>
      <c r="G188" s="4">
        <v>27.4</v>
      </c>
      <c r="H188" s="2" t="s">
        <v>2311</v>
      </c>
      <c r="I188" s="4">
        <v>12.69</v>
      </c>
      <c r="J188" s="2" t="b">
        <v>0</v>
      </c>
      <c r="K188" s="2" t="s">
        <v>4716</v>
      </c>
      <c r="L188" s="2" t="s">
        <v>10</v>
      </c>
      <c r="M188" s="2" t="s">
        <v>4732</v>
      </c>
      <c r="N188" s="2" t="s">
        <v>4718</v>
      </c>
      <c r="O188" s="2" t="s">
        <v>4719</v>
      </c>
      <c r="P188" s="2" t="s">
        <v>4688</v>
      </c>
      <c r="Q188" s="2"/>
    </row>
    <row r="189" spans="1:17" x14ac:dyDescent="0.25">
      <c r="A189" s="2" t="s">
        <v>3974</v>
      </c>
      <c r="B189" s="2" t="s">
        <v>3975</v>
      </c>
      <c r="C189" s="3"/>
      <c r="D189" s="4">
        <v>0</v>
      </c>
      <c r="E189" s="4">
        <v>0</v>
      </c>
      <c r="F189" s="4">
        <v>0</v>
      </c>
      <c r="G189" s="4">
        <v>34.35</v>
      </c>
      <c r="H189" s="2" t="s">
        <v>2222</v>
      </c>
      <c r="I189" s="4">
        <v>15.9</v>
      </c>
      <c r="J189" s="2" t="b">
        <v>0</v>
      </c>
      <c r="K189" s="2" t="s">
        <v>4716</v>
      </c>
      <c r="L189" s="2" t="s">
        <v>10</v>
      </c>
      <c r="M189" s="2" t="s">
        <v>4733</v>
      </c>
      <c r="N189" s="2" t="s">
        <v>4718</v>
      </c>
      <c r="O189" s="2" t="s">
        <v>4719</v>
      </c>
      <c r="P189" s="2" t="s">
        <v>4688</v>
      </c>
      <c r="Q189" s="2"/>
    </row>
    <row r="190" spans="1:17" x14ac:dyDescent="0.25">
      <c r="A190" s="2" t="s">
        <v>3972</v>
      </c>
      <c r="B190" s="2" t="s">
        <v>3973</v>
      </c>
      <c r="C190" s="3"/>
      <c r="D190" s="4">
        <v>0</v>
      </c>
      <c r="E190" s="4">
        <v>0</v>
      </c>
      <c r="F190" s="4">
        <v>0</v>
      </c>
      <c r="G190" s="4">
        <v>28.63</v>
      </c>
      <c r="H190" s="2" t="s">
        <v>3812</v>
      </c>
      <c r="I190" s="4">
        <v>13.2</v>
      </c>
      <c r="J190" s="2" t="b">
        <v>0</v>
      </c>
      <c r="K190" s="2" t="s">
        <v>4716</v>
      </c>
      <c r="L190" s="2" t="s">
        <v>10</v>
      </c>
      <c r="M190" s="2" t="s">
        <v>4733</v>
      </c>
      <c r="N190" s="2" t="s">
        <v>4718</v>
      </c>
      <c r="O190" s="2" t="s">
        <v>4719</v>
      </c>
      <c r="P190" s="2" t="s">
        <v>4688</v>
      </c>
      <c r="Q190" s="2"/>
    </row>
    <row r="191" spans="1:17" x14ac:dyDescent="0.25">
      <c r="A191" s="2" t="s">
        <v>3976</v>
      </c>
      <c r="B191" s="2" t="s">
        <v>3977</v>
      </c>
      <c r="C191" s="3"/>
      <c r="D191" s="4">
        <v>0</v>
      </c>
      <c r="E191" s="4">
        <v>0</v>
      </c>
      <c r="F191" s="4">
        <v>0</v>
      </c>
      <c r="G191" s="4">
        <v>39.9</v>
      </c>
      <c r="H191" s="2" t="s">
        <v>2311</v>
      </c>
      <c r="I191" s="4">
        <v>18.47</v>
      </c>
      <c r="J191" s="2" t="b">
        <v>0</v>
      </c>
      <c r="K191" s="2" t="s">
        <v>4716</v>
      </c>
      <c r="L191" s="2" t="s">
        <v>10</v>
      </c>
      <c r="M191" s="2" t="s">
        <v>4733</v>
      </c>
      <c r="N191" s="2" t="s">
        <v>4718</v>
      </c>
      <c r="O191" s="2" t="s">
        <v>4719</v>
      </c>
      <c r="P191" s="2" t="s">
        <v>4688</v>
      </c>
      <c r="Q191" s="2"/>
    </row>
    <row r="192" spans="1:17" ht="256.5" x14ac:dyDescent="0.25">
      <c r="A192" s="2" t="s">
        <v>1673</v>
      </c>
      <c r="B192" s="2" t="s">
        <v>1674</v>
      </c>
      <c r="C192" s="3" t="s">
        <v>5399</v>
      </c>
      <c r="D192" s="4">
        <v>0</v>
      </c>
      <c r="E192" s="4">
        <v>9</v>
      </c>
      <c r="F192" s="4">
        <v>9</v>
      </c>
      <c r="G192" s="4">
        <v>15.45</v>
      </c>
      <c r="H192" s="2" t="s">
        <v>66</v>
      </c>
      <c r="I192" s="4">
        <v>5.7373000000000003</v>
      </c>
      <c r="J192" s="2" t="b">
        <v>1</v>
      </c>
      <c r="K192" s="2" t="s">
        <v>4716</v>
      </c>
      <c r="L192" s="2" t="s">
        <v>10</v>
      </c>
      <c r="M192" s="2" t="s">
        <v>4734</v>
      </c>
      <c r="N192" s="2" t="s">
        <v>4718</v>
      </c>
      <c r="O192" s="2" t="s">
        <v>4719</v>
      </c>
      <c r="P192" s="2" t="s">
        <v>4688</v>
      </c>
      <c r="Q192" s="2" t="s">
        <v>5600</v>
      </c>
    </row>
    <row r="193" spans="1:17" x14ac:dyDescent="0.25">
      <c r="A193" s="2" t="s">
        <v>4156</v>
      </c>
      <c r="B193" s="2" t="s">
        <v>4157</v>
      </c>
      <c r="C193" s="3"/>
      <c r="D193" s="4">
        <v>0</v>
      </c>
      <c r="E193" s="4">
        <v>0</v>
      </c>
      <c r="F193" s="4">
        <v>0</v>
      </c>
      <c r="G193" s="4">
        <v>31</v>
      </c>
      <c r="H193" s="2" t="s">
        <v>2311</v>
      </c>
      <c r="I193" s="4">
        <v>14.34</v>
      </c>
      <c r="J193" s="2" t="b">
        <v>0</v>
      </c>
      <c r="K193" s="2" t="s">
        <v>4709</v>
      </c>
      <c r="L193" s="2" t="s">
        <v>10</v>
      </c>
      <c r="M193" s="2" t="s">
        <v>4735</v>
      </c>
      <c r="N193" s="2" t="s">
        <v>4718</v>
      </c>
      <c r="O193" s="2" t="s">
        <v>4689</v>
      </c>
      <c r="P193" s="2" t="s">
        <v>4688</v>
      </c>
      <c r="Q193" s="2"/>
    </row>
    <row r="194" spans="1:17" x14ac:dyDescent="0.25">
      <c r="A194" s="2" t="s">
        <v>4158</v>
      </c>
      <c r="B194" s="2" t="s">
        <v>4159</v>
      </c>
      <c r="C194" s="3"/>
      <c r="D194" s="4">
        <v>0</v>
      </c>
      <c r="E194" s="4">
        <v>0</v>
      </c>
      <c r="F194" s="4">
        <v>0</v>
      </c>
      <c r="G194" s="4">
        <v>684</v>
      </c>
      <c r="H194" s="2" t="s">
        <v>3923</v>
      </c>
      <c r="I194" s="4">
        <v>99.09</v>
      </c>
      <c r="J194" s="2" t="b">
        <v>0</v>
      </c>
      <c r="K194" s="2" t="s">
        <v>4709</v>
      </c>
      <c r="L194" s="2" t="s">
        <v>10</v>
      </c>
      <c r="M194" s="2" t="s">
        <v>4735</v>
      </c>
      <c r="N194" s="2" t="s">
        <v>4718</v>
      </c>
      <c r="O194" s="2" t="s">
        <v>4689</v>
      </c>
      <c r="P194" s="2" t="s">
        <v>4688</v>
      </c>
      <c r="Q194" s="2"/>
    </row>
    <row r="195" spans="1:17" x14ac:dyDescent="0.25">
      <c r="A195" s="2" t="s">
        <v>4211</v>
      </c>
      <c r="B195" s="2" t="s">
        <v>4212</v>
      </c>
      <c r="C195" s="3"/>
      <c r="D195" s="4">
        <v>0</v>
      </c>
      <c r="E195" s="4">
        <v>0</v>
      </c>
      <c r="F195" s="4">
        <v>0</v>
      </c>
      <c r="G195" s="4">
        <v>496</v>
      </c>
      <c r="H195" s="2" t="s">
        <v>2311</v>
      </c>
      <c r="I195" s="4">
        <v>245</v>
      </c>
      <c r="J195" s="2" t="b">
        <v>0</v>
      </c>
      <c r="K195" s="2" t="s">
        <v>4716</v>
      </c>
      <c r="L195" s="2" t="s">
        <v>10</v>
      </c>
      <c r="M195" s="2" t="s">
        <v>4736</v>
      </c>
      <c r="N195" s="2" t="s">
        <v>4718</v>
      </c>
      <c r="O195" s="2" t="s">
        <v>4719</v>
      </c>
      <c r="P195" s="2" t="s">
        <v>4688</v>
      </c>
      <c r="Q195" s="2"/>
    </row>
    <row r="196" spans="1:17" x14ac:dyDescent="0.25">
      <c r="A196" s="2" t="s">
        <v>4213</v>
      </c>
      <c r="B196" s="2" t="s">
        <v>4214</v>
      </c>
      <c r="C196" s="3"/>
      <c r="D196" s="4">
        <v>0</v>
      </c>
      <c r="E196" s="4">
        <v>0</v>
      </c>
      <c r="F196" s="4">
        <v>0</v>
      </c>
      <c r="G196" s="4">
        <v>101.55</v>
      </c>
      <c r="H196" s="2" t="s">
        <v>577</v>
      </c>
      <c r="I196" s="4">
        <v>0</v>
      </c>
      <c r="J196" s="2" t="b">
        <v>0</v>
      </c>
      <c r="K196" s="2" t="s">
        <v>4716</v>
      </c>
      <c r="L196" s="2" t="s">
        <v>10</v>
      </c>
      <c r="M196" s="2" t="s">
        <v>4736</v>
      </c>
      <c r="N196" s="2" t="s">
        <v>4718</v>
      </c>
      <c r="O196" s="2" t="s">
        <v>4719</v>
      </c>
      <c r="P196" s="2" t="s">
        <v>4688</v>
      </c>
      <c r="Q196" s="2"/>
    </row>
    <row r="197" spans="1:17" x14ac:dyDescent="0.25">
      <c r="A197" s="2" t="s">
        <v>4217</v>
      </c>
      <c r="B197" s="2" t="s">
        <v>4218</v>
      </c>
      <c r="C197" s="3"/>
      <c r="D197" s="4">
        <v>0</v>
      </c>
      <c r="E197" s="4">
        <v>0</v>
      </c>
      <c r="F197" s="4">
        <v>0</v>
      </c>
      <c r="G197" s="4">
        <v>14.6</v>
      </c>
      <c r="H197" s="2" t="s">
        <v>2311</v>
      </c>
      <c r="I197" s="4">
        <v>6.24</v>
      </c>
      <c r="J197" s="2" t="b">
        <v>0</v>
      </c>
      <c r="K197" s="2" t="s">
        <v>4716</v>
      </c>
      <c r="L197" s="2" t="s">
        <v>10</v>
      </c>
      <c r="M197" s="2" t="s">
        <v>4737</v>
      </c>
      <c r="N197" s="2" t="s">
        <v>4718</v>
      </c>
      <c r="O197" s="2" t="s">
        <v>4719</v>
      </c>
      <c r="P197" s="2" t="s">
        <v>4688</v>
      </c>
      <c r="Q197" s="2"/>
    </row>
    <row r="198" spans="1:17" ht="213.75" x14ac:dyDescent="0.25">
      <c r="A198" s="2" t="s">
        <v>1867</v>
      </c>
      <c r="B198" s="2" t="s">
        <v>1868</v>
      </c>
      <c r="C198" s="3" t="s">
        <v>5446</v>
      </c>
      <c r="D198" s="4">
        <v>0</v>
      </c>
      <c r="E198" s="4">
        <v>6</v>
      </c>
      <c r="F198" s="4">
        <v>6</v>
      </c>
      <c r="G198" s="4">
        <v>31.95</v>
      </c>
      <c r="H198" s="2" t="s">
        <v>66</v>
      </c>
      <c r="I198" s="4">
        <v>11.925000000000001</v>
      </c>
      <c r="J198" s="2" t="b">
        <v>1</v>
      </c>
      <c r="K198" s="2" t="s">
        <v>4716</v>
      </c>
      <c r="L198" s="2" t="s">
        <v>10</v>
      </c>
      <c r="M198" s="2" t="s">
        <v>4738</v>
      </c>
      <c r="N198" s="2" t="s">
        <v>4718</v>
      </c>
      <c r="O198" s="2" t="s">
        <v>4719</v>
      </c>
      <c r="P198" s="2" t="s">
        <v>4688</v>
      </c>
      <c r="Q198" s="2" t="s">
        <v>5601</v>
      </c>
    </row>
    <row r="199" spans="1:17" ht="228" x14ac:dyDescent="0.25">
      <c r="A199" s="2" t="s">
        <v>1871</v>
      </c>
      <c r="B199" s="2" t="s">
        <v>1872</v>
      </c>
      <c r="C199" s="3" t="s">
        <v>5448</v>
      </c>
      <c r="D199" s="4">
        <v>0</v>
      </c>
      <c r="E199" s="4">
        <v>18</v>
      </c>
      <c r="F199" s="4">
        <v>18</v>
      </c>
      <c r="G199" s="4">
        <v>38.200000000000003</v>
      </c>
      <c r="H199" s="2" t="s">
        <v>2222</v>
      </c>
      <c r="I199" s="4">
        <v>17.681000000000001</v>
      </c>
      <c r="J199" s="2" t="b">
        <v>1</v>
      </c>
      <c r="K199" s="2" t="s">
        <v>4716</v>
      </c>
      <c r="L199" s="2" t="s">
        <v>10</v>
      </c>
      <c r="M199" s="2" t="s">
        <v>4738</v>
      </c>
      <c r="N199" s="2" t="s">
        <v>4718</v>
      </c>
      <c r="O199" s="2" t="s">
        <v>4719</v>
      </c>
      <c r="P199" s="2" t="s">
        <v>4688</v>
      </c>
      <c r="Q199" s="2" t="s">
        <v>5602</v>
      </c>
    </row>
    <row r="200" spans="1:17" x14ac:dyDescent="0.25">
      <c r="A200" s="2" t="s">
        <v>4227</v>
      </c>
      <c r="B200" s="2" t="s">
        <v>4228</v>
      </c>
      <c r="C200" s="3"/>
      <c r="D200" s="4">
        <v>0</v>
      </c>
      <c r="E200" s="4">
        <v>0</v>
      </c>
      <c r="F200" s="4">
        <v>0</v>
      </c>
      <c r="G200" s="4">
        <v>39.549999999999997</v>
      </c>
      <c r="H200" s="2" t="s">
        <v>2311</v>
      </c>
      <c r="I200" s="4">
        <v>18.309999999999999</v>
      </c>
      <c r="J200" s="2" t="b">
        <v>0</v>
      </c>
      <c r="K200" s="2" t="s">
        <v>4716</v>
      </c>
      <c r="L200" s="2" t="s">
        <v>10</v>
      </c>
      <c r="M200" s="2" t="s">
        <v>4738</v>
      </c>
      <c r="N200" s="2" t="s">
        <v>4718</v>
      </c>
      <c r="O200" s="2" t="s">
        <v>4719</v>
      </c>
      <c r="P200" s="2" t="s">
        <v>4688</v>
      </c>
      <c r="Q200" s="2"/>
    </row>
    <row r="201" spans="1:17" x14ac:dyDescent="0.25">
      <c r="A201" s="2" t="s">
        <v>4221</v>
      </c>
      <c r="B201" s="2" t="s">
        <v>4222</v>
      </c>
      <c r="C201" s="3"/>
      <c r="D201" s="4">
        <v>0</v>
      </c>
      <c r="E201" s="4">
        <v>0</v>
      </c>
      <c r="F201" s="4">
        <v>0</v>
      </c>
      <c r="G201" s="4">
        <v>21.94</v>
      </c>
      <c r="H201" s="2" t="s">
        <v>2311</v>
      </c>
      <c r="I201" s="4">
        <v>9.2200000000000006</v>
      </c>
      <c r="J201" s="2" t="b">
        <v>0</v>
      </c>
      <c r="K201" s="2" t="s">
        <v>4716</v>
      </c>
      <c r="L201" s="2" t="s">
        <v>10</v>
      </c>
      <c r="M201" s="2" t="s">
        <v>4738</v>
      </c>
      <c r="N201" s="2" t="s">
        <v>4718</v>
      </c>
      <c r="O201" s="2" t="s">
        <v>4719</v>
      </c>
      <c r="P201" s="2" t="s">
        <v>4688</v>
      </c>
      <c r="Q201" s="2"/>
    </row>
    <row r="202" spans="1:17" x14ac:dyDescent="0.25">
      <c r="A202" s="2" t="s">
        <v>4229</v>
      </c>
      <c r="B202" s="2" t="s">
        <v>4230</v>
      </c>
      <c r="C202" s="3"/>
      <c r="D202" s="4">
        <v>0</v>
      </c>
      <c r="E202" s="4">
        <v>0</v>
      </c>
      <c r="F202" s="4">
        <v>0</v>
      </c>
      <c r="G202" s="4">
        <v>38.950000000000003</v>
      </c>
      <c r="H202" s="2" t="s">
        <v>2311</v>
      </c>
      <c r="I202" s="4">
        <v>16</v>
      </c>
      <c r="J202" s="2" t="b">
        <v>0</v>
      </c>
      <c r="K202" s="2" t="s">
        <v>4716</v>
      </c>
      <c r="L202" s="2" t="s">
        <v>10</v>
      </c>
      <c r="M202" s="2" t="s">
        <v>4737</v>
      </c>
      <c r="N202" s="2" t="s">
        <v>4718</v>
      </c>
      <c r="O202" s="2" t="s">
        <v>4719</v>
      </c>
      <c r="P202" s="2" t="s">
        <v>4688</v>
      </c>
      <c r="Q202" s="2"/>
    </row>
    <row r="203" spans="1:17" ht="171" x14ac:dyDescent="0.25">
      <c r="A203" s="2" t="s">
        <v>1865</v>
      </c>
      <c r="B203" s="2" t="s">
        <v>1866</v>
      </c>
      <c r="C203" s="3" t="s">
        <v>5445</v>
      </c>
      <c r="D203" s="4">
        <v>0</v>
      </c>
      <c r="E203" s="4">
        <v>14</v>
      </c>
      <c r="F203" s="4">
        <v>14</v>
      </c>
      <c r="G203" s="4">
        <v>24.1</v>
      </c>
      <c r="H203" s="2" t="s">
        <v>2222</v>
      </c>
      <c r="I203" s="4">
        <v>11.252000000000001</v>
      </c>
      <c r="J203" s="2" t="b">
        <v>1</v>
      </c>
      <c r="K203" s="2" t="s">
        <v>4716</v>
      </c>
      <c r="L203" s="2" t="s">
        <v>10</v>
      </c>
      <c r="M203" s="2" t="s">
        <v>4739</v>
      </c>
      <c r="N203" s="2" t="s">
        <v>4718</v>
      </c>
      <c r="O203" s="2" t="s">
        <v>4719</v>
      </c>
      <c r="P203" s="2" t="s">
        <v>4688</v>
      </c>
      <c r="Q203" s="2" t="s">
        <v>5603</v>
      </c>
    </row>
    <row r="204" spans="1:17" x14ac:dyDescent="0.25">
      <c r="A204" s="2" t="s">
        <v>4178</v>
      </c>
      <c r="B204" s="2" t="s">
        <v>4179</v>
      </c>
      <c r="C204" s="3"/>
      <c r="D204" s="4">
        <v>0</v>
      </c>
      <c r="E204" s="4">
        <v>0</v>
      </c>
      <c r="F204" s="4">
        <v>0</v>
      </c>
      <c r="G204" s="4">
        <v>21.26</v>
      </c>
      <c r="H204" s="2" t="s">
        <v>3812</v>
      </c>
      <c r="I204" s="4">
        <v>9.8000000000000007</v>
      </c>
      <c r="J204" s="2" t="b">
        <v>0</v>
      </c>
      <c r="K204" s="2" t="s">
        <v>4716</v>
      </c>
      <c r="L204" s="2" t="s">
        <v>10</v>
      </c>
      <c r="M204" s="2" t="s">
        <v>4739</v>
      </c>
      <c r="N204" s="2" t="s">
        <v>4718</v>
      </c>
      <c r="O204" s="2" t="s">
        <v>4719</v>
      </c>
      <c r="P204" s="2" t="s">
        <v>4688</v>
      </c>
      <c r="Q204" s="2"/>
    </row>
    <row r="205" spans="1:17" x14ac:dyDescent="0.25">
      <c r="A205" s="2" t="s">
        <v>4184</v>
      </c>
      <c r="B205" s="2" t="s">
        <v>4185</v>
      </c>
      <c r="C205" s="3"/>
      <c r="D205" s="4">
        <v>0</v>
      </c>
      <c r="E205" s="4">
        <v>0</v>
      </c>
      <c r="F205" s="4">
        <v>0</v>
      </c>
      <c r="G205" s="4">
        <v>132.80000000000001</v>
      </c>
      <c r="H205" s="2" t="s">
        <v>2311</v>
      </c>
      <c r="I205" s="4">
        <v>60.09</v>
      </c>
      <c r="J205" s="2" t="b">
        <v>0</v>
      </c>
      <c r="K205" s="2" t="s">
        <v>4716</v>
      </c>
      <c r="L205" s="2" t="s">
        <v>10</v>
      </c>
      <c r="M205" s="2"/>
      <c r="N205" s="2" t="s">
        <v>4718</v>
      </c>
      <c r="O205" s="2" t="s">
        <v>4719</v>
      </c>
      <c r="P205" s="2" t="s">
        <v>4688</v>
      </c>
      <c r="Q205" s="2"/>
    </row>
    <row r="206" spans="1:17" x14ac:dyDescent="0.25">
      <c r="A206" s="2" t="s">
        <v>4182</v>
      </c>
      <c r="B206" s="2" t="s">
        <v>4183</v>
      </c>
      <c r="C206" s="3"/>
      <c r="D206" s="4">
        <v>0</v>
      </c>
      <c r="E206" s="4">
        <v>0</v>
      </c>
      <c r="F206" s="4">
        <v>0</v>
      </c>
      <c r="G206" s="4">
        <v>29.88</v>
      </c>
      <c r="H206" s="2" t="s">
        <v>3812</v>
      </c>
      <c r="I206" s="4">
        <v>14.1</v>
      </c>
      <c r="J206" s="2" t="b">
        <v>0</v>
      </c>
      <c r="K206" s="2" t="s">
        <v>4716</v>
      </c>
      <c r="L206" s="2" t="s">
        <v>10</v>
      </c>
      <c r="M206" s="2"/>
      <c r="N206" s="2" t="s">
        <v>4718</v>
      </c>
      <c r="O206" s="2" t="s">
        <v>4719</v>
      </c>
      <c r="P206" s="2" t="s">
        <v>4688</v>
      </c>
      <c r="Q206" s="2"/>
    </row>
    <row r="207" spans="1:17" x14ac:dyDescent="0.25">
      <c r="A207" s="2" t="s">
        <v>3563</v>
      </c>
      <c r="B207" s="2" t="s">
        <v>3564</v>
      </c>
      <c r="C207" s="3"/>
      <c r="D207" s="4">
        <v>0</v>
      </c>
      <c r="E207" s="4">
        <v>0</v>
      </c>
      <c r="F207" s="4">
        <v>0</v>
      </c>
      <c r="G207" s="4">
        <v>10.9</v>
      </c>
      <c r="H207" s="2" t="s">
        <v>2222</v>
      </c>
      <c r="I207" s="4">
        <v>4.9476000000000004</v>
      </c>
      <c r="J207" s="2" t="b">
        <v>0</v>
      </c>
      <c r="K207" s="2" t="s">
        <v>4716</v>
      </c>
      <c r="L207" s="2" t="s">
        <v>10</v>
      </c>
      <c r="M207" s="2"/>
      <c r="N207" s="2" t="s">
        <v>4718</v>
      </c>
      <c r="O207" s="2" t="s">
        <v>4719</v>
      </c>
      <c r="P207" s="2" t="s">
        <v>4688</v>
      </c>
      <c r="Q207" s="2"/>
    </row>
    <row r="208" spans="1:17" x14ac:dyDescent="0.25">
      <c r="A208" s="2" t="s">
        <v>2517</v>
      </c>
      <c r="B208" s="2" t="s">
        <v>2518</v>
      </c>
      <c r="C208" s="3"/>
      <c r="D208" s="4">
        <v>0</v>
      </c>
      <c r="E208" s="4">
        <v>0</v>
      </c>
      <c r="F208" s="4">
        <v>0</v>
      </c>
      <c r="G208" s="4">
        <v>59.4</v>
      </c>
      <c r="H208" s="2" t="s">
        <v>2514</v>
      </c>
      <c r="I208" s="4">
        <v>30.15</v>
      </c>
      <c r="J208" s="2" t="b">
        <v>0</v>
      </c>
      <c r="K208" s="2" t="s">
        <v>2301</v>
      </c>
      <c r="L208" s="2" t="s">
        <v>10</v>
      </c>
      <c r="M208" s="2" t="s">
        <v>4740</v>
      </c>
      <c r="N208" s="2" t="s">
        <v>4741</v>
      </c>
      <c r="O208" s="2" t="s">
        <v>2306</v>
      </c>
      <c r="P208" s="2"/>
      <c r="Q208" s="2"/>
    </row>
    <row r="209" spans="1:17" x14ac:dyDescent="0.25">
      <c r="A209" s="2" t="s">
        <v>2519</v>
      </c>
      <c r="B209" s="2" t="s">
        <v>2520</v>
      </c>
      <c r="C209" s="3"/>
      <c r="D209" s="4">
        <v>0</v>
      </c>
      <c r="E209" s="4">
        <v>0</v>
      </c>
      <c r="F209" s="4">
        <v>0</v>
      </c>
      <c r="G209" s="4">
        <v>36.200000000000003</v>
      </c>
      <c r="H209" s="2" t="s">
        <v>2514</v>
      </c>
      <c r="I209" s="4">
        <v>15.214</v>
      </c>
      <c r="J209" s="2" t="b">
        <v>0</v>
      </c>
      <c r="K209" s="2" t="s">
        <v>2301</v>
      </c>
      <c r="L209" s="2" t="s">
        <v>10</v>
      </c>
      <c r="M209" s="2" t="s">
        <v>4740</v>
      </c>
      <c r="N209" s="2" t="s">
        <v>4741</v>
      </c>
      <c r="O209" s="2" t="s">
        <v>2306</v>
      </c>
      <c r="P209" s="2"/>
      <c r="Q209" s="2"/>
    </row>
    <row r="210" spans="1:17" x14ac:dyDescent="0.25">
      <c r="A210" s="2" t="s">
        <v>2521</v>
      </c>
      <c r="B210" s="2" t="s">
        <v>2522</v>
      </c>
      <c r="C210" s="3"/>
      <c r="D210" s="4">
        <v>0</v>
      </c>
      <c r="E210" s="4">
        <v>0</v>
      </c>
      <c r="F210" s="4">
        <v>0</v>
      </c>
      <c r="G210" s="4">
        <v>31.8</v>
      </c>
      <c r="H210" s="2" t="s">
        <v>2223</v>
      </c>
      <c r="I210" s="4">
        <v>13.5</v>
      </c>
      <c r="J210" s="2" t="b">
        <v>0</v>
      </c>
      <c r="K210" s="2" t="s">
        <v>2301</v>
      </c>
      <c r="L210" s="2" t="s">
        <v>10</v>
      </c>
      <c r="M210" s="2" t="s">
        <v>4740</v>
      </c>
      <c r="N210" s="2" t="s">
        <v>4741</v>
      </c>
      <c r="O210" s="2" t="s">
        <v>2306</v>
      </c>
      <c r="P210" s="2"/>
      <c r="Q210" s="2"/>
    </row>
    <row r="211" spans="1:17" x14ac:dyDescent="0.25">
      <c r="A211" s="2" t="s">
        <v>2641</v>
      </c>
      <c r="B211" s="2" t="s">
        <v>2642</v>
      </c>
      <c r="C211" s="3"/>
      <c r="D211" s="4">
        <v>0</v>
      </c>
      <c r="E211" s="4">
        <v>0</v>
      </c>
      <c r="F211" s="4">
        <v>0</v>
      </c>
      <c r="G211" s="4">
        <v>39.299999999999997</v>
      </c>
      <c r="H211" s="2" t="s">
        <v>2588</v>
      </c>
      <c r="I211" s="4">
        <v>17.8</v>
      </c>
      <c r="J211" s="2" t="b">
        <v>0</v>
      </c>
      <c r="K211" s="2" t="s">
        <v>2301</v>
      </c>
      <c r="L211" s="2" t="s">
        <v>10</v>
      </c>
      <c r="M211" s="2" t="s">
        <v>4742</v>
      </c>
      <c r="N211" s="2" t="s">
        <v>4743</v>
      </c>
      <c r="O211" s="2" t="s">
        <v>4719</v>
      </c>
      <c r="P211" s="2"/>
      <c r="Q211" s="2"/>
    </row>
    <row r="212" spans="1:17" x14ac:dyDescent="0.25">
      <c r="A212" s="2" t="s">
        <v>2643</v>
      </c>
      <c r="B212" s="2" t="s">
        <v>2644</v>
      </c>
      <c r="C212" s="3"/>
      <c r="D212" s="4">
        <v>0</v>
      </c>
      <c r="E212" s="4">
        <v>0</v>
      </c>
      <c r="F212" s="4">
        <v>0</v>
      </c>
      <c r="G212" s="4">
        <v>21.6</v>
      </c>
      <c r="H212" s="2" t="s">
        <v>2588</v>
      </c>
      <c r="I212" s="4">
        <v>10</v>
      </c>
      <c r="J212" s="2" t="b">
        <v>0</v>
      </c>
      <c r="K212" s="2" t="s">
        <v>2301</v>
      </c>
      <c r="L212" s="2" t="s">
        <v>10</v>
      </c>
      <c r="M212" s="2" t="s">
        <v>4742</v>
      </c>
      <c r="N212" s="2" t="s">
        <v>4743</v>
      </c>
      <c r="O212" s="2" t="s">
        <v>4719</v>
      </c>
      <c r="P212" s="2"/>
      <c r="Q212" s="2"/>
    </row>
    <row r="213" spans="1:17" x14ac:dyDescent="0.25">
      <c r="A213" s="2" t="s">
        <v>2512</v>
      </c>
      <c r="B213" s="2" t="s">
        <v>2513</v>
      </c>
      <c r="C213" s="3"/>
      <c r="D213" s="4">
        <v>0</v>
      </c>
      <c r="E213" s="4">
        <v>0</v>
      </c>
      <c r="F213" s="4">
        <v>0</v>
      </c>
      <c r="G213" s="4">
        <v>59.4</v>
      </c>
      <c r="H213" s="2" t="s">
        <v>2514</v>
      </c>
      <c r="I213" s="4">
        <v>24.986000000000001</v>
      </c>
      <c r="J213" s="2" t="b">
        <v>0</v>
      </c>
      <c r="K213" s="2" t="s">
        <v>2301</v>
      </c>
      <c r="L213" s="2" t="s">
        <v>10</v>
      </c>
      <c r="M213" s="2" t="s">
        <v>4740</v>
      </c>
      <c r="N213" s="2" t="s">
        <v>4741</v>
      </c>
      <c r="O213" s="2" t="s">
        <v>4719</v>
      </c>
      <c r="P213" s="2"/>
      <c r="Q213" s="2"/>
    </row>
    <row r="214" spans="1:17" x14ac:dyDescent="0.25">
      <c r="A214" s="2" t="s">
        <v>2515</v>
      </c>
      <c r="B214" s="2" t="s">
        <v>2516</v>
      </c>
      <c r="C214" s="3"/>
      <c r="D214" s="4">
        <v>0</v>
      </c>
      <c r="E214" s="4">
        <v>0</v>
      </c>
      <c r="F214" s="4">
        <v>0</v>
      </c>
      <c r="G214" s="4">
        <v>36.200000000000003</v>
      </c>
      <c r="H214" s="2" t="s">
        <v>2514</v>
      </c>
      <c r="I214" s="4">
        <v>17.75</v>
      </c>
      <c r="J214" s="2" t="b">
        <v>0</v>
      </c>
      <c r="K214" s="2" t="s">
        <v>2301</v>
      </c>
      <c r="L214" s="2" t="s">
        <v>10</v>
      </c>
      <c r="M214" s="2" t="s">
        <v>4740</v>
      </c>
      <c r="N214" s="2" t="s">
        <v>4741</v>
      </c>
      <c r="O214" s="2" t="s">
        <v>4719</v>
      </c>
      <c r="P214" s="2"/>
      <c r="Q214" s="2"/>
    </row>
    <row r="215" spans="1:17" x14ac:dyDescent="0.25">
      <c r="A215" s="2" t="s">
        <v>2525</v>
      </c>
      <c r="B215" s="2" t="s">
        <v>2526</v>
      </c>
      <c r="C215" s="3"/>
      <c r="D215" s="4">
        <v>0</v>
      </c>
      <c r="E215" s="4">
        <v>0</v>
      </c>
      <c r="F215" s="4">
        <v>0</v>
      </c>
      <c r="G215" s="4">
        <v>44.6</v>
      </c>
      <c r="H215" s="2" t="s">
        <v>2527</v>
      </c>
      <c r="I215" s="4">
        <v>19.2</v>
      </c>
      <c r="J215" s="2" t="b">
        <v>0</v>
      </c>
      <c r="K215" s="2" t="s">
        <v>2301</v>
      </c>
      <c r="L215" s="2" t="s">
        <v>10</v>
      </c>
      <c r="M215" s="2" t="s">
        <v>4744</v>
      </c>
      <c r="N215" s="2" t="s">
        <v>4745</v>
      </c>
      <c r="O215" s="2" t="s">
        <v>4719</v>
      </c>
      <c r="P215" s="2"/>
      <c r="Q215" s="2"/>
    </row>
    <row r="216" spans="1:17" x14ac:dyDescent="0.25">
      <c r="A216" s="2" t="s">
        <v>2535</v>
      </c>
      <c r="B216" s="2" t="s">
        <v>2536</v>
      </c>
      <c r="C216" s="3"/>
      <c r="D216" s="4">
        <v>0</v>
      </c>
      <c r="E216" s="4">
        <v>0</v>
      </c>
      <c r="F216" s="4">
        <v>0</v>
      </c>
      <c r="G216" s="4">
        <v>34.15</v>
      </c>
      <c r="H216" s="2" t="s">
        <v>2537</v>
      </c>
      <c r="I216" s="4">
        <v>15.8</v>
      </c>
      <c r="J216" s="2" t="b">
        <v>0</v>
      </c>
      <c r="K216" s="2" t="s">
        <v>2301</v>
      </c>
      <c r="L216" s="2" t="s">
        <v>10</v>
      </c>
      <c r="M216" s="2" t="s">
        <v>4746</v>
      </c>
      <c r="N216" s="2" t="s">
        <v>4741</v>
      </c>
      <c r="O216" s="2" t="s">
        <v>4689</v>
      </c>
      <c r="P216" s="2"/>
      <c r="Q216" s="2"/>
    </row>
    <row r="217" spans="1:17" x14ac:dyDescent="0.25">
      <c r="A217" s="2" t="s">
        <v>2538</v>
      </c>
      <c r="B217" s="2" t="s">
        <v>2539</v>
      </c>
      <c r="C217" s="3"/>
      <c r="D217" s="4">
        <v>0</v>
      </c>
      <c r="E217" s="4">
        <v>0</v>
      </c>
      <c r="F217" s="4">
        <v>0</v>
      </c>
      <c r="G217" s="4">
        <v>49.95</v>
      </c>
      <c r="H217" s="2" t="s">
        <v>2537</v>
      </c>
      <c r="I217" s="4">
        <v>24.14</v>
      </c>
      <c r="J217" s="2" t="b">
        <v>0</v>
      </c>
      <c r="K217" s="2" t="s">
        <v>2301</v>
      </c>
      <c r="L217" s="2" t="s">
        <v>10</v>
      </c>
      <c r="M217" s="2" t="s">
        <v>4746</v>
      </c>
      <c r="N217" s="2" t="s">
        <v>4741</v>
      </c>
      <c r="O217" s="2" t="s">
        <v>2306</v>
      </c>
      <c r="P217" s="2"/>
      <c r="Q217" s="2"/>
    </row>
    <row r="218" spans="1:17" x14ac:dyDescent="0.25">
      <c r="A218" s="2" t="s">
        <v>2540</v>
      </c>
      <c r="B218" s="2" t="s">
        <v>2541</v>
      </c>
      <c r="C218" s="3"/>
      <c r="D218" s="4">
        <v>0</v>
      </c>
      <c r="E218" s="4">
        <v>0</v>
      </c>
      <c r="F218" s="4">
        <v>0</v>
      </c>
      <c r="G218" s="4">
        <v>23.75</v>
      </c>
      <c r="H218" s="2" t="s">
        <v>2537</v>
      </c>
      <c r="I218" s="4">
        <v>11</v>
      </c>
      <c r="J218" s="2" t="b">
        <v>0</v>
      </c>
      <c r="K218" s="2" t="s">
        <v>2301</v>
      </c>
      <c r="L218" s="2" t="s">
        <v>10</v>
      </c>
      <c r="M218" s="2" t="s">
        <v>4746</v>
      </c>
      <c r="N218" s="2" t="s">
        <v>4741</v>
      </c>
      <c r="O218" s="2" t="s">
        <v>2306</v>
      </c>
      <c r="P218" s="2"/>
      <c r="Q218" s="2"/>
    </row>
    <row r="219" spans="1:17" x14ac:dyDescent="0.25">
      <c r="A219" s="2" t="s">
        <v>2542</v>
      </c>
      <c r="B219" s="2" t="s">
        <v>2543</v>
      </c>
      <c r="C219" s="3"/>
      <c r="D219" s="4">
        <v>0</v>
      </c>
      <c r="E219" s="4">
        <v>0</v>
      </c>
      <c r="F219" s="4">
        <v>0</v>
      </c>
      <c r="G219" s="4">
        <v>34.15</v>
      </c>
      <c r="H219" s="2" t="s">
        <v>2537</v>
      </c>
      <c r="I219" s="4">
        <v>15.8</v>
      </c>
      <c r="J219" s="2" t="b">
        <v>0</v>
      </c>
      <c r="K219" s="2" t="s">
        <v>2301</v>
      </c>
      <c r="L219" s="2" t="s">
        <v>10</v>
      </c>
      <c r="M219" s="2" t="s">
        <v>4746</v>
      </c>
      <c r="N219" s="2" t="s">
        <v>4741</v>
      </c>
      <c r="O219" s="2" t="s">
        <v>2306</v>
      </c>
      <c r="P219" s="2"/>
      <c r="Q219" s="2"/>
    </row>
    <row r="220" spans="1:17" x14ac:dyDescent="0.25">
      <c r="A220" s="2" t="s">
        <v>2544</v>
      </c>
      <c r="B220" s="2" t="s">
        <v>2545</v>
      </c>
      <c r="C220" s="3"/>
      <c r="D220" s="4">
        <v>0</v>
      </c>
      <c r="E220" s="4">
        <v>0</v>
      </c>
      <c r="F220" s="4">
        <v>0</v>
      </c>
      <c r="G220" s="4">
        <v>49.95</v>
      </c>
      <c r="H220" s="2" t="s">
        <v>2537</v>
      </c>
      <c r="I220" s="4">
        <v>24.14</v>
      </c>
      <c r="J220" s="2" t="b">
        <v>0</v>
      </c>
      <c r="K220" s="2" t="s">
        <v>2301</v>
      </c>
      <c r="L220" s="2" t="s">
        <v>10</v>
      </c>
      <c r="M220" s="2" t="s">
        <v>4746</v>
      </c>
      <c r="N220" s="2" t="s">
        <v>4741</v>
      </c>
      <c r="O220" s="2" t="s">
        <v>4719</v>
      </c>
      <c r="P220" s="2"/>
      <c r="Q220" s="2"/>
    </row>
    <row r="221" spans="1:17" x14ac:dyDescent="0.25">
      <c r="A221" s="2" t="s">
        <v>2546</v>
      </c>
      <c r="B221" s="2" t="s">
        <v>2547</v>
      </c>
      <c r="C221" s="3"/>
      <c r="D221" s="4">
        <v>0</v>
      </c>
      <c r="E221" s="4">
        <v>0</v>
      </c>
      <c r="F221" s="4">
        <v>0</v>
      </c>
      <c r="G221" s="4">
        <v>23.75</v>
      </c>
      <c r="H221" s="2" t="s">
        <v>2537</v>
      </c>
      <c r="I221" s="4">
        <v>11</v>
      </c>
      <c r="J221" s="2" t="b">
        <v>0</v>
      </c>
      <c r="K221" s="2" t="s">
        <v>2301</v>
      </c>
      <c r="L221" s="2" t="s">
        <v>10</v>
      </c>
      <c r="M221" s="2" t="s">
        <v>4746</v>
      </c>
      <c r="N221" s="2" t="s">
        <v>4741</v>
      </c>
      <c r="O221" s="2" t="s">
        <v>4719</v>
      </c>
      <c r="P221" s="2"/>
      <c r="Q221" s="2"/>
    </row>
    <row r="222" spans="1:17" x14ac:dyDescent="0.25">
      <c r="A222" s="2" t="s">
        <v>2548</v>
      </c>
      <c r="B222" s="2" t="s">
        <v>2549</v>
      </c>
      <c r="C222" s="3"/>
      <c r="D222" s="4">
        <v>0</v>
      </c>
      <c r="E222" s="4">
        <v>0</v>
      </c>
      <c r="F222" s="4">
        <v>0</v>
      </c>
      <c r="G222" s="4">
        <v>34.15</v>
      </c>
      <c r="H222" s="2" t="s">
        <v>2537</v>
      </c>
      <c r="I222" s="4">
        <v>15.8</v>
      </c>
      <c r="J222" s="2" t="b">
        <v>0</v>
      </c>
      <c r="K222" s="2" t="s">
        <v>2301</v>
      </c>
      <c r="L222" s="2" t="s">
        <v>10</v>
      </c>
      <c r="M222" s="2" t="s">
        <v>4746</v>
      </c>
      <c r="N222" s="2" t="s">
        <v>4741</v>
      </c>
      <c r="O222" s="2" t="s">
        <v>4719</v>
      </c>
      <c r="P222" s="2"/>
      <c r="Q222" s="2"/>
    </row>
    <row r="223" spans="1:17" x14ac:dyDescent="0.25">
      <c r="A223" s="2" t="s">
        <v>2550</v>
      </c>
      <c r="B223" s="2" t="s">
        <v>2551</v>
      </c>
      <c r="C223" s="3"/>
      <c r="D223" s="4">
        <v>0</v>
      </c>
      <c r="E223" s="4">
        <v>0</v>
      </c>
      <c r="F223" s="4">
        <v>0</v>
      </c>
      <c r="G223" s="4">
        <v>27.95</v>
      </c>
      <c r="H223" s="2" t="s">
        <v>2552</v>
      </c>
      <c r="I223" s="4">
        <v>13.2</v>
      </c>
      <c r="J223" s="2" t="b">
        <v>0</v>
      </c>
      <c r="K223" s="2" t="s">
        <v>2301</v>
      </c>
      <c r="L223" s="2" t="s">
        <v>10</v>
      </c>
      <c r="M223" s="2" t="s">
        <v>4746</v>
      </c>
      <c r="N223" s="2" t="s">
        <v>4741</v>
      </c>
      <c r="O223" s="2" t="s">
        <v>4689</v>
      </c>
      <c r="P223" s="2"/>
      <c r="Q223" s="2"/>
    </row>
    <row r="224" spans="1:17" x14ac:dyDescent="0.25">
      <c r="A224" s="2" t="s">
        <v>2553</v>
      </c>
      <c r="B224" s="2" t="s">
        <v>2554</v>
      </c>
      <c r="C224" s="3"/>
      <c r="D224" s="4">
        <v>0</v>
      </c>
      <c r="E224" s="4">
        <v>0</v>
      </c>
      <c r="F224" s="4">
        <v>0</v>
      </c>
      <c r="G224" s="4">
        <v>48.9</v>
      </c>
      <c r="H224" s="2" t="s">
        <v>2552</v>
      </c>
      <c r="I224" s="4">
        <v>23</v>
      </c>
      <c r="J224" s="2" t="b">
        <v>0</v>
      </c>
      <c r="K224" s="2" t="s">
        <v>2301</v>
      </c>
      <c r="L224" s="2" t="s">
        <v>10</v>
      </c>
      <c r="M224" s="2" t="s">
        <v>4746</v>
      </c>
      <c r="N224" s="2" t="s">
        <v>4741</v>
      </c>
      <c r="O224" s="2" t="s">
        <v>2306</v>
      </c>
      <c r="P224" s="2"/>
      <c r="Q224" s="2"/>
    </row>
    <row r="225" spans="1:17" x14ac:dyDescent="0.25">
      <c r="A225" s="2" t="s">
        <v>2555</v>
      </c>
      <c r="B225" s="2" t="s">
        <v>2556</v>
      </c>
      <c r="C225" s="3"/>
      <c r="D225" s="4">
        <v>0</v>
      </c>
      <c r="E225" s="4">
        <v>0</v>
      </c>
      <c r="F225" s="4">
        <v>0</v>
      </c>
      <c r="G225" s="4">
        <v>27.95</v>
      </c>
      <c r="H225" s="2" t="s">
        <v>2552</v>
      </c>
      <c r="I225" s="4">
        <v>13.6</v>
      </c>
      <c r="J225" s="2" t="b">
        <v>0</v>
      </c>
      <c r="K225" s="2" t="s">
        <v>2301</v>
      </c>
      <c r="L225" s="2" t="s">
        <v>10</v>
      </c>
      <c r="M225" s="2" t="s">
        <v>4746</v>
      </c>
      <c r="N225" s="2" t="s">
        <v>4741</v>
      </c>
      <c r="O225" s="2" t="s">
        <v>2306</v>
      </c>
      <c r="P225" s="2"/>
      <c r="Q225" s="2"/>
    </row>
    <row r="226" spans="1:17" x14ac:dyDescent="0.25">
      <c r="A226" s="2" t="s">
        <v>2557</v>
      </c>
      <c r="B226" s="2" t="s">
        <v>2558</v>
      </c>
      <c r="C226" s="3"/>
      <c r="D226" s="4">
        <v>0</v>
      </c>
      <c r="E226" s="4">
        <v>0</v>
      </c>
      <c r="F226" s="4">
        <v>0</v>
      </c>
      <c r="G226" s="4">
        <v>48.9</v>
      </c>
      <c r="H226" s="2" t="s">
        <v>2552</v>
      </c>
      <c r="I226" s="4">
        <v>23</v>
      </c>
      <c r="J226" s="2" t="b">
        <v>0</v>
      </c>
      <c r="K226" s="2" t="s">
        <v>2301</v>
      </c>
      <c r="L226" s="2" t="s">
        <v>10</v>
      </c>
      <c r="M226" s="2" t="s">
        <v>4746</v>
      </c>
      <c r="N226" s="2" t="s">
        <v>4741</v>
      </c>
      <c r="O226" s="2" t="s">
        <v>4719</v>
      </c>
      <c r="P226" s="2"/>
      <c r="Q226" s="2"/>
    </row>
    <row r="227" spans="1:17" x14ac:dyDescent="0.25">
      <c r="A227" s="2" t="s">
        <v>2559</v>
      </c>
      <c r="B227" s="2" t="s">
        <v>2560</v>
      </c>
      <c r="C227" s="3"/>
      <c r="D227" s="4">
        <v>0</v>
      </c>
      <c r="E227" s="4">
        <v>0</v>
      </c>
      <c r="F227" s="4">
        <v>0</v>
      </c>
      <c r="G227" s="4">
        <v>27.95</v>
      </c>
      <c r="H227" s="2" t="s">
        <v>2552</v>
      </c>
      <c r="I227" s="4">
        <v>13.2</v>
      </c>
      <c r="J227" s="2" t="b">
        <v>0</v>
      </c>
      <c r="K227" s="2" t="s">
        <v>2301</v>
      </c>
      <c r="L227" s="2" t="s">
        <v>10</v>
      </c>
      <c r="M227" s="2" t="s">
        <v>4746</v>
      </c>
      <c r="N227" s="2" t="s">
        <v>4741</v>
      </c>
      <c r="O227" s="2" t="s">
        <v>4719</v>
      </c>
      <c r="P227" s="2"/>
      <c r="Q227" s="2"/>
    </row>
    <row r="228" spans="1:17" ht="171" x14ac:dyDescent="0.25">
      <c r="A228" s="2" t="s">
        <v>231</v>
      </c>
      <c r="B228" s="2" t="s">
        <v>232</v>
      </c>
      <c r="C228" s="3" t="s">
        <v>2562</v>
      </c>
      <c r="D228" s="4">
        <v>10</v>
      </c>
      <c r="E228" s="4">
        <v>11</v>
      </c>
      <c r="F228" s="4">
        <v>1</v>
      </c>
      <c r="G228" s="4">
        <v>37.15</v>
      </c>
      <c r="H228" s="2" t="s">
        <v>2223</v>
      </c>
      <c r="I228" s="4">
        <v>17.2</v>
      </c>
      <c r="J228" s="2" t="b">
        <v>1</v>
      </c>
      <c r="K228" s="2" t="s">
        <v>2301</v>
      </c>
      <c r="L228" s="2" t="s">
        <v>10</v>
      </c>
      <c r="M228" s="2" t="s">
        <v>4747</v>
      </c>
      <c r="N228" s="2" t="s">
        <v>4741</v>
      </c>
      <c r="O228" s="2" t="s">
        <v>2306</v>
      </c>
      <c r="P228" s="2"/>
      <c r="Q228" s="2" t="s">
        <v>5587</v>
      </c>
    </row>
    <row r="229" spans="1:17" ht="171" x14ac:dyDescent="0.25">
      <c r="A229" s="2" t="s">
        <v>233</v>
      </c>
      <c r="B229" s="2" t="s">
        <v>234</v>
      </c>
      <c r="C229" s="3" t="s">
        <v>2563</v>
      </c>
      <c r="D229" s="4">
        <v>0</v>
      </c>
      <c r="E229" s="4">
        <v>5</v>
      </c>
      <c r="F229" s="4">
        <v>5</v>
      </c>
      <c r="G229" s="4">
        <v>37.15</v>
      </c>
      <c r="H229" s="2" t="s">
        <v>2223</v>
      </c>
      <c r="I229" s="4">
        <v>17.2</v>
      </c>
      <c r="J229" s="2" t="b">
        <v>1</v>
      </c>
      <c r="K229" s="2" t="s">
        <v>2301</v>
      </c>
      <c r="L229" s="2" t="s">
        <v>10</v>
      </c>
      <c r="M229" s="2" t="s">
        <v>4747</v>
      </c>
      <c r="N229" s="2" t="s">
        <v>4741</v>
      </c>
      <c r="O229" s="2" t="s">
        <v>4719</v>
      </c>
      <c r="P229" s="2"/>
      <c r="Q229" s="2" t="s">
        <v>5588</v>
      </c>
    </row>
    <row r="230" spans="1:17" x14ac:dyDescent="0.25">
      <c r="A230" s="2" t="s">
        <v>2586</v>
      </c>
      <c r="B230" s="2" t="s">
        <v>2587</v>
      </c>
      <c r="C230" s="3"/>
      <c r="D230" s="4">
        <v>0</v>
      </c>
      <c r="E230" s="4">
        <v>0</v>
      </c>
      <c r="F230" s="4">
        <v>0</v>
      </c>
      <c r="G230" s="4">
        <v>26.15</v>
      </c>
      <c r="H230" s="2" t="s">
        <v>2588</v>
      </c>
      <c r="I230" s="4">
        <v>12.1</v>
      </c>
      <c r="J230" s="2" t="b">
        <v>0</v>
      </c>
      <c r="K230" s="2" t="s">
        <v>2301</v>
      </c>
      <c r="L230" s="2" t="s">
        <v>10</v>
      </c>
      <c r="M230" s="2" t="s">
        <v>4748</v>
      </c>
      <c r="N230" s="2" t="s">
        <v>4743</v>
      </c>
      <c r="O230" s="2" t="s">
        <v>4719</v>
      </c>
      <c r="P230" s="2"/>
      <c r="Q230" s="2"/>
    </row>
    <row r="231" spans="1:17" ht="256.5" x14ac:dyDescent="0.25">
      <c r="A231" s="2" t="s">
        <v>239</v>
      </c>
      <c r="B231" s="2" t="s">
        <v>240</v>
      </c>
      <c r="C231" s="3" t="s">
        <v>5182</v>
      </c>
      <c r="D231" s="4">
        <v>0</v>
      </c>
      <c r="E231" s="4">
        <v>10</v>
      </c>
      <c r="F231" s="4">
        <v>11</v>
      </c>
      <c r="G231" s="4">
        <v>24.3</v>
      </c>
      <c r="H231" s="2" t="s">
        <v>2224</v>
      </c>
      <c r="I231" s="4">
        <v>10.9</v>
      </c>
      <c r="J231" s="2" t="b">
        <v>1</v>
      </c>
      <c r="K231" s="2" t="s">
        <v>2301</v>
      </c>
      <c r="L231" s="2" t="s">
        <v>10</v>
      </c>
      <c r="M231" s="2" t="s">
        <v>4749</v>
      </c>
      <c r="N231" s="2" t="s">
        <v>4745</v>
      </c>
      <c r="O231" s="2" t="s">
        <v>4689</v>
      </c>
      <c r="P231" s="2"/>
      <c r="Q231" s="2" t="s">
        <v>5610</v>
      </c>
    </row>
    <row r="232" spans="1:17" ht="270.75" x14ac:dyDescent="0.25">
      <c r="A232" s="2" t="s">
        <v>237</v>
      </c>
      <c r="B232" s="2" t="s">
        <v>238</v>
      </c>
      <c r="C232" s="3" t="s">
        <v>5180</v>
      </c>
      <c r="D232" s="4">
        <v>0</v>
      </c>
      <c r="E232" s="4">
        <v>9</v>
      </c>
      <c r="F232" s="4">
        <v>9</v>
      </c>
      <c r="G232" s="4">
        <v>15.6</v>
      </c>
      <c r="H232" s="2" t="s">
        <v>2224</v>
      </c>
      <c r="I232" s="4">
        <v>6.7</v>
      </c>
      <c r="J232" s="2" t="b">
        <v>1</v>
      </c>
      <c r="K232" s="2" t="s">
        <v>2301</v>
      </c>
      <c r="L232" s="2" t="s">
        <v>10</v>
      </c>
      <c r="M232" s="2" t="s">
        <v>4749</v>
      </c>
      <c r="N232" s="2" t="s">
        <v>4745</v>
      </c>
      <c r="O232" s="2" t="s">
        <v>4689</v>
      </c>
      <c r="P232" s="2" t="s">
        <v>5181</v>
      </c>
      <c r="Q232" s="2" t="s">
        <v>5610</v>
      </c>
    </row>
    <row r="233" spans="1:17" ht="256.5" x14ac:dyDescent="0.25">
      <c r="A233" s="2" t="s">
        <v>241</v>
      </c>
      <c r="B233" s="2" t="s">
        <v>242</v>
      </c>
      <c r="C233" s="3" t="s">
        <v>5183</v>
      </c>
      <c r="D233" s="4">
        <v>0</v>
      </c>
      <c r="E233" s="4">
        <v>10</v>
      </c>
      <c r="F233" s="4">
        <v>10</v>
      </c>
      <c r="G233" s="4">
        <v>31.1</v>
      </c>
      <c r="H233" s="2" t="s">
        <v>2224</v>
      </c>
      <c r="I233" s="4">
        <v>13.8</v>
      </c>
      <c r="J233" s="2" t="b">
        <v>1</v>
      </c>
      <c r="K233" s="2" t="s">
        <v>2301</v>
      </c>
      <c r="L233" s="2" t="s">
        <v>10</v>
      </c>
      <c r="M233" s="2" t="s">
        <v>4749</v>
      </c>
      <c r="N233" s="2" t="s">
        <v>4745</v>
      </c>
      <c r="O233" s="2" t="s">
        <v>4719</v>
      </c>
      <c r="P233" s="2"/>
      <c r="Q233" s="2" t="s">
        <v>5611</v>
      </c>
    </row>
    <row r="234" spans="1:17" ht="256.5" x14ac:dyDescent="0.25">
      <c r="A234" s="2" t="s">
        <v>243</v>
      </c>
      <c r="B234" s="2" t="s">
        <v>244</v>
      </c>
      <c r="C234" s="3" t="s">
        <v>5184</v>
      </c>
      <c r="D234" s="4">
        <v>0</v>
      </c>
      <c r="E234" s="4">
        <v>5</v>
      </c>
      <c r="F234" s="4">
        <v>6</v>
      </c>
      <c r="G234" s="4">
        <v>17.3</v>
      </c>
      <c r="H234" s="2" t="s">
        <v>2224</v>
      </c>
      <c r="I234" s="4">
        <v>7.7</v>
      </c>
      <c r="J234" s="2" t="b">
        <v>1</v>
      </c>
      <c r="K234" s="2" t="s">
        <v>2301</v>
      </c>
      <c r="L234" s="2" t="s">
        <v>10</v>
      </c>
      <c r="M234" s="2" t="s">
        <v>4749</v>
      </c>
      <c r="N234" s="2" t="s">
        <v>4745</v>
      </c>
      <c r="O234" s="2" t="s">
        <v>4719</v>
      </c>
      <c r="P234" s="2"/>
      <c r="Q234" s="2" t="s">
        <v>5611</v>
      </c>
    </row>
    <row r="235" spans="1:17" ht="228" x14ac:dyDescent="0.25">
      <c r="A235" s="2" t="s">
        <v>257</v>
      </c>
      <c r="B235" s="2" t="s">
        <v>258</v>
      </c>
      <c r="C235" s="3" t="s">
        <v>5189</v>
      </c>
      <c r="D235" s="4">
        <v>0</v>
      </c>
      <c r="E235" s="4">
        <v>0</v>
      </c>
      <c r="F235" s="4">
        <v>0</v>
      </c>
      <c r="G235" s="4">
        <v>24.4</v>
      </c>
      <c r="H235" s="2" t="s">
        <v>2224</v>
      </c>
      <c r="I235" s="4">
        <v>11</v>
      </c>
      <c r="J235" s="2" t="b">
        <v>1</v>
      </c>
      <c r="K235" s="2" t="s">
        <v>2301</v>
      </c>
      <c r="L235" s="2" t="s">
        <v>10</v>
      </c>
      <c r="M235" s="2" t="s">
        <v>4749</v>
      </c>
      <c r="N235" s="2" t="s">
        <v>4745</v>
      </c>
      <c r="O235" s="2" t="s">
        <v>4689</v>
      </c>
      <c r="P235" s="2"/>
      <c r="Q235" s="2" t="s">
        <v>5612</v>
      </c>
    </row>
    <row r="236" spans="1:17" x14ac:dyDescent="0.25">
      <c r="A236" s="2" t="s">
        <v>2599</v>
      </c>
      <c r="B236" s="2" t="s">
        <v>2600</v>
      </c>
      <c r="C236" s="3"/>
      <c r="D236" s="4">
        <v>0</v>
      </c>
      <c r="E236" s="4">
        <v>0</v>
      </c>
      <c r="F236" s="4">
        <v>0</v>
      </c>
      <c r="G236" s="4">
        <v>36.4</v>
      </c>
      <c r="H236" s="2" t="s">
        <v>2225</v>
      </c>
      <c r="I236" s="4">
        <v>16.86</v>
      </c>
      <c r="J236" s="2" t="b">
        <v>0</v>
      </c>
      <c r="K236" s="2" t="s">
        <v>2301</v>
      </c>
      <c r="L236" s="2" t="s">
        <v>10</v>
      </c>
      <c r="M236" s="2" t="s">
        <v>263</v>
      </c>
      <c r="N236" s="2" t="s">
        <v>4743</v>
      </c>
      <c r="O236" s="2" t="s">
        <v>4689</v>
      </c>
      <c r="P236" s="2"/>
      <c r="Q236" s="2"/>
    </row>
    <row r="237" spans="1:17" x14ac:dyDescent="0.25">
      <c r="A237" s="2" t="s">
        <v>268</v>
      </c>
      <c r="B237" s="2" t="s">
        <v>269</v>
      </c>
      <c r="C237" s="3"/>
      <c r="D237" s="4">
        <v>0</v>
      </c>
      <c r="E237" s="4">
        <v>3</v>
      </c>
      <c r="F237" s="4">
        <v>3</v>
      </c>
      <c r="G237" s="4">
        <v>35.9</v>
      </c>
      <c r="H237" s="2" t="s">
        <v>2225</v>
      </c>
      <c r="I237" s="4">
        <v>16.62</v>
      </c>
      <c r="J237" s="2" t="b">
        <v>1</v>
      </c>
      <c r="K237" s="2" t="s">
        <v>2301</v>
      </c>
      <c r="L237" s="2" t="s">
        <v>10</v>
      </c>
      <c r="M237" s="2" t="s">
        <v>263</v>
      </c>
      <c r="N237" s="2" t="s">
        <v>4743</v>
      </c>
      <c r="O237" s="2" t="s">
        <v>4719</v>
      </c>
      <c r="P237" s="2"/>
      <c r="Q237" s="2"/>
    </row>
    <row r="238" spans="1:17" x14ac:dyDescent="0.25">
      <c r="A238" s="2" t="s">
        <v>270</v>
      </c>
      <c r="B238" s="2" t="s">
        <v>271</v>
      </c>
      <c r="C238" s="3"/>
      <c r="D238" s="4">
        <v>0</v>
      </c>
      <c r="E238" s="4">
        <v>0</v>
      </c>
      <c r="F238" s="4">
        <v>0</v>
      </c>
      <c r="G238" s="4">
        <v>12.7</v>
      </c>
      <c r="H238" s="2" t="s">
        <v>2225</v>
      </c>
      <c r="I238" s="4">
        <v>5.87</v>
      </c>
      <c r="J238" s="2" t="b">
        <v>1</v>
      </c>
      <c r="K238" s="2" t="s">
        <v>2301</v>
      </c>
      <c r="L238" s="2" t="s">
        <v>10</v>
      </c>
      <c r="M238" s="2" t="s">
        <v>263</v>
      </c>
      <c r="N238" s="2" t="s">
        <v>4743</v>
      </c>
      <c r="O238" s="2" t="s">
        <v>4719</v>
      </c>
      <c r="P238" s="2"/>
      <c r="Q238" s="2"/>
    </row>
    <row r="239" spans="1:17" x14ac:dyDescent="0.25">
      <c r="A239" s="2" t="s">
        <v>272</v>
      </c>
      <c r="B239" s="2" t="s">
        <v>273</v>
      </c>
      <c r="C239" s="3"/>
      <c r="D239" s="4">
        <v>0</v>
      </c>
      <c r="E239" s="4">
        <v>5</v>
      </c>
      <c r="F239" s="4">
        <v>5</v>
      </c>
      <c r="G239" s="4">
        <v>19.399999999999999</v>
      </c>
      <c r="H239" s="2" t="s">
        <v>2225</v>
      </c>
      <c r="I239" s="4">
        <v>8.99</v>
      </c>
      <c r="J239" s="2" t="b">
        <v>1</v>
      </c>
      <c r="K239" s="2" t="s">
        <v>2301</v>
      </c>
      <c r="L239" s="2" t="s">
        <v>10</v>
      </c>
      <c r="M239" s="2" t="s">
        <v>263</v>
      </c>
      <c r="N239" s="2" t="s">
        <v>4743</v>
      </c>
      <c r="O239" s="2" t="s">
        <v>4719</v>
      </c>
      <c r="P239" s="2"/>
      <c r="Q239" s="2"/>
    </row>
    <row r="240" spans="1:17" x14ac:dyDescent="0.25">
      <c r="A240" s="2" t="s">
        <v>2606</v>
      </c>
      <c r="B240" s="2" t="s">
        <v>2607</v>
      </c>
      <c r="C240" s="3"/>
      <c r="D240" s="4">
        <v>0</v>
      </c>
      <c r="E240" s="4">
        <v>0</v>
      </c>
      <c r="F240" s="4">
        <v>0</v>
      </c>
      <c r="G240" s="4">
        <v>36.6</v>
      </c>
      <c r="H240" s="2" t="s">
        <v>2514</v>
      </c>
      <c r="I240" s="4">
        <v>17.399999999999999</v>
      </c>
      <c r="J240" s="2" t="b">
        <v>0</v>
      </c>
      <c r="K240" s="2" t="s">
        <v>2301</v>
      </c>
      <c r="L240" s="2" t="s">
        <v>10</v>
      </c>
      <c r="M240" s="2" t="s">
        <v>4750</v>
      </c>
      <c r="N240" s="2" t="s">
        <v>4741</v>
      </c>
      <c r="O240" s="2" t="s">
        <v>4689</v>
      </c>
      <c r="P240" s="2"/>
      <c r="Q240" s="2"/>
    </row>
    <row r="241" spans="1:17" x14ac:dyDescent="0.25">
      <c r="A241" s="2" t="s">
        <v>2608</v>
      </c>
      <c r="B241" s="2" t="s">
        <v>2609</v>
      </c>
      <c r="C241" s="3"/>
      <c r="D241" s="4">
        <v>0</v>
      </c>
      <c r="E241" s="4">
        <v>0</v>
      </c>
      <c r="F241" s="4">
        <v>0</v>
      </c>
      <c r="G241" s="4">
        <v>22.9</v>
      </c>
      <c r="H241" s="2" t="s">
        <v>2514</v>
      </c>
      <c r="I241" s="4">
        <v>10.7</v>
      </c>
      <c r="J241" s="2" t="b">
        <v>0</v>
      </c>
      <c r="K241" s="2" t="s">
        <v>2301</v>
      </c>
      <c r="L241" s="2" t="s">
        <v>10</v>
      </c>
      <c r="M241" s="2" t="s">
        <v>4750</v>
      </c>
      <c r="N241" s="2" t="s">
        <v>4741</v>
      </c>
      <c r="O241" s="2" t="s">
        <v>4689</v>
      </c>
      <c r="P241" s="2"/>
      <c r="Q241" s="2"/>
    </row>
    <row r="242" spans="1:17" x14ac:dyDescent="0.25">
      <c r="A242" s="2" t="s">
        <v>2610</v>
      </c>
      <c r="B242" s="2" t="s">
        <v>2611</v>
      </c>
      <c r="C242" s="3"/>
      <c r="D242" s="4">
        <v>0</v>
      </c>
      <c r="E242" s="4">
        <v>0</v>
      </c>
      <c r="F242" s="4">
        <v>0</v>
      </c>
      <c r="G242" s="4">
        <v>36.6</v>
      </c>
      <c r="H242" s="2" t="s">
        <v>2514</v>
      </c>
      <c r="I242" s="4">
        <v>15.771000000000001</v>
      </c>
      <c r="J242" s="2" t="b">
        <v>0</v>
      </c>
      <c r="K242" s="2" t="s">
        <v>2301</v>
      </c>
      <c r="L242" s="2" t="s">
        <v>10</v>
      </c>
      <c r="M242" s="2" t="s">
        <v>4750</v>
      </c>
      <c r="N242" s="2" t="s">
        <v>4741</v>
      </c>
      <c r="O242" s="2" t="s">
        <v>2306</v>
      </c>
      <c r="P242" s="2"/>
      <c r="Q242" s="2"/>
    </row>
    <row r="243" spans="1:17" x14ac:dyDescent="0.25">
      <c r="A243" s="2" t="s">
        <v>2612</v>
      </c>
      <c r="B243" s="2" t="s">
        <v>2613</v>
      </c>
      <c r="C243" s="3"/>
      <c r="D243" s="4">
        <v>0</v>
      </c>
      <c r="E243" s="4">
        <v>0</v>
      </c>
      <c r="F243" s="4">
        <v>0</v>
      </c>
      <c r="G243" s="4">
        <v>22.9</v>
      </c>
      <c r="H243" s="2" t="s">
        <v>2514</v>
      </c>
      <c r="I243" s="4">
        <v>9.8770000000000007</v>
      </c>
      <c r="J243" s="2" t="b">
        <v>0</v>
      </c>
      <c r="K243" s="2" t="s">
        <v>2301</v>
      </c>
      <c r="L243" s="2" t="s">
        <v>10</v>
      </c>
      <c r="M243" s="2" t="s">
        <v>4750</v>
      </c>
      <c r="N243" s="2" t="s">
        <v>4741</v>
      </c>
      <c r="O243" s="2" t="s">
        <v>2306</v>
      </c>
      <c r="P243" s="2"/>
      <c r="Q243" s="2"/>
    </row>
    <row r="244" spans="1:17" x14ac:dyDescent="0.25">
      <c r="A244" s="2" t="s">
        <v>2614</v>
      </c>
      <c r="B244" s="2" t="s">
        <v>2615</v>
      </c>
      <c r="C244" s="3"/>
      <c r="D244" s="4">
        <v>0</v>
      </c>
      <c r="E244" s="4">
        <v>0</v>
      </c>
      <c r="F244" s="4">
        <v>0</v>
      </c>
      <c r="G244" s="4">
        <v>36.6</v>
      </c>
      <c r="H244" s="2" t="s">
        <v>2514</v>
      </c>
      <c r="I244" s="4">
        <v>18.399999999999999</v>
      </c>
      <c r="J244" s="2" t="b">
        <v>0</v>
      </c>
      <c r="K244" s="2" t="s">
        <v>2301</v>
      </c>
      <c r="L244" s="2" t="s">
        <v>10</v>
      </c>
      <c r="M244" s="2" t="s">
        <v>4750</v>
      </c>
      <c r="N244" s="2" t="s">
        <v>4741</v>
      </c>
      <c r="O244" s="2" t="s">
        <v>4719</v>
      </c>
      <c r="P244" s="2"/>
      <c r="Q244" s="2"/>
    </row>
    <row r="245" spans="1:17" x14ac:dyDescent="0.25">
      <c r="A245" s="2" t="s">
        <v>2616</v>
      </c>
      <c r="B245" s="2" t="s">
        <v>2617</v>
      </c>
      <c r="C245" s="3"/>
      <c r="D245" s="4">
        <v>0</v>
      </c>
      <c r="E245" s="4">
        <v>0</v>
      </c>
      <c r="F245" s="4">
        <v>0</v>
      </c>
      <c r="G245" s="4">
        <v>22.9</v>
      </c>
      <c r="H245" s="2" t="s">
        <v>2514</v>
      </c>
      <c r="I245" s="4">
        <v>10.7</v>
      </c>
      <c r="J245" s="2" t="b">
        <v>0</v>
      </c>
      <c r="K245" s="2" t="s">
        <v>2301</v>
      </c>
      <c r="L245" s="2" t="s">
        <v>10</v>
      </c>
      <c r="M245" s="2" t="s">
        <v>4750</v>
      </c>
      <c r="N245" s="2" t="s">
        <v>4741</v>
      </c>
      <c r="O245" s="2" t="s">
        <v>4719</v>
      </c>
      <c r="P245" s="2"/>
      <c r="Q245" s="2"/>
    </row>
    <row r="246" spans="1:17" x14ac:dyDescent="0.25">
      <c r="A246" s="2" t="s">
        <v>2647</v>
      </c>
      <c r="B246" s="2" t="s">
        <v>2648</v>
      </c>
      <c r="C246" s="3"/>
      <c r="D246" s="4">
        <v>0</v>
      </c>
      <c r="E246" s="4">
        <v>0</v>
      </c>
      <c r="F246" s="4">
        <v>0</v>
      </c>
      <c r="G246" s="4">
        <v>43.1</v>
      </c>
      <c r="H246" s="2" t="s">
        <v>2223</v>
      </c>
      <c r="I246" s="4">
        <v>19.95</v>
      </c>
      <c r="J246" s="2" t="b">
        <v>0</v>
      </c>
      <c r="K246" s="2" t="s">
        <v>2301</v>
      </c>
      <c r="L246" s="2" t="s">
        <v>10</v>
      </c>
      <c r="M246" s="2" t="s">
        <v>4751</v>
      </c>
      <c r="N246" s="2" t="s">
        <v>4752</v>
      </c>
      <c r="O246" s="2" t="s">
        <v>4689</v>
      </c>
      <c r="P246" s="2"/>
      <c r="Q246" s="2"/>
    </row>
    <row r="247" spans="1:17" x14ac:dyDescent="0.25">
      <c r="A247" s="2" t="s">
        <v>2649</v>
      </c>
      <c r="B247" s="2" t="s">
        <v>2650</v>
      </c>
      <c r="C247" s="3"/>
      <c r="D247" s="4">
        <v>0</v>
      </c>
      <c r="E247" s="4">
        <v>0</v>
      </c>
      <c r="F247" s="4">
        <v>0</v>
      </c>
      <c r="G247" s="4">
        <v>23.9</v>
      </c>
      <c r="H247" s="2" t="s">
        <v>2223</v>
      </c>
      <c r="I247" s="4">
        <v>11.05</v>
      </c>
      <c r="J247" s="2" t="b">
        <v>0</v>
      </c>
      <c r="K247" s="2" t="s">
        <v>2301</v>
      </c>
      <c r="L247" s="2" t="s">
        <v>10</v>
      </c>
      <c r="M247" s="2" t="s">
        <v>4751</v>
      </c>
      <c r="N247" s="2" t="s">
        <v>4752</v>
      </c>
      <c r="O247" s="2" t="s">
        <v>4689</v>
      </c>
      <c r="P247" s="2"/>
      <c r="Q247" s="2"/>
    </row>
    <row r="248" spans="1:17" x14ac:dyDescent="0.25">
      <c r="A248" s="2" t="s">
        <v>2651</v>
      </c>
      <c r="B248" s="2" t="s">
        <v>2652</v>
      </c>
      <c r="C248" s="3"/>
      <c r="D248" s="4">
        <v>0</v>
      </c>
      <c r="E248" s="4">
        <v>0</v>
      </c>
      <c r="F248" s="4">
        <v>0</v>
      </c>
      <c r="G248" s="4">
        <v>43.1</v>
      </c>
      <c r="H248" s="2" t="s">
        <v>2223</v>
      </c>
      <c r="I248" s="4">
        <v>19.95</v>
      </c>
      <c r="J248" s="2" t="b">
        <v>0</v>
      </c>
      <c r="K248" s="2" t="s">
        <v>2301</v>
      </c>
      <c r="L248" s="2" t="s">
        <v>10</v>
      </c>
      <c r="M248" s="2" t="s">
        <v>4751</v>
      </c>
      <c r="N248" s="2" t="s">
        <v>4752</v>
      </c>
      <c r="O248" s="2" t="s">
        <v>2306</v>
      </c>
      <c r="P248" s="2"/>
      <c r="Q248" s="2"/>
    </row>
    <row r="249" spans="1:17" x14ac:dyDescent="0.25">
      <c r="A249" s="2" t="s">
        <v>2653</v>
      </c>
      <c r="B249" s="2" t="s">
        <v>2654</v>
      </c>
      <c r="C249" s="3"/>
      <c r="D249" s="4">
        <v>0</v>
      </c>
      <c r="E249" s="4">
        <v>0</v>
      </c>
      <c r="F249" s="4">
        <v>0</v>
      </c>
      <c r="G249" s="4">
        <v>23.9</v>
      </c>
      <c r="H249" s="2" t="s">
        <v>2223</v>
      </c>
      <c r="I249" s="4">
        <v>11.05</v>
      </c>
      <c r="J249" s="2" t="b">
        <v>0</v>
      </c>
      <c r="K249" s="2" t="s">
        <v>2301</v>
      </c>
      <c r="L249" s="2" t="s">
        <v>10</v>
      </c>
      <c r="M249" s="2" t="s">
        <v>4751</v>
      </c>
      <c r="N249" s="2" t="s">
        <v>4752</v>
      </c>
      <c r="O249" s="2" t="s">
        <v>2306</v>
      </c>
      <c r="P249" s="2"/>
      <c r="Q249" s="2"/>
    </row>
    <row r="250" spans="1:17" x14ac:dyDescent="0.25">
      <c r="A250" s="2" t="s">
        <v>2655</v>
      </c>
      <c r="B250" s="2" t="s">
        <v>2656</v>
      </c>
      <c r="C250" s="3"/>
      <c r="D250" s="4">
        <v>0</v>
      </c>
      <c r="E250" s="4">
        <v>0</v>
      </c>
      <c r="F250" s="4">
        <v>0</v>
      </c>
      <c r="G250" s="4">
        <v>43.1</v>
      </c>
      <c r="H250" s="2" t="s">
        <v>2223</v>
      </c>
      <c r="I250" s="4">
        <v>19.95</v>
      </c>
      <c r="J250" s="2" t="b">
        <v>0</v>
      </c>
      <c r="K250" s="2" t="s">
        <v>2301</v>
      </c>
      <c r="L250" s="2" t="s">
        <v>10</v>
      </c>
      <c r="M250" s="2" t="s">
        <v>4751</v>
      </c>
      <c r="N250" s="2" t="s">
        <v>4752</v>
      </c>
      <c r="O250" s="2" t="s">
        <v>4719</v>
      </c>
      <c r="P250" s="2"/>
      <c r="Q250" s="2"/>
    </row>
    <row r="251" spans="1:17" x14ac:dyDescent="0.25">
      <c r="A251" s="2" t="s">
        <v>2657</v>
      </c>
      <c r="B251" s="2" t="s">
        <v>2658</v>
      </c>
      <c r="C251" s="3"/>
      <c r="D251" s="4">
        <v>0</v>
      </c>
      <c r="E251" s="4">
        <v>0</v>
      </c>
      <c r="F251" s="4">
        <v>0</v>
      </c>
      <c r="G251" s="4">
        <v>23.9</v>
      </c>
      <c r="H251" s="2" t="s">
        <v>2223</v>
      </c>
      <c r="I251" s="4">
        <v>11.05</v>
      </c>
      <c r="J251" s="2" t="b">
        <v>0</v>
      </c>
      <c r="K251" s="2" t="s">
        <v>2301</v>
      </c>
      <c r="L251" s="2" t="s">
        <v>10</v>
      </c>
      <c r="M251" s="2" t="s">
        <v>4751</v>
      </c>
      <c r="N251" s="2" t="s">
        <v>4752</v>
      </c>
      <c r="O251" s="2" t="s">
        <v>4719</v>
      </c>
      <c r="P251" s="2"/>
      <c r="Q251" s="2"/>
    </row>
    <row r="252" spans="1:17" x14ac:dyDescent="0.25">
      <c r="A252" s="2" t="s">
        <v>2622</v>
      </c>
      <c r="B252" s="2" t="s">
        <v>2623</v>
      </c>
      <c r="C252" s="3"/>
      <c r="D252" s="4">
        <v>0</v>
      </c>
      <c r="E252" s="4">
        <v>0</v>
      </c>
      <c r="F252" s="4">
        <v>0</v>
      </c>
      <c r="G252" s="4">
        <v>33.700000000000003</v>
      </c>
      <c r="H252" s="2" t="s">
        <v>2354</v>
      </c>
      <c r="I252" s="4">
        <v>15.6</v>
      </c>
      <c r="J252" s="2" t="b">
        <v>0</v>
      </c>
      <c r="K252" s="2" t="s">
        <v>2301</v>
      </c>
      <c r="L252" s="2" t="s">
        <v>10</v>
      </c>
      <c r="M252" s="2" t="s">
        <v>4753</v>
      </c>
      <c r="N252" s="2" t="s">
        <v>4745</v>
      </c>
      <c r="O252" s="2" t="s">
        <v>4719</v>
      </c>
      <c r="P252" s="2"/>
      <c r="Q252" s="2"/>
    </row>
    <row r="253" spans="1:17" x14ac:dyDescent="0.25">
      <c r="A253" s="2" t="s">
        <v>2626</v>
      </c>
      <c r="B253" s="2" t="s">
        <v>2627</v>
      </c>
      <c r="C253" s="3"/>
      <c r="D253" s="4">
        <v>0</v>
      </c>
      <c r="E253" s="4">
        <v>0</v>
      </c>
      <c r="F253" s="4">
        <v>0</v>
      </c>
      <c r="G253" s="4">
        <v>19.7</v>
      </c>
      <c r="H253" s="2" t="s">
        <v>2354</v>
      </c>
      <c r="I253" s="4">
        <v>9.5</v>
      </c>
      <c r="J253" s="2" t="b">
        <v>0</v>
      </c>
      <c r="K253" s="2" t="s">
        <v>2301</v>
      </c>
      <c r="L253" s="2" t="s">
        <v>10</v>
      </c>
      <c r="M253" s="2" t="s">
        <v>4753</v>
      </c>
      <c r="N253" s="2" t="s">
        <v>4745</v>
      </c>
      <c r="O253" s="2" t="s">
        <v>4689</v>
      </c>
      <c r="P253" s="2"/>
      <c r="Q253" s="2"/>
    </row>
    <row r="254" spans="1:17" x14ac:dyDescent="0.25">
      <c r="A254" s="2" t="s">
        <v>2637</v>
      </c>
      <c r="B254" s="2" t="s">
        <v>2638</v>
      </c>
      <c r="C254" s="3"/>
      <c r="D254" s="4">
        <v>0</v>
      </c>
      <c r="E254" s="4">
        <v>0</v>
      </c>
      <c r="F254" s="4">
        <v>0</v>
      </c>
      <c r="G254" s="4">
        <v>21.5</v>
      </c>
      <c r="H254" s="2" t="s">
        <v>2239</v>
      </c>
      <c r="I254" s="4">
        <v>10</v>
      </c>
      <c r="J254" s="2" t="b">
        <v>0</v>
      </c>
      <c r="K254" s="2" t="s">
        <v>2301</v>
      </c>
      <c r="L254" s="2" t="s">
        <v>10</v>
      </c>
      <c r="M254" s="2" t="s">
        <v>4754</v>
      </c>
      <c r="N254" s="2" t="s">
        <v>4755</v>
      </c>
      <c r="O254" s="2" t="s">
        <v>4689</v>
      </c>
      <c r="P254" s="2"/>
      <c r="Q254" s="2"/>
    </row>
    <row r="255" spans="1:17" x14ac:dyDescent="0.25">
      <c r="A255" s="2" t="s">
        <v>290</v>
      </c>
      <c r="B255" s="2" t="s">
        <v>291</v>
      </c>
      <c r="C255" s="3"/>
      <c r="D255" s="4">
        <v>0</v>
      </c>
      <c r="E255" s="4">
        <v>9</v>
      </c>
      <c r="F255" s="4">
        <v>9</v>
      </c>
      <c r="G255" s="4">
        <v>34.299999999999997</v>
      </c>
      <c r="H255" s="2" t="s">
        <v>2225</v>
      </c>
      <c r="I255" s="4">
        <v>15.87</v>
      </c>
      <c r="J255" s="2" t="b">
        <v>1</v>
      </c>
      <c r="K255" s="2" t="s">
        <v>2301</v>
      </c>
      <c r="L255" s="2" t="s">
        <v>10</v>
      </c>
      <c r="M255" s="2" t="s">
        <v>4751</v>
      </c>
      <c r="N255" s="2" t="s">
        <v>4752</v>
      </c>
      <c r="O255" s="2" t="s">
        <v>2306</v>
      </c>
      <c r="P255" s="2"/>
      <c r="Q255" s="2"/>
    </row>
    <row r="256" spans="1:17" x14ac:dyDescent="0.25">
      <c r="A256" s="2" t="s">
        <v>292</v>
      </c>
      <c r="B256" s="2" t="s">
        <v>293</v>
      </c>
      <c r="C256" s="3"/>
      <c r="D256" s="4">
        <v>0</v>
      </c>
      <c r="E256" s="4">
        <v>13</v>
      </c>
      <c r="F256" s="4">
        <v>13</v>
      </c>
      <c r="G256" s="4">
        <v>19.350000000000001</v>
      </c>
      <c r="H256" s="2" t="s">
        <v>2225</v>
      </c>
      <c r="I256" s="4">
        <v>8.49</v>
      </c>
      <c r="J256" s="2" t="b">
        <v>1</v>
      </c>
      <c r="K256" s="2" t="s">
        <v>2301</v>
      </c>
      <c r="L256" s="2" t="s">
        <v>10</v>
      </c>
      <c r="M256" s="2" t="s">
        <v>4751</v>
      </c>
      <c r="N256" s="2" t="s">
        <v>4752</v>
      </c>
      <c r="O256" s="2" t="s">
        <v>2306</v>
      </c>
      <c r="P256" s="2"/>
      <c r="Q256" s="2"/>
    </row>
    <row r="257" spans="1:17" x14ac:dyDescent="0.25">
      <c r="A257" s="2" t="s">
        <v>298</v>
      </c>
      <c r="B257" s="2" t="s">
        <v>299</v>
      </c>
      <c r="C257" s="3"/>
      <c r="D257" s="4">
        <v>0</v>
      </c>
      <c r="E257" s="4">
        <v>6</v>
      </c>
      <c r="F257" s="4">
        <v>6</v>
      </c>
      <c r="G257" s="4">
        <v>38.9</v>
      </c>
      <c r="H257" s="2" t="s">
        <v>2225</v>
      </c>
      <c r="I257" s="4">
        <v>18</v>
      </c>
      <c r="J257" s="2" t="b">
        <v>1</v>
      </c>
      <c r="K257" s="2" t="s">
        <v>2301</v>
      </c>
      <c r="L257" s="2" t="s">
        <v>10</v>
      </c>
      <c r="M257" s="2" t="s">
        <v>4751</v>
      </c>
      <c r="N257" s="2" t="s">
        <v>4752</v>
      </c>
      <c r="O257" s="2" t="s">
        <v>2306</v>
      </c>
      <c r="P257" s="2"/>
      <c r="Q257" s="2"/>
    </row>
    <row r="258" spans="1:17" x14ac:dyDescent="0.25">
      <c r="A258" s="2" t="s">
        <v>300</v>
      </c>
      <c r="B258" s="2" t="s">
        <v>301</v>
      </c>
      <c r="C258" s="3"/>
      <c r="D258" s="4">
        <v>0</v>
      </c>
      <c r="E258" s="4">
        <v>3</v>
      </c>
      <c r="F258" s="4">
        <v>5</v>
      </c>
      <c r="G258" s="4">
        <v>20.75</v>
      </c>
      <c r="H258" s="2" t="s">
        <v>2225</v>
      </c>
      <c r="I258" s="4">
        <v>9.61</v>
      </c>
      <c r="J258" s="2" t="b">
        <v>1</v>
      </c>
      <c r="K258" s="2" t="s">
        <v>2301</v>
      </c>
      <c r="L258" s="2" t="s">
        <v>10</v>
      </c>
      <c r="M258" s="2" t="s">
        <v>4751</v>
      </c>
      <c r="N258" s="2" t="s">
        <v>4752</v>
      </c>
      <c r="O258" s="2" t="s">
        <v>2306</v>
      </c>
      <c r="P258" s="2"/>
      <c r="Q258" s="2"/>
    </row>
    <row r="259" spans="1:17" x14ac:dyDescent="0.25">
      <c r="A259" s="2" t="s">
        <v>2580</v>
      </c>
      <c r="B259" s="2" t="s">
        <v>2581</v>
      </c>
      <c r="C259" s="3"/>
      <c r="D259" s="4">
        <v>0</v>
      </c>
      <c r="E259" s="4">
        <v>0</v>
      </c>
      <c r="F259" s="4">
        <v>0</v>
      </c>
      <c r="G259" s="4">
        <v>24.95</v>
      </c>
      <c r="H259" s="2" t="s">
        <v>2579</v>
      </c>
      <c r="I259" s="4">
        <v>10.5</v>
      </c>
      <c r="J259" s="2" t="b">
        <v>0</v>
      </c>
      <c r="K259" s="2" t="s">
        <v>2301</v>
      </c>
      <c r="L259" s="2" t="s">
        <v>10</v>
      </c>
      <c r="M259" s="2" t="s">
        <v>4756</v>
      </c>
      <c r="N259" s="2" t="s">
        <v>4745</v>
      </c>
      <c r="O259" s="2" t="s">
        <v>4719</v>
      </c>
      <c r="P259" s="2"/>
      <c r="Q259" s="2"/>
    </row>
    <row r="260" spans="1:17" x14ac:dyDescent="0.25">
      <c r="A260" s="2" t="s">
        <v>2440</v>
      </c>
      <c r="B260" s="2" t="s">
        <v>2441</v>
      </c>
      <c r="C260" s="3"/>
      <c r="D260" s="4">
        <v>0</v>
      </c>
      <c r="E260" s="4">
        <v>0</v>
      </c>
      <c r="F260" s="4">
        <v>0</v>
      </c>
      <c r="G260" s="4">
        <v>10.62</v>
      </c>
      <c r="H260" s="2" t="s">
        <v>2442</v>
      </c>
      <c r="I260" s="4">
        <v>5.05</v>
      </c>
      <c r="J260" s="2" t="b">
        <v>0</v>
      </c>
      <c r="K260" s="2" t="s">
        <v>4709</v>
      </c>
      <c r="L260" s="2" t="s">
        <v>10</v>
      </c>
      <c r="M260" s="2" t="s">
        <v>4757</v>
      </c>
      <c r="N260" s="2" t="s">
        <v>4757</v>
      </c>
      <c r="O260" s="2" t="s">
        <v>4689</v>
      </c>
      <c r="P260" s="2" t="s">
        <v>4688</v>
      </c>
      <c r="Q260" s="2"/>
    </row>
    <row r="261" spans="1:17" x14ac:dyDescent="0.25">
      <c r="A261" s="2" t="s">
        <v>167</v>
      </c>
      <c r="B261" s="2" t="s">
        <v>168</v>
      </c>
      <c r="C261" s="3"/>
      <c r="D261" s="4">
        <v>0</v>
      </c>
      <c r="E261" s="4">
        <v>0</v>
      </c>
      <c r="F261" s="4">
        <v>0</v>
      </c>
      <c r="G261" s="4">
        <v>7.07</v>
      </c>
      <c r="H261" s="2" t="s">
        <v>2226</v>
      </c>
      <c r="I261" s="4">
        <v>3.2</v>
      </c>
      <c r="J261" s="2" t="b">
        <v>1</v>
      </c>
      <c r="K261" s="2" t="s">
        <v>4716</v>
      </c>
      <c r="L261" s="2" t="s">
        <v>10</v>
      </c>
      <c r="M261" s="2" t="s">
        <v>4758</v>
      </c>
      <c r="N261" s="2" t="s">
        <v>4757</v>
      </c>
      <c r="O261" s="2" t="s">
        <v>4719</v>
      </c>
      <c r="P261" s="2" t="s">
        <v>4688</v>
      </c>
      <c r="Q261" s="2"/>
    </row>
    <row r="262" spans="1:17" x14ac:dyDescent="0.25">
      <c r="A262" s="2" t="s">
        <v>492</v>
      </c>
      <c r="B262" s="2" t="s">
        <v>493</v>
      </c>
      <c r="C262" s="3"/>
      <c r="D262" s="4">
        <v>0</v>
      </c>
      <c r="E262" s="4">
        <v>0</v>
      </c>
      <c r="F262" s="4">
        <v>0</v>
      </c>
      <c r="G262" s="4">
        <v>12.35</v>
      </c>
      <c r="H262" s="2" t="s">
        <v>2226</v>
      </c>
      <c r="I262" s="4">
        <v>5.75</v>
      </c>
      <c r="J262" s="2" t="b">
        <v>1</v>
      </c>
      <c r="K262" s="2" t="s">
        <v>4716</v>
      </c>
      <c r="L262" s="2" t="s">
        <v>10</v>
      </c>
      <c r="M262" s="2" t="s">
        <v>4759</v>
      </c>
      <c r="N262" s="2" t="s">
        <v>4757</v>
      </c>
      <c r="O262" s="2" t="s">
        <v>4719</v>
      </c>
      <c r="P262" s="2" t="s">
        <v>4688</v>
      </c>
      <c r="Q262" s="2"/>
    </row>
    <row r="263" spans="1:17" x14ac:dyDescent="0.25">
      <c r="A263" s="2" t="s">
        <v>3871</v>
      </c>
      <c r="B263" s="2" t="s">
        <v>3872</v>
      </c>
      <c r="C263" s="3"/>
      <c r="D263" s="4">
        <v>0</v>
      </c>
      <c r="E263" s="4">
        <v>0</v>
      </c>
      <c r="F263" s="4">
        <v>0</v>
      </c>
      <c r="G263" s="4">
        <v>12.35</v>
      </c>
      <c r="H263" s="2" t="s">
        <v>3873</v>
      </c>
      <c r="I263" s="4">
        <v>0</v>
      </c>
      <c r="J263" s="2" t="b">
        <v>0</v>
      </c>
      <c r="K263" s="2" t="s">
        <v>4716</v>
      </c>
      <c r="L263" s="2" t="s">
        <v>10</v>
      </c>
      <c r="M263" s="2" t="s">
        <v>4760</v>
      </c>
      <c r="N263" s="2" t="s">
        <v>4757</v>
      </c>
      <c r="O263" s="2" t="s">
        <v>4719</v>
      </c>
      <c r="P263" s="2" t="s">
        <v>4688</v>
      </c>
      <c r="Q263" s="2"/>
    </row>
    <row r="264" spans="1:17" x14ac:dyDescent="0.25">
      <c r="A264" s="2" t="s">
        <v>2321</v>
      </c>
      <c r="B264" s="2" t="s">
        <v>2322</v>
      </c>
      <c r="C264" s="3"/>
      <c r="D264" s="4">
        <v>0</v>
      </c>
      <c r="E264" s="4">
        <v>0</v>
      </c>
      <c r="F264" s="4">
        <v>0</v>
      </c>
      <c r="G264" s="4">
        <v>41.35</v>
      </c>
      <c r="H264" s="2" t="s">
        <v>2323</v>
      </c>
      <c r="I264" s="4">
        <v>19.149999999999999</v>
      </c>
      <c r="J264" s="2" t="b">
        <v>0</v>
      </c>
      <c r="K264" s="2" t="s">
        <v>4716</v>
      </c>
      <c r="L264" s="2" t="s">
        <v>10</v>
      </c>
      <c r="M264" s="2" t="s">
        <v>4761</v>
      </c>
      <c r="N264" s="2" t="s">
        <v>4762</v>
      </c>
      <c r="O264" s="2" t="s">
        <v>4719</v>
      </c>
      <c r="P264" s="2" t="s">
        <v>4688</v>
      </c>
      <c r="Q264" s="2"/>
    </row>
    <row r="265" spans="1:17" ht="242.25" x14ac:dyDescent="0.25">
      <c r="A265" s="2" t="s">
        <v>34</v>
      </c>
      <c r="B265" s="2" t="s">
        <v>35</v>
      </c>
      <c r="C265" s="3" t="s">
        <v>4763</v>
      </c>
      <c r="D265" s="4">
        <v>0</v>
      </c>
      <c r="E265" s="4">
        <v>0</v>
      </c>
      <c r="F265" s="4">
        <v>0</v>
      </c>
      <c r="G265" s="4">
        <v>43.2</v>
      </c>
      <c r="H265" s="2" t="s">
        <v>2219</v>
      </c>
      <c r="I265" s="4">
        <v>20</v>
      </c>
      <c r="J265" s="2" t="b">
        <v>1</v>
      </c>
      <c r="K265" s="2" t="s">
        <v>4716</v>
      </c>
      <c r="L265" s="2" t="s">
        <v>10</v>
      </c>
      <c r="M265" s="2" t="s">
        <v>4761</v>
      </c>
      <c r="N265" s="2" t="s">
        <v>4762</v>
      </c>
      <c r="O265" s="2" t="s">
        <v>4719</v>
      </c>
      <c r="P265" s="2" t="s">
        <v>4688</v>
      </c>
      <c r="Q265" s="2" t="s">
        <v>5647</v>
      </c>
    </row>
    <row r="266" spans="1:17" x14ac:dyDescent="0.25">
      <c r="A266" s="2" t="s">
        <v>2365</v>
      </c>
      <c r="B266" s="2" t="s">
        <v>2366</v>
      </c>
      <c r="C266" s="3"/>
      <c r="D266" s="4">
        <v>0</v>
      </c>
      <c r="E266" s="4">
        <v>0</v>
      </c>
      <c r="F266" s="4">
        <v>0</v>
      </c>
      <c r="G266" s="4">
        <v>25.91</v>
      </c>
      <c r="H266" s="2" t="s">
        <v>2367</v>
      </c>
      <c r="I266" s="4">
        <v>12</v>
      </c>
      <c r="J266" s="2" t="b">
        <v>0</v>
      </c>
      <c r="K266" s="2" t="s">
        <v>4709</v>
      </c>
      <c r="L266" s="2" t="s">
        <v>10</v>
      </c>
      <c r="M266" s="2" t="s">
        <v>4764</v>
      </c>
      <c r="N266" s="2" t="s">
        <v>4762</v>
      </c>
      <c r="O266" s="2" t="s">
        <v>4689</v>
      </c>
      <c r="P266" s="2" t="s">
        <v>4688</v>
      </c>
      <c r="Q266" s="2"/>
    </row>
    <row r="267" spans="1:17" ht="199.5" x14ac:dyDescent="0.25">
      <c r="A267" s="2" t="s">
        <v>200</v>
      </c>
      <c r="B267" s="2" t="s">
        <v>201</v>
      </c>
      <c r="C267" s="3" t="s">
        <v>6144</v>
      </c>
      <c r="D267" s="4">
        <v>0</v>
      </c>
      <c r="E267" s="4">
        <v>0</v>
      </c>
      <c r="F267" s="4">
        <v>0</v>
      </c>
      <c r="G267" s="4">
        <v>12.8</v>
      </c>
      <c r="H267" s="2" t="s">
        <v>2227</v>
      </c>
      <c r="I267" s="4">
        <v>5.12</v>
      </c>
      <c r="J267" s="2" t="b">
        <v>1</v>
      </c>
      <c r="K267" s="2" t="s">
        <v>4709</v>
      </c>
      <c r="L267" s="2" t="s">
        <v>10</v>
      </c>
      <c r="M267" s="2" t="s">
        <v>4765</v>
      </c>
      <c r="N267" s="2" t="s">
        <v>4762</v>
      </c>
      <c r="O267" s="2" t="s">
        <v>4689</v>
      </c>
      <c r="P267" s="2" t="s">
        <v>4688</v>
      </c>
      <c r="Q267" s="2" t="s">
        <v>5901</v>
      </c>
    </row>
    <row r="268" spans="1:17" ht="228" x14ac:dyDescent="0.25">
      <c r="A268" s="2" t="s">
        <v>198</v>
      </c>
      <c r="B268" s="2" t="s">
        <v>199</v>
      </c>
      <c r="C268" s="3" t="s">
        <v>6143</v>
      </c>
      <c r="D268" s="4">
        <v>0</v>
      </c>
      <c r="E268" s="4">
        <v>0</v>
      </c>
      <c r="F268" s="4">
        <v>0</v>
      </c>
      <c r="G268" s="4">
        <v>13.8</v>
      </c>
      <c r="H268" s="2" t="s">
        <v>2227</v>
      </c>
      <c r="I268" s="4">
        <v>5.67</v>
      </c>
      <c r="J268" s="2" t="b">
        <v>1</v>
      </c>
      <c r="K268" s="2" t="s">
        <v>4716</v>
      </c>
      <c r="L268" s="2" t="s">
        <v>10</v>
      </c>
      <c r="M268" s="2" t="s">
        <v>4765</v>
      </c>
      <c r="N268" s="2" t="s">
        <v>4762</v>
      </c>
      <c r="O268" s="2" t="s">
        <v>4719</v>
      </c>
      <c r="P268" s="2" t="s">
        <v>4688</v>
      </c>
      <c r="Q268" s="2" t="s">
        <v>5902</v>
      </c>
    </row>
    <row r="269" spans="1:17" ht="213.75" x14ac:dyDescent="0.25">
      <c r="A269" s="2" t="s">
        <v>207</v>
      </c>
      <c r="B269" s="2" t="s">
        <v>208</v>
      </c>
      <c r="C269" s="3" t="s">
        <v>4766</v>
      </c>
      <c r="D269" s="4">
        <v>0</v>
      </c>
      <c r="E269" s="4">
        <v>44</v>
      </c>
      <c r="F269" s="4">
        <v>44</v>
      </c>
      <c r="G269" s="4">
        <v>19.5</v>
      </c>
      <c r="H269" s="2" t="s">
        <v>2219</v>
      </c>
      <c r="I269" s="4">
        <v>9</v>
      </c>
      <c r="J269" s="2" t="b">
        <v>1</v>
      </c>
      <c r="K269" s="2" t="s">
        <v>4709</v>
      </c>
      <c r="L269" s="2" t="s">
        <v>10</v>
      </c>
      <c r="M269" s="2" t="s">
        <v>4767</v>
      </c>
      <c r="N269" s="2" t="s">
        <v>4762</v>
      </c>
      <c r="O269" s="2" t="s">
        <v>4689</v>
      </c>
      <c r="P269" s="2" t="s">
        <v>4688</v>
      </c>
      <c r="Q269" s="2" t="s">
        <v>5648</v>
      </c>
    </row>
    <row r="270" spans="1:17" x14ac:dyDescent="0.25">
      <c r="A270" s="2" t="s">
        <v>2492</v>
      </c>
      <c r="B270" s="2" t="s">
        <v>2493</v>
      </c>
      <c r="C270" s="3"/>
      <c r="D270" s="4">
        <v>0</v>
      </c>
      <c r="E270" s="4">
        <v>0</v>
      </c>
      <c r="F270" s="4">
        <v>0</v>
      </c>
      <c r="G270" s="4">
        <v>15.78</v>
      </c>
      <c r="H270" s="2" t="s">
        <v>2323</v>
      </c>
      <c r="I270" s="4">
        <v>7.9</v>
      </c>
      <c r="J270" s="2" t="b">
        <v>0</v>
      </c>
      <c r="K270" s="2" t="s">
        <v>4716</v>
      </c>
      <c r="L270" s="2" t="s">
        <v>10</v>
      </c>
      <c r="M270" s="2" t="s">
        <v>4768</v>
      </c>
      <c r="N270" s="2" t="s">
        <v>4762</v>
      </c>
      <c r="O270" s="2" t="s">
        <v>4719</v>
      </c>
      <c r="P270" s="2" t="s">
        <v>4688</v>
      </c>
      <c r="Q270" s="2"/>
    </row>
    <row r="271" spans="1:17" ht="213.75" x14ac:dyDescent="0.25">
      <c r="A271" s="2" t="s">
        <v>211</v>
      </c>
      <c r="B271" s="2" t="s">
        <v>212</v>
      </c>
      <c r="C271" s="3" t="s">
        <v>4769</v>
      </c>
      <c r="D271" s="4">
        <v>0</v>
      </c>
      <c r="E271" s="4">
        <v>9</v>
      </c>
      <c r="F271" s="4">
        <v>9</v>
      </c>
      <c r="G271" s="4">
        <v>19.5</v>
      </c>
      <c r="H271" s="2" t="s">
        <v>2219</v>
      </c>
      <c r="I271" s="4">
        <v>9</v>
      </c>
      <c r="J271" s="2" t="b">
        <v>1</v>
      </c>
      <c r="K271" s="2" t="s">
        <v>4716</v>
      </c>
      <c r="L271" s="2" t="s">
        <v>10</v>
      </c>
      <c r="M271" s="2" t="s">
        <v>4768</v>
      </c>
      <c r="N271" s="2" t="s">
        <v>4762</v>
      </c>
      <c r="O271" s="2" t="s">
        <v>4719</v>
      </c>
      <c r="P271" s="2" t="s">
        <v>4688</v>
      </c>
      <c r="Q271" s="2" t="s">
        <v>5649</v>
      </c>
    </row>
    <row r="272" spans="1:17" ht="213.75" x14ac:dyDescent="0.25">
      <c r="A272" s="2" t="s">
        <v>213</v>
      </c>
      <c r="B272" s="2" t="s">
        <v>214</v>
      </c>
      <c r="C272" s="3" t="s">
        <v>4770</v>
      </c>
      <c r="D272" s="4">
        <v>0</v>
      </c>
      <c r="E272" s="4">
        <v>0</v>
      </c>
      <c r="F272" s="4">
        <v>0</v>
      </c>
      <c r="G272" s="4">
        <v>43.2</v>
      </c>
      <c r="H272" s="2" t="s">
        <v>2219</v>
      </c>
      <c r="I272" s="4">
        <v>20</v>
      </c>
      <c r="J272" s="2" t="b">
        <v>1</v>
      </c>
      <c r="K272" s="2" t="s">
        <v>4716</v>
      </c>
      <c r="L272" s="2" t="s">
        <v>10</v>
      </c>
      <c r="M272" s="2" t="s">
        <v>4768</v>
      </c>
      <c r="N272" s="2" t="s">
        <v>4762</v>
      </c>
      <c r="O272" s="2" t="s">
        <v>4719</v>
      </c>
      <c r="P272" s="2" t="s">
        <v>2303</v>
      </c>
      <c r="Q272" s="2" t="s">
        <v>5649</v>
      </c>
    </row>
    <row r="273" spans="1:17" x14ac:dyDescent="0.25">
      <c r="A273" s="2" t="s">
        <v>2501</v>
      </c>
      <c r="B273" s="2" t="s">
        <v>2502</v>
      </c>
      <c r="C273" s="3"/>
      <c r="D273" s="4">
        <v>0</v>
      </c>
      <c r="E273" s="4">
        <v>0</v>
      </c>
      <c r="F273" s="4">
        <v>0</v>
      </c>
      <c r="G273" s="4">
        <v>15.76</v>
      </c>
      <c r="H273" s="2" t="s">
        <v>2487</v>
      </c>
      <c r="I273" s="4">
        <v>6.5</v>
      </c>
      <c r="J273" s="2" t="b">
        <v>0</v>
      </c>
      <c r="K273" s="2" t="s">
        <v>4716</v>
      </c>
      <c r="L273" s="2" t="s">
        <v>10</v>
      </c>
      <c r="M273" s="2" t="s">
        <v>4768</v>
      </c>
      <c r="N273" s="2" t="s">
        <v>4762</v>
      </c>
      <c r="O273" s="2" t="s">
        <v>4719</v>
      </c>
      <c r="P273" s="2" t="s">
        <v>4688</v>
      </c>
      <c r="Q273" s="2"/>
    </row>
    <row r="274" spans="1:17" x14ac:dyDescent="0.25">
      <c r="A274" s="2" t="s">
        <v>3139</v>
      </c>
      <c r="B274" s="2" t="s">
        <v>3140</v>
      </c>
      <c r="C274" s="3"/>
      <c r="D274" s="4">
        <v>0</v>
      </c>
      <c r="E274" s="4">
        <v>0</v>
      </c>
      <c r="F274" s="4">
        <v>0</v>
      </c>
      <c r="G274" s="4">
        <v>24.95</v>
      </c>
      <c r="H274" s="2" t="s">
        <v>2227</v>
      </c>
      <c r="I274" s="4">
        <v>9.9499999999999993</v>
      </c>
      <c r="J274" s="2" t="b">
        <v>0</v>
      </c>
      <c r="K274" s="2" t="s">
        <v>4709</v>
      </c>
      <c r="L274" s="2" t="s">
        <v>10</v>
      </c>
      <c r="M274" s="2" t="s">
        <v>4771</v>
      </c>
      <c r="N274" s="2" t="s">
        <v>4762</v>
      </c>
      <c r="O274" s="2" t="s">
        <v>4689</v>
      </c>
      <c r="P274" s="2" t="s">
        <v>4688</v>
      </c>
      <c r="Q274" s="2"/>
    </row>
    <row r="275" spans="1:17" ht="285" x14ac:dyDescent="0.25">
      <c r="A275" s="2" t="s">
        <v>818</v>
      </c>
      <c r="B275" s="2" t="s">
        <v>819</v>
      </c>
      <c r="C275" s="3" t="s">
        <v>4772</v>
      </c>
      <c r="D275" s="4">
        <v>0</v>
      </c>
      <c r="E275" s="4">
        <v>22</v>
      </c>
      <c r="F275" s="4">
        <v>22</v>
      </c>
      <c r="G275" s="4">
        <v>36.65</v>
      </c>
      <c r="H275" s="2" t="s">
        <v>206</v>
      </c>
      <c r="I275" s="4">
        <v>15</v>
      </c>
      <c r="J275" s="2" t="b">
        <v>1</v>
      </c>
      <c r="K275" s="2" t="s">
        <v>4709</v>
      </c>
      <c r="L275" s="2" t="s">
        <v>10</v>
      </c>
      <c r="M275" s="2" t="s">
        <v>4771</v>
      </c>
      <c r="N275" s="2" t="s">
        <v>4762</v>
      </c>
      <c r="O275" s="2" t="s">
        <v>4689</v>
      </c>
      <c r="P275" s="2" t="s">
        <v>4688</v>
      </c>
      <c r="Q275" s="2" t="s">
        <v>5650</v>
      </c>
    </row>
    <row r="276" spans="1:17" ht="285" x14ac:dyDescent="0.25">
      <c r="A276" s="2" t="s">
        <v>822</v>
      </c>
      <c r="B276" s="2" t="s">
        <v>823</v>
      </c>
      <c r="C276" s="3" t="s">
        <v>4773</v>
      </c>
      <c r="D276" s="4">
        <v>0</v>
      </c>
      <c r="E276" s="4">
        <v>26</v>
      </c>
      <c r="F276" s="4">
        <v>26</v>
      </c>
      <c r="G276" s="4">
        <v>30.15</v>
      </c>
      <c r="H276" s="2" t="s">
        <v>206</v>
      </c>
      <c r="I276" s="4">
        <v>12.1</v>
      </c>
      <c r="J276" s="2" t="b">
        <v>1</v>
      </c>
      <c r="K276" s="2" t="s">
        <v>4709</v>
      </c>
      <c r="L276" s="2" t="s">
        <v>10</v>
      </c>
      <c r="M276" s="2" t="s">
        <v>4771</v>
      </c>
      <c r="N276" s="2" t="s">
        <v>4762</v>
      </c>
      <c r="O276" s="2" t="s">
        <v>4689</v>
      </c>
      <c r="P276" s="2" t="s">
        <v>4688</v>
      </c>
      <c r="Q276" s="2" t="s">
        <v>5651</v>
      </c>
    </row>
    <row r="277" spans="1:17" x14ac:dyDescent="0.25">
      <c r="A277" s="2" t="s">
        <v>3145</v>
      </c>
      <c r="B277" s="2" t="s">
        <v>3146</v>
      </c>
      <c r="C277" s="3"/>
      <c r="D277" s="4">
        <v>0</v>
      </c>
      <c r="E277" s="4">
        <v>0</v>
      </c>
      <c r="F277" s="4">
        <v>0</v>
      </c>
      <c r="G277" s="4">
        <v>20.5</v>
      </c>
      <c r="H277" s="2" t="s">
        <v>2227</v>
      </c>
      <c r="I277" s="4">
        <v>8.9</v>
      </c>
      <c r="J277" s="2" t="b">
        <v>0</v>
      </c>
      <c r="K277" s="2" t="s">
        <v>4709</v>
      </c>
      <c r="L277" s="2" t="s">
        <v>10</v>
      </c>
      <c r="M277" s="2" t="s">
        <v>4774</v>
      </c>
      <c r="N277" s="2" t="s">
        <v>4762</v>
      </c>
      <c r="O277" s="2" t="s">
        <v>4689</v>
      </c>
      <c r="P277" s="2" t="s">
        <v>4688</v>
      </c>
      <c r="Q277" s="2"/>
    </row>
    <row r="278" spans="1:17" x14ac:dyDescent="0.25">
      <c r="A278" s="2" t="s">
        <v>3263</v>
      </c>
      <c r="B278" s="2" t="s">
        <v>3264</v>
      </c>
      <c r="C278" s="3"/>
      <c r="D278" s="4">
        <v>0</v>
      </c>
      <c r="E278" s="4">
        <v>0</v>
      </c>
      <c r="F278" s="4">
        <v>0</v>
      </c>
      <c r="G278" s="4">
        <v>99.4</v>
      </c>
      <c r="H278" s="2" t="s">
        <v>2487</v>
      </c>
      <c r="I278" s="4">
        <v>45</v>
      </c>
      <c r="J278" s="2" t="b">
        <v>0</v>
      </c>
      <c r="K278" s="2" t="s">
        <v>4716</v>
      </c>
      <c r="L278" s="2" t="s">
        <v>10</v>
      </c>
      <c r="M278" s="2" t="s">
        <v>4775</v>
      </c>
      <c r="N278" s="2" t="s">
        <v>4762</v>
      </c>
      <c r="O278" s="2" t="s">
        <v>4719</v>
      </c>
      <c r="P278" s="2" t="s">
        <v>4688</v>
      </c>
      <c r="Q278" s="2"/>
    </row>
    <row r="279" spans="1:17" x14ac:dyDescent="0.25">
      <c r="A279" s="2" t="s">
        <v>988</v>
      </c>
      <c r="B279" s="2" t="s">
        <v>989</v>
      </c>
      <c r="C279" s="3"/>
      <c r="D279" s="4">
        <v>0</v>
      </c>
      <c r="E279" s="4">
        <v>0</v>
      </c>
      <c r="F279" s="4">
        <v>0</v>
      </c>
      <c r="G279" s="4">
        <v>205.1</v>
      </c>
      <c r="H279" s="2" t="s">
        <v>2219</v>
      </c>
      <c r="I279" s="4">
        <v>95</v>
      </c>
      <c r="J279" s="2" t="b">
        <v>1</v>
      </c>
      <c r="K279" s="2" t="s">
        <v>4709</v>
      </c>
      <c r="L279" s="2" t="s">
        <v>10</v>
      </c>
      <c r="M279" s="2" t="s">
        <v>4776</v>
      </c>
      <c r="N279" s="2" t="s">
        <v>4762</v>
      </c>
      <c r="O279" s="2" t="s">
        <v>4689</v>
      </c>
      <c r="P279" s="2" t="s">
        <v>4688</v>
      </c>
      <c r="Q279" s="2"/>
    </row>
    <row r="280" spans="1:17" x14ac:dyDescent="0.25">
      <c r="A280" s="2" t="s">
        <v>3359</v>
      </c>
      <c r="B280" s="2" t="s">
        <v>3360</v>
      </c>
      <c r="C280" s="3"/>
      <c r="D280" s="4">
        <v>0</v>
      </c>
      <c r="E280" s="4">
        <v>0</v>
      </c>
      <c r="F280" s="4">
        <v>0</v>
      </c>
      <c r="G280" s="4">
        <v>83.12</v>
      </c>
      <c r="H280" s="2" t="s">
        <v>2487</v>
      </c>
      <c r="I280" s="4">
        <v>38.5</v>
      </c>
      <c r="J280" s="2" t="b">
        <v>0</v>
      </c>
      <c r="K280" s="2" t="s">
        <v>4716</v>
      </c>
      <c r="L280" s="2" t="s">
        <v>10</v>
      </c>
      <c r="M280" s="2" t="s">
        <v>4777</v>
      </c>
      <c r="N280" s="2" t="s">
        <v>4762</v>
      </c>
      <c r="O280" s="2" t="s">
        <v>4719</v>
      </c>
      <c r="P280" s="2" t="s">
        <v>4688</v>
      </c>
      <c r="Q280" s="2"/>
    </row>
    <row r="281" spans="1:17" x14ac:dyDescent="0.25">
      <c r="A281" s="2" t="s">
        <v>3448</v>
      </c>
      <c r="B281" s="2" t="s">
        <v>3449</v>
      </c>
      <c r="C281" s="3"/>
      <c r="D281" s="4">
        <v>0</v>
      </c>
      <c r="E281" s="4">
        <v>0</v>
      </c>
      <c r="F281" s="4">
        <v>0</v>
      </c>
      <c r="G281" s="4">
        <v>18.100000000000001</v>
      </c>
      <c r="H281" s="2" t="s">
        <v>2323</v>
      </c>
      <c r="I281" s="4">
        <v>9</v>
      </c>
      <c r="J281" s="2" t="b">
        <v>0</v>
      </c>
      <c r="K281" s="2" t="s">
        <v>4709</v>
      </c>
      <c r="L281" s="2" t="s">
        <v>10</v>
      </c>
      <c r="M281" s="2" t="s">
        <v>4778</v>
      </c>
      <c r="N281" s="2" t="s">
        <v>4762</v>
      </c>
      <c r="O281" s="2" t="s">
        <v>4689</v>
      </c>
      <c r="P281" s="2" t="s">
        <v>4688</v>
      </c>
      <c r="Q281" s="2"/>
    </row>
    <row r="282" spans="1:17" x14ac:dyDescent="0.25">
      <c r="A282" s="2" t="s">
        <v>3544</v>
      </c>
      <c r="B282" s="2" t="s">
        <v>3545</v>
      </c>
      <c r="C282" s="3"/>
      <c r="D282" s="4">
        <v>0</v>
      </c>
      <c r="E282" s="4">
        <v>0</v>
      </c>
      <c r="F282" s="4">
        <v>0</v>
      </c>
      <c r="G282" s="4">
        <v>43.3</v>
      </c>
      <c r="H282" s="2" t="s">
        <v>3546</v>
      </c>
      <c r="I282" s="4">
        <v>20.53</v>
      </c>
      <c r="J282" s="2" t="b">
        <v>0</v>
      </c>
      <c r="K282" s="2" t="s">
        <v>4716</v>
      </c>
      <c r="L282" s="2" t="s">
        <v>10</v>
      </c>
      <c r="M282" s="2" t="s">
        <v>4779</v>
      </c>
      <c r="N282" s="2" t="s">
        <v>4762</v>
      </c>
      <c r="O282" s="2" t="s">
        <v>4719</v>
      </c>
      <c r="P282" s="2" t="s">
        <v>4688</v>
      </c>
      <c r="Q282" s="2"/>
    </row>
    <row r="283" spans="1:17" x14ac:dyDescent="0.25">
      <c r="A283" s="2" t="s">
        <v>3590</v>
      </c>
      <c r="B283" s="2" t="s">
        <v>3591</v>
      </c>
      <c r="C283" s="3"/>
      <c r="D283" s="4">
        <v>0</v>
      </c>
      <c r="E283" s="4">
        <v>0</v>
      </c>
      <c r="F283" s="4">
        <v>0</v>
      </c>
      <c r="G283" s="4">
        <v>19.22</v>
      </c>
      <c r="H283" s="2" t="s">
        <v>2487</v>
      </c>
      <c r="I283" s="4">
        <v>8.5</v>
      </c>
      <c r="J283" s="2" t="b">
        <v>0</v>
      </c>
      <c r="K283" s="2" t="s">
        <v>4716</v>
      </c>
      <c r="L283" s="2" t="s">
        <v>10</v>
      </c>
      <c r="M283" s="2" t="s">
        <v>4780</v>
      </c>
      <c r="N283" s="2" t="s">
        <v>4762</v>
      </c>
      <c r="O283" s="2" t="s">
        <v>4719</v>
      </c>
      <c r="P283" s="2" t="s">
        <v>4688</v>
      </c>
      <c r="Q283" s="2"/>
    </row>
    <row r="284" spans="1:17" x14ac:dyDescent="0.25">
      <c r="A284" s="2" t="s">
        <v>3621</v>
      </c>
      <c r="B284" s="2" t="s">
        <v>3622</v>
      </c>
      <c r="C284" s="3"/>
      <c r="D284" s="4">
        <v>0</v>
      </c>
      <c r="E284" s="4">
        <v>0</v>
      </c>
      <c r="F284" s="4">
        <v>0</v>
      </c>
      <c r="G284" s="4">
        <v>17.23</v>
      </c>
      <c r="H284" s="2" t="s">
        <v>2487</v>
      </c>
      <c r="I284" s="4">
        <v>7.8</v>
      </c>
      <c r="J284" s="2" t="b">
        <v>0</v>
      </c>
      <c r="K284" s="2" t="s">
        <v>4716</v>
      </c>
      <c r="L284" s="2" t="s">
        <v>10</v>
      </c>
      <c r="M284" s="2" t="s">
        <v>4781</v>
      </c>
      <c r="N284" s="2" t="s">
        <v>4762</v>
      </c>
      <c r="O284" s="2" t="s">
        <v>4719</v>
      </c>
      <c r="P284" s="2" t="s">
        <v>4688</v>
      </c>
      <c r="Q284" s="2"/>
    </row>
    <row r="285" spans="1:17" x14ac:dyDescent="0.25">
      <c r="A285" s="2" t="s">
        <v>3634</v>
      </c>
      <c r="B285" s="2" t="s">
        <v>3635</v>
      </c>
      <c r="C285" s="3"/>
      <c r="D285" s="4">
        <v>0</v>
      </c>
      <c r="E285" s="4">
        <v>0</v>
      </c>
      <c r="F285" s="4">
        <v>0</v>
      </c>
      <c r="G285" s="4">
        <v>19.559999999999999</v>
      </c>
      <c r="H285" s="2" t="s">
        <v>3546</v>
      </c>
      <c r="I285" s="4">
        <v>9.5</v>
      </c>
      <c r="J285" s="2" t="b">
        <v>0</v>
      </c>
      <c r="K285" s="2" t="s">
        <v>4709</v>
      </c>
      <c r="L285" s="2" t="s">
        <v>10</v>
      </c>
      <c r="M285" s="2" t="s">
        <v>4782</v>
      </c>
      <c r="N285" s="2" t="s">
        <v>4762</v>
      </c>
      <c r="O285" s="2" t="s">
        <v>4689</v>
      </c>
      <c r="P285" s="2" t="s">
        <v>4688</v>
      </c>
      <c r="Q285" s="2"/>
    </row>
    <row r="286" spans="1:17" x14ac:dyDescent="0.25">
      <c r="A286" s="2" t="s">
        <v>2483</v>
      </c>
      <c r="B286" s="2" t="s">
        <v>2484</v>
      </c>
      <c r="C286" s="3"/>
      <c r="D286" s="4">
        <v>0</v>
      </c>
      <c r="E286" s="4">
        <v>0</v>
      </c>
      <c r="F286" s="4">
        <v>0</v>
      </c>
      <c r="G286" s="4">
        <v>12.78</v>
      </c>
      <c r="H286" s="2" t="s">
        <v>2227</v>
      </c>
      <c r="I286" s="4">
        <v>5.2720000000000002</v>
      </c>
      <c r="J286" s="2" t="b">
        <v>0</v>
      </c>
      <c r="K286" s="2" t="s">
        <v>4716</v>
      </c>
      <c r="L286" s="2" t="s">
        <v>10</v>
      </c>
      <c r="M286" s="2" t="s">
        <v>4783</v>
      </c>
      <c r="N286" s="2" t="s">
        <v>4762</v>
      </c>
      <c r="O286" s="2" t="s">
        <v>4719</v>
      </c>
      <c r="P286" s="2" t="s">
        <v>4688</v>
      </c>
      <c r="Q286" s="2"/>
    </row>
    <row r="287" spans="1:17" x14ac:dyDescent="0.25">
      <c r="A287" s="2" t="s">
        <v>2481</v>
      </c>
      <c r="B287" s="2" t="s">
        <v>2482</v>
      </c>
      <c r="C287" s="3"/>
      <c r="D287" s="4">
        <v>0</v>
      </c>
      <c r="E287" s="4">
        <v>0</v>
      </c>
      <c r="F287" s="4">
        <v>0</v>
      </c>
      <c r="G287" s="4">
        <v>13.55</v>
      </c>
      <c r="H287" s="2" t="s">
        <v>2227</v>
      </c>
      <c r="I287" s="4">
        <v>5.68</v>
      </c>
      <c r="J287" s="2" t="b">
        <v>0</v>
      </c>
      <c r="K287" s="2" t="s">
        <v>4716</v>
      </c>
      <c r="L287" s="2" t="s">
        <v>10</v>
      </c>
      <c r="M287" s="2" t="s">
        <v>4783</v>
      </c>
      <c r="N287" s="2" t="s">
        <v>4762</v>
      </c>
      <c r="O287" s="2" t="s">
        <v>4719</v>
      </c>
      <c r="P287" s="2" t="s">
        <v>4688</v>
      </c>
      <c r="Q287" s="2"/>
    </row>
    <row r="288" spans="1:17" ht="199.5" x14ac:dyDescent="0.25">
      <c r="A288" s="2" t="s">
        <v>1406</v>
      </c>
      <c r="B288" s="2" t="s">
        <v>1407</v>
      </c>
      <c r="C288" s="3" t="s">
        <v>4784</v>
      </c>
      <c r="D288" s="4">
        <v>0</v>
      </c>
      <c r="E288" s="4">
        <v>11</v>
      </c>
      <c r="F288" s="4">
        <v>11</v>
      </c>
      <c r="G288" s="4">
        <v>33.5</v>
      </c>
      <c r="H288" s="2" t="s">
        <v>2219</v>
      </c>
      <c r="I288" s="4">
        <v>15.5</v>
      </c>
      <c r="J288" s="2" t="b">
        <v>1</v>
      </c>
      <c r="K288" s="2" t="s">
        <v>4716</v>
      </c>
      <c r="L288" s="2" t="s">
        <v>10</v>
      </c>
      <c r="M288" s="2" t="s">
        <v>4785</v>
      </c>
      <c r="N288" s="2" t="s">
        <v>4762</v>
      </c>
      <c r="O288" s="2" t="s">
        <v>4719</v>
      </c>
      <c r="P288" s="2" t="s">
        <v>4688</v>
      </c>
      <c r="Q288" s="2" t="s">
        <v>5652</v>
      </c>
    </row>
    <row r="289" spans="1:17" x14ac:dyDescent="0.25">
      <c r="A289" s="2" t="s">
        <v>3805</v>
      </c>
      <c r="B289" s="2" t="s">
        <v>3806</v>
      </c>
      <c r="C289" s="3"/>
      <c r="D289" s="4">
        <v>0</v>
      </c>
      <c r="E289" s="4">
        <v>0</v>
      </c>
      <c r="F289" s="4">
        <v>0</v>
      </c>
      <c r="G289" s="4">
        <v>18.600000000000001</v>
      </c>
      <c r="H289" s="2" t="s">
        <v>3807</v>
      </c>
      <c r="I289" s="4">
        <v>8.5</v>
      </c>
      <c r="J289" s="2" t="b">
        <v>0</v>
      </c>
      <c r="K289" s="2" t="s">
        <v>4709</v>
      </c>
      <c r="L289" s="2" t="s">
        <v>10</v>
      </c>
      <c r="M289" s="2" t="s">
        <v>4786</v>
      </c>
      <c r="N289" s="2" t="s">
        <v>4762</v>
      </c>
      <c r="O289" s="2" t="s">
        <v>4689</v>
      </c>
      <c r="P289" s="2" t="s">
        <v>4688</v>
      </c>
      <c r="Q289" s="2"/>
    </row>
    <row r="290" spans="1:17" x14ac:dyDescent="0.25">
      <c r="A290" s="2" t="s">
        <v>3840</v>
      </c>
      <c r="B290" s="2" t="s">
        <v>3841</v>
      </c>
      <c r="C290" s="3"/>
      <c r="D290" s="4">
        <v>0</v>
      </c>
      <c r="E290" s="4">
        <v>0</v>
      </c>
      <c r="F290" s="4">
        <v>0</v>
      </c>
      <c r="G290" s="4">
        <v>22.95</v>
      </c>
      <c r="H290" s="2" t="s">
        <v>2487</v>
      </c>
      <c r="I290" s="4">
        <v>9.5</v>
      </c>
      <c r="J290" s="2" t="b">
        <v>0</v>
      </c>
      <c r="K290" s="2" t="s">
        <v>4716</v>
      </c>
      <c r="L290" s="2" t="s">
        <v>10</v>
      </c>
      <c r="M290" s="2" t="s">
        <v>4787</v>
      </c>
      <c r="N290" s="2" t="s">
        <v>4762</v>
      </c>
      <c r="O290" s="2" t="s">
        <v>4719</v>
      </c>
      <c r="P290" s="2" t="s">
        <v>4688</v>
      </c>
      <c r="Q290" s="2"/>
    </row>
    <row r="291" spans="1:17" x14ac:dyDescent="0.25">
      <c r="A291" s="2" t="s">
        <v>3842</v>
      </c>
      <c r="B291" s="2" t="s">
        <v>3843</v>
      </c>
      <c r="C291" s="3"/>
      <c r="D291" s="4">
        <v>0</v>
      </c>
      <c r="E291" s="4">
        <v>0</v>
      </c>
      <c r="F291" s="4">
        <v>0</v>
      </c>
      <c r="G291" s="4">
        <v>12.78</v>
      </c>
      <c r="H291" s="2" t="s">
        <v>2227</v>
      </c>
      <c r="I291" s="4">
        <v>4.99</v>
      </c>
      <c r="J291" s="2" t="b">
        <v>0</v>
      </c>
      <c r="K291" s="2" t="s">
        <v>4709</v>
      </c>
      <c r="L291" s="2" t="s">
        <v>10</v>
      </c>
      <c r="M291" s="2" t="s">
        <v>4788</v>
      </c>
      <c r="N291" s="2" t="s">
        <v>4762</v>
      </c>
      <c r="O291" s="2" t="s">
        <v>4689</v>
      </c>
      <c r="P291" s="2" t="s">
        <v>4688</v>
      </c>
      <c r="Q291" s="2"/>
    </row>
    <row r="292" spans="1:17" x14ac:dyDescent="0.25">
      <c r="A292" s="2" t="s">
        <v>3844</v>
      </c>
      <c r="B292" s="2" t="s">
        <v>3845</v>
      </c>
      <c r="C292" s="3"/>
      <c r="D292" s="4">
        <v>0</v>
      </c>
      <c r="E292" s="4">
        <v>0</v>
      </c>
      <c r="F292" s="4">
        <v>0</v>
      </c>
      <c r="G292" s="4">
        <v>19.66</v>
      </c>
      <c r="H292" s="2" t="s">
        <v>2487</v>
      </c>
      <c r="I292" s="4">
        <v>9.1999999999999993</v>
      </c>
      <c r="J292" s="2" t="b">
        <v>0</v>
      </c>
      <c r="K292" s="2" t="s">
        <v>4716</v>
      </c>
      <c r="L292" s="2" t="s">
        <v>10</v>
      </c>
      <c r="M292" s="2" t="s">
        <v>4788</v>
      </c>
      <c r="N292" s="2" t="s">
        <v>4762</v>
      </c>
      <c r="O292" s="2" t="s">
        <v>4719</v>
      </c>
      <c r="P292" s="2" t="s">
        <v>4688</v>
      </c>
      <c r="Q292" s="2"/>
    </row>
    <row r="293" spans="1:17" x14ac:dyDescent="0.25">
      <c r="A293" s="2" t="s">
        <v>3846</v>
      </c>
      <c r="B293" s="2" t="s">
        <v>3847</v>
      </c>
      <c r="C293" s="3"/>
      <c r="D293" s="4">
        <v>0</v>
      </c>
      <c r="E293" s="4">
        <v>0</v>
      </c>
      <c r="F293" s="4">
        <v>0</v>
      </c>
      <c r="G293" s="4">
        <v>69.78</v>
      </c>
      <c r="H293" s="2" t="s">
        <v>2487</v>
      </c>
      <c r="I293" s="4">
        <v>33.4</v>
      </c>
      <c r="J293" s="2" t="b">
        <v>0</v>
      </c>
      <c r="K293" s="2" t="s">
        <v>4709</v>
      </c>
      <c r="L293" s="2" t="s">
        <v>10</v>
      </c>
      <c r="M293" s="2" t="s">
        <v>4789</v>
      </c>
      <c r="N293" s="2" t="s">
        <v>4762</v>
      </c>
      <c r="O293" s="2" t="s">
        <v>4689</v>
      </c>
      <c r="P293" s="2" t="s">
        <v>4688</v>
      </c>
      <c r="Q293" s="2"/>
    </row>
    <row r="294" spans="1:17" x14ac:dyDescent="0.25">
      <c r="A294" s="2" t="s">
        <v>3852</v>
      </c>
      <c r="B294" s="2" t="s">
        <v>3853</v>
      </c>
      <c r="C294" s="3"/>
      <c r="D294" s="4">
        <v>0</v>
      </c>
      <c r="E294" s="4">
        <v>0</v>
      </c>
      <c r="F294" s="4">
        <v>0</v>
      </c>
      <c r="G294" s="4">
        <v>33.5</v>
      </c>
      <c r="H294" s="2" t="s">
        <v>2367</v>
      </c>
      <c r="I294" s="4">
        <v>15.5</v>
      </c>
      <c r="J294" s="2" t="b">
        <v>0</v>
      </c>
      <c r="K294" s="2" t="s">
        <v>4709</v>
      </c>
      <c r="L294" s="2" t="s">
        <v>10</v>
      </c>
      <c r="M294" s="2" t="s">
        <v>4790</v>
      </c>
      <c r="N294" s="2" t="s">
        <v>4762</v>
      </c>
      <c r="O294" s="2" t="s">
        <v>4689</v>
      </c>
      <c r="P294" s="2" t="s">
        <v>4688</v>
      </c>
      <c r="Q294" s="2"/>
    </row>
    <row r="295" spans="1:17" x14ac:dyDescent="0.25">
      <c r="A295" s="2" t="s">
        <v>3863</v>
      </c>
      <c r="B295" s="2" t="s">
        <v>3864</v>
      </c>
      <c r="C295" s="3"/>
      <c r="D295" s="4">
        <v>0</v>
      </c>
      <c r="E295" s="4">
        <v>0</v>
      </c>
      <c r="F295" s="4">
        <v>0</v>
      </c>
      <c r="G295" s="4">
        <v>14.41</v>
      </c>
      <c r="H295" s="2" t="s">
        <v>2227</v>
      </c>
      <c r="I295" s="4">
        <v>6.18</v>
      </c>
      <c r="J295" s="2" t="b">
        <v>0</v>
      </c>
      <c r="K295" s="2" t="s">
        <v>4709</v>
      </c>
      <c r="L295" s="2" t="s">
        <v>10</v>
      </c>
      <c r="M295" s="2" t="s">
        <v>4791</v>
      </c>
      <c r="N295" s="2" t="s">
        <v>4762</v>
      </c>
      <c r="O295" s="2" t="s">
        <v>4689</v>
      </c>
      <c r="P295" s="2" t="s">
        <v>4688</v>
      </c>
      <c r="Q295" s="2"/>
    </row>
    <row r="296" spans="1:17" x14ac:dyDescent="0.25">
      <c r="A296" s="2" t="s">
        <v>3865</v>
      </c>
      <c r="B296" s="2" t="s">
        <v>3866</v>
      </c>
      <c r="C296" s="3"/>
      <c r="D296" s="4">
        <v>0</v>
      </c>
      <c r="E296" s="4">
        <v>0</v>
      </c>
      <c r="F296" s="4">
        <v>0</v>
      </c>
      <c r="G296" s="4">
        <v>25.91</v>
      </c>
      <c r="H296" s="2" t="s">
        <v>2367</v>
      </c>
      <c r="I296" s="4">
        <v>12</v>
      </c>
      <c r="J296" s="2" t="b">
        <v>0</v>
      </c>
      <c r="K296" s="2" t="s">
        <v>4709</v>
      </c>
      <c r="L296" s="2" t="s">
        <v>10</v>
      </c>
      <c r="M296" s="2" t="s">
        <v>4792</v>
      </c>
      <c r="N296" s="2" t="s">
        <v>4762</v>
      </c>
      <c r="O296" s="2" t="s">
        <v>4689</v>
      </c>
      <c r="P296" s="2" t="s">
        <v>4688</v>
      </c>
      <c r="Q296" s="2"/>
    </row>
    <row r="297" spans="1:17" x14ac:dyDescent="0.25">
      <c r="A297" s="2" t="s">
        <v>3897</v>
      </c>
      <c r="B297" s="2" t="s">
        <v>3898</v>
      </c>
      <c r="C297" s="3"/>
      <c r="D297" s="4">
        <v>0</v>
      </c>
      <c r="E297" s="4">
        <v>0</v>
      </c>
      <c r="F297" s="4">
        <v>0</v>
      </c>
      <c r="G297" s="4">
        <v>58.43</v>
      </c>
      <c r="H297" s="2" t="s">
        <v>3546</v>
      </c>
      <c r="I297" s="4">
        <v>26.45</v>
      </c>
      <c r="J297" s="2" t="b">
        <v>0</v>
      </c>
      <c r="K297" s="2" t="s">
        <v>4716</v>
      </c>
      <c r="L297" s="2" t="s">
        <v>10</v>
      </c>
      <c r="M297" s="2" t="s">
        <v>4793</v>
      </c>
      <c r="N297" s="2" t="s">
        <v>4762</v>
      </c>
      <c r="O297" s="2" t="s">
        <v>4719</v>
      </c>
      <c r="P297" s="2" t="s">
        <v>4688</v>
      </c>
      <c r="Q297" s="2"/>
    </row>
    <row r="298" spans="1:17" x14ac:dyDescent="0.25">
      <c r="A298" s="2" t="s">
        <v>3899</v>
      </c>
      <c r="B298" s="2" t="s">
        <v>3900</v>
      </c>
      <c r="C298" s="3"/>
      <c r="D298" s="4">
        <v>0</v>
      </c>
      <c r="E298" s="4">
        <v>0</v>
      </c>
      <c r="F298" s="4">
        <v>0</v>
      </c>
      <c r="G298" s="4">
        <v>41.13</v>
      </c>
      <c r="H298" s="2" t="s">
        <v>3546</v>
      </c>
      <c r="I298" s="4">
        <v>19.29</v>
      </c>
      <c r="J298" s="2" t="b">
        <v>0</v>
      </c>
      <c r="K298" s="2" t="s">
        <v>4716</v>
      </c>
      <c r="L298" s="2" t="s">
        <v>10</v>
      </c>
      <c r="M298" s="2" t="s">
        <v>4794</v>
      </c>
      <c r="N298" s="2" t="s">
        <v>4762</v>
      </c>
      <c r="O298" s="2" t="s">
        <v>4719</v>
      </c>
      <c r="P298" s="2" t="s">
        <v>4688</v>
      </c>
      <c r="Q298" s="2"/>
    </row>
    <row r="299" spans="1:17" x14ac:dyDescent="0.25">
      <c r="A299" s="2" t="s">
        <v>2485</v>
      </c>
      <c r="B299" s="2" t="s">
        <v>2486</v>
      </c>
      <c r="C299" s="3"/>
      <c r="D299" s="4">
        <v>0</v>
      </c>
      <c r="E299" s="4">
        <v>0</v>
      </c>
      <c r="F299" s="4">
        <v>0</v>
      </c>
      <c r="G299" s="4">
        <v>9.9499999999999993</v>
      </c>
      <c r="H299" s="2" t="s">
        <v>2487</v>
      </c>
      <c r="I299" s="4">
        <v>5</v>
      </c>
      <c r="J299" s="2" t="b">
        <v>0</v>
      </c>
      <c r="K299" s="2" t="s">
        <v>4716</v>
      </c>
      <c r="L299" s="2" t="s">
        <v>10</v>
      </c>
      <c r="M299" s="2" t="s">
        <v>4795</v>
      </c>
      <c r="N299" s="2" t="s">
        <v>4762</v>
      </c>
      <c r="O299" s="2" t="s">
        <v>4719</v>
      </c>
      <c r="P299" s="2" t="s">
        <v>4688</v>
      </c>
      <c r="Q299" s="2"/>
    </row>
    <row r="300" spans="1:17" x14ac:dyDescent="0.25">
      <c r="A300" s="2" t="s">
        <v>3980</v>
      </c>
      <c r="B300" s="2" t="s">
        <v>3981</v>
      </c>
      <c r="C300" s="3"/>
      <c r="D300" s="4">
        <v>0</v>
      </c>
      <c r="E300" s="4">
        <v>0</v>
      </c>
      <c r="F300" s="4">
        <v>0</v>
      </c>
      <c r="G300" s="4">
        <v>95.8</v>
      </c>
      <c r="H300" s="2" t="s">
        <v>2323</v>
      </c>
      <c r="I300" s="4">
        <v>45.25</v>
      </c>
      <c r="J300" s="2" t="b">
        <v>0</v>
      </c>
      <c r="K300" s="2" t="s">
        <v>4716</v>
      </c>
      <c r="L300" s="2" t="s">
        <v>10</v>
      </c>
      <c r="M300" s="2" t="s">
        <v>4796</v>
      </c>
      <c r="N300" s="2" t="s">
        <v>4762</v>
      </c>
      <c r="O300" s="2" t="s">
        <v>4719</v>
      </c>
      <c r="P300" s="2" t="s">
        <v>4688</v>
      </c>
      <c r="Q300" s="2"/>
    </row>
    <row r="301" spans="1:17" x14ac:dyDescent="0.25">
      <c r="A301" s="2" t="s">
        <v>3984</v>
      </c>
      <c r="B301" s="2" t="s">
        <v>3985</v>
      </c>
      <c r="C301" s="3"/>
      <c r="D301" s="4">
        <v>0</v>
      </c>
      <c r="E301" s="4">
        <v>0</v>
      </c>
      <c r="F301" s="4">
        <v>0</v>
      </c>
      <c r="G301" s="4">
        <v>48.15</v>
      </c>
      <c r="H301" s="2" t="s">
        <v>2323</v>
      </c>
      <c r="I301" s="4">
        <v>22.3</v>
      </c>
      <c r="J301" s="2" t="b">
        <v>0</v>
      </c>
      <c r="K301" s="2" t="s">
        <v>4716</v>
      </c>
      <c r="L301" s="2" t="s">
        <v>10</v>
      </c>
      <c r="M301" s="2" t="s">
        <v>4796</v>
      </c>
      <c r="N301" s="2" t="s">
        <v>4762</v>
      </c>
      <c r="O301" s="2" t="s">
        <v>4719</v>
      </c>
      <c r="P301" s="2" t="s">
        <v>4688</v>
      </c>
      <c r="Q301" s="2"/>
    </row>
    <row r="302" spans="1:17" x14ac:dyDescent="0.25">
      <c r="A302" s="2" t="s">
        <v>4008</v>
      </c>
      <c r="B302" s="2" t="s">
        <v>4009</v>
      </c>
      <c r="C302" s="3"/>
      <c r="D302" s="4">
        <v>0</v>
      </c>
      <c r="E302" s="4">
        <v>0</v>
      </c>
      <c r="F302" s="4">
        <v>0</v>
      </c>
      <c r="G302" s="4">
        <v>19.649999999999999</v>
      </c>
      <c r="H302" s="2" t="s">
        <v>3793</v>
      </c>
      <c r="I302" s="4">
        <v>9.1</v>
      </c>
      <c r="J302" s="2" t="b">
        <v>0</v>
      </c>
      <c r="K302" s="2" t="s">
        <v>4709</v>
      </c>
      <c r="L302" s="2" t="s">
        <v>10</v>
      </c>
      <c r="M302" s="2" t="s">
        <v>4797</v>
      </c>
      <c r="N302" s="2" t="s">
        <v>4762</v>
      </c>
      <c r="O302" s="2" t="s">
        <v>4689</v>
      </c>
      <c r="P302" s="2" t="s">
        <v>4688</v>
      </c>
      <c r="Q302" s="2"/>
    </row>
    <row r="303" spans="1:17" x14ac:dyDescent="0.25">
      <c r="A303" s="2" t="s">
        <v>4148</v>
      </c>
      <c r="B303" s="2" t="s">
        <v>4149</v>
      </c>
      <c r="C303" s="3"/>
      <c r="D303" s="4">
        <v>0</v>
      </c>
      <c r="E303" s="4">
        <v>0</v>
      </c>
      <c r="F303" s="4">
        <v>0</v>
      </c>
      <c r="G303" s="4">
        <v>23.55</v>
      </c>
      <c r="H303" s="2" t="s">
        <v>3807</v>
      </c>
      <c r="I303" s="4">
        <v>10.9</v>
      </c>
      <c r="J303" s="2" t="b">
        <v>0</v>
      </c>
      <c r="K303" s="2" t="s">
        <v>4709</v>
      </c>
      <c r="L303" s="2" t="s">
        <v>10</v>
      </c>
      <c r="M303" s="2" t="s">
        <v>4798</v>
      </c>
      <c r="N303" s="2" t="s">
        <v>4762</v>
      </c>
      <c r="O303" s="2" t="s">
        <v>4689</v>
      </c>
      <c r="P303" s="2" t="s">
        <v>4688</v>
      </c>
      <c r="Q303" s="2"/>
    </row>
    <row r="304" spans="1:17" ht="213.75" x14ac:dyDescent="0.25">
      <c r="A304" s="2" t="s">
        <v>1837</v>
      </c>
      <c r="B304" s="2" t="s">
        <v>1838</v>
      </c>
      <c r="C304" s="3" t="s">
        <v>4799</v>
      </c>
      <c r="D304" s="4">
        <v>0</v>
      </c>
      <c r="E304" s="4">
        <v>0</v>
      </c>
      <c r="F304" s="4">
        <v>0</v>
      </c>
      <c r="G304" s="4">
        <v>27</v>
      </c>
      <c r="H304" s="2" t="s">
        <v>2219</v>
      </c>
      <c r="I304" s="4">
        <v>12.5</v>
      </c>
      <c r="J304" s="2" t="b">
        <v>1</v>
      </c>
      <c r="K304" s="2" t="s">
        <v>4716</v>
      </c>
      <c r="L304" s="2" t="s">
        <v>10</v>
      </c>
      <c r="M304" s="2" t="s">
        <v>4798</v>
      </c>
      <c r="N304" s="2" t="s">
        <v>4762</v>
      </c>
      <c r="O304" s="2" t="s">
        <v>4719</v>
      </c>
      <c r="P304" s="2" t="s">
        <v>4688</v>
      </c>
      <c r="Q304" s="2" t="s">
        <v>5653</v>
      </c>
    </row>
    <row r="305" spans="1:17" ht="228" x14ac:dyDescent="0.25">
      <c r="A305" s="2" t="s">
        <v>1853</v>
      </c>
      <c r="B305" s="2" t="s">
        <v>1854</v>
      </c>
      <c r="C305" s="3" t="s">
        <v>4800</v>
      </c>
      <c r="D305" s="4">
        <v>0</v>
      </c>
      <c r="E305" s="4">
        <v>5</v>
      </c>
      <c r="F305" s="4">
        <v>5</v>
      </c>
      <c r="G305" s="4">
        <v>28.1</v>
      </c>
      <c r="H305" s="2" t="s">
        <v>2219</v>
      </c>
      <c r="I305" s="4">
        <v>13</v>
      </c>
      <c r="J305" s="2" t="b">
        <v>1</v>
      </c>
      <c r="K305" s="2" t="s">
        <v>4716</v>
      </c>
      <c r="L305" s="2" t="s">
        <v>10</v>
      </c>
      <c r="M305" s="2" t="s">
        <v>4801</v>
      </c>
      <c r="N305" s="2" t="s">
        <v>4762</v>
      </c>
      <c r="O305" s="2" t="s">
        <v>4719</v>
      </c>
      <c r="P305" s="2" t="s">
        <v>4688</v>
      </c>
      <c r="Q305" s="2" t="s">
        <v>5654</v>
      </c>
    </row>
    <row r="306" spans="1:17" x14ac:dyDescent="0.25">
      <c r="A306" s="2" t="s">
        <v>4162</v>
      </c>
      <c r="B306" s="2" t="s">
        <v>4163</v>
      </c>
      <c r="C306" s="3"/>
      <c r="D306" s="4">
        <v>0</v>
      </c>
      <c r="E306" s="4">
        <v>0</v>
      </c>
      <c r="F306" s="4">
        <v>0</v>
      </c>
      <c r="G306" s="4">
        <v>71.400000000000006</v>
      </c>
      <c r="H306" s="2" t="s">
        <v>2323</v>
      </c>
      <c r="I306" s="4">
        <v>33.5</v>
      </c>
      <c r="J306" s="2" t="b">
        <v>0</v>
      </c>
      <c r="K306" s="2" t="s">
        <v>4716</v>
      </c>
      <c r="L306" s="2" t="s">
        <v>10</v>
      </c>
      <c r="M306" s="2"/>
      <c r="N306" s="2" t="s">
        <v>4762</v>
      </c>
      <c r="O306" s="2" t="s">
        <v>4719</v>
      </c>
      <c r="P306" s="2" t="s">
        <v>4688</v>
      </c>
      <c r="Q306" s="2"/>
    </row>
    <row r="307" spans="1:17" x14ac:dyDescent="0.25">
      <c r="A307" s="2" t="s">
        <v>4512</v>
      </c>
      <c r="B307" s="2" t="s">
        <v>4513</v>
      </c>
      <c r="C307" s="3"/>
      <c r="D307" s="4">
        <v>0</v>
      </c>
      <c r="E307" s="4">
        <v>0</v>
      </c>
      <c r="F307" s="4">
        <v>0</v>
      </c>
      <c r="G307" s="4">
        <v>61.85</v>
      </c>
      <c r="H307" s="2" t="s">
        <v>2487</v>
      </c>
      <c r="I307" s="4">
        <v>28</v>
      </c>
      <c r="J307" s="2" t="b">
        <v>0</v>
      </c>
      <c r="K307" s="2" t="s">
        <v>4716</v>
      </c>
      <c r="L307" s="2" t="s">
        <v>10</v>
      </c>
      <c r="M307" s="2" t="s">
        <v>4802</v>
      </c>
      <c r="N307" s="2" t="s">
        <v>4762</v>
      </c>
      <c r="O307" s="2" t="s">
        <v>4719</v>
      </c>
      <c r="P307" s="2" t="s">
        <v>4688</v>
      </c>
      <c r="Q307" s="2"/>
    </row>
    <row r="308" spans="1:17" x14ac:dyDescent="0.25">
      <c r="A308" s="2" t="s">
        <v>2689</v>
      </c>
      <c r="B308" s="2" t="s">
        <v>2690</v>
      </c>
      <c r="C308" s="3"/>
      <c r="D308" s="4">
        <v>0</v>
      </c>
      <c r="E308" s="4">
        <v>0</v>
      </c>
      <c r="F308" s="4">
        <v>0</v>
      </c>
      <c r="G308" s="4">
        <v>13.5</v>
      </c>
      <c r="H308" s="2" t="s">
        <v>2216</v>
      </c>
      <c r="I308" s="4">
        <v>6.42</v>
      </c>
      <c r="J308" s="2" t="b">
        <v>0</v>
      </c>
      <c r="K308" s="2" t="s">
        <v>2307</v>
      </c>
      <c r="L308" s="2" t="s">
        <v>10</v>
      </c>
      <c r="M308" s="2"/>
      <c r="N308" s="2" t="s">
        <v>2307</v>
      </c>
      <c r="O308" s="2" t="s">
        <v>4803</v>
      </c>
      <c r="P308" s="2" t="s">
        <v>4804</v>
      </c>
      <c r="Q308" s="2"/>
    </row>
    <row r="309" spans="1:17" x14ac:dyDescent="0.25">
      <c r="A309" s="2" t="s">
        <v>2830</v>
      </c>
      <c r="B309" s="2" t="s">
        <v>2831</v>
      </c>
      <c r="C309" s="3"/>
      <c r="D309" s="4">
        <v>0</v>
      </c>
      <c r="E309" s="4">
        <v>0</v>
      </c>
      <c r="F309" s="4">
        <v>0</v>
      </c>
      <c r="G309" s="4">
        <v>6.99</v>
      </c>
      <c r="H309" s="2" t="s">
        <v>2227</v>
      </c>
      <c r="I309" s="4">
        <v>2.7549999999999999</v>
      </c>
      <c r="J309" s="2" t="b">
        <v>0</v>
      </c>
      <c r="K309" s="2" t="s">
        <v>4687</v>
      </c>
      <c r="L309" s="2" t="s">
        <v>10</v>
      </c>
      <c r="M309" s="2"/>
      <c r="N309" s="2"/>
      <c r="O309" s="2"/>
      <c r="P309" s="2"/>
      <c r="Q309" s="2"/>
    </row>
    <row r="310" spans="1:17" x14ac:dyDescent="0.25">
      <c r="A310" s="2" t="s">
        <v>3162</v>
      </c>
      <c r="B310" s="2" t="s">
        <v>3163</v>
      </c>
      <c r="C310" s="3"/>
      <c r="D310" s="4">
        <v>0</v>
      </c>
      <c r="E310" s="4">
        <v>0</v>
      </c>
      <c r="F310" s="4">
        <v>0</v>
      </c>
      <c r="G310" s="4">
        <v>44.45</v>
      </c>
      <c r="H310" s="2" t="s">
        <v>3153</v>
      </c>
      <c r="I310" s="4">
        <v>19.292000000000002</v>
      </c>
      <c r="J310" s="2" t="b">
        <v>0</v>
      </c>
      <c r="K310" s="2" t="s">
        <v>4805</v>
      </c>
      <c r="L310" s="2" t="s">
        <v>10</v>
      </c>
      <c r="M310" s="2" t="s">
        <v>4806</v>
      </c>
      <c r="N310" s="2" t="s">
        <v>4806</v>
      </c>
      <c r="O310" s="2"/>
      <c r="P310" s="2"/>
      <c r="Q310" s="2"/>
    </row>
    <row r="311" spans="1:17" x14ac:dyDescent="0.25">
      <c r="A311" s="2" t="s">
        <v>3164</v>
      </c>
      <c r="B311" s="2" t="s">
        <v>3165</v>
      </c>
      <c r="C311" s="3"/>
      <c r="D311" s="4">
        <v>0</v>
      </c>
      <c r="E311" s="4">
        <v>0</v>
      </c>
      <c r="F311" s="4">
        <v>0</v>
      </c>
      <c r="G311" s="4">
        <v>98.5</v>
      </c>
      <c r="H311" s="2" t="s">
        <v>3153</v>
      </c>
      <c r="I311" s="4">
        <v>45.5</v>
      </c>
      <c r="J311" s="2" t="b">
        <v>0</v>
      </c>
      <c r="K311" s="2" t="s">
        <v>4805</v>
      </c>
      <c r="L311" s="2" t="s">
        <v>10</v>
      </c>
      <c r="M311" s="2" t="s">
        <v>4806</v>
      </c>
      <c r="N311" s="2" t="s">
        <v>4806</v>
      </c>
      <c r="O311" s="2"/>
      <c r="P311" s="2"/>
      <c r="Q311" s="2"/>
    </row>
    <row r="312" spans="1:17" x14ac:dyDescent="0.25">
      <c r="A312" s="2" t="s">
        <v>3166</v>
      </c>
      <c r="B312" s="2" t="s">
        <v>3167</v>
      </c>
      <c r="C312" s="3"/>
      <c r="D312" s="4">
        <v>0</v>
      </c>
      <c r="E312" s="4">
        <v>0</v>
      </c>
      <c r="F312" s="4">
        <v>0</v>
      </c>
      <c r="G312" s="4">
        <v>38.9</v>
      </c>
      <c r="H312" s="2" t="s">
        <v>3153</v>
      </c>
      <c r="I312" s="4">
        <v>16.37</v>
      </c>
      <c r="J312" s="2" t="b">
        <v>0</v>
      </c>
      <c r="K312" s="2" t="s">
        <v>4805</v>
      </c>
      <c r="L312" s="2" t="s">
        <v>10</v>
      </c>
      <c r="M312" s="2" t="s">
        <v>4806</v>
      </c>
      <c r="N312" s="2" t="s">
        <v>4806</v>
      </c>
      <c r="O312" s="2"/>
      <c r="P312" s="2"/>
      <c r="Q312" s="2"/>
    </row>
    <row r="313" spans="1:17" x14ac:dyDescent="0.25">
      <c r="A313" s="2" t="s">
        <v>3151</v>
      </c>
      <c r="B313" s="2" t="s">
        <v>3152</v>
      </c>
      <c r="C313" s="3"/>
      <c r="D313" s="4">
        <v>0</v>
      </c>
      <c r="E313" s="4">
        <v>0</v>
      </c>
      <c r="F313" s="4">
        <v>0</v>
      </c>
      <c r="G313" s="4">
        <v>98.5</v>
      </c>
      <c r="H313" s="2" t="s">
        <v>3153</v>
      </c>
      <c r="I313" s="4">
        <v>45.25</v>
      </c>
      <c r="J313" s="2" t="b">
        <v>0</v>
      </c>
      <c r="K313" s="2" t="s">
        <v>4805</v>
      </c>
      <c r="L313" s="2" t="s">
        <v>10</v>
      </c>
      <c r="M313" s="2" t="s">
        <v>4806</v>
      </c>
      <c r="N313" s="2" t="s">
        <v>4806</v>
      </c>
      <c r="O313" s="2"/>
      <c r="P313" s="2"/>
      <c r="Q313" s="2"/>
    </row>
    <row r="314" spans="1:17" x14ac:dyDescent="0.25">
      <c r="A314" s="2" t="s">
        <v>3170</v>
      </c>
      <c r="B314" s="2" t="s">
        <v>3171</v>
      </c>
      <c r="C314" s="3"/>
      <c r="D314" s="4">
        <v>0</v>
      </c>
      <c r="E314" s="4">
        <v>0</v>
      </c>
      <c r="F314" s="4">
        <v>0</v>
      </c>
      <c r="G314" s="4">
        <v>43.4</v>
      </c>
      <c r="H314" s="2" t="s">
        <v>3153</v>
      </c>
      <c r="I314" s="4">
        <v>20.09</v>
      </c>
      <c r="J314" s="2" t="b">
        <v>0</v>
      </c>
      <c r="K314" s="2" t="s">
        <v>4805</v>
      </c>
      <c r="L314" s="2" t="s">
        <v>10</v>
      </c>
      <c r="M314" s="2" t="s">
        <v>4806</v>
      </c>
      <c r="N314" s="2" t="s">
        <v>4806</v>
      </c>
      <c r="O314" s="2"/>
      <c r="P314" s="2"/>
      <c r="Q314" s="2"/>
    </row>
    <row r="315" spans="1:17" x14ac:dyDescent="0.25">
      <c r="A315" s="2" t="s">
        <v>3174</v>
      </c>
      <c r="B315" s="2" t="s">
        <v>3175</v>
      </c>
      <c r="C315" s="3"/>
      <c r="D315" s="4">
        <v>0</v>
      </c>
      <c r="E315" s="4">
        <v>0</v>
      </c>
      <c r="F315" s="4">
        <v>0</v>
      </c>
      <c r="G315" s="4">
        <v>58.95</v>
      </c>
      <c r="H315" s="2" t="s">
        <v>3153</v>
      </c>
      <c r="I315" s="4">
        <v>20.48</v>
      </c>
      <c r="J315" s="2" t="b">
        <v>0</v>
      </c>
      <c r="K315" s="2" t="s">
        <v>4805</v>
      </c>
      <c r="L315" s="2" t="s">
        <v>10</v>
      </c>
      <c r="M315" s="2" t="s">
        <v>4806</v>
      </c>
      <c r="N315" s="2" t="s">
        <v>4806</v>
      </c>
      <c r="O315" s="2"/>
      <c r="P315" s="2"/>
      <c r="Q315" s="2"/>
    </row>
    <row r="316" spans="1:17" x14ac:dyDescent="0.25">
      <c r="A316" s="2" t="s">
        <v>3176</v>
      </c>
      <c r="B316" s="2" t="s">
        <v>3177</v>
      </c>
      <c r="C316" s="3"/>
      <c r="D316" s="4">
        <v>0</v>
      </c>
      <c r="E316" s="4">
        <v>0</v>
      </c>
      <c r="F316" s="4">
        <v>0</v>
      </c>
      <c r="G316" s="4">
        <v>39.92</v>
      </c>
      <c r="H316" s="2" t="s">
        <v>3153</v>
      </c>
      <c r="I316" s="4">
        <v>15.35</v>
      </c>
      <c r="J316" s="2" t="b">
        <v>0</v>
      </c>
      <c r="K316" s="2" t="s">
        <v>4805</v>
      </c>
      <c r="L316" s="2" t="s">
        <v>10</v>
      </c>
      <c r="M316" s="2" t="s">
        <v>4806</v>
      </c>
      <c r="N316" s="2" t="s">
        <v>4806</v>
      </c>
      <c r="O316" s="2"/>
      <c r="P316" s="2"/>
      <c r="Q316" s="2"/>
    </row>
    <row r="317" spans="1:17" x14ac:dyDescent="0.25">
      <c r="A317" s="2" t="s">
        <v>3178</v>
      </c>
      <c r="B317" s="2" t="s">
        <v>3179</v>
      </c>
      <c r="C317" s="3"/>
      <c r="D317" s="4">
        <v>0</v>
      </c>
      <c r="E317" s="4">
        <v>0</v>
      </c>
      <c r="F317" s="4">
        <v>0</v>
      </c>
      <c r="G317" s="4">
        <v>43.1</v>
      </c>
      <c r="H317" s="2" t="s">
        <v>3153</v>
      </c>
      <c r="I317" s="4">
        <v>19.72</v>
      </c>
      <c r="J317" s="2" t="b">
        <v>0</v>
      </c>
      <c r="K317" s="2" t="s">
        <v>4805</v>
      </c>
      <c r="L317" s="2" t="s">
        <v>10</v>
      </c>
      <c r="M317" s="2" t="s">
        <v>4806</v>
      </c>
      <c r="N317" s="2" t="s">
        <v>4806</v>
      </c>
      <c r="O317" s="2"/>
      <c r="P317" s="2"/>
      <c r="Q317" s="2"/>
    </row>
    <row r="318" spans="1:17" x14ac:dyDescent="0.25">
      <c r="A318" s="2" t="s">
        <v>3195</v>
      </c>
      <c r="B318" s="2" t="s">
        <v>3196</v>
      </c>
      <c r="C318" s="3"/>
      <c r="D318" s="4">
        <v>0</v>
      </c>
      <c r="E318" s="4">
        <v>0</v>
      </c>
      <c r="F318" s="4">
        <v>0</v>
      </c>
      <c r="G318" s="4">
        <v>39.549999999999997</v>
      </c>
      <c r="H318" s="2" t="s">
        <v>3197</v>
      </c>
      <c r="I318" s="4">
        <v>18.03</v>
      </c>
      <c r="J318" s="2" t="b">
        <v>0</v>
      </c>
      <c r="K318" s="2" t="s">
        <v>4805</v>
      </c>
      <c r="L318" s="2" t="s">
        <v>10</v>
      </c>
      <c r="M318" s="2" t="s">
        <v>4806</v>
      </c>
      <c r="N318" s="2" t="s">
        <v>4806</v>
      </c>
      <c r="O318" s="2"/>
      <c r="P318" s="2"/>
      <c r="Q318" s="2"/>
    </row>
    <row r="319" spans="1:17" x14ac:dyDescent="0.25">
      <c r="A319" s="2" t="s">
        <v>3198</v>
      </c>
      <c r="B319" s="2" t="s">
        <v>3199</v>
      </c>
      <c r="C319" s="3"/>
      <c r="D319" s="4">
        <v>0</v>
      </c>
      <c r="E319" s="4">
        <v>0</v>
      </c>
      <c r="F319" s="4">
        <v>0</v>
      </c>
      <c r="G319" s="4">
        <v>173.1</v>
      </c>
      <c r="H319" s="2" t="s">
        <v>3200</v>
      </c>
      <c r="I319" s="4">
        <v>67.08</v>
      </c>
      <c r="J319" s="2" t="b">
        <v>0</v>
      </c>
      <c r="K319" s="2" t="s">
        <v>4805</v>
      </c>
      <c r="L319" s="2" t="s">
        <v>10</v>
      </c>
      <c r="M319" s="2" t="s">
        <v>4806</v>
      </c>
      <c r="N319" s="2" t="s">
        <v>4806</v>
      </c>
      <c r="O319" s="2"/>
      <c r="P319" s="2"/>
      <c r="Q319" s="2"/>
    </row>
    <row r="320" spans="1:17" x14ac:dyDescent="0.25">
      <c r="A320" s="2" t="s">
        <v>3209</v>
      </c>
      <c r="B320" s="2" t="s">
        <v>3210</v>
      </c>
      <c r="C320" s="3"/>
      <c r="D320" s="4">
        <v>0</v>
      </c>
      <c r="E320" s="4">
        <v>0</v>
      </c>
      <c r="F320" s="4">
        <v>0</v>
      </c>
      <c r="G320" s="4">
        <v>25.95</v>
      </c>
      <c r="H320" s="2" t="s">
        <v>3200</v>
      </c>
      <c r="I320" s="4">
        <v>12.22</v>
      </c>
      <c r="J320" s="2" t="b">
        <v>0</v>
      </c>
      <c r="K320" s="2" t="s">
        <v>4805</v>
      </c>
      <c r="L320" s="2" t="s">
        <v>10</v>
      </c>
      <c r="M320" s="2" t="s">
        <v>4806</v>
      </c>
      <c r="N320" s="2" t="s">
        <v>4806</v>
      </c>
      <c r="O320" s="2"/>
      <c r="P320" s="2"/>
      <c r="Q320" s="2"/>
    </row>
    <row r="321" spans="1:17" x14ac:dyDescent="0.25">
      <c r="A321" s="2" t="s">
        <v>3201</v>
      </c>
      <c r="B321" s="2" t="s">
        <v>3202</v>
      </c>
      <c r="C321" s="3"/>
      <c r="D321" s="4">
        <v>0</v>
      </c>
      <c r="E321" s="4">
        <v>0</v>
      </c>
      <c r="F321" s="4">
        <v>0</v>
      </c>
      <c r="G321" s="4">
        <v>18.5</v>
      </c>
      <c r="H321" s="2" t="s">
        <v>3200</v>
      </c>
      <c r="I321" s="4">
        <v>8.18</v>
      </c>
      <c r="J321" s="2" t="b">
        <v>0</v>
      </c>
      <c r="K321" s="2" t="s">
        <v>4805</v>
      </c>
      <c r="L321" s="2" t="s">
        <v>10</v>
      </c>
      <c r="M321" s="2" t="s">
        <v>4806</v>
      </c>
      <c r="N321" s="2" t="s">
        <v>4806</v>
      </c>
      <c r="O321" s="2"/>
      <c r="P321" s="2"/>
      <c r="Q321" s="2"/>
    </row>
    <row r="322" spans="1:17" x14ac:dyDescent="0.25">
      <c r="A322" s="2" t="s">
        <v>3211</v>
      </c>
      <c r="B322" s="2" t="s">
        <v>3212</v>
      </c>
      <c r="C322" s="3"/>
      <c r="D322" s="4">
        <v>0</v>
      </c>
      <c r="E322" s="4">
        <v>0</v>
      </c>
      <c r="F322" s="4">
        <v>0</v>
      </c>
      <c r="G322" s="4">
        <v>35.659999999999997</v>
      </c>
      <c r="H322" s="2" t="s">
        <v>3200</v>
      </c>
      <c r="I322" s="4">
        <v>15.52</v>
      </c>
      <c r="J322" s="2" t="b">
        <v>0</v>
      </c>
      <c r="K322" s="2" t="s">
        <v>4805</v>
      </c>
      <c r="L322" s="2" t="s">
        <v>10</v>
      </c>
      <c r="M322" s="2" t="s">
        <v>4806</v>
      </c>
      <c r="N322" s="2" t="s">
        <v>4806</v>
      </c>
      <c r="O322" s="2"/>
      <c r="P322" s="2"/>
      <c r="Q322" s="2"/>
    </row>
    <row r="323" spans="1:17" x14ac:dyDescent="0.25">
      <c r="A323" s="2" t="s">
        <v>3203</v>
      </c>
      <c r="B323" s="2" t="s">
        <v>3204</v>
      </c>
      <c r="C323" s="3"/>
      <c r="D323" s="4">
        <v>0</v>
      </c>
      <c r="E323" s="4">
        <v>0</v>
      </c>
      <c r="F323" s="4">
        <v>0</v>
      </c>
      <c r="G323" s="4">
        <v>33.68</v>
      </c>
      <c r="H323" s="2" t="s">
        <v>3200</v>
      </c>
      <c r="I323" s="4">
        <v>14.23</v>
      </c>
      <c r="J323" s="2" t="b">
        <v>0</v>
      </c>
      <c r="K323" s="2" t="s">
        <v>4805</v>
      </c>
      <c r="L323" s="2" t="s">
        <v>10</v>
      </c>
      <c r="M323" s="2" t="s">
        <v>4806</v>
      </c>
      <c r="N323" s="2" t="s">
        <v>4806</v>
      </c>
      <c r="O323" s="2"/>
      <c r="P323" s="2"/>
      <c r="Q323" s="2"/>
    </row>
    <row r="324" spans="1:17" x14ac:dyDescent="0.25">
      <c r="A324" s="2" t="s">
        <v>3207</v>
      </c>
      <c r="B324" s="2" t="s">
        <v>3208</v>
      </c>
      <c r="C324" s="3"/>
      <c r="D324" s="4">
        <v>0</v>
      </c>
      <c r="E324" s="4">
        <v>0</v>
      </c>
      <c r="F324" s="4">
        <v>0</v>
      </c>
      <c r="G324" s="4">
        <v>34.909999999999997</v>
      </c>
      <c r="H324" s="2" t="s">
        <v>3200</v>
      </c>
      <c r="I324" s="4">
        <v>14.93</v>
      </c>
      <c r="J324" s="2" t="b">
        <v>0</v>
      </c>
      <c r="K324" s="2" t="s">
        <v>4805</v>
      </c>
      <c r="L324" s="2" t="s">
        <v>10</v>
      </c>
      <c r="M324" s="2" t="s">
        <v>4806</v>
      </c>
      <c r="N324" s="2" t="s">
        <v>4806</v>
      </c>
      <c r="O324" s="2"/>
      <c r="P324" s="2"/>
      <c r="Q324" s="2"/>
    </row>
    <row r="325" spans="1:17" x14ac:dyDescent="0.25">
      <c r="A325" s="2" t="s">
        <v>3205</v>
      </c>
      <c r="B325" s="2" t="s">
        <v>3206</v>
      </c>
      <c r="C325" s="3"/>
      <c r="D325" s="4">
        <v>0</v>
      </c>
      <c r="E325" s="4">
        <v>0</v>
      </c>
      <c r="F325" s="4">
        <v>0</v>
      </c>
      <c r="G325" s="4">
        <v>77.900000000000006</v>
      </c>
      <c r="H325" s="2" t="s">
        <v>3200</v>
      </c>
      <c r="I325" s="4">
        <v>32.090000000000003</v>
      </c>
      <c r="J325" s="2" t="b">
        <v>0</v>
      </c>
      <c r="K325" s="2" t="s">
        <v>4805</v>
      </c>
      <c r="L325" s="2" t="s">
        <v>10</v>
      </c>
      <c r="M325" s="2" t="s">
        <v>4806</v>
      </c>
      <c r="N325" s="2" t="s">
        <v>4806</v>
      </c>
      <c r="O325" s="2"/>
      <c r="P325" s="2"/>
      <c r="Q325" s="2"/>
    </row>
    <row r="326" spans="1:17" ht="342" x14ac:dyDescent="0.25">
      <c r="A326" s="2" t="s">
        <v>844</v>
      </c>
      <c r="B326" s="2" t="s">
        <v>845</v>
      </c>
      <c r="C326" s="3" t="s">
        <v>4807</v>
      </c>
      <c r="D326" s="4">
        <v>0</v>
      </c>
      <c r="E326" s="4">
        <v>129</v>
      </c>
      <c r="F326" s="4">
        <v>129</v>
      </c>
      <c r="G326" s="4">
        <v>23.9</v>
      </c>
      <c r="H326" s="2" t="s">
        <v>2228</v>
      </c>
      <c r="I326" s="4">
        <v>14.95</v>
      </c>
      <c r="J326" s="2" t="b">
        <v>1</v>
      </c>
      <c r="K326" s="2" t="s">
        <v>4805</v>
      </c>
      <c r="L326" s="2" t="s">
        <v>10</v>
      </c>
      <c r="M326" s="2" t="s">
        <v>4806</v>
      </c>
      <c r="N326" s="2" t="s">
        <v>4806</v>
      </c>
      <c r="O326" s="2"/>
      <c r="P326" s="2" t="s">
        <v>4688</v>
      </c>
      <c r="Q326" s="2" t="s">
        <v>5781</v>
      </c>
    </row>
    <row r="327" spans="1:17" ht="313.5" x14ac:dyDescent="0.25">
      <c r="A327" s="2" t="s">
        <v>882</v>
      </c>
      <c r="B327" s="2" t="s">
        <v>883</v>
      </c>
      <c r="C327" s="3" t="s">
        <v>4808</v>
      </c>
      <c r="D327" s="4">
        <v>0</v>
      </c>
      <c r="E327" s="4">
        <v>0</v>
      </c>
      <c r="F327" s="4">
        <v>0</v>
      </c>
      <c r="G327" s="4">
        <v>50.6</v>
      </c>
      <c r="H327" s="2" t="s">
        <v>2229</v>
      </c>
      <c r="I327" s="4">
        <v>22.77</v>
      </c>
      <c r="J327" s="2" t="b">
        <v>1</v>
      </c>
      <c r="K327" s="2" t="s">
        <v>4805</v>
      </c>
      <c r="L327" s="2" t="s">
        <v>10</v>
      </c>
      <c r="M327" s="2" t="s">
        <v>4806</v>
      </c>
      <c r="N327" s="2" t="s">
        <v>4806</v>
      </c>
      <c r="O327" s="2"/>
      <c r="P327" s="2" t="s">
        <v>4688</v>
      </c>
      <c r="Q327" s="2" t="s">
        <v>5886</v>
      </c>
    </row>
    <row r="328" spans="1:17" ht="342" x14ac:dyDescent="0.25">
      <c r="A328" s="2" t="s">
        <v>888</v>
      </c>
      <c r="B328" s="2" t="s">
        <v>889</v>
      </c>
      <c r="C328" s="3" t="s">
        <v>4809</v>
      </c>
      <c r="D328" s="4">
        <v>0</v>
      </c>
      <c r="E328" s="4">
        <v>5</v>
      </c>
      <c r="F328" s="4">
        <v>5</v>
      </c>
      <c r="G328" s="4">
        <v>52.3</v>
      </c>
      <c r="H328" s="2" t="s">
        <v>2229</v>
      </c>
      <c r="I328" s="4">
        <v>23.53</v>
      </c>
      <c r="J328" s="2" t="b">
        <v>1</v>
      </c>
      <c r="K328" s="2" t="s">
        <v>4805</v>
      </c>
      <c r="L328" s="2" t="s">
        <v>10</v>
      </c>
      <c r="M328" s="2" t="s">
        <v>4806</v>
      </c>
      <c r="N328" s="2" t="s">
        <v>4806</v>
      </c>
      <c r="O328" s="2"/>
      <c r="P328" s="2" t="s">
        <v>4688</v>
      </c>
      <c r="Q328" s="2" t="s">
        <v>5887</v>
      </c>
    </row>
    <row r="329" spans="1:17" x14ac:dyDescent="0.25">
      <c r="A329" s="2" t="s">
        <v>3227</v>
      </c>
      <c r="B329" s="2" t="s">
        <v>3228</v>
      </c>
      <c r="C329" s="3"/>
      <c r="D329" s="4">
        <v>0</v>
      </c>
      <c r="E329" s="4">
        <v>0</v>
      </c>
      <c r="F329" s="4">
        <v>0</v>
      </c>
      <c r="G329" s="4">
        <v>58.84</v>
      </c>
      <c r="H329" s="2" t="s">
        <v>2229</v>
      </c>
      <c r="I329" s="4">
        <v>27</v>
      </c>
      <c r="J329" s="2" t="b">
        <v>0</v>
      </c>
      <c r="K329" s="2" t="s">
        <v>4805</v>
      </c>
      <c r="L329" s="2" t="s">
        <v>10</v>
      </c>
      <c r="M329" s="2" t="s">
        <v>4806</v>
      </c>
      <c r="N329" s="2" t="s">
        <v>4806</v>
      </c>
      <c r="O329" s="2"/>
      <c r="P329" s="2"/>
      <c r="Q329" s="2"/>
    </row>
    <row r="330" spans="1:17" ht="342" x14ac:dyDescent="0.25">
      <c r="A330" s="2" t="s">
        <v>898</v>
      </c>
      <c r="B330" s="2" t="s">
        <v>899</v>
      </c>
      <c r="C330" s="3" t="s">
        <v>4810</v>
      </c>
      <c r="D330" s="4">
        <v>0</v>
      </c>
      <c r="E330" s="4">
        <v>1</v>
      </c>
      <c r="F330" s="4">
        <v>1</v>
      </c>
      <c r="G330" s="4">
        <v>43.9</v>
      </c>
      <c r="H330" s="2" t="s">
        <v>2229</v>
      </c>
      <c r="I330" s="4">
        <v>19.75</v>
      </c>
      <c r="J330" s="2" t="b">
        <v>1</v>
      </c>
      <c r="K330" s="2" t="s">
        <v>4805</v>
      </c>
      <c r="L330" s="2" t="s">
        <v>10</v>
      </c>
      <c r="M330" s="2" t="s">
        <v>4806</v>
      </c>
      <c r="N330" s="2" t="s">
        <v>4806</v>
      </c>
      <c r="O330" s="2"/>
      <c r="P330" s="2" t="s">
        <v>4688</v>
      </c>
      <c r="Q330" s="2" t="s">
        <v>5888</v>
      </c>
    </row>
    <row r="331" spans="1:17" ht="171" x14ac:dyDescent="0.25">
      <c r="A331" s="2" t="s">
        <v>908</v>
      </c>
      <c r="B331" s="2" t="s">
        <v>909</v>
      </c>
      <c r="C331" s="3" t="s">
        <v>4811</v>
      </c>
      <c r="D331" s="4">
        <v>0</v>
      </c>
      <c r="E331" s="4">
        <v>9</v>
      </c>
      <c r="F331" s="4">
        <v>9</v>
      </c>
      <c r="G331" s="4">
        <v>37.9</v>
      </c>
      <c r="H331" s="2" t="s">
        <v>2222</v>
      </c>
      <c r="I331" s="4">
        <v>20.175000000000001</v>
      </c>
      <c r="J331" s="2" t="b">
        <v>1</v>
      </c>
      <c r="K331" s="2" t="s">
        <v>4805</v>
      </c>
      <c r="L331" s="2" t="s">
        <v>10</v>
      </c>
      <c r="M331" s="2" t="s">
        <v>4806</v>
      </c>
      <c r="N331" s="2" t="s">
        <v>4806</v>
      </c>
      <c r="O331" s="2"/>
      <c r="P331" s="2" t="s">
        <v>4688</v>
      </c>
      <c r="Q331" s="2" t="s">
        <v>5894</v>
      </c>
    </row>
    <row r="332" spans="1:17" ht="185.25" x14ac:dyDescent="0.25">
      <c r="A332" s="2" t="s">
        <v>910</v>
      </c>
      <c r="B332" s="2" t="s">
        <v>911</v>
      </c>
      <c r="C332" s="3" t="s">
        <v>4812</v>
      </c>
      <c r="D332" s="4">
        <v>0</v>
      </c>
      <c r="E332" s="4">
        <v>7</v>
      </c>
      <c r="F332" s="4">
        <v>7</v>
      </c>
      <c r="G332" s="4">
        <v>49.9</v>
      </c>
      <c r="H332" s="2" t="s">
        <v>2222</v>
      </c>
      <c r="I332" s="4">
        <v>25.016999999999999</v>
      </c>
      <c r="J332" s="2" t="b">
        <v>1</v>
      </c>
      <c r="K332" s="2" t="s">
        <v>4805</v>
      </c>
      <c r="L332" s="2" t="s">
        <v>10</v>
      </c>
      <c r="M332" s="2" t="s">
        <v>4806</v>
      </c>
      <c r="N332" s="2" t="s">
        <v>4806</v>
      </c>
      <c r="O332" s="2" t="s">
        <v>2306</v>
      </c>
      <c r="P332" s="2" t="s">
        <v>4688</v>
      </c>
      <c r="Q332" s="2" t="s">
        <v>5895</v>
      </c>
    </row>
    <row r="333" spans="1:17" x14ac:dyDescent="0.25">
      <c r="A333" s="2" t="s">
        <v>3256</v>
      </c>
      <c r="B333" s="2" t="s">
        <v>3257</v>
      </c>
      <c r="C333" s="3"/>
      <c r="D333" s="4">
        <v>0</v>
      </c>
      <c r="E333" s="4">
        <v>0</v>
      </c>
      <c r="F333" s="4">
        <v>0</v>
      </c>
      <c r="G333" s="4">
        <v>4.6500000000000004</v>
      </c>
      <c r="H333" s="2" t="s">
        <v>938</v>
      </c>
      <c r="I333" s="4">
        <v>2.0499999999999998</v>
      </c>
      <c r="J333" s="2" t="b">
        <v>0</v>
      </c>
      <c r="K333" s="2" t="s">
        <v>4813</v>
      </c>
      <c r="L333" s="2" t="s">
        <v>10</v>
      </c>
      <c r="M333" s="2"/>
      <c r="N333" s="2"/>
      <c r="O333" s="2"/>
      <c r="P333" s="2"/>
      <c r="Q333" s="2"/>
    </row>
    <row r="334" spans="1:17" x14ac:dyDescent="0.25">
      <c r="A334" s="2" t="s">
        <v>3258</v>
      </c>
      <c r="B334" s="2" t="s">
        <v>3259</v>
      </c>
      <c r="C334" s="3"/>
      <c r="D334" s="4">
        <v>0</v>
      </c>
      <c r="E334" s="4">
        <v>0</v>
      </c>
      <c r="F334" s="4">
        <v>0</v>
      </c>
      <c r="G334" s="4">
        <v>4.6500000000000004</v>
      </c>
      <c r="H334" s="2" t="s">
        <v>938</v>
      </c>
      <c r="I334" s="4">
        <v>2.0499999999999998</v>
      </c>
      <c r="J334" s="2" t="b">
        <v>0</v>
      </c>
      <c r="K334" s="2" t="s">
        <v>4813</v>
      </c>
      <c r="L334" s="2" t="s">
        <v>10</v>
      </c>
      <c r="M334" s="2"/>
      <c r="N334" s="2"/>
      <c r="O334" s="2"/>
      <c r="P334" s="2"/>
      <c r="Q334" s="2"/>
    </row>
    <row r="335" spans="1:17" x14ac:dyDescent="0.25">
      <c r="A335" s="2" t="s">
        <v>3968</v>
      </c>
      <c r="B335" s="2" t="s">
        <v>3969</v>
      </c>
      <c r="C335" s="3"/>
      <c r="D335" s="4">
        <v>0</v>
      </c>
      <c r="E335" s="4">
        <v>0</v>
      </c>
      <c r="F335" s="4">
        <v>0</v>
      </c>
      <c r="G335" s="4">
        <v>4.6500000000000004</v>
      </c>
      <c r="H335" s="2" t="s">
        <v>938</v>
      </c>
      <c r="I335" s="4">
        <v>2.25</v>
      </c>
      <c r="J335" s="2" t="b">
        <v>0</v>
      </c>
      <c r="K335" s="2" t="s">
        <v>4813</v>
      </c>
      <c r="L335" s="2" t="s">
        <v>10</v>
      </c>
      <c r="M335" s="2"/>
      <c r="N335" s="2"/>
      <c r="O335" s="2"/>
      <c r="P335" s="2"/>
      <c r="Q335" s="2"/>
    </row>
    <row r="336" spans="1:17" x14ac:dyDescent="0.25">
      <c r="A336" s="2" t="s">
        <v>3260</v>
      </c>
      <c r="B336" s="2" t="s">
        <v>3261</v>
      </c>
      <c r="C336" s="3"/>
      <c r="D336" s="4">
        <v>0</v>
      </c>
      <c r="E336" s="4">
        <v>0</v>
      </c>
      <c r="F336" s="4">
        <v>0</v>
      </c>
      <c r="G336" s="4">
        <v>11.97</v>
      </c>
      <c r="H336" s="2" t="s">
        <v>3262</v>
      </c>
      <c r="I336" s="4">
        <v>5.7</v>
      </c>
      <c r="J336" s="2" t="b">
        <v>0</v>
      </c>
      <c r="K336" s="2" t="s">
        <v>4687</v>
      </c>
      <c r="L336" s="2" t="s">
        <v>10</v>
      </c>
      <c r="M336" s="2" t="s">
        <v>4814</v>
      </c>
      <c r="N336" s="2" t="s">
        <v>4745</v>
      </c>
      <c r="O336" s="2"/>
      <c r="P336" s="2"/>
      <c r="Q336" s="2"/>
    </row>
    <row r="337" spans="1:17" x14ac:dyDescent="0.25">
      <c r="A337" s="2" t="s">
        <v>3452</v>
      </c>
      <c r="B337" s="2" t="s">
        <v>3453</v>
      </c>
      <c r="C337" s="3"/>
      <c r="D337" s="4">
        <v>0</v>
      </c>
      <c r="E337" s="4">
        <v>0</v>
      </c>
      <c r="F337" s="4">
        <v>0</v>
      </c>
      <c r="G337" s="4">
        <v>16.45</v>
      </c>
      <c r="H337" s="2" t="s">
        <v>2328</v>
      </c>
      <c r="I337" s="4">
        <v>7.6</v>
      </c>
      <c r="J337" s="2" t="b">
        <v>0</v>
      </c>
      <c r="K337" s="2" t="s">
        <v>4687</v>
      </c>
      <c r="L337" s="2" t="s">
        <v>10</v>
      </c>
      <c r="M337" s="2" t="s">
        <v>4815</v>
      </c>
      <c r="N337" s="2" t="s">
        <v>4710</v>
      </c>
      <c r="O337" s="2"/>
      <c r="P337" s="2"/>
      <c r="Q337" s="2"/>
    </row>
    <row r="338" spans="1:17" ht="199.5" x14ac:dyDescent="0.25">
      <c r="A338" s="2" t="s">
        <v>1085</v>
      </c>
      <c r="B338" s="2" t="s">
        <v>1086</v>
      </c>
      <c r="C338" s="3" t="s">
        <v>4816</v>
      </c>
      <c r="D338" s="4">
        <v>0</v>
      </c>
      <c r="E338" s="4">
        <v>0</v>
      </c>
      <c r="F338" s="4">
        <v>0</v>
      </c>
      <c r="G338" s="4">
        <v>12.5</v>
      </c>
      <c r="H338" s="2" t="s">
        <v>2227</v>
      </c>
      <c r="I338" s="4">
        <v>5.45</v>
      </c>
      <c r="J338" s="2" t="b">
        <v>1</v>
      </c>
      <c r="K338" s="2" t="s">
        <v>4687</v>
      </c>
      <c r="L338" s="2" t="s">
        <v>10</v>
      </c>
      <c r="M338" s="2" t="s">
        <v>4817</v>
      </c>
      <c r="N338" s="2" t="s">
        <v>4762</v>
      </c>
      <c r="O338" s="2" t="s">
        <v>4689</v>
      </c>
      <c r="P338" s="2" t="s">
        <v>4688</v>
      </c>
      <c r="Q338" s="2" t="s">
        <v>5903</v>
      </c>
    </row>
    <row r="339" spans="1:17" x14ac:dyDescent="0.25">
      <c r="A339" s="2" t="s">
        <v>3456</v>
      </c>
      <c r="B339" s="2" t="s">
        <v>3457</v>
      </c>
      <c r="C339" s="3"/>
      <c r="D339" s="4">
        <v>0</v>
      </c>
      <c r="E339" s="4">
        <v>0</v>
      </c>
      <c r="F339" s="4">
        <v>0</v>
      </c>
      <c r="G339" s="4">
        <v>11.9</v>
      </c>
      <c r="H339" s="2" t="s">
        <v>2227</v>
      </c>
      <c r="I339" s="4">
        <v>4.8259999999999996</v>
      </c>
      <c r="J339" s="2" t="b">
        <v>0</v>
      </c>
      <c r="K339" s="2" t="s">
        <v>4687</v>
      </c>
      <c r="L339" s="2" t="s">
        <v>10</v>
      </c>
      <c r="M339" s="2" t="s">
        <v>4817</v>
      </c>
      <c r="N339" s="2" t="s">
        <v>4762</v>
      </c>
      <c r="O339" s="2"/>
      <c r="P339" s="2"/>
      <c r="Q339" s="2"/>
    </row>
    <row r="340" spans="1:17" x14ac:dyDescent="0.25">
      <c r="A340" s="2" t="s">
        <v>3454</v>
      </c>
      <c r="B340" s="2" t="s">
        <v>3455</v>
      </c>
      <c r="C340" s="3"/>
      <c r="D340" s="4">
        <v>0</v>
      </c>
      <c r="E340" s="4">
        <v>0</v>
      </c>
      <c r="F340" s="4">
        <v>0</v>
      </c>
      <c r="G340" s="4">
        <v>12.92</v>
      </c>
      <c r="H340" s="2" t="s">
        <v>2487</v>
      </c>
      <c r="I340" s="4">
        <v>5.85</v>
      </c>
      <c r="J340" s="2" t="b">
        <v>0</v>
      </c>
      <c r="K340" s="2" t="s">
        <v>4687</v>
      </c>
      <c r="L340" s="2" t="s">
        <v>10</v>
      </c>
      <c r="M340" s="2" t="s">
        <v>4817</v>
      </c>
      <c r="N340" s="2" t="s">
        <v>4762</v>
      </c>
      <c r="O340" s="2"/>
      <c r="P340" s="2"/>
      <c r="Q340" s="2"/>
    </row>
    <row r="341" spans="1:17" x14ac:dyDescent="0.25">
      <c r="A341" s="2" t="s">
        <v>4020</v>
      </c>
      <c r="B341" s="2" t="s">
        <v>4021</v>
      </c>
      <c r="C341" s="3"/>
      <c r="D341" s="4">
        <v>0</v>
      </c>
      <c r="E341" s="4">
        <v>0</v>
      </c>
      <c r="F341" s="4">
        <v>0</v>
      </c>
      <c r="G341" s="4">
        <v>6.96</v>
      </c>
      <c r="H341" s="2" t="s">
        <v>3923</v>
      </c>
      <c r="I341" s="4">
        <v>3.19</v>
      </c>
      <c r="J341" s="2" t="b">
        <v>0</v>
      </c>
      <c r="K341" s="2" t="s">
        <v>4687</v>
      </c>
      <c r="L341" s="2" t="s">
        <v>10</v>
      </c>
      <c r="M341" s="2" t="s">
        <v>4818</v>
      </c>
      <c r="N341" s="2" t="s">
        <v>4819</v>
      </c>
      <c r="O341" s="2"/>
      <c r="P341" s="2"/>
      <c r="Q341" s="2"/>
    </row>
    <row r="342" spans="1:17" x14ac:dyDescent="0.25">
      <c r="A342" s="2" t="s">
        <v>4373</v>
      </c>
      <c r="B342" s="2" t="s">
        <v>4374</v>
      </c>
      <c r="C342" s="3"/>
      <c r="D342" s="4">
        <v>0</v>
      </c>
      <c r="E342" s="4">
        <v>0</v>
      </c>
      <c r="F342" s="4">
        <v>0</v>
      </c>
      <c r="G342" s="4">
        <v>11.2</v>
      </c>
      <c r="H342" s="2" t="s">
        <v>2218</v>
      </c>
      <c r="I342" s="4">
        <v>6.5</v>
      </c>
      <c r="J342" s="2" t="b">
        <v>0</v>
      </c>
      <c r="K342" s="2" t="s">
        <v>4716</v>
      </c>
      <c r="L342" s="2" t="s">
        <v>10</v>
      </c>
      <c r="M342" s="2"/>
      <c r="N342" s="2" t="s">
        <v>4819</v>
      </c>
      <c r="O342" s="2" t="s">
        <v>4719</v>
      </c>
      <c r="P342" s="2" t="s">
        <v>4688</v>
      </c>
      <c r="Q342" s="2"/>
    </row>
    <row r="343" spans="1:17" ht="228" x14ac:dyDescent="0.25">
      <c r="A343" s="2" t="s">
        <v>1133</v>
      </c>
      <c r="B343" s="2" t="s">
        <v>1134</v>
      </c>
      <c r="C343" s="3" t="s">
        <v>5308</v>
      </c>
      <c r="D343" s="4">
        <v>0</v>
      </c>
      <c r="E343" s="4">
        <v>2</v>
      </c>
      <c r="F343" s="4">
        <v>2</v>
      </c>
      <c r="G343" s="4">
        <v>21.4</v>
      </c>
      <c r="H343" s="2" t="s">
        <v>23</v>
      </c>
      <c r="I343" s="4">
        <v>8</v>
      </c>
      <c r="J343" s="2" t="b">
        <v>1</v>
      </c>
      <c r="K343" s="2" t="s">
        <v>4709</v>
      </c>
      <c r="L343" s="2" t="s">
        <v>10</v>
      </c>
      <c r="M343" s="2"/>
      <c r="N343" s="2" t="s">
        <v>4820</v>
      </c>
      <c r="O343" s="2" t="s">
        <v>4689</v>
      </c>
      <c r="P343" s="2" t="s">
        <v>4695</v>
      </c>
      <c r="Q343" s="2" t="s">
        <v>5619</v>
      </c>
    </row>
    <row r="344" spans="1:17" x14ac:dyDescent="0.25">
      <c r="A344" s="2" t="s">
        <v>3235</v>
      </c>
      <c r="B344" s="2" t="s">
        <v>3236</v>
      </c>
      <c r="C344" s="3"/>
      <c r="D344" s="4">
        <v>0</v>
      </c>
      <c r="E344" s="4">
        <v>0</v>
      </c>
      <c r="F344" s="4">
        <v>0</v>
      </c>
      <c r="G344" s="4">
        <v>7.35</v>
      </c>
      <c r="H344" s="2" t="s">
        <v>2217</v>
      </c>
      <c r="I344" s="4">
        <v>3.45</v>
      </c>
      <c r="J344" s="2" t="b">
        <v>0</v>
      </c>
      <c r="K344" s="2" t="s">
        <v>4716</v>
      </c>
      <c r="L344" s="2" t="s">
        <v>10</v>
      </c>
      <c r="M344" s="2" t="s">
        <v>4821</v>
      </c>
      <c r="N344" s="2" t="s">
        <v>4822</v>
      </c>
      <c r="O344" s="2" t="s">
        <v>4719</v>
      </c>
      <c r="P344" s="2" t="s">
        <v>4688</v>
      </c>
      <c r="Q344" s="2"/>
    </row>
    <row r="345" spans="1:17" x14ac:dyDescent="0.25">
      <c r="A345" s="2" t="s">
        <v>3891</v>
      </c>
      <c r="B345" s="2" t="s">
        <v>3892</v>
      </c>
      <c r="C345" s="3"/>
      <c r="D345" s="4">
        <v>0</v>
      </c>
      <c r="E345" s="4">
        <v>0</v>
      </c>
      <c r="F345" s="4">
        <v>0</v>
      </c>
      <c r="G345" s="4">
        <v>6.98</v>
      </c>
      <c r="H345" s="2" t="s">
        <v>2217</v>
      </c>
      <c r="I345" s="4">
        <v>3.05</v>
      </c>
      <c r="J345" s="2" t="b">
        <v>0</v>
      </c>
      <c r="K345" s="2" t="s">
        <v>4709</v>
      </c>
      <c r="L345" s="2" t="s">
        <v>10</v>
      </c>
      <c r="M345" s="2" t="s">
        <v>4823</v>
      </c>
      <c r="N345" s="2" t="s">
        <v>4822</v>
      </c>
      <c r="O345" s="2" t="s">
        <v>4689</v>
      </c>
      <c r="P345" s="2" t="s">
        <v>4688</v>
      </c>
      <c r="Q345" s="2"/>
    </row>
    <row r="346" spans="1:17" x14ac:dyDescent="0.25">
      <c r="A346" s="2" t="s">
        <v>4014</v>
      </c>
      <c r="B346" s="2" t="s">
        <v>4015</v>
      </c>
      <c r="C346" s="3"/>
      <c r="D346" s="4">
        <v>0</v>
      </c>
      <c r="E346" s="4">
        <v>0</v>
      </c>
      <c r="F346" s="4">
        <v>0</v>
      </c>
      <c r="G346" s="4">
        <v>16.87</v>
      </c>
      <c r="H346" s="2" t="s">
        <v>4016</v>
      </c>
      <c r="I346" s="4">
        <v>8</v>
      </c>
      <c r="J346" s="2" t="b">
        <v>0</v>
      </c>
      <c r="K346" s="2" t="s">
        <v>4709</v>
      </c>
      <c r="L346" s="2" t="s">
        <v>10</v>
      </c>
      <c r="M346" s="2" t="s">
        <v>4824</v>
      </c>
      <c r="N346" s="2" t="s">
        <v>4822</v>
      </c>
      <c r="O346" s="2" t="s">
        <v>4689</v>
      </c>
      <c r="P346" s="2" t="s">
        <v>4688</v>
      </c>
      <c r="Q346" s="2"/>
    </row>
    <row r="347" spans="1:17" x14ac:dyDescent="0.25">
      <c r="A347" s="2" t="s">
        <v>4032</v>
      </c>
      <c r="B347" s="2" t="s">
        <v>4033</v>
      </c>
      <c r="C347" s="3"/>
      <c r="D347" s="4">
        <v>0</v>
      </c>
      <c r="E347" s="4">
        <v>0</v>
      </c>
      <c r="F347" s="4">
        <v>0</v>
      </c>
      <c r="G347" s="4">
        <v>12.63</v>
      </c>
      <c r="H347" s="2" t="s">
        <v>4034</v>
      </c>
      <c r="I347" s="4">
        <v>5.7</v>
      </c>
      <c r="J347" s="2" t="b">
        <v>0</v>
      </c>
      <c r="K347" s="2" t="s">
        <v>4709</v>
      </c>
      <c r="L347" s="2" t="s">
        <v>10</v>
      </c>
      <c r="M347" s="2" t="s">
        <v>4825</v>
      </c>
      <c r="N347" s="2" t="s">
        <v>4822</v>
      </c>
      <c r="O347" s="2" t="s">
        <v>4689</v>
      </c>
      <c r="P347" s="2" t="s">
        <v>4688</v>
      </c>
      <c r="Q347" s="2"/>
    </row>
    <row r="348" spans="1:17" x14ac:dyDescent="0.25">
      <c r="A348" s="2" t="s">
        <v>4154</v>
      </c>
      <c r="B348" s="2" t="s">
        <v>4155</v>
      </c>
      <c r="C348" s="3"/>
      <c r="D348" s="4">
        <v>0</v>
      </c>
      <c r="E348" s="4">
        <v>0</v>
      </c>
      <c r="F348" s="4">
        <v>0</v>
      </c>
      <c r="G348" s="4">
        <v>8.94</v>
      </c>
      <c r="H348" s="2" t="s">
        <v>2217</v>
      </c>
      <c r="I348" s="4">
        <v>3.8</v>
      </c>
      <c r="J348" s="2" t="b">
        <v>0</v>
      </c>
      <c r="K348" s="2" t="s">
        <v>4716</v>
      </c>
      <c r="L348" s="2" t="s">
        <v>10</v>
      </c>
      <c r="M348" s="2" t="s">
        <v>4826</v>
      </c>
      <c r="N348" s="2" t="s">
        <v>4822</v>
      </c>
      <c r="O348" s="2" t="s">
        <v>4719</v>
      </c>
      <c r="P348" s="2" t="s">
        <v>4688</v>
      </c>
      <c r="Q348" s="2"/>
    </row>
    <row r="349" spans="1:17" x14ac:dyDescent="0.25">
      <c r="A349" s="2" t="s">
        <v>4253</v>
      </c>
      <c r="B349" s="2" t="s">
        <v>4254</v>
      </c>
      <c r="C349" s="3"/>
      <c r="D349" s="4">
        <v>0</v>
      </c>
      <c r="E349" s="4">
        <v>0</v>
      </c>
      <c r="F349" s="4">
        <v>0</v>
      </c>
      <c r="G349" s="4">
        <v>9.94</v>
      </c>
      <c r="H349" s="2" t="s">
        <v>2217</v>
      </c>
      <c r="I349" s="4">
        <v>4.2</v>
      </c>
      <c r="J349" s="2" t="b">
        <v>0</v>
      </c>
      <c r="K349" s="2" t="s">
        <v>4716</v>
      </c>
      <c r="L349" s="2" t="s">
        <v>10</v>
      </c>
      <c r="M349" s="2" t="s">
        <v>4827</v>
      </c>
      <c r="N349" s="2" t="s">
        <v>4822</v>
      </c>
      <c r="O349" s="2" t="s">
        <v>4719</v>
      </c>
      <c r="P349" s="2" t="s">
        <v>4688</v>
      </c>
      <c r="Q349" s="2"/>
    </row>
    <row r="350" spans="1:17" ht="213.75" x14ac:dyDescent="0.25">
      <c r="A350" s="2" t="s">
        <v>62</v>
      </c>
      <c r="B350" s="2" t="s">
        <v>63</v>
      </c>
      <c r="C350" s="3" t="s">
        <v>2389</v>
      </c>
      <c r="D350" s="4">
        <v>0</v>
      </c>
      <c r="E350" s="4">
        <v>11</v>
      </c>
      <c r="F350" s="4">
        <v>11</v>
      </c>
      <c r="G350" s="4">
        <v>29.9</v>
      </c>
      <c r="H350" s="2" t="s">
        <v>2230</v>
      </c>
      <c r="I350" s="4">
        <v>13.85</v>
      </c>
      <c r="J350" s="2" t="b">
        <v>1</v>
      </c>
      <c r="K350" s="2" t="s">
        <v>4716</v>
      </c>
      <c r="L350" s="2" t="s">
        <v>10</v>
      </c>
      <c r="M350" s="2" t="s">
        <v>4828</v>
      </c>
      <c r="N350" s="2" t="s">
        <v>4741</v>
      </c>
      <c r="O350" s="2" t="s">
        <v>4719</v>
      </c>
      <c r="P350" s="2" t="s">
        <v>4688</v>
      </c>
      <c r="Q350" s="2" t="s">
        <v>5680</v>
      </c>
    </row>
    <row r="351" spans="1:17" x14ac:dyDescent="0.25">
      <c r="A351" s="2" t="s">
        <v>2395</v>
      </c>
      <c r="B351" s="2" t="s">
        <v>2396</v>
      </c>
      <c r="C351" s="3"/>
      <c r="D351" s="4">
        <v>0</v>
      </c>
      <c r="E351" s="4">
        <v>0</v>
      </c>
      <c r="F351" s="4">
        <v>0</v>
      </c>
      <c r="G351" s="4">
        <v>19.41</v>
      </c>
      <c r="H351" s="2" t="s">
        <v>2394</v>
      </c>
      <c r="I351" s="4">
        <v>9.1999999999999993</v>
      </c>
      <c r="J351" s="2" t="b">
        <v>0</v>
      </c>
      <c r="K351" s="2" t="s">
        <v>4709</v>
      </c>
      <c r="L351" s="2" t="s">
        <v>10</v>
      </c>
      <c r="M351" s="2" t="s">
        <v>4828</v>
      </c>
      <c r="N351" s="2" t="s">
        <v>4741</v>
      </c>
      <c r="O351" s="2" t="s">
        <v>4689</v>
      </c>
      <c r="P351" s="2" t="s">
        <v>4688</v>
      </c>
      <c r="Q351" s="2"/>
    </row>
    <row r="352" spans="1:17" x14ac:dyDescent="0.25">
      <c r="A352" s="2" t="s">
        <v>2392</v>
      </c>
      <c r="B352" s="2" t="s">
        <v>2393</v>
      </c>
      <c r="C352" s="3"/>
      <c r="D352" s="4">
        <v>0</v>
      </c>
      <c r="E352" s="4">
        <v>0</v>
      </c>
      <c r="F352" s="4">
        <v>0</v>
      </c>
      <c r="G352" s="4">
        <v>23.73</v>
      </c>
      <c r="H352" s="2" t="s">
        <v>2394</v>
      </c>
      <c r="I352" s="4">
        <v>11</v>
      </c>
      <c r="J352" s="2" t="b">
        <v>0</v>
      </c>
      <c r="K352" s="2" t="s">
        <v>4716</v>
      </c>
      <c r="L352" s="2" t="s">
        <v>10</v>
      </c>
      <c r="M352" s="2" t="s">
        <v>4828</v>
      </c>
      <c r="N352" s="2" t="s">
        <v>4741</v>
      </c>
      <c r="O352" s="2" t="s">
        <v>4719</v>
      </c>
      <c r="P352" s="2" t="s">
        <v>4688</v>
      </c>
      <c r="Q352" s="2"/>
    </row>
    <row r="353" spans="1:17" x14ac:dyDescent="0.25">
      <c r="A353" s="2" t="s">
        <v>2399</v>
      </c>
      <c r="B353" s="2" t="s">
        <v>2400</v>
      </c>
      <c r="C353" s="3"/>
      <c r="D353" s="4">
        <v>0</v>
      </c>
      <c r="E353" s="4">
        <v>0</v>
      </c>
      <c r="F353" s="4">
        <v>0</v>
      </c>
      <c r="G353" s="4">
        <v>33.53</v>
      </c>
      <c r="H353" s="2" t="s">
        <v>2238</v>
      </c>
      <c r="I353" s="4">
        <v>15.9</v>
      </c>
      <c r="J353" s="2" t="b">
        <v>0</v>
      </c>
      <c r="K353" s="2" t="s">
        <v>4716</v>
      </c>
      <c r="L353" s="2" t="s">
        <v>10</v>
      </c>
      <c r="M353" s="2" t="s">
        <v>4828</v>
      </c>
      <c r="N353" s="2" t="s">
        <v>4741</v>
      </c>
      <c r="O353" s="2" t="s">
        <v>4719</v>
      </c>
      <c r="P353" s="2" t="s">
        <v>4688</v>
      </c>
      <c r="Q353" s="2"/>
    </row>
    <row r="354" spans="1:17" x14ac:dyDescent="0.25">
      <c r="A354" s="2" t="s">
        <v>2375</v>
      </c>
      <c r="B354" s="2" t="s">
        <v>2376</v>
      </c>
      <c r="C354" s="3"/>
      <c r="D354" s="4">
        <v>0</v>
      </c>
      <c r="E354" s="4">
        <v>0</v>
      </c>
      <c r="F354" s="4">
        <v>0</v>
      </c>
      <c r="G354" s="4">
        <v>37.799999999999997</v>
      </c>
      <c r="H354" s="2" t="s">
        <v>2370</v>
      </c>
      <c r="I354" s="4">
        <v>17.5</v>
      </c>
      <c r="J354" s="2" t="b">
        <v>0</v>
      </c>
      <c r="K354" s="2" t="s">
        <v>4716</v>
      </c>
      <c r="L354" s="2" t="s">
        <v>10</v>
      </c>
      <c r="M354" s="2" t="s">
        <v>4828</v>
      </c>
      <c r="N354" s="2" t="s">
        <v>4741</v>
      </c>
      <c r="O354" s="2" t="s">
        <v>4719</v>
      </c>
      <c r="P354" s="2" t="s">
        <v>4688</v>
      </c>
      <c r="Q354" s="2"/>
    </row>
    <row r="355" spans="1:17" x14ac:dyDescent="0.25">
      <c r="A355" s="2" t="s">
        <v>2403</v>
      </c>
      <c r="B355" s="2" t="s">
        <v>2404</v>
      </c>
      <c r="C355" s="3"/>
      <c r="D355" s="4">
        <v>0</v>
      </c>
      <c r="E355" s="4">
        <v>0</v>
      </c>
      <c r="F355" s="4">
        <v>0</v>
      </c>
      <c r="G355" s="4">
        <v>14.7</v>
      </c>
      <c r="H355" s="2" t="s">
        <v>2218</v>
      </c>
      <c r="I355" s="4">
        <v>8.5</v>
      </c>
      <c r="J355" s="2" t="b">
        <v>0</v>
      </c>
      <c r="K355" s="2" t="s">
        <v>2308</v>
      </c>
      <c r="L355" s="2" t="s">
        <v>10</v>
      </c>
      <c r="M355" s="2" t="s">
        <v>4828</v>
      </c>
      <c r="N355" s="2" t="s">
        <v>4741</v>
      </c>
      <c r="O355" s="2" t="s">
        <v>2306</v>
      </c>
      <c r="P355" s="2" t="s">
        <v>4688</v>
      </c>
      <c r="Q355" s="2"/>
    </row>
    <row r="356" spans="1:17" x14ac:dyDescent="0.25">
      <c r="A356" s="2" t="s">
        <v>2407</v>
      </c>
      <c r="B356" s="2" t="s">
        <v>2408</v>
      </c>
      <c r="C356" s="3"/>
      <c r="D356" s="4">
        <v>0</v>
      </c>
      <c r="E356" s="4">
        <v>0</v>
      </c>
      <c r="F356" s="4">
        <v>0</v>
      </c>
      <c r="G356" s="4">
        <v>7.85</v>
      </c>
      <c r="H356" s="2" t="s">
        <v>2218</v>
      </c>
      <c r="I356" s="4">
        <v>4.5199999999999996</v>
      </c>
      <c r="J356" s="2" t="b">
        <v>0</v>
      </c>
      <c r="K356" s="2" t="s">
        <v>4716</v>
      </c>
      <c r="L356" s="2" t="s">
        <v>10</v>
      </c>
      <c r="M356" s="2" t="s">
        <v>4828</v>
      </c>
      <c r="N356" s="2" t="s">
        <v>4741</v>
      </c>
      <c r="O356" s="2" t="s">
        <v>4719</v>
      </c>
      <c r="P356" s="2" t="s">
        <v>4688</v>
      </c>
      <c r="Q356" s="2"/>
    </row>
    <row r="357" spans="1:17" x14ac:dyDescent="0.25">
      <c r="A357" s="2" t="s">
        <v>2405</v>
      </c>
      <c r="B357" s="2" t="s">
        <v>2406</v>
      </c>
      <c r="C357" s="3"/>
      <c r="D357" s="4">
        <v>0</v>
      </c>
      <c r="E357" s="4">
        <v>0</v>
      </c>
      <c r="F357" s="4">
        <v>0</v>
      </c>
      <c r="G357" s="4">
        <v>15.8</v>
      </c>
      <c r="H357" s="2" t="s">
        <v>2218</v>
      </c>
      <c r="I357" s="4">
        <v>8.76</v>
      </c>
      <c r="J357" s="2" t="b">
        <v>0</v>
      </c>
      <c r="K357" s="2" t="s">
        <v>4716</v>
      </c>
      <c r="L357" s="2" t="s">
        <v>10</v>
      </c>
      <c r="M357" s="2" t="s">
        <v>4828</v>
      </c>
      <c r="N357" s="2" t="s">
        <v>4741</v>
      </c>
      <c r="O357" s="2" t="s">
        <v>4719</v>
      </c>
      <c r="P357" s="2" t="s">
        <v>4688</v>
      </c>
      <c r="Q357" s="2"/>
    </row>
    <row r="358" spans="1:17" x14ac:dyDescent="0.25">
      <c r="A358" s="2" t="s">
        <v>2401</v>
      </c>
      <c r="B358" s="2" t="s">
        <v>2402</v>
      </c>
      <c r="C358" s="3"/>
      <c r="D358" s="4">
        <v>0</v>
      </c>
      <c r="E358" s="4">
        <v>0</v>
      </c>
      <c r="F358" s="4">
        <v>0</v>
      </c>
      <c r="G358" s="4">
        <v>7.6</v>
      </c>
      <c r="H358" s="2" t="s">
        <v>2218</v>
      </c>
      <c r="I358" s="4">
        <v>4.3899999999999997</v>
      </c>
      <c r="J358" s="2" t="b">
        <v>0</v>
      </c>
      <c r="K358" s="2" t="s">
        <v>2308</v>
      </c>
      <c r="L358" s="2" t="s">
        <v>10</v>
      </c>
      <c r="M358" s="2" t="s">
        <v>4828</v>
      </c>
      <c r="N358" s="2" t="s">
        <v>4741</v>
      </c>
      <c r="O358" s="2" t="s">
        <v>2306</v>
      </c>
      <c r="P358" s="2" t="s">
        <v>4688</v>
      </c>
      <c r="Q358" s="2"/>
    </row>
    <row r="359" spans="1:17" ht="285" x14ac:dyDescent="0.25">
      <c r="A359" s="2" t="s">
        <v>176</v>
      </c>
      <c r="B359" s="2" t="s">
        <v>177</v>
      </c>
      <c r="C359" s="3" t="s">
        <v>6142</v>
      </c>
      <c r="D359" s="4">
        <v>0</v>
      </c>
      <c r="E359" s="4">
        <v>0</v>
      </c>
      <c r="F359" s="4">
        <v>0</v>
      </c>
      <c r="G359" s="4">
        <v>13.5</v>
      </c>
      <c r="H359" s="2" t="s">
        <v>175</v>
      </c>
      <c r="I359" s="4">
        <v>6.25</v>
      </c>
      <c r="J359" s="2" t="b">
        <v>1</v>
      </c>
      <c r="K359" s="2" t="s">
        <v>4716</v>
      </c>
      <c r="L359" s="2" t="s">
        <v>10</v>
      </c>
      <c r="M359" s="2" t="s">
        <v>4829</v>
      </c>
      <c r="N359" s="2" t="s">
        <v>4745</v>
      </c>
      <c r="O359" s="2" t="s">
        <v>4719</v>
      </c>
      <c r="P359" s="2" t="s">
        <v>4688</v>
      </c>
      <c r="Q359" s="2" t="s">
        <v>5702</v>
      </c>
    </row>
    <row r="360" spans="1:17" x14ac:dyDescent="0.25">
      <c r="A360" s="2" t="s">
        <v>2799</v>
      </c>
      <c r="B360" s="2" t="s">
        <v>2800</v>
      </c>
      <c r="C360" s="3"/>
      <c r="D360" s="4">
        <v>0</v>
      </c>
      <c r="E360" s="4">
        <v>0</v>
      </c>
      <c r="F360" s="4">
        <v>0</v>
      </c>
      <c r="G360" s="4">
        <v>5</v>
      </c>
      <c r="H360" s="2" t="s">
        <v>2225</v>
      </c>
      <c r="I360" s="4">
        <v>2.3199999999999998</v>
      </c>
      <c r="J360" s="2" t="b">
        <v>0</v>
      </c>
      <c r="K360" s="2" t="s">
        <v>4709</v>
      </c>
      <c r="L360" s="2" t="s">
        <v>10</v>
      </c>
      <c r="M360" s="2" t="s">
        <v>4751</v>
      </c>
      <c r="N360" s="2" t="s">
        <v>4752</v>
      </c>
      <c r="O360" s="2" t="s">
        <v>4689</v>
      </c>
      <c r="P360" s="2" t="s">
        <v>4688</v>
      </c>
      <c r="Q360" s="2"/>
    </row>
    <row r="361" spans="1:17" x14ac:dyDescent="0.25">
      <c r="A361" s="2" t="s">
        <v>2352</v>
      </c>
      <c r="B361" s="2" t="s">
        <v>2353</v>
      </c>
      <c r="C361" s="3"/>
      <c r="D361" s="4">
        <v>0</v>
      </c>
      <c r="E361" s="4">
        <v>0</v>
      </c>
      <c r="F361" s="4">
        <v>0</v>
      </c>
      <c r="G361" s="4">
        <v>9.9499999999999993</v>
      </c>
      <c r="H361" s="2" t="s">
        <v>2354</v>
      </c>
      <c r="I361" s="4">
        <v>4.5999999999999996</v>
      </c>
      <c r="J361" s="2" t="b">
        <v>0</v>
      </c>
      <c r="K361" s="2" t="s">
        <v>4716</v>
      </c>
      <c r="L361" s="2" t="s">
        <v>10</v>
      </c>
      <c r="M361" s="2" t="s">
        <v>4830</v>
      </c>
      <c r="N361" s="2" t="s">
        <v>4745</v>
      </c>
      <c r="O361" s="2" t="s">
        <v>4719</v>
      </c>
      <c r="P361" s="2" t="s">
        <v>4688</v>
      </c>
      <c r="Q361" s="2"/>
    </row>
    <row r="362" spans="1:17" x14ac:dyDescent="0.25">
      <c r="A362" s="2" t="s">
        <v>2884</v>
      </c>
      <c r="B362" s="2" t="s">
        <v>2885</v>
      </c>
      <c r="C362" s="3"/>
      <c r="D362" s="4">
        <v>0</v>
      </c>
      <c r="E362" s="4">
        <v>0</v>
      </c>
      <c r="F362" s="4">
        <v>0</v>
      </c>
      <c r="G362" s="4">
        <v>12.9</v>
      </c>
      <c r="H362" s="2" t="s">
        <v>2886</v>
      </c>
      <c r="I362" s="4">
        <v>5.5</v>
      </c>
      <c r="J362" s="2" t="b">
        <v>0</v>
      </c>
      <c r="K362" s="2" t="s">
        <v>4716</v>
      </c>
      <c r="L362" s="2" t="s">
        <v>10</v>
      </c>
      <c r="M362" s="2" t="s">
        <v>4831</v>
      </c>
      <c r="N362" s="2" t="s">
        <v>4745</v>
      </c>
      <c r="O362" s="2" t="s">
        <v>4719</v>
      </c>
      <c r="P362" s="2" t="s">
        <v>4688</v>
      </c>
      <c r="Q362" s="2"/>
    </row>
    <row r="363" spans="1:17" x14ac:dyDescent="0.25">
      <c r="A363" s="2" t="s">
        <v>2925</v>
      </c>
      <c r="B363" s="2" t="s">
        <v>2926</v>
      </c>
      <c r="C363" s="3"/>
      <c r="D363" s="4">
        <v>0</v>
      </c>
      <c r="E363" s="4">
        <v>0</v>
      </c>
      <c r="F363" s="4">
        <v>0</v>
      </c>
      <c r="G363" s="4">
        <v>13.15</v>
      </c>
      <c r="H363" s="2" t="s">
        <v>2218</v>
      </c>
      <c r="I363" s="4">
        <v>7.63</v>
      </c>
      <c r="J363" s="2" t="b">
        <v>0</v>
      </c>
      <c r="K363" s="2" t="s">
        <v>4709</v>
      </c>
      <c r="L363" s="2" t="s">
        <v>10</v>
      </c>
      <c r="M363" s="2" t="s">
        <v>4832</v>
      </c>
      <c r="N363" s="2" t="s">
        <v>4741</v>
      </c>
      <c r="O363" s="2" t="s">
        <v>4689</v>
      </c>
      <c r="P363" s="2" t="s">
        <v>4695</v>
      </c>
      <c r="Q363" s="2"/>
    </row>
    <row r="364" spans="1:17" x14ac:dyDescent="0.25">
      <c r="A364" s="2" t="s">
        <v>592</v>
      </c>
      <c r="B364" s="2" t="s">
        <v>593</v>
      </c>
      <c r="C364" s="3"/>
      <c r="D364" s="4">
        <v>0</v>
      </c>
      <c r="E364" s="4">
        <v>0</v>
      </c>
      <c r="F364" s="4">
        <v>0</v>
      </c>
      <c r="G364" s="4">
        <v>20.3</v>
      </c>
      <c r="H364" s="2" t="s">
        <v>2231</v>
      </c>
      <c r="I364" s="4">
        <v>9.1199999999999992</v>
      </c>
      <c r="J364" s="2" t="b">
        <v>1</v>
      </c>
      <c r="K364" s="2" t="s">
        <v>4709</v>
      </c>
      <c r="L364" s="2" t="s">
        <v>10</v>
      </c>
      <c r="M364" s="2" t="s">
        <v>4832</v>
      </c>
      <c r="N364" s="2" t="s">
        <v>4741</v>
      </c>
      <c r="O364" s="2" t="s">
        <v>4689</v>
      </c>
      <c r="P364" s="2" t="s">
        <v>4688</v>
      </c>
      <c r="Q364" s="2"/>
    </row>
    <row r="365" spans="1:17" x14ac:dyDescent="0.25">
      <c r="A365" s="2" t="s">
        <v>2929</v>
      </c>
      <c r="B365" s="2" t="s">
        <v>2930</v>
      </c>
      <c r="C365" s="3"/>
      <c r="D365" s="4">
        <v>0</v>
      </c>
      <c r="E365" s="4">
        <v>0</v>
      </c>
      <c r="F365" s="4">
        <v>0</v>
      </c>
      <c r="G365" s="4">
        <v>12.25</v>
      </c>
      <c r="H365" s="2" t="s">
        <v>2218</v>
      </c>
      <c r="I365" s="4">
        <v>7.07</v>
      </c>
      <c r="J365" s="2" t="b">
        <v>0</v>
      </c>
      <c r="K365" s="2" t="s">
        <v>2308</v>
      </c>
      <c r="L365" s="2" t="s">
        <v>10</v>
      </c>
      <c r="M365" s="2" t="s">
        <v>4832</v>
      </c>
      <c r="N365" s="2" t="s">
        <v>4741</v>
      </c>
      <c r="O365" s="2" t="s">
        <v>2306</v>
      </c>
      <c r="P365" s="2" t="s">
        <v>4695</v>
      </c>
      <c r="Q365" s="2"/>
    </row>
    <row r="366" spans="1:17" x14ac:dyDescent="0.25">
      <c r="A366" s="2" t="s">
        <v>594</v>
      </c>
      <c r="B366" s="2" t="s">
        <v>595</v>
      </c>
      <c r="C366" s="3"/>
      <c r="D366" s="4">
        <v>0</v>
      </c>
      <c r="E366" s="4">
        <v>0</v>
      </c>
      <c r="F366" s="4">
        <v>0</v>
      </c>
      <c r="G366" s="4">
        <v>20.3</v>
      </c>
      <c r="H366" s="2" t="s">
        <v>2231</v>
      </c>
      <c r="I366" s="4">
        <v>9.1199999999999992</v>
      </c>
      <c r="J366" s="2" t="b">
        <v>1</v>
      </c>
      <c r="K366" s="2" t="s">
        <v>2308</v>
      </c>
      <c r="L366" s="2" t="s">
        <v>10</v>
      </c>
      <c r="M366" s="2" t="s">
        <v>4832</v>
      </c>
      <c r="N366" s="2" t="s">
        <v>4741</v>
      </c>
      <c r="O366" s="2" t="s">
        <v>2306</v>
      </c>
      <c r="P366" s="2" t="s">
        <v>4688</v>
      </c>
      <c r="Q366" s="2"/>
    </row>
    <row r="367" spans="1:17" x14ac:dyDescent="0.25">
      <c r="A367" s="2" t="s">
        <v>596</v>
      </c>
      <c r="B367" s="2" t="s">
        <v>597</v>
      </c>
      <c r="C367" s="3"/>
      <c r="D367" s="4">
        <v>0</v>
      </c>
      <c r="E367" s="4">
        <v>50</v>
      </c>
      <c r="F367" s="4">
        <v>51</v>
      </c>
      <c r="G367" s="4">
        <v>23.5</v>
      </c>
      <c r="H367" s="2" t="s">
        <v>2232</v>
      </c>
      <c r="I367" s="4">
        <v>11.7</v>
      </c>
      <c r="J367" s="2" t="b">
        <v>1</v>
      </c>
      <c r="K367" s="2" t="s">
        <v>4709</v>
      </c>
      <c r="L367" s="2" t="s">
        <v>10</v>
      </c>
      <c r="M367" s="2" t="s">
        <v>4832</v>
      </c>
      <c r="N367" s="2" t="s">
        <v>4741</v>
      </c>
      <c r="O367" s="2" t="s">
        <v>4689</v>
      </c>
      <c r="P367" s="2" t="s">
        <v>4688</v>
      </c>
      <c r="Q367" s="2"/>
    </row>
    <row r="368" spans="1:17" x14ac:dyDescent="0.25">
      <c r="A368" s="2" t="s">
        <v>598</v>
      </c>
      <c r="B368" s="2" t="s">
        <v>599</v>
      </c>
      <c r="C368" s="3"/>
      <c r="D368" s="4">
        <v>0</v>
      </c>
      <c r="E368" s="4">
        <v>0</v>
      </c>
      <c r="F368" s="4">
        <v>0</v>
      </c>
      <c r="G368" s="4">
        <v>23.5</v>
      </c>
      <c r="H368" s="2" t="s">
        <v>2232</v>
      </c>
      <c r="I368" s="4">
        <v>11.7</v>
      </c>
      <c r="J368" s="2" t="b">
        <v>1</v>
      </c>
      <c r="K368" s="2" t="s">
        <v>2308</v>
      </c>
      <c r="L368" s="2" t="s">
        <v>10</v>
      </c>
      <c r="M368" s="2" t="s">
        <v>4832</v>
      </c>
      <c r="N368" s="2" t="s">
        <v>4741</v>
      </c>
      <c r="O368" s="2" t="s">
        <v>2306</v>
      </c>
      <c r="P368" s="2" t="s">
        <v>4688</v>
      </c>
      <c r="Q368" s="2"/>
    </row>
    <row r="369" spans="1:17" x14ac:dyDescent="0.25">
      <c r="A369" s="2" t="s">
        <v>2943</v>
      </c>
      <c r="B369" s="2" t="s">
        <v>2944</v>
      </c>
      <c r="C369" s="3"/>
      <c r="D369" s="4">
        <v>0</v>
      </c>
      <c r="E369" s="4">
        <v>0</v>
      </c>
      <c r="F369" s="4">
        <v>0</v>
      </c>
      <c r="G369" s="4">
        <v>19.8</v>
      </c>
      <c r="H369" s="2" t="s">
        <v>2218</v>
      </c>
      <c r="I369" s="4">
        <v>9.36</v>
      </c>
      <c r="J369" s="2" t="b">
        <v>0</v>
      </c>
      <c r="K369" s="2" t="s">
        <v>4709</v>
      </c>
      <c r="L369" s="2" t="s">
        <v>10</v>
      </c>
      <c r="M369" s="2" t="s">
        <v>4740</v>
      </c>
      <c r="N369" s="2" t="s">
        <v>4741</v>
      </c>
      <c r="O369" s="2" t="s">
        <v>4689</v>
      </c>
      <c r="P369" s="2" t="s">
        <v>4688</v>
      </c>
      <c r="Q369" s="2"/>
    </row>
    <row r="370" spans="1:17" x14ac:dyDescent="0.25">
      <c r="A370" s="2" t="s">
        <v>2945</v>
      </c>
      <c r="B370" s="2" t="s">
        <v>2946</v>
      </c>
      <c r="C370" s="3"/>
      <c r="D370" s="4">
        <v>0</v>
      </c>
      <c r="E370" s="4">
        <v>0</v>
      </c>
      <c r="F370" s="4">
        <v>0</v>
      </c>
      <c r="G370" s="4">
        <v>17.2</v>
      </c>
      <c r="H370" s="2" t="s">
        <v>2218</v>
      </c>
      <c r="I370" s="4">
        <v>7.96</v>
      </c>
      <c r="J370" s="2" t="b">
        <v>0</v>
      </c>
      <c r="K370" s="2" t="s">
        <v>2308</v>
      </c>
      <c r="L370" s="2" t="s">
        <v>10</v>
      </c>
      <c r="M370" s="2" t="s">
        <v>4740</v>
      </c>
      <c r="N370" s="2" t="s">
        <v>4741</v>
      </c>
      <c r="O370" s="2" t="s">
        <v>2306</v>
      </c>
      <c r="P370" s="2" t="s">
        <v>4688</v>
      </c>
      <c r="Q370" s="2"/>
    </row>
    <row r="371" spans="1:17" x14ac:dyDescent="0.25">
      <c r="A371" s="2" t="s">
        <v>2947</v>
      </c>
      <c r="B371" s="2" t="s">
        <v>2948</v>
      </c>
      <c r="C371" s="3"/>
      <c r="D371" s="4">
        <v>0</v>
      </c>
      <c r="E371" s="4">
        <v>0</v>
      </c>
      <c r="F371" s="4">
        <v>0</v>
      </c>
      <c r="G371" s="4">
        <v>19.8</v>
      </c>
      <c r="H371" s="2" t="s">
        <v>2218</v>
      </c>
      <c r="I371" s="4">
        <v>9.36</v>
      </c>
      <c r="J371" s="2" t="b">
        <v>0</v>
      </c>
      <c r="K371" s="2" t="s">
        <v>4716</v>
      </c>
      <c r="L371" s="2" t="s">
        <v>10</v>
      </c>
      <c r="M371" s="2" t="s">
        <v>4740</v>
      </c>
      <c r="N371" s="2" t="s">
        <v>4741</v>
      </c>
      <c r="O371" s="2" t="s">
        <v>4719</v>
      </c>
      <c r="P371" s="2" t="s">
        <v>4688</v>
      </c>
      <c r="Q371" s="2"/>
    </row>
    <row r="372" spans="1:17" x14ac:dyDescent="0.25">
      <c r="A372" s="2" t="s">
        <v>2976</v>
      </c>
      <c r="B372" s="2" t="s">
        <v>2977</v>
      </c>
      <c r="C372" s="3"/>
      <c r="D372" s="4">
        <v>0</v>
      </c>
      <c r="E372" s="4">
        <v>0</v>
      </c>
      <c r="F372" s="4">
        <v>0</v>
      </c>
      <c r="G372" s="4">
        <v>15.9</v>
      </c>
      <c r="H372" s="2" t="s">
        <v>2978</v>
      </c>
      <c r="I372" s="4">
        <v>6.7</v>
      </c>
      <c r="J372" s="2" t="b">
        <v>0</v>
      </c>
      <c r="K372" s="2" t="s">
        <v>4709</v>
      </c>
      <c r="L372" s="2" t="s">
        <v>10</v>
      </c>
      <c r="M372" s="2" t="s">
        <v>4740</v>
      </c>
      <c r="N372" s="2" t="s">
        <v>4741</v>
      </c>
      <c r="O372" s="2" t="s">
        <v>4689</v>
      </c>
      <c r="P372" s="2" t="s">
        <v>4688</v>
      </c>
      <c r="Q372" s="2"/>
    </row>
    <row r="373" spans="1:17" x14ac:dyDescent="0.25">
      <c r="A373" s="2" t="s">
        <v>2979</v>
      </c>
      <c r="B373" s="2" t="s">
        <v>2980</v>
      </c>
      <c r="C373" s="3"/>
      <c r="D373" s="4">
        <v>0</v>
      </c>
      <c r="E373" s="4">
        <v>0</v>
      </c>
      <c r="F373" s="4">
        <v>0</v>
      </c>
      <c r="G373" s="4">
        <v>12.95</v>
      </c>
      <c r="H373" s="2" t="s">
        <v>2978</v>
      </c>
      <c r="I373" s="4">
        <v>5.55</v>
      </c>
      <c r="J373" s="2" t="b">
        <v>0</v>
      </c>
      <c r="K373" s="2" t="s">
        <v>2308</v>
      </c>
      <c r="L373" s="2" t="s">
        <v>10</v>
      </c>
      <c r="M373" s="2" t="s">
        <v>4740</v>
      </c>
      <c r="N373" s="2" t="s">
        <v>4741</v>
      </c>
      <c r="O373" s="2" t="s">
        <v>2306</v>
      </c>
      <c r="P373" s="2" t="s">
        <v>4688</v>
      </c>
      <c r="Q373" s="2"/>
    </row>
    <row r="374" spans="1:17" x14ac:dyDescent="0.25">
      <c r="A374" s="2" t="s">
        <v>2954</v>
      </c>
      <c r="B374" s="2" t="s">
        <v>2955</v>
      </c>
      <c r="C374" s="3"/>
      <c r="D374" s="4">
        <v>0</v>
      </c>
      <c r="E374" s="4">
        <v>0</v>
      </c>
      <c r="F374" s="4">
        <v>0</v>
      </c>
      <c r="G374" s="4">
        <v>11.16</v>
      </c>
      <c r="H374" s="2" t="s">
        <v>2951</v>
      </c>
      <c r="I374" s="4">
        <v>4.99</v>
      </c>
      <c r="J374" s="2" t="b">
        <v>0</v>
      </c>
      <c r="K374" s="2" t="s">
        <v>4716</v>
      </c>
      <c r="L374" s="2" t="s">
        <v>10</v>
      </c>
      <c r="M374" s="2" t="s">
        <v>4740</v>
      </c>
      <c r="N374" s="2" t="s">
        <v>4741</v>
      </c>
      <c r="O374" s="2" t="s">
        <v>4719</v>
      </c>
      <c r="P374" s="2" t="s">
        <v>4688</v>
      </c>
      <c r="Q374" s="2"/>
    </row>
    <row r="375" spans="1:17" x14ac:dyDescent="0.25">
      <c r="A375" s="2" t="s">
        <v>2949</v>
      </c>
      <c r="B375" s="2" t="s">
        <v>2950</v>
      </c>
      <c r="C375" s="3"/>
      <c r="D375" s="4">
        <v>0</v>
      </c>
      <c r="E375" s="4">
        <v>0</v>
      </c>
      <c r="F375" s="4">
        <v>0</v>
      </c>
      <c r="G375" s="4">
        <v>11.16</v>
      </c>
      <c r="H375" s="2" t="s">
        <v>2951</v>
      </c>
      <c r="I375" s="4">
        <v>4.99</v>
      </c>
      <c r="J375" s="2" t="b">
        <v>0</v>
      </c>
      <c r="K375" s="2" t="s">
        <v>4709</v>
      </c>
      <c r="L375" s="2" t="s">
        <v>10</v>
      </c>
      <c r="M375" s="2" t="s">
        <v>4740</v>
      </c>
      <c r="N375" s="2" t="s">
        <v>4741</v>
      </c>
      <c r="O375" s="2" t="s">
        <v>4689</v>
      </c>
      <c r="P375" s="2" t="s">
        <v>4688</v>
      </c>
      <c r="Q375" s="2"/>
    </row>
    <row r="376" spans="1:17" x14ac:dyDescent="0.25">
      <c r="A376" s="2" t="s">
        <v>2952</v>
      </c>
      <c r="B376" s="2" t="s">
        <v>2953</v>
      </c>
      <c r="C376" s="3"/>
      <c r="D376" s="4">
        <v>0</v>
      </c>
      <c r="E376" s="4">
        <v>0</v>
      </c>
      <c r="F376" s="4">
        <v>0</v>
      </c>
      <c r="G376" s="4">
        <v>10.8</v>
      </c>
      <c r="H376" s="2" t="s">
        <v>2951</v>
      </c>
      <c r="I376" s="4">
        <v>4.99</v>
      </c>
      <c r="J376" s="2" t="b">
        <v>0</v>
      </c>
      <c r="K376" s="2" t="s">
        <v>2308</v>
      </c>
      <c r="L376" s="2" t="s">
        <v>10</v>
      </c>
      <c r="M376" s="2" t="s">
        <v>4740</v>
      </c>
      <c r="N376" s="2" t="s">
        <v>4741</v>
      </c>
      <c r="O376" s="2" t="s">
        <v>2306</v>
      </c>
      <c r="P376" s="2" t="s">
        <v>4688</v>
      </c>
      <c r="Q376" s="2"/>
    </row>
    <row r="377" spans="1:17" x14ac:dyDescent="0.25">
      <c r="A377" s="2" t="s">
        <v>2985</v>
      </c>
      <c r="B377" s="2" t="s">
        <v>2986</v>
      </c>
      <c r="C377" s="3"/>
      <c r="D377" s="4">
        <v>0</v>
      </c>
      <c r="E377" s="4">
        <v>0</v>
      </c>
      <c r="F377" s="4">
        <v>0</v>
      </c>
      <c r="G377" s="4">
        <v>10.57</v>
      </c>
      <c r="H377" s="2" t="s">
        <v>2514</v>
      </c>
      <c r="I377" s="4">
        <v>4.7</v>
      </c>
      <c r="J377" s="2" t="b">
        <v>0</v>
      </c>
      <c r="K377" s="2" t="s">
        <v>4709</v>
      </c>
      <c r="L377" s="2" t="s">
        <v>10</v>
      </c>
      <c r="M377" s="2" t="s">
        <v>4740</v>
      </c>
      <c r="N377" s="2" t="s">
        <v>4741</v>
      </c>
      <c r="O377" s="2" t="s">
        <v>4689</v>
      </c>
      <c r="P377" s="2" t="s">
        <v>4688</v>
      </c>
      <c r="Q377" s="2"/>
    </row>
    <row r="378" spans="1:17" x14ac:dyDescent="0.25">
      <c r="A378" s="2" t="s">
        <v>2987</v>
      </c>
      <c r="B378" s="2" t="s">
        <v>2988</v>
      </c>
      <c r="C378" s="3"/>
      <c r="D378" s="4">
        <v>0</v>
      </c>
      <c r="E378" s="4">
        <v>0</v>
      </c>
      <c r="F378" s="4">
        <v>0</v>
      </c>
      <c r="G378" s="4">
        <v>10.57</v>
      </c>
      <c r="H378" s="2" t="s">
        <v>2514</v>
      </c>
      <c r="I378" s="4">
        <v>4.7</v>
      </c>
      <c r="J378" s="2" t="b">
        <v>0</v>
      </c>
      <c r="K378" s="2" t="s">
        <v>2308</v>
      </c>
      <c r="L378" s="2" t="s">
        <v>10</v>
      </c>
      <c r="M378" s="2" t="s">
        <v>4740</v>
      </c>
      <c r="N378" s="2" t="s">
        <v>4741</v>
      </c>
      <c r="O378" s="2" t="s">
        <v>2306</v>
      </c>
      <c r="P378" s="2" t="s">
        <v>4688</v>
      </c>
      <c r="Q378" s="2"/>
    </row>
    <row r="379" spans="1:17" x14ac:dyDescent="0.25">
      <c r="A379" s="2" t="s">
        <v>2989</v>
      </c>
      <c r="B379" s="2" t="s">
        <v>2990</v>
      </c>
      <c r="C379" s="3"/>
      <c r="D379" s="4">
        <v>0</v>
      </c>
      <c r="E379" s="4">
        <v>0</v>
      </c>
      <c r="F379" s="4">
        <v>0</v>
      </c>
      <c r="G379" s="4">
        <v>10.92</v>
      </c>
      <c r="H379" s="2" t="s">
        <v>2514</v>
      </c>
      <c r="I379" s="4">
        <v>4.8499999999999996</v>
      </c>
      <c r="J379" s="2" t="b">
        <v>0</v>
      </c>
      <c r="K379" s="2" t="s">
        <v>4716</v>
      </c>
      <c r="L379" s="2" t="s">
        <v>10</v>
      </c>
      <c r="M379" s="2" t="s">
        <v>4740</v>
      </c>
      <c r="N379" s="2" t="s">
        <v>4741</v>
      </c>
      <c r="O379" s="2" t="s">
        <v>4719</v>
      </c>
      <c r="P379" s="2" t="s">
        <v>4688</v>
      </c>
      <c r="Q379" s="2"/>
    </row>
    <row r="380" spans="1:17" x14ac:dyDescent="0.25">
      <c r="A380" s="2" t="s">
        <v>2997</v>
      </c>
      <c r="B380" s="2" t="s">
        <v>2998</v>
      </c>
      <c r="C380" s="3"/>
      <c r="D380" s="4">
        <v>0</v>
      </c>
      <c r="E380" s="4">
        <v>0</v>
      </c>
      <c r="F380" s="4">
        <v>0</v>
      </c>
      <c r="G380" s="4">
        <v>11.89</v>
      </c>
      <c r="H380" s="2" t="s">
        <v>2514</v>
      </c>
      <c r="I380" s="4">
        <v>5.15</v>
      </c>
      <c r="J380" s="2" t="b">
        <v>0</v>
      </c>
      <c r="K380" s="2" t="s">
        <v>2308</v>
      </c>
      <c r="L380" s="2" t="s">
        <v>10</v>
      </c>
      <c r="M380" s="2" t="s">
        <v>4740</v>
      </c>
      <c r="N380" s="2" t="s">
        <v>4741</v>
      </c>
      <c r="O380" s="2" t="s">
        <v>2306</v>
      </c>
      <c r="P380" s="2" t="s">
        <v>4688</v>
      </c>
      <c r="Q380" s="2"/>
    </row>
    <row r="381" spans="1:17" x14ac:dyDescent="0.25">
      <c r="A381" s="2" t="s">
        <v>2981</v>
      </c>
      <c r="B381" s="2" t="s">
        <v>2982</v>
      </c>
      <c r="C381" s="3"/>
      <c r="D381" s="4">
        <v>0</v>
      </c>
      <c r="E381" s="4">
        <v>0</v>
      </c>
      <c r="F381" s="4">
        <v>0</v>
      </c>
      <c r="G381" s="4">
        <v>18.7</v>
      </c>
      <c r="H381" s="2" t="s">
        <v>2978</v>
      </c>
      <c r="I381" s="4">
        <v>8.25</v>
      </c>
      <c r="J381" s="2" t="b">
        <v>0</v>
      </c>
      <c r="K381" s="2" t="s">
        <v>4716</v>
      </c>
      <c r="L381" s="2" t="s">
        <v>10</v>
      </c>
      <c r="M381" s="2" t="s">
        <v>4740</v>
      </c>
      <c r="N381" s="2" t="s">
        <v>4741</v>
      </c>
      <c r="O381" s="2" t="s">
        <v>4719</v>
      </c>
      <c r="P381" s="2" t="s">
        <v>4688</v>
      </c>
      <c r="Q381" s="2"/>
    </row>
    <row r="382" spans="1:17" ht="199.5" x14ac:dyDescent="0.25">
      <c r="A382" s="2" t="s">
        <v>680</v>
      </c>
      <c r="B382" s="2" t="s">
        <v>681</v>
      </c>
      <c r="C382" s="3" t="s">
        <v>3008</v>
      </c>
      <c r="D382" s="4">
        <v>12</v>
      </c>
      <c r="E382" s="4">
        <v>33</v>
      </c>
      <c r="F382" s="4">
        <v>21</v>
      </c>
      <c r="G382" s="4">
        <v>12.3</v>
      </c>
      <c r="H382" s="2" t="s">
        <v>2223</v>
      </c>
      <c r="I382" s="4">
        <v>5.7</v>
      </c>
      <c r="J382" s="2" t="b">
        <v>1</v>
      </c>
      <c r="K382" s="2" t="s">
        <v>4709</v>
      </c>
      <c r="L382" s="2" t="s">
        <v>10</v>
      </c>
      <c r="M382" s="2" t="s">
        <v>4740</v>
      </c>
      <c r="N382" s="2" t="s">
        <v>4741</v>
      </c>
      <c r="O382" s="2" t="s">
        <v>4689</v>
      </c>
      <c r="P382" s="2" t="s">
        <v>4688</v>
      </c>
      <c r="Q382" s="2" t="s">
        <v>5681</v>
      </c>
    </row>
    <row r="383" spans="1:17" ht="213.75" x14ac:dyDescent="0.25">
      <c r="A383" s="2" t="s">
        <v>682</v>
      </c>
      <c r="B383" s="2" t="s">
        <v>683</v>
      </c>
      <c r="C383" s="3" t="s">
        <v>3009</v>
      </c>
      <c r="D383" s="4">
        <v>0</v>
      </c>
      <c r="E383" s="4">
        <v>25</v>
      </c>
      <c r="F383" s="4">
        <v>25</v>
      </c>
      <c r="G383" s="4">
        <v>12.3</v>
      </c>
      <c r="H383" s="2" t="s">
        <v>2223</v>
      </c>
      <c r="I383" s="4">
        <v>5.7</v>
      </c>
      <c r="J383" s="2" t="b">
        <v>1</v>
      </c>
      <c r="K383" s="2" t="s">
        <v>2308</v>
      </c>
      <c r="L383" s="2" t="s">
        <v>10</v>
      </c>
      <c r="M383" s="2" t="s">
        <v>4740</v>
      </c>
      <c r="N383" s="2" t="s">
        <v>4741</v>
      </c>
      <c r="O383" s="2" t="s">
        <v>2306</v>
      </c>
      <c r="P383" s="2" t="s">
        <v>4688</v>
      </c>
      <c r="Q383" s="2" t="s">
        <v>5682</v>
      </c>
    </row>
    <row r="384" spans="1:17" ht="199.5" x14ac:dyDescent="0.25">
      <c r="A384" s="2" t="s">
        <v>684</v>
      </c>
      <c r="B384" s="2" t="s">
        <v>685</v>
      </c>
      <c r="C384" s="3" t="s">
        <v>3013</v>
      </c>
      <c r="D384" s="4">
        <v>0</v>
      </c>
      <c r="E384" s="4">
        <v>25</v>
      </c>
      <c r="F384" s="4">
        <v>25</v>
      </c>
      <c r="G384" s="4">
        <v>12.3</v>
      </c>
      <c r="H384" s="2" t="s">
        <v>2223</v>
      </c>
      <c r="I384" s="4">
        <v>5.7</v>
      </c>
      <c r="J384" s="2" t="b">
        <v>1</v>
      </c>
      <c r="K384" s="2" t="s">
        <v>4716</v>
      </c>
      <c r="L384" s="2" t="s">
        <v>10</v>
      </c>
      <c r="M384" s="2" t="s">
        <v>4740</v>
      </c>
      <c r="N384" s="2" t="s">
        <v>4741</v>
      </c>
      <c r="O384" s="2" t="s">
        <v>4719</v>
      </c>
      <c r="P384" s="2" t="s">
        <v>4688</v>
      </c>
      <c r="Q384" s="2" t="s">
        <v>5683</v>
      </c>
    </row>
    <row r="385" spans="1:17" x14ac:dyDescent="0.25">
      <c r="A385" s="2" t="s">
        <v>2999</v>
      </c>
      <c r="B385" s="2" t="s">
        <v>3000</v>
      </c>
      <c r="C385" s="3"/>
      <c r="D385" s="4">
        <v>0</v>
      </c>
      <c r="E385" s="4">
        <v>0</v>
      </c>
      <c r="F385" s="4">
        <v>0</v>
      </c>
      <c r="G385" s="4">
        <v>10.15</v>
      </c>
      <c r="H385" s="2" t="s">
        <v>3001</v>
      </c>
      <c r="I385" s="4">
        <v>4.7</v>
      </c>
      <c r="J385" s="2" t="b">
        <v>0</v>
      </c>
      <c r="K385" s="2" t="s">
        <v>4709</v>
      </c>
      <c r="L385" s="2" t="s">
        <v>10</v>
      </c>
      <c r="M385" s="2" t="s">
        <v>4740</v>
      </c>
      <c r="N385" s="2" t="s">
        <v>4741</v>
      </c>
      <c r="O385" s="2" t="s">
        <v>4689</v>
      </c>
      <c r="P385" s="2" t="s">
        <v>4688</v>
      </c>
      <c r="Q385" s="2"/>
    </row>
    <row r="386" spans="1:17" x14ac:dyDescent="0.25">
      <c r="A386" s="2" t="s">
        <v>3032</v>
      </c>
      <c r="B386" s="2" t="s">
        <v>3033</v>
      </c>
      <c r="C386" s="3"/>
      <c r="D386" s="4">
        <v>0</v>
      </c>
      <c r="E386" s="4">
        <v>0</v>
      </c>
      <c r="F386" s="4">
        <v>0</v>
      </c>
      <c r="G386" s="4">
        <v>17.559999999999999</v>
      </c>
      <c r="H386" s="2" t="s">
        <v>2951</v>
      </c>
      <c r="I386" s="4">
        <v>7.8</v>
      </c>
      <c r="J386" s="2" t="b">
        <v>0</v>
      </c>
      <c r="K386" s="2" t="s">
        <v>4709</v>
      </c>
      <c r="L386" s="2" t="s">
        <v>10</v>
      </c>
      <c r="M386" s="2" t="s">
        <v>4740</v>
      </c>
      <c r="N386" s="2" t="s">
        <v>4741</v>
      </c>
      <c r="O386" s="2" t="s">
        <v>4689</v>
      </c>
      <c r="P386" s="2" t="s">
        <v>4688</v>
      </c>
      <c r="Q386" s="2"/>
    </row>
    <row r="387" spans="1:17" x14ac:dyDescent="0.25">
      <c r="A387" s="2" t="s">
        <v>3034</v>
      </c>
      <c r="B387" s="2" t="s">
        <v>3035</v>
      </c>
      <c r="C387" s="3"/>
      <c r="D387" s="4">
        <v>0</v>
      </c>
      <c r="E387" s="4">
        <v>0</v>
      </c>
      <c r="F387" s="4">
        <v>0</v>
      </c>
      <c r="G387" s="4">
        <v>16.899999999999999</v>
      </c>
      <c r="H387" s="2" t="s">
        <v>2951</v>
      </c>
      <c r="I387" s="4">
        <v>7.8</v>
      </c>
      <c r="J387" s="2" t="b">
        <v>0</v>
      </c>
      <c r="K387" s="2" t="s">
        <v>2308</v>
      </c>
      <c r="L387" s="2" t="s">
        <v>10</v>
      </c>
      <c r="M387" s="2" t="s">
        <v>4740</v>
      </c>
      <c r="N387" s="2" t="s">
        <v>4741</v>
      </c>
      <c r="O387" s="2" t="s">
        <v>2306</v>
      </c>
      <c r="P387" s="2" t="s">
        <v>4688</v>
      </c>
      <c r="Q387" s="2"/>
    </row>
    <row r="388" spans="1:17" x14ac:dyDescent="0.25">
      <c r="A388" s="2" t="s">
        <v>3036</v>
      </c>
      <c r="B388" s="2" t="s">
        <v>3037</v>
      </c>
      <c r="C388" s="3"/>
      <c r="D388" s="4">
        <v>0</v>
      </c>
      <c r="E388" s="4">
        <v>0</v>
      </c>
      <c r="F388" s="4">
        <v>0</v>
      </c>
      <c r="G388" s="4">
        <v>19.96</v>
      </c>
      <c r="H388" s="2" t="s">
        <v>2951</v>
      </c>
      <c r="I388" s="4">
        <v>9.0749999999999993</v>
      </c>
      <c r="J388" s="2" t="b">
        <v>0</v>
      </c>
      <c r="K388" s="2" t="s">
        <v>4716</v>
      </c>
      <c r="L388" s="2" t="s">
        <v>10</v>
      </c>
      <c r="M388" s="2" t="s">
        <v>4740</v>
      </c>
      <c r="N388" s="2" t="s">
        <v>4741</v>
      </c>
      <c r="O388" s="2" t="s">
        <v>4719</v>
      </c>
      <c r="P388" s="2" t="s">
        <v>4688</v>
      </c>
      <c r="Q388" s="2"/>
    </row>
    <row r="389" spans="1:17" x14ac:dyDescent="0.25">
      <c r="A389" s="2" t="s">
        <v>3018</v>
      </c>
      <c r="B389" s="2" t="s">
        <v>3019</v>
      </c>
      <c r="C389" s="3"/>
      <c r="D389" s="4">
        <v>0</v>
      </c>
      <c r="E389" s="4">
        <v>0</v>
      </c>
      <c r="F389" s="4">
        <v>0</v>
      </c>
      <c r="G389" s="4">
        <v>7.35</v>
      </c>
      <c r="H389" s="2" t="s">
        <v>2218</v>
      </c>
      <c r="I389" s="4">
        <v>4.25</v>
      </c>
      <c r="J389" s="2" t="b">
        <v>0</v>
      </c>
      <c r="K389" s="2" t="s">
        <v>4709</v>
      </c>
      <c r="L389" s="2" t="s">
        <v>10</v>
      </c>
      <c r="M389" s="2" t="s">
        <v>4740</v>
      </c>
      <c r="N389" s="2" t="s">
        <v>4741</v>
      </c>
      <c r="O389" s="2" t="s">
        <v>4689</v>
      </c>
      <c r="P389" s="2" t="s">
        <v>4688</v>
      </c>
      <c r="Q389" s="2"/>
    </row>
    <row r="390" spans="1:17" x14ac:dyDescent="0.25">
      <c r="A390" s="2" t="s">
        <v>3016</v>
      </c>
      <c r="B390" s="2" t="s">
        <v>3017</v>
      </c>
      <c r="C390" s="3"/>
      <c r="D390" s="4">
        <v>0</v>
      </c>
      <c r="E390" s="4">
        <v>0</v>
      </c>
      <c r="F390" s="4">
        <v>0</v>
      </c>
      <c r="G390" s="4">
        <v>9.9499999999999993</v>
      </c>
      <c r="H390" s="2" t="s">
        <v>2218</v>
      </c>
      <c r="I390" s="4">
        <v>5.64</v>
      </c>
      <c r="J390" s="2" t="b">
        <v>0</v>
      </c>
      <c r="K390" s="2" t="s">
        <v>4709</v>
      </c>
      <c r="L390" s="2" t="s">
        <v>10</v>
      </c>
      <c r="M390" s="2" t="s">
        <v>4740</v>
      </c>
      <c r="N390" s="2" t="s">
        <v>4741</v>
      </c>
      <c r="O390" s="2" t="s">
        <v>4689</v>
      </c>
      <c r="P390" s="2" t="s">
        <v>4688</v>
      </c>
      <c r="Q390" s="2"/>
    </row>
    <row r="391" spans="1:17" x14ac:dyDescent="0.25">
      <c r="A391" s="2" t="s">
        <v>3020</v>
      </c>
      <c r="B391" s="2" t="s">
        <v>3021</v>
      </c>
      <c r="C391" s="3"/>
      <c r="D391" s="4">
        <v>0</v>
      </c>
      <c r="E391" s="4">
        <v>0</v>
      </c>
      <c r="F391" s="4">
        <v>0</v>
      </c>
      <c r="G391" s="4">
        <v>9.9499999999999993</v>
      </c>
      <c r="H391" s="2" t="s">
        <v>2218</v>
      </c>
      <c r="I391" s="4">
        <v>5.64</v>
      </c>
      <c r="J391" s="2" t="b">
        <v>0</v>
      </c>
      <c r="K391" s="2" t="s">
        <v>2308</v>
      </c>
      <c r="L391" s="2" t="s">
        <v>10</v>
      </c>
      <c r="M391" s="2" t="s">
        <v>4740</v>
      </c>
      <c r="N391" s="2" t="s">
        <v>4741</v>
      </c>
      <c r="O391" s="2" t="s">
        <v>2306</v>
      </c>
      <c r="P391" s="2" t="s">
        <v>4688</v>
      </c>
      <c r="Q391" s="2"/>
    </row>
    <row r="392" spans="1:17" x14ac:dyDescent="0.25">
      <c r="A392" s="2" t="s">
        <v>3022</v>
      </c>
      <c r="B392" s="2" t="s">
        <v>3023</v>
      </c>
      <c r="C392" s="3"/>
      <c r="D392" s="4">
        <v>0</v>
      </c>
      <c r="E392" s="4">
        <v>0</v>
      </c>
      <c r="F392" s="4">
        <v>0</v>
      </c>
      <c r="G392" s="4">
        <v>6.4</v>
      </c>
      <c r="H392" s="2" t="s">
        <v>2218</v>
      </c>
      <c r="I392" s="4">
        <v>3.69</v>
      </c>
      <c r="J392" s="2" t="b">
        <v>0</v>
      </c>
      <c r="K392" s="2" t="s">
        <v>2308</v>
      </c>
      <c r="L392" s="2" t="s">
        <v>10</v>
      </c>
      <c r="M392" s="2" t="s">
        <v>4740</v>
      </c>
      <c r="N392" s="2" t="s">
        <v>4741</v>
      </c>
      <c r="O392" s="2" t="s">
        <v>2306</v>
      </c>
      <c r="P392" s="2" t="s">
        <v>4833</v>
      </c>
      <c r="Q392" s="2"/>
    </row>
    <row r="393" spans="1:17" x14ac:dyDescent="0.25">
      <c r="A393" s="2" t="s">
        <v>3024</v>
      </c>
      <c r="B393" s="2" t="s">
        <v>3025</v>
      </c>
      <c r="C393" s="3"/>
      <c r="D393" s="4">
        <v>0</v>
      </c>
      <c r="E393" s="4">
        <v>0</v>
      </c>
      <c r="F393" s="4">
        <v>0</v>
      </c>
      <c r="G393" s="4">
        <v>7.35</v>
      </c>
      <c r="H393" s="2" t="s">
        <v>2218</v>
      </c>
      <c r="I393" s="4">
        <v>4.25</v>
      </c>
      <c r="J393" s="2" t="b">
        <v>0</v>
      </c>
      <c r="K393" s="2" t="s">
        <v>2308</v>
      </c>
      <c r="L393" s="2" t="s">
        <v>10</v>
      </c>
      <c r="M393" s="2" t="s">
        <v>4740</v>
      </c>
      <c r="N393" s="2" t="s">
        <v>4741</v>
      </c>
      <c r="O393" s="2" t="s">
        <v>2306</v>
      </c>
      <c r="P393" s="2" t="s">
        <v>4695</v>
      </c>
      <c r="Q393" s="2"/>
    </row>
    <row r="394" spans="1:17" x14ac:dyDescent="0.25">
      <c r="A394" s="2" t="s">
        <v>686</v>
      </c>
      <c r="B394" s="2" t="s">
        <v>687</v>
      </c>
      <c r="C394" s="3"/>
      <c r="D394" s="4">
        <v>0</v>
      </c>
      <c r="E394" s="4">
        <v>5</v>
      </c>
      <c r="F394" s="4">
        <v>5</v>
      </c>
      <c r="G394" s="4">
        <v>6.15</v>
      </c>
      <c r="H394" s="2" t="s">
        <v>2218</v>
      </c>
      <c r="I394" s="4">
        <v>3.55</v>
      </c>
      <c r="J394" s="2" t="b">
        <v>1</v>
      </c>
      <c r="K394" s="2" t="s">
        <v>4716</v>
      </c>
      <c r="L394" s="2" t="s">
        <v>10</v>
      </c>
      <c r="M394" s="2" t="s">
        <v>4740</v>
      </c>
      <c r="N394" s="2" t="s">
        <v>4741</v>
      </c>
      <c r="O394" s="2" t="s">
        <v>4719</v>
      </c>
      <c r="P394" s="2" t="s">
        <v>4833</v>
      </c>
      <c r="Q394" s="2"/>
    </row>
    <row r="395" spans="1:17" x14ac:dyDescent="0.25">
      <c r="A395" s="2" t="s">
        <v>3026</v>
      </c>
      <c r="B395" s="2" t="s">
        <v>3027</v>
      </c>
      <c r="C395" s="3"/>
      <c r="D395" s="4">
        <v>0</v>
      </c>
      <c r="E395" s="4">
        <v>0</v>
      </c>
      <c r="F395" s="4">
        <v>0</v>
      </c>
      <c r="G395" s="4">
        <v>9.9499999999999993</v>
      </c>
      <c r="H395" s="2" t="s">
        <v>2218</v>
      </c>
      <c r="I395" s="4">
        <v>5.64</v>
      </c>
      <c r="J395" s="2" t="b">
        <v>0</v>
      </c>
      <c r="K395" s="2" t="s">
        <v>4716</v>
      </c>
      <c r="L395" s="2" t="s">
        <v>10</v>
      </c>
      <c r="M395" s="2" t="s">
        <v>4740</v>
      </c>
      <c r="N395" s="2" t="s">
        <v>4741</v>
      </c>
      <c r="O395" s="2" t="s">
        <v>4719</v>
      </c>
      <c r="P395" s="2" t="s">
        <v>4688</v>
      </c>
      <c r="Q395" s="2"/>
    </row>
    <row r="396" spans="1:17" x14ac:dyDescent="0.25">
      <c r="A396" s="2" t="s">
        <v>3028</v>
      </c>
      <c r="B396" s="2" t="s">
        <v>3029</v>
      </c>
      <c r="C396" s="3"/>
      <c r="D396" s="4">
        <v>0</v>
      </c>
      <c r="E396" s="4">
        <v>0</v>
      </c>
      <c r="F396" s="4">
        <v>0</v>
      </c>
      <c r="G396" s="4">
        <v>7.35</v>
      </c>
      <c r="H396" s="2" t="s">
        <v>2218</v>
      </c>
      <c r="I396" s="4">
        <v>4.42</v>
      </c>
      <c r="J396" s="2" t="b">
        <v>0</v>
      </c>
      <c r="K396" s="2" t="s">
        <v>4716</v>
      </c>
      <c r="L396" s="2" t="s">
        <v>10</v>
      </c>
      <c r="M396" s="2" t="s">
        <v>4740</v>
      </c>
      <c r="N396" s="2" t="s">
        <v>4741</v>
      </c>
      <c r="O396" s="2" t="s">
        <v>4719</v>
      </c>
      <c r="P396" s="2" t="s">
        <v>4688</v>
      </c>
      <c r="Q396" s="2"/>
    </row>
    <row r="397" spans="1:17" x14ac:dyDescent="0.25">
      <c r="A397" s="2" t="s">
        <v>3002</v>
      </c>
      <c r="B397" s="2" t="s">
        <v>3003</v>
      </c>
      <c r="C397" s="3"/>
      <c r="D397" s="4">
        <v>0</v>
      </c>
      <c r="E397" s="4">
        <v>0</v>
      </c>
      <c r="F397" s="4">
        <v>0</v>
      </c>
      <c r="G397" s="4">
        <v>10.15</v>
      </c>
      <c r="H397" s="2" t="s">
        <v>3001</v>
      </c>
      <c r="I397" s="4">
        <v>4.7</v>
      </c>
      <c r="J397" s="2" t="b">
        <v>0</v>
      </c>
      <c r="K397" s="2" t="s">
        <v>2308</v>
      </c>
      <c r="L397" s="2" t="s">
        <v>10</v>
      </c>
      <c r="M397" s="2" t="s">
        <v>4740</v>
      </c>
      <c r="N397" s="2" t="s">
        <v>4741</v>
      </c>
      <c r="O397" s="2" t="s">
        <v>2306</v>
      </c>
      <c r="P397" s="2" t="s">
        <v>4688</v>
      </c>
      <c r="Q397" s="2"/>
    </row>
    <row r="398" spans="1:17" x14ac:dyDescent="0.25">
      <c r="A398" s="2" t="s">
        <v>3046</v>
      </c>
      <c r="B398" s="2" t="s">
        <v>3047</v>
      </c>
      <c r="C398" s="3"/>
      <c r="D398" s="4">
        <v>0</v>
      </c>
      <c r="E398" s="4">
        <v>0</v>
      </c>
      <c r="F398" s="4">
        <v>0</v>
      </c>
      <c r="G398" s="4">
        <v>15.98</v>
      </c>
      <c r="H398" s="2" t="s">
        <v>3048</v>
      </c>
      <c r="I398" s="4">
        <v>7</v>
      </c>
      <c r="J398" s="2" t="b">
        <v>0</v>
      </c>
      <c r="K398" s="2" t="s">
        <v>4709</v>
      </c>
      <c r="L398" s="2" t="s">
        <v>10</v>
      </c>
      <c r="M398" s="2" t="s">
        <v>4740</v>
      </c>
      <c r="N398" s="2" t="s">
        <v>4741</v>
      </c>
      <c r="O398" s="2" t="s">
        <v>4689</v>
      </c>
      <c r="P398" s="2" t="s">
        <v>4688</v>
      </c>
      <c r="Q398" s="2"/>
    </row>
    <row r="399" spans="1:17" x14ac:dyDescent="0.25">
      <c r="A399" s="2" t="s">
        <v>3049</v>
      </c>
      <c r="B399" s="2" t="s">
        <v>3050</v>
      </c>
      <c r="C399" s="3"/>
      <c r="D399" s="4">
        <v>0</v>
      </c>
      <c r="E399" s="4">
        <v>0</v>
      </c>
      <c r="F399" s="4">
        <v>0</v>
      </c>
      <c r="G399" s="4">
        <v>10.97</v>
      </c>
      <c r="H399" s="2" t="s">
        <v>3048</v>
      </c>
      <c r="I399" s="4">
        <v>5</v>
      </c>
      <c r="J399" s="2" t="b">
        <v>0</v>
      </c>
      <c r="K399" s="2" t="s">
        <v>2308</v>
      </c>
      <c r="L399" s="2" t="s">
        <v>10</v>
      </c>
      <c r="M399" s="2" t="s">
        <v>4740</v>
      </c>
      <c r="N399" s="2" t="s">
        <v>4741</v>
      </c>
      <c r="O399" s="2" t="s">
        <v>2306</v>
      </c>
      <c r="P399" s="2" t="s">
        <v>4688</v>
      </c>
      <c r="Q399" s="2"/>
    </row>
    <row r="400" spans="1:17" x14ac:dyDescent="0.25">
      <c r="A400" s="2" t="s">
        <v>3051</v>
      </c>
      <c r="B400" s="2" t="s">
        <v>3052</v>
      </c>
      <c r="C400" s="3"/>
      <c r="D400" s="4">
        <v>0</v>
      </c>
      <c r="E400" s="4">
        <v>0</v>
      </c>
      <c r="F400" s="4">
        <v>0</v>
      </c>
      <c r="G400" s="4">
        <v>14.3</v>
      </c>
      <c r="H400" s="2" t="s">
        <v>3048</v>
      </c>
      <c r="I400" s="4">
        <v>6.4</v>
      </c>
      <c r="J400" s="2" t="b">
        <v>0</v>
      </c>
      <c r="K400" s="2" t="s">
        <v>4716</v>
      </c>
      <c r="L400" s="2" t="s">
        <v>10</v>
      </c>
      <c r="M400" s="2" t="s">
        <v>4740</v>
      </c>
      <c r="N400" s="2" t="s">
        <v>4741</v>
      </c>
      <c r="O400" s="2" t="s">
        <v>4719</v>
      </c>
      <c r="P400" s="2" t="s">
        <v>4688</v>
      </c>
      <c r="Q400" s="2"/>
    </row>
    <row r="401" spans="1:17" x14ac:dyDescent="0.25">
      <c r="A401" s="2" t="s">
        <v>3053</v>
      </c>
      <c r="B401" s="2" t="s">
        <v>3054</v>
      </c>
      <c r="C401" s="3"/>
      <c r="D401" s="4">
        <v>0</v>
      </c>
      <c r="E401" s="4">
        <v>0</v>
      </c>
      <c r="F401" s="4">
        <v>0</v>
      </c>
      <c r="G401" s="4">
        <v>26.2</v>
      </c>
      <c r="H401" s="2" t="s">
        <v>2951</v>
      </c>
      <c r="I401" s="4">
        <v>12.282999999999999</v>
      </c>
      <c r="J401" s="2" t="b">
        <v>0</v>
      </c>
      <c r="K401" s="2" t="s">
        <v>4716</v>
      </c>
      <c r="L401" s="2" t="s">
        <v>10</v>
      </c>
      <c r="M401" s="2" t="s">
        <v>4740</v>
      </c>
      <c r="N401" s="2" t="s">
        <v>4741</v>
      </c>
      <c r="O401" s="2" t="s">
        <v>4719</v>
      </c>
      <c r="P401" s="2" t="s">
        <v>4688</v>
      </c>
      <c r="Q401" s="2"/>
    </row>
    <row r="402" spans="1:17" x14ac:dyDescent="0.25">
      <c r="A402" s="2" t="s">
        <v>3071</v>
      </c>
      <c r="B402" s="2" t="s">
        <v>3072</v>
      </c>
      <c r="C402" s="3"/>
      <c r="D402" s="4">
        <v>0</v>
      </c>
      <c r="E402" s="4">
        <v>0</v>
      </c>
      <c r="F402" s="4">
        <v>0</v>
      </c>
      <c r="G402" s="4">
        <v>9.5500000000000007</v>
      </c>
      <c r="H402" s="2" t="s">
        <v>2218</v>
      </c>
      <c r="I402" s="4">
        <v>5.52</v>
      </c>
      <c r="J402" s="2" t="b">
        <v>0</v>
      </c>
      <c r="K402" s="2" t="s">
        <v>4716</v>
      </c>
      <c r="L402" s="2" t="s">
        <v>10</v>
      </c>
      <c r="M402" s="2" t="s">
        <v>4744</v>
      </c>
      <c r="N402" s="2" t="s">
        <v>4745</v>
      </c>
      <c r="O402" s="2" t="s">
        <v>4719</v>
      </c>
      <c r="P402" s="2" t="s">
        <v>4688</v>
      </c>
      <c r="Q402" s="2"/>
    </row>
    <row r="403" spans="1:17" ht="370.5" x14ac:dyDescent="0.25">
      <c r="A403" s="2" t="s">
        <v>1677</v>
      </c>
      <c r="B403" s="2" t="s">
        <v>1678</v>
      </c>
      <c r="C403" s="3" t="s">
        <v>5401</v>
      </c>
      <c r="D403" s="4">
        <v>0</v>
      </c>
      <c r="E403" s="4">
        <v>0</v>
      </c>
      <c r="F403" s="4">
        <v>0</v>
      </c>
      <c r="G403" s="4">
        <v>20.55</v>
      </c>
      <c r="H403" s="2" t="s">
        <v>2233</v>
      </c>
      <c r="I403" s="4">
        <v>9.5</v>
      </c>
      <c r="J403" s="2" t="b">
        <v>1</v>
      </c>
      <c r="K403" s="2" t="s">
        <v>4716</v>
      </c>
      <c r="L403" s="2" t="s">
        <v>10</v>
      </c>
      <c r="M403" s="2" t="s">
        <v>4834</v>
      </c>
      <c r="N403" s="2" t="s">
        <v>4745</v>
      </c>
      <c r="O403" s="2" t="s">
        <v>4719</v>
      </c>
      <c r="P403" s="2" t="s">
        <v>4688</v>
      </c>
      <c r="Q403" s="2" t="s">
        <v>5703</v>
      </c>
    </row>
    <row r="404" spans="1:17" ht="256.5" x14ac:dyDescent="0.25">
      <c r="A404" s="2" t="s">
        <v>722</v>
      </c>
      <c r="B404" s="2" t="s">
        <v>723</v>
      </c>
      <c r="C404" s="3" t="s">
        <v>5252</v>
      </c>
      <c r="D404" s="4">
        <v>0</v>
      </c>
      <c r="E404" s="4">
        <v>12</v>
      </c>
      <c r="F404" s="4">
        <v>12</v>
      </c>
      <c r="G404" s="4">
        <v>9.5</v>
      </c>
      <c r="H404" s="2" t="s">
        <v>2234</v>
      </c>
      <c r="I404" s="4">
        <v>3.7</v>
      </c>
      <c r="J404" s="2" t="b">
        <v>1</v>
      </c>
      <c r="K404" s="2" t="s">
        <v>4709</v>
      </c>
      <c r="L404" s="2" t="s">
        <v>10</v>
      </c>
      <c r="M404" s="2" t="s">
        <v>4744</v>
      </c>
      <c r="N404" s="2" t="s">
        <v>4745</v>
      </c>
      <c r="O404" s="2" t="s">
        <v>4689</v>
      </c>
      <c r="P404" s="2" t="s">
        <v>4688</v>
      </c>
      <c r="Q404" s="2" t="s">
        <v>5704</v>
      </c>
    </row>
    <row r="405" spans="1:17" ht="270.75" x14ac:dyDescent="0.25">
      <c r="A405" s="2" t="s">
        <v>724</v>
      </c>
      <c r="B405" s="2" t="s">
        <v>725</v>
      </c>
      <c r="C405" s="3" t="s">
        <v>5253</v>
      </c>
      <c r="D405" s="4">
        <v>0</v>
      </c>
      <c r="E405" s="4">
        <v>23</v>
      </c>
      <c r="F405" s="4">
        <v>23</v>
      </c>
      <c r="G405" s="4">
        <v>9.5</v>
      </c>
      <c r="H405" s="2" t="s">
        <v>2234</v>
      </c>
      <c r="I405" s="4">
        <v>3.7</v>
      </c>
      <c r="J405" s="2" t="b">
        <v>1</v>
      </c>
      <c r="K405" s="2" t="s">
        <v>2308</v>
      </c>
      <c r="L405" s="2" t="s">
        <v>10</v>
      </c>
      <c r="M405" s="2" t="s">
        <v>4744</v>
      </c>
      <c r="N405" s="2" t="s">
        <v>4745</v>
      </c>
      <c r="O405" s="2" t="s">
        <v>2306</v>
      </c>
      <c r="P405" s="2" t="s">
        <v>4688</v>
      </c>
      <c r="Q405" s="2" t="s">
        <v>5705</v>
      </c>
    </row>
    <row r="406" spans="1:17" ht="299.25" x14ac:dyDescent="0.25">
      <c r="A406" s="2" t="s">
        <v>726</v>
      </c>
      <c r="B406" s="2" t="s">
        <v>727</v>
      </c>
      <c r="C406" s="3" t="s">
        <v>5254</v>
      </c>
      <c r="D406" s="4">
        <v>0</v>
      </c>
      <c r="E406" s="4">
        <v>15</v>
      </c>
      <c r="F406" s="4">
        <v>15</v>
      </c>
      <c r="G406" s="4">
        <v>9.5</v>
      </c>
      <c r="H406" s="2" t="s">
        <v>2234</v>
      </c>
      <c r="I406" s="4">
        <v>3.7</v>
      </c>
      <c r="J406" s="2" t="b">
        <v>1</v>
      </c>
      <c r="K406" s="2" t="s">
        <v>4716</v>
      </c>
      <c r="L406" s="2" t="s">
        <v>10</v>
      </c>
      <c r="M406" s="2" t="s">
        <v>4744</v>
      </c>
      <c r="N406" s="2" t="s">
        <v>4745</v>
      </c>
      <c r="O406" s="2" t="s">
        <v>4719</v>
      </c>
      <c r="P406" s="2" t="s">
        <v>4688</v>
      </c>
      <c r="Q406" s="2" t="s">
        <v>5706</v>
      </c>
    </row>
    <row r="407" spans="1:17" x14ac:dyDescent="0.25">
      <c r="A407" s="2" t="s">
        <v>3092</v>
      </c>
      <c r="B407" s="2" t="s">
        <v>3093</v>
      </c>
      <c r="C407" s="3"/>
      <c r="D407" s="4">
        <v>0</v>
      </c>
      <c r="E407" s="4">
        <v>0</v>
      </c>
      <c r="F407" s="4">
        <v>0</v>
      </c>
      <c r="G407" s="4">
        <v>14.9</v>
      </c>
      <c r="H407" s="2" t="s">
        <v>2233</v>
      </c>
      <c r="I407" s="4">
        <v>6.9</v>
      </c>
      <c r="J407" s="2" t="b">
        <v>0</v>
      </c>
      <c r="K407" s="2" t="s">
        <v>4716</v>
      </c>
      <c r="L407" s="2" t="s">
        <v>10</v>
      </c>
      <c r="M407" s="2" t="s">
        <v>4835</v>
      </c>
      <c r="N407" s="2" t="s">
        <v>4745</v>
      </c>
      <c r="O407" s="2" t="s">
        <v>4719</v>
      </c>
      <c r="P407" s="2" t="s">
        <v>4688</v>
      </c>
      <c r="Q407" s="2"/>
    </row>
    <row r="408" spans="1:17" ht="299.25" x14ac:dyDescent="0.25">
      <c r="A408" s="2" t="s">
        <v>754</v>
      </c>
      <c r="B408" s="2" t="s">
        <v>755</v>
      </c>
      <c r="C408" s="3" t="s">
        <v>5265</v>
      </c>
      <c r="D408" s="4">
        <v>0</v>
      </c>
      <c r="E408" s="4">
        <v>18</v>
      </c>
      <c r="F408" s="4">
        <v>18</v>
      </c>
      <c r="G408" s="4">
        <v>11.9</v>
      </c>
      <c r="H408" s="2" t="s">
        <v>2234</v>
      </c>
      <c r="I408" s="4">
        <v>5</v>
      </c>
      <c r="J408" s="2" t="b">
        <v>1</v>
      </c>
      <c r="K408" s="2" t="s">
        <v>4716</v>
      </c>
      <c r="L408" s="2" t="s">
        <v>10</v>
      </c>
      <c r="M408" s="2" t="s">
        <v>4836</v>
      </c>
      <c r="N408" s="2" t="s">
        <v>4745</v>
      </c>
      <c r="O408" s="2" t="s">
        <v>4719</v>
      </c>
      <c r="P408" s="2" t="s">
        <v>4688</v>
      </c>
      <c r="Q408" s="2" t="s">
        <v>5707</v>
      </c>
    </row>
    <row r="409" spans="1:17" x14ac:dyDescent="0.25">
      <c r="A409" s="2" t="s">
        <v>3102</v>
      </c>
      <c r="B409" s="2" t="s">
        <v>3103</v>
      </c>
      <c r="C409" s="3"/>
      <c r="D409" s="4">
        <v>0</v>
      </c>
      <c r="E409" s="4">
        <v>0</v>
      </c>
      <c r="F409" s="4">
        <v>0</v>
      </c>
      <c r="G409" s="4">
        <v>13.7</v>
      </c>
      <c r="H409" s="2" t="s">
        <v>2527</v>
      </c>
      <c r="I409" s="4">
        <v>6</v>
      </c>
      <c r="J409" s="2" t="b">
        <v>0</v>
      </c>
      <c r="K409" s="2" t="s">
        <v>4716</v>
      </c>
      <c r="L409" s="2" t="s">
        <v>10</v>
      </c>
      <c r="M409" s="2" t="s">
        <v>4837</v>
      </c>
      <c r="N409" s="2" t="s">
        <v>4745</v>
      </c>
      <c r="O409" s="2" t="s">
        <v>4719</v>
      </c>
      <c r="P409" s="2" t="s">
        <v>4688</v>
      </c>
      <c r="Q409" s="2"/>
    </row>
    <row r="410" spans="1:17" x14ac:dyDescent="0.25">
      <c r="A410" s="2" t="s">
        <v>3082</v>
      </c>
      <c r="B410" s="2" t="s">
        <v>3083</v>
      </c>
      <c r="C410" s="3"/>
      <c r="D410" s="4">
        <v>0</v>
      </c>
      <c r="E410" s="4">
        <v>0</v>
      </c>
      <c r="F410" s="4">
        <v>0</v>
      </c>
      <c r="G410" s="4">
        <v>9.85</v>
      </c>
      <c r="H410" s="2" t="s">
        <v>175</v>
      </c>
      <c r="I410" s="4">
        <v>4.5</v>
      </c>
      <c r="J410" s="2" t="b">
        <v>0</v>
      </c>
      <c r="K410" s="2" t="s">
        <v>4716</v>
      </c>
      <c r="L410" s="2" t="s">
        <v>10</v>
      </c>
      <c r="M410" s="2" t="s">
        <v>4838</v>
      </c>
      <c r="N410" s="2" t="s">
        <v>4745</v>
      </c>
      <c r="O410" s="2" t="s">
        <v>4719</v>
      </c>
      <c r="P410" s="2" t="s">
        <v>4688</v>
      </c>
      <c r="Q410" s="2"/>
    </row>
    <row r="411" spans="1:17" ht="270.75" x14ac:dyDescent="0.25">
      <c r="A411" s="2" t="s">
        <v>756</v>
      </c>
      <c r="B411" s="2" t="s">
        <v>757</v>
      </c>
      <c r="C411" s="3" t="s">
        <v>5266</v>
      </c>
      <c r="D411" s="4">
        <v>0</v>
      </c>
      <c r="E411" s="4">
        <v>19</v>
      </c>
      <c r="F411" s="4">
        <v>19</v>
      </c>
      <c r="G411" s="4">
        <v>18.5</v>
      </c>
      <c r="H411" s="2" t="s">
        <v>2234</v>
      </c>
      <c r="I411" s="4">
        <v>7.9</v>
      </c>
      <c r="J411" s="2" t="b">
        <v>1</v>
      </c>
      <c r="K411" s="2" t="s">
        <v>4709</v>
      </c>
      <c r="L411" s="2" t="s">
        <v>10</v>
      </c>
      <c r="M411" s="2" t="s">
        <v>4839</v>
      </c>
      <c r="N411" s="2" t="s">
        <v>4745</v>
      </c>
      <c r="O411" s="2" t="s">
        <v>4689</v>
      </c>
      <c r="P411" s="2" t="s">
        <v>4688</v>
      </c>
      <c r="Q411" s="2" t="s">
        <v>5708</v>
      </c>
    </row>
    <row r="412" spans="1:17" ht="299.25" x14ac:dyDescent="0.25">
      <c r="A412" s="2" t="s">
        <v>758</v>
      </c>
      <c r="B412" s="2" t="s">
        <v>759</v>
      </c>
      <c r="C412" s="3" t="s">
        <v>5267</v>
      </c>
      <c r="D412" s="4">
        <v>0</v>
      </c>
      <c r="E412" s="4">
        <v>32</v>
      </c>
      <c r="F412" s="4">
        <v>32</v>
      </c>
      <c r="G412" s="4">
        <v>16.5</v>
      </c>
      <c r="H412" s="2" t="s">
        <v>2234</v>
      </c>
      <c r="I412" s="4">
        <v>6.6</v>
      </c>
      <c r="J412" s="2" t="b">
        <v>1</v>
      </c>
      <c r="K412" s="2" t="s">
        <v>4716</v>
      </c>
      <c r="L412" s="2" t="s">
        <v>10</v>
      </c>
      <c r="M412" s="2" t="s">
        <v>4839</v>
      </c>
      <c r="N412" s="2" t="s">
        <v>4745</v>
      </c>
      <c r="O412" s="2" t="s">
        <v>4719</v>
      </c>
      <c r="P412" s="2" t="s">
        <v>4688</v>
      </c>
      <c r="Q412" s="2" t="s">
        <v>5709</v>
      </c>
    </row>
    <row r="413" spans="1:17" ht="285" x14ac:dyDescent="0.25">
      <c r="A413" s="2" t="s">
        <v>762</v>
      </c>
      <c r="B413" s="2" t="s">
        <v>763</v>
      </c>
      <c r="C413" s="3" t="s">
        <v>5269</v>
      </c>
      <c r="D413" s="4">
        <v>0</v>
      </c>
      <c r="E413" s="4">
        <v>22</v>
      </c>
      <c r="F413" s="4">
        <v>22</v>
      </c>
      <c r="G413" s="4">
        <v>11.9</v>
      </c>
      <c r="H413" s="2" t="s">
        <v>2234</v>
      </c>
      <c r="I413" s="4">
        <v>5</v>
      </c>
      <c r="J413" s="2" t="b">
        <v>1</v>
      </c>
      <c r="K413" s="2" t="s">
        <v>4716</v>
      </c>
      <c r="L413" s="2" t="s">
        <v>10</v>
      </c>
      <c r="M413" s="2" t="s">
        <v>4839</v>
      </c>
      <c r="N413" s="2" t="s">
        <v>4745</v>
      </c>
      <c r="O413" s="2" t="s">
        <v>4719</v>
      </c>
      <c r="P413" s="2" t="s">
        <v>4688</v>
      </c>
      <c r="Q413" s="2" t="s">
        <v>6480</v>
      </c>
    </row>
    <row r="414" spans="1:17" x14ac:dyDescent="0.25">
      <c r="A414" s="2" t="s">
        <v>3104</v>
      </c>
      <c r="B414" s="2" t="s">
        <v>3105</v>
      </c>
      <c r="C414" s="3"/>
      <c r="D414" s="4">
        <v>0</v>
      </c>
      <c r="E414" s="4">
        <v>0</v>
      </c>
      <c r="F414" s="4">
        <v>0</v>
      </c>
      <c r="G414" s="4">
        <v>8.1</v>
      </c>
      <c r="H414" s="2" t="s">
        <v>2579</v>
      </c>
      <c r="I414" s="4">
        <v>3.54</v>
      </c>
      <c r="J414" s="2" t="b">
        <v>0</v>
      </c>
      <c r="K414" s="2" t="s">
        <v>4716</v>
      </c>
      <c r="L414" s="2" t="s">
        <v>10</v>
      </c>
      <c r="M414" s="2" t="s">
        <v>4840</v>
      </c>
      <c r="N414" s="2" t="s">
        <v>4745</v>
      </c>
      <c r="O414" s="2" t="s">
        <v>4719</v>
      </c>
      <c r="P414" s="2" t="s">
        <v>4688</v>
      </c>
      <c r="Q414" s="2"/>
    </row>
    <row r="415" spans="1:17" ht="342" x14ac:dyDescent="0.25">
      <c r="A415" s="2" t="s">
        <v>778</v>
      </c>
      <c r="B415" s="2" t="s">
        <v>779</v>
      </c>
      <c r="C415" s="3" t="s">
        <v>5273</v>
      </c>
      <c r="D415" s="4">
        <v>0</v>
      </c>
      <c r="E415" s="4">
        <v>9</v>
      </c>
      <c r="F415" s="4">
        <v>9</v>
      </c>
      <c r="G415" s="4">
        <v>50.55</v>
      </c>
      <c r="H415" s="2" t="s">
        <v>2233</v>
      </c>
      <c r="I415" s="4">
        <v>23.4</v>
      </c>
      <c r="J415" s="2" t="b">
        <v>1</v>
      </c>
      <c r="K415" s="2" t="s">
        <v>4709</v>
      </c>
      <c r="L415" s="2" t="s">
        <v>10</v>
      </c>
      <c r="M415" s="2" t="s">
        <v>4841</v>
      </c>
      <c r="N415" s="2" t="s">
        <v>4745</v>
      </c>
      <c r="O415" s="2" t="s">
        <v>4689</v>
      </c>
      <c r="P415" s="2" t="s">
        <v>4688</v>
      </c>
      <c r="Q415" s="2" t="s">
        <v>5711</v>
      </c>
    </row>
    <row r="416" spans="1:17" ht="242.25" x14ac:dyDescent="0.25">
      <c r="A416" s="2" t="s">
        <v>954</v>
      </c>
      <c r="B416" s="2" t="s">
        <v>955</v>
      </c>
      <c r="C416" s="3" t="s">
        <v>5283</v>
      </c>
      <c r="D416" s="4">
        <v>0</v>
      </c>
      <c r="E416" s="4">
        <v>6</v>
      </c>
      <c r="F416" s="4">
        <v>6</v>
      </c>
      <c r="G416" s="4">
        <v>38.4</v>
      </c>
      <c r="H416" s="2" t="s">
        <v>953</v>
      </c>
      <c r="I416" s="4">
        <v>17.25</v>
      </c>
      <c r="J416" s="2" t="b">
        <v>1</v>
      </c>
      <c r="K416" s="2" t="s">
        <v>4709</v>
      </c>
      <c r="L416" s="2" t="s">
        <v>10</v>
      </c>
      <c r="M416" s="2" t="s">
        <v>4842</v>
      </c>
      <c r="N416" s="2" t="s">
        <v>4745</v>
      </c>
      <c r="O416" s="2" t="s">
        <v>4689</v>
      </c>
      <c r="P416" s="2" t="s">
        <v>4688</v>
      </c>
      <c r="Q416" s="2" t="s">
        <v>5908</v>
      </c>
    </row>
    <row r="417" spans="1:17" x14ac:dyDescent="0.25">
      <c r="A417" s="2" t="s">
        <v>3352</v>
      </c>
      <c r="B417" s="2" t="s">
        <v>3353</v>
      </c>
      <c r="C417" s="3"/>
      <c r="D417" s="4">
        <v>0</v>
      </c>
      <c r="E417" s="4">
        <v>0</v>
      </c>
      <c r="F417" s="4">
        <v>0</v>
      </c>
      <c r="G417" s="4">
        <v>14.77</v>
      </c>
      <c r="H417" s="2" t="s">
        <v>3354</v>
      </c>
      <c r="I417" s="4">
        <v>7</v>
      </c>
      <c r="J417" s="2" t="b">
        <v>0</v>
      </c>
      <c r="K417" s="2" t="s">
        <v>2308</v>
      </c>
      <c r="L417" s="2" t="s">
        <v>10</v>
      </c>
      <c r="M417" s="2" t="s">
        <v>4843</v>
      </c>
      <c r="N417" s="2" t="s">
        <v>4844</v>
      </c>
      <c r="O417" s="2" t="s">
        <v>2306</v>
      </c>
      <c r="P417" s="2" t="s">
        <v>4688</v>
      </c>
      <c r="Q417" s="2"/>
    </row>
    <row r="418" spans="1:17" x14ac:dyDescent="0.25">
      <c r="A418" s="2" t="s">
        <v>3355</v>
      </c>
      <c r="B418" s="2" t="s">
        <v>3356</v>
      </c>
      <c r="C418" s="3"/>
      <c r="D418" s="4">
        <v>0</v>
      </c>
      <c r="E418" s="4">
        <v>0</v>
      </c>
      <c r="F418" s="4">
        <v>0</v>
      </c>
      <c r="G418" s="4">
        <v>21.94</v>
      </c>
      <c r="H418" s="2" t="s">
        <v>3354</v>
      </c>
      <c r="I418" s="4">
        <v>10.4</v>
      </c>
      <c r="J418" s="2" t="b">
        <v>0</v>
      </c>
      <c r="K418" s="2" t="s">
        <v>4709</v>
      </c>
      <c r="L418" s="2" t="s">
        <v>10</v>
      </c>
      <c r="M418" s="2" t="s">
        <v>4843</v>
      </c>
      <c r="N418" s="2" t="s">
        <v>4844</v>
      </c>
      <c r="O418" s="2" t="s">
        <v>4689</v>
      </c>
      <c r="P418" s="2" t="s">
        <v>4688</v>
      </c>
      <c r="Q418" s="2"/>
    </row>
    <row r="419" spans="1:17" x14ac:dyDescent="0.25">
      <c r="A419" s="2" t="s">
        <v>3357</v>
      </c>
      <c r="B419" s="2" t="s">
        <v>3358</v>
      </c>
      <c r="C419" s="3"/>
      <c r="D419" s="4">
        <v>0</v>
      </c>
      <c r="E419" s="4">
        <v>0</v>
      </c>
      <c r="F419" s="4">
        <v>0</v>
      </c>
      <c r="G419" s="4">
        <v>16.89</v>
      </c>
      <c r="H419" s="2" t="s">
        <v>3354</v>
      </c>
      <c r="I419" s="4">
        <v>7.9</v>
      </c>
      <c r="J419" s="2" t="b">
        <v>0</v>
      </c>
      <c r="K419" s="2" t="s">
        <v>4709</v>
      </c>
      <c r="L419" s="2" t="s">
        <v>10</v>
      </c>
      <c r="M419" s="2" t="s">
        <v>4843</v>
      </c>
      <c r="N419" s="2" t="s">
        <v>4844</v>
      </c>
      <c r="O419" s="2" t="s">
        <v>4689</v>
      </c>
      <c r="P419" s="2" t="s">
        <v>4688</v>
      </c>
      <c r="Q419" s="2"/>
    </row>
    <row r="420" spans="1:17" x14ac:dyDescent="0.25">
      <c r="A420" s="2" t="s">
        <v>1006</v>
      </c>
      <c r="B420" s="2" t="s">
        <v>1007</v>
      </c>
      <c r="C420" s="3"/>
      <c r="D420" s="4">
        <v>0</v>
      </c>
      <c r="E420" s="4">
        <v>15</v>
      </c>
      <c r="F420" s="4">
        <v>15</v>
      </c>
      <c r="G420" s="4">
        <v>10.7</v>
      </c>
      <c r="H420" s="2" t="s">
        <v>2225</v>
      </c>
      <c r="I420" s="4">
        <v>4.95</v>
      </c>
      <c r="J420" s="2" t="b">
        <v>1</v>
      </c>
      <c r="K420" s="2" t="s">
        <v>4716</v>
      </c>
      <c r="L420" s="2" t="s">
        <v>10</v>
      </c>
      <c r="M420" s="2" t="s">
        <v>4845</v>
      </c>
      <c r="N420" s="2" t="s">
        <v>4745</v>
      </c>
      <c r="O420" s="2" t="s">
        <v>4719</v>
      </c>
      <c r="P420" s="2" t="s">
        <v>4688</v>
      </c>
      <c r="Q420" s="2"/>
    </row>
    <row r="421" spans="1:17" x14ac:dyDescent="0.25">
      <c r="A421" s="2" t="s">
        <v>1016</v>
      </c>
      <c r="B421" s="2" t="s">
        <v>1017</v>
      </c>
      <c r="C421" s="3"/>
      <c r="D421" s="4">
        <v>0</v>
      </c>
      <c r="E421" s="4">
        <v>34</v>
      </c>
      <c r="F421" s="4">
        <v>34</v>
      </c>
      <c r="G421" s="4">
        <v>14.15</v>
      </c>
      <c r="H421" s="2" t="s">
        <v>2235</v>
      </c>
      <c r="I421" s="4">
        <v>6.55</v>
      </c>
      <c r="J421" s="2" t="b">
        <v>1</v>
      </c>
      <c r="K421" s="2" t="s">
        <v>4716</v>
      </c>
      <c r="L421" s="2" t="s">
        <v>10</v>
      </c>
      <c r="M421" s="2" t="s">
        <v>4746</v>
      </c>
      <c r="N421" s="2" t="s">
        <v>4741</v>
      </c>
      <c r="O421" s="2" t="s">
        <v>4719</v>
      </c>
      <c r="P421" s="2" t="s">
        <v>4688</v>
      </c>
      <c r="Q421" s="2"/>
    </row>
    <row r="422" spans="1:17" x14ac:dyDescent="0.25">
      <c r="A422" s="2" t="s">
        <v>3366</v>
      </c>
      <c r="B422" s="2" t="s">
        <v>3367</v>
      </c>
      <c r="C422" s="3"/>
      <c r="D422" s="4">
        <v>0</v>
      </c>
      <c r="E422" s="4">
        <v>0</v>
      </c>
      <c r="F422" s="4">
        <v>0</v>
      </c>
      <c r="G422" s="4">
        <v>8.6</v>
      </c>
      <c r="H422" s="2" t="s">
        <v>2537</v>
      </c>
      <c r="I422" s="4">
        <v>3.97</v>
      </c>
      <c r="J422" s="2" t="b">
        <v>0</v>
      </c>
      <c r="K422" s="2" t="s">
        <v>4716</v>
      </c>
      <c r="L422" s="2" t="s">
        <v>10</v>
      </c>
      <c r="M422" s="2" t="s">
        <v>4746</v>
      </c>
      <c r="N422" s="2" t="s">
        <v>4741</v>
      </c>
      <c r="O422" s="2" t="s">
        <v>4719</v>
      </c>
      <c r="P422" s="2" t="s">
        <v>4688</v>
      </c>
      <c r="Q422" s="2"/>
    </row>
    <row r="423" spans="1:17" x14ac:dyDescent="0.25">
      <c r="A423" s="2" t="s">
        <v>3368</v>
      </c>
      <c r="B423" s="2" t="s">
        <v>3369</v>
      </c>
      <c r="C423" s="3"/>
      <c r="D423" s="4">
        <v>0</v>
      </c>
      <c r="E423" s="4">
        <v>0</v>
      </c>
      <c r="F423" s="4">
        <v>0</v>
      </c>
      <c r="G423" s="4">
        <v>12.35</v>
      </c>
      <c r="H423" s="2" t="s">
        <v>2537</v>
      </c>
      <c r="I423" s="4">
        <v>5.71</v>
      </c>
      <c r="J423" s="2" t="b">
        <v>0</v>
      </c>
      <c r="K423" s="2" t="s">
        <v>4709</v>
      </c>
      <c r="L423" s="2" t="s">
        <v>10</v>
      </c>
      <c r="M423" s="2" t="s">
        <v>4746</v>
      </c>
      <c r="N423" s="2" t="s">
        <v>4741</v>
      </c>
      <c r="O423" s="2" t="s">
        <v>4689</v>
      </c>
      <c r="P423" s="2" t="s">
        <v>4688</v>
      </c>
      <c r="Q423" s="2"/>
    </row>
    <row r="424" spans="1:17" x14ac:dyDescent="0.25">
      <c r="A424" s="2" t="s">
        <v>3379</v>
      </c>
      <c r="B424" s="2" t="s">
        <v>3380</v>
      </c>
      <c r="C424" s="3"/>
      <c r="D424" s="4">
        <v>0</v>
      </c>
      <c r="E424" s="4">
        <v>0</v>
      </c>
      <c r="F424" s="4">
        <v>0</v>
      </c>
      <c r="G424" s="4">
        <v>14.2</v>
      </c>
      <c r="H424" s="2" t="s">
        <v>2235</v>
      </c>
      <c r="I424" s="4">
        <v>6.57</v>
      </c>
      <c r="J424" s="2" t="b">
        <v>0</v>
      </c>
      <c r="K424" s="2" t="s">
        <v>4709</v>
      </c>
      <c r="L424" s="2" t="s">
        <v>10</v>
      </c>
      <c r="M424" s="2" t="s">
        <v>4746</v>
      </c>
      <c r="N424" s="2" t="s">
        <v>4741</v>
      </c>
      <c r="O424" s="2" t="s">
        <v>4689</v>
      </c>
      <c r="P424" s="2" t="s">
        <v>4688</v>
      </c>
      <c r="Q424" s="2"/>
    </row>
    <row r="425" spans="1:17" x14ac:dyDescent="0.25">
      <c r="A425" s="2" t="s">
        <v>1024</v>
      </c>
      <c r="B425" s="2" t="s">
        <v>1025</v>
      </c>
      <c r="C425" s="3"/>
      <c r="D425" s="4">
        <v>0</v>
      </c>
      <c r="E425" s="4">
        <v>0</v>
      </c>
      <c r="F425" s="4">
        <v>0</v>
      </c>
      <c r="G425" s="4">
        <v>15.45</v>
      </c>
      <c r="H425" s="2" t="s">
        <v>2235</v>
      </c>
      <c r="I425" s="4">
        <v>7.15</v>
      </c>
      <c r="J425" s="2" t="b">
        <v>1</v>
      </c>
      <c r="K425" s="2" t="s">
        <v>2308</v>
      </c>
      <c r="L425" s="2" t="s">
        <v>10</v>
      </c>
      <c r="M425" s="2" t="s">
        <v>4746</v>
      </c>
      <c r="N425" s="2" t="s">
        <v>4741</v>
      </c>
      <c r="O425" s="2" t="s">
        <v>2306</v>
      </c>
      <c r="P425" s="2" t="s">
        <v>4688</v>
      </c>
      <c r="Q425" s="2"/>
    </row>
    <row r="426" spans="1:17" x14ac:dyDescent="0.25">
      <c r="A426" s="2" t="s">
        <v>3383</v>
      </c>
      <c r="B426" s="2" t="s">
        <v>3384</v>
      </c>
      <c r="C426" s="3"/>
      <c r="D426" s="4">
        <v>0</v>
      </c>
      <c r="E426" s="4">
        <v>0</v>
      </c>
      <c r="F426" s="4">
        <v>0</v>
      </c>
      <c r="G426" s="4">
        <v>14.2</v>
      </c>
      <c r="H426" s="2" t="s">
        <v>2235</v>
      </c>
      <c r="I426" s="4">
        <v>6.57</v>
      </c>
      <c r="J426" s="2" t="b">
        <v>0</v>
      </c>
      <c r="K426" s="2" t="s">
        <v>4716</v>
      </c>
      <c r="L426" s="2" t="s">
        <v>10</v>
      </c>
      <c r="M426" s="2" t="s">
        <v>4746</v>
      </c>
      <c r="N426" s="2" t="s">
        <v>4741</v>
      </c>
      <c r="O426" s="2" t="s">
        <v>4719</v>
      </c>
      <c r="P426" s="2" t="s">
        <v>4688</v>
      </c>
      <c r="Q426" s="2"/>
    </row>
    <row r="427" spans="1:17" x14ac:dyDescent="0.25">
      <c r="A427" s="2" t="s">
        <v>1038</v>
      </c>
      <c r="B427" s="2" t="s">
        <v>1039</v>
      </c>
      <c r="C427" s="3"/>
      <c r="D427" s="4">
        <v>0</v>
      </c>
      <c r="E427" s="4">
        <v>0</v>
      </c>
      <c r="F427" s="4">
        <v>0</v>
      </c>
      <c r="G427" s="4">
        <v>77.75</v>
      </c>
      <c r="H427" s="2" t="s">
        <v>2236</v>
      </c>
      <c r="I427" s="4">
        <v>36</v>
      </c>
      <c r="J427" s="2" t="b">
        <v>1</v>
      </c>
      <c r="K427" s="2" t="s">
        <v>4716</v>
      </c>
      <c r="L427" s="2" t="s">
        <v>10</v>
      </c>
      <c r="M427" s="2" t="s">
        <v>4746</v>
      </c>
      <c r="N427" s="2" t="s">
        <v>4741</v>
      </c>
      <c r="O427" s="2" t="s">
        <v>4719</v>
      </c>
      <c r="P427" s="2" t="s">
        <v>2303</v>
      </c>
      <c r="Q427" s="2"/>
    </row>
    <row r="428" spans="1:17" x14ac:dyDescent="0.25">
      <c r="A428" s="2" t="s">
        <v>3405</v>
      </c>
      <c r="B428" s="2" t="s">
        <v>3406</v>
      </c>
      <c r="C428" s="3"/>
      <c r="D428" s="4">
        <v>0</v>
      </c>
      <c r="E428" s="4">
        <v>0</v>
      </c>
      <c r="F428" s="4">
        <v>0</v>
      </c>
      <c r="G428" s="4">
        <v>12.75</v>
      </c>
      <c r="H428" s="2" t="s">
        <v>3404</v>
      </c>
      <c r="I428" s="4">
        <v>5.9</v>
      </c>
      <c r="J428" s="2" t="b">
        <v>0</v>
      </c>
      <c r="K428" s="2" t="s">
        <v>2308</v>
      </c>
      <c r="L428" s="2" t="s">
        <v>10</v>
      </c>
      <c r="M428" s="2" t="s">
        <v>4746</v>
      </c>
      <c r="N428" s="2" t="s">
        <v>4741</v>
      </c>
      <c r="O428" s="2" t="s">
        <v>2306</v>
      </c>
      <c r="P428" s="2" t="s">
        <v>4688</v>
      </c>
      <c r="Q428" s="2"/>
    </row>
    <row r="429" spans="1:17" x14ac:dyDescent="0.25">
      <c r="A429" s="2" t="s">
        <v>3407</v>
      </c>
      <c r="B429" s="2" t="s">
        <v>3408</v>
      </c>
      <c r="C429" s="3"/>
      <c r="D429" s="4">
        <v>0</v>
      </c>
      <c r="E429" s="4">
        <v>0</v>
      </c>
      <c r="F429" s="4">
        <v>0</v>
      </c>
      <c r="G429" s="4">
        <v>8.6</v>
      </c>
      <c r="H429" s="2" t="s">
        <v>2537</v>
      </c>
      <c r="I429" s="4">
        <v>3.97</v>
      </c>
      <c r="J429" s="2" t="b">
        <v>0</v>
      </c>
      <c r="K429" s="2" t="s">
        <v>4709</v>
      </c>
      <c r="L429" s="2" t="s">
        <v>10</v>
      </c>
      <c r="M429" s="2" t="s">
        <v>4746</v>
      </c>
      <c r="N429" s="2" t="s">
        <v>4741</v>
      </c>
      <c r="O429" s="2" t="s">
        <v>4689</v>
      </c>
      <c r="P429" s="2" t="s">
        <v>4688</v>
      </c>
      <c r="Q429" s="2"/>
    </row>
    <row r="430" spans="1:17" x14ac:dyDescent="0.25">
      <c r="A430" s="2" t="s">
        <v>3425</v>
      </c>
      <c r="B430" s="2" t="s">
        <v>3426</v>
      </c>
      <c r="C430" s="3"/>
      <c r="D430" s="4">
        <v>0</v>
      </c>
      <c r="E430" s="4">
        <v>0</v>
      </c>
      <c r="F430" s="4">
        <v>0</v>
      </c>
      <c r="G430" s="4">
        <v>8.6</v>
      </c>
      <c r="H430" s="2" t="s">
        <v>2537</v>
      </c>
      <c r="I430" s="4">
        <v>3.97</v>
      </c>
      <c r="J430" s="2" t="b">
        <v>0</v>
      </c>
      <c r="K430" s="2" t="s">
        <v>2308</v>
      </c>
      <c r="L430" s="2" t="s">
        <v>10</v>
      </c>
      <c r="M430" s="2" t="s">
        <v>4746</v>
      </c>
      <c r="N430" s="2" t="s">
        <v>4741</v>
      </c>
      <c r="O430" s="2" t="s">
        <v>2306</v>
      </c>
      <c r="P430" s="2" t="s">
        <v>4688</v>
      </c>
      <c r="Q430" s="2"/>
    </row>
    <row r="431" spans="1:17" x14ac:dyDescent="0.25">
      <c r="A431" s="2" t="s">
        <v>3402</v>
      </c>
      <c r="B431" s="2" t="s">
        <v>3403</v>
      </c>
      <c r="C431" s="3"/>
      <c r="D431" s="4">
        <v>0</v>
      </c>
      <c r="E431" s="4">
        <v>0</v>
      </c>
      <c r="F431" s="4">
        <v>0</v>
      </c>
      <c r="G431" s="4">
        <v>16.2</v>
      </c>
      <c r="H431" s="2" t="s">
        <v>3404</v>
      </c>
      <c r="I431" s="4">
        <v>7.5</v>
      </c>
      <c r="J431" s="2" t="b">
        <v>0</v>
      </c>
      <c r="K431" s="2" t="s">
        <v>4716</v>
      </c>
      <c r="L431" s="2" t="s">
        <v>10</v>
      </c>
      <c r="M431" s="2" t="s">
        <v>4746</v>
      </c>
      <c r="N431" s="2" t="s">
        <v>4741</v>
      </c>
      <c r="O431" s="2" t="s">
        <v>4719</v>
      </c>
      <c r="P431" s="2" t="s">
        <v>4688</v>
      </c>
      <c r="Q431" s="2"/>
    </row>
    <row r="432" spans="1:17" x14ac:dyDescent="0.25">
      <c r="A432" s="2" t="s">
        <v>3409</v>
      </c>
      <c r="B432" s="2" t="s">
        <v>3410</v>
      </c>
      <c r="C432" s="3"/>
      <c r="D432" s="4">
        <v>0</v>
      </c>
      <c r="E432" s="4">
        <v>0</v>
      </c>
      <c r="F432" s="4">
        <v>0</v>
      </c>
      <c r="G432" s="4">
        <v>8.23</v>
      </c>
      <c r="H432" s="2" t="s">
        <v>2552</v>
      </c>
      <c r="I432" s="4">
        <v>3.6</v>
      </c>
      <c r="J432" s="2" t="b">
        <v>0</v>
      </c>
      <c r="K432" s="2" t="s">
        <v>4709</v>
      </c>
      <c r="L432" s="2" t="s">
        <v>10</v>
      </c>
      <c r="M432" s="2" t="s">
        <v>4746</v>
      </c>
      <c r="N432" s="2" t="s">
        <v>4741</v>
      </c>
      <c r="O432" s="2" t="s">
        <v>4689</v>
      </c>
      <c r="P432" s="2" t="s">
        <v>4688</v>
      </c>
      <c r="Q432" s="2"/>
    </row>
    <row r="433" spans="1:17" x14ac:dyDescent="0.25">
      <c r="A433" s="2" t="s">
        <v>3411</v>
      </c>
      <c r="B433" s="2" t="s">
        <v>3412</v>
      </c>
      <c r="C433" s="3"/>
      <c r="D433" s="4">
        <v>0</v>
      </c>
      <c r="E433" s="4">
        <v>0</v>
      </c>
      <c r="F433" s="4">
        <v>0</v>
      </c>
      <c r="G433" s="4">
        <v>8.23</v>
      </c>
      <c r="H433" s="2" t="s">
        <v>2552</v>
      </c>
      <c r="I433" s="4">
        <v>3.6</v>
      </c>
      <c r="J433" s="2" t="b">
        <v>0</v>
      </c>
      <c r="K433" s="2" t="s">
        <v>2308</v>
      </c>
      <c r="L433" s="2" t="s">
        <v>10</v>
      </c>
      <c r="M433" s="2" t="s">
        <v>4746</v>
      </c>
      <c r="N433" s="2" t="s">
        <v>4741</v>
      </c>
      <c r="O433" s="2" t="s">
        <v>2306</v>
      </c>
      <c r="P433" s="2" t="s">
        <v>4688</v>
      </c>
      <c r="Q433" s="2"/>
    </row>
    <row r="434" spans="1:17" x14ac:dyDescent="0.25">
      <c r="A434" s="2" t="s">
        <v>3413</v>
      </c>
      <c r="B434" s="2" t="s">
        <v>3414</v>
      </c>
      <c r="C434" s="3"/>
      <c r="D434" s="4">
        <v>0</v>
      </c>
      <c r="E434" s="4">
        <v>0</v>
      </c>
      <c r="F434" s="4">
        <v>0</v>
      </c>
      <c r="G434" s="4">
        <v>8.23</v>
      </c>
      <c r="H434" s="2" t="s">
        <v>2552</v>
      </c>
      <c r="I434" s="4">
        <v>3.6</v>
      </c>
      <c r="J434" s="2" t="b">
        <v>0</v>
      </c>
      <c r="K434" s="2" t="s">
        <v>4716</v>
      </c>
      <c r="L434" s="2" t="s">
        <v>10</v>
      </c>
      <c r="M434" s="2" t="s">
        <v>4746</v>
      </c>
      <c r="N434" s="2" t="s">
        <v>4741</v>
      </c>
      <c r="O434" s="2" t="s">
        <v>4719</v>
      </c>
      <c r="P434" s="2" t="s">
        <v>4688</v>
      </c>
      <c r="Q434" s="2"/>
    </row>
    <row r="435" spans="1:17" x14ac:dyDescent="0.25">
      <c r="A435" s="2" t="s">
        <v>3415</v>
      </c>
      <c r="B435" s="2" t="s">
        <v>3416</v>
      </c>
      <c r="C435" s="3"/>
      <c r="D435" s="4">
        <v>0</v>
      </c>
      <c r="E435" s="4">
        <v>0</v>
      </c>
      <c r="F435" s="4">
        <v>0</v>
      </c>
      <c r="G435" s="4">
        <v>11.9</v>
      </c>
      <c r="H435" s="2" t="s">
        <v>3404</v>
      </c>
      <c r="I435" s="4">
        <v>5.5</v>
      </c>
      <c r="J435" s="2" t="b">
        <v>0</v>
      </c>
      <c r="K435" s="2" t="s">
        <v>4709</v>
      </c>
      <c r="L435" s="2" t="s">
        <v>10</v>
      </c>
      <c r="M435" s="2" t="s">
        <v>4746</v>
      </c>
      <c r="N435" s="2" t="s">
        <v>4741</v>
      </c>
      <c r="O435" s="2" t="s">
        <v>4689</v>
      </c>
      <c r="P435" s="2" t="s">
        <v>4688</v>
      </c>
      <c r="Q435" s="2"/>
    </row>
    <row r="436" spans="1:17" x14ac:dyDescent="0.25">
      <c r="A436" s="2" t="s">
        <v>3417</v>
      </c>
      <c r="B436" s="2" t="s">
        <v>3418</v>
      </c>
      <c r="C436" s="3"/>
      <c r="D436" s="4">
        <v>0</v>
      </c>
      <c r="E436" s="4">
        <v>0</v>
      </c>
      <c r="F436" s="4">
        <v>0</v>
      </c>
      <c r="G436" s="4">
        <v>11.9</v>
      </c>
      <c r="H436" s="2" t="s">
        <v>3404</v>
      </c>
      <c r="I436" s="4">
        <v>5.5</v>
      </c>
      <c r="J436" s="2" t="b">
        <v>0</v>
      </c>
      <c r="K436" s="2" t="s">
        <v>2308</v>
      </c>
      <c r="L436" s="2" t="s">
        <v>10</v>
      </c>
      <c r="M436" s="2" t="s">
        <v>4746</v>
      </c>
      <c r="N436" s="2" t="s">
        <v>4741</v>
      </c>
      <c r="O436" s="2" t="s">
        <v>2306</v>
      </c>
      <c r="P436" s="2" t="s">
        <v>4688</v>
      </c>
      <c r="Q436" s="2"/>
    </row>
    <row r="437" spans="1:17" x14ac:dyDescent="0.25">
      <c r="A437" s="2" t="s">
        <v>3370</v>
      </c>
      <c r="B437" s="2" t="s">
        <v>3371</v>
      </c>
      <c r="C437" s="3"/>
      <c r="D437" s="4">
        <v>0</v>
      </c>
      <c r="E437" s="4">
        <v>0</v>
      </c>
      <c r="F437" s="4">
        <v>0</v>
      </c>
      <c r="G437" s="4">
        <v>12.35</v>
      </c>
      <c r="H437" s="2" t="s">
        <v>2537</v>
      </c>
      <c r="I437" s="4">
        <v>5.71</v>
      </c>
      <c r="J437" s="2" t="b">
        <v>0</v>
      </c>
      <c r="K437" s="2" t="s">
        <v>2308</v>
      </c>
      <c r="L437" s="2" t="s">
        <v>10</v>
      </c>
      <c r="M437" s="2" t="s">
        <v>4746</v>
      </c>
      <c r="N437" s="2" t="s">
        <v>4741</v>
      </c>
      <c r="O437" s="2" t="s">
        <v>2306</v>
      </c>
      <c r="P437" s="2" t="s">
        <v>4688</v>
      </c>
      <c r="Q437" s="2"/>
    </row>
    <row r="438" spans="1:17" x14ac:dyDescent="0.25">
      <c r="A438" s="2" t="s">
        <v>1008</v>
      </c>
      <c r="B438" s="2" t="s">
        <v>1009</v>
      </c>
      <c r="C438" s="3"/>
      <c r="D438" s="4">
        <v>0</v>
      </c>
      <c r="E438" s="4">
        <v>42</v>
      </c>
      <c r="F438" s="4">
        <v>43</v>
      </c>
      <c r="G438" s="4">
        <v>14.15</v>
      </c>
      <c r="H438" s="2" t="s">
        <v>2235</v>
      </c>
      <c r="I438" s="4">
        <v>6.55</v>
      </c>
      <c r="J438" s="2" t="b">
        <v>1</v>
      </c>
      <c r="K438" s="2" t="s">
        <v>2308</v>
      </c>
      <c r="L438" s="2" t="s">
        <v>10</v>
      </c>
      <c r="M438" s="2" t="s">
        <v>4746</v>
      </c>
      <c r="N438" s="2" t="s">
        <v>4741</v>
      </c>
      <c r="O438" s="2" t="s">
        <v>2306</v>
      </c>
      <c r="P438" s="2" t="s">
        <v>4688</v>
      </c>
      <c r="Q438" s="2"/>
    </row>
    <row r="439" spans="1:17" x14ac:dyDescent="0.25">
      <c r="A439" s="2" t="s">
        <v>3429</v>
      </c>
      <c r="B439" s="2" t="s">
        <v>3430</v>
      </c>
      <c r="C439" s="3"/>
      <c r="D439" s="4">
        <v>0</v>
      </c>
      <c r="E439" s="4">
        <v>0</v>
      </c>
      <c r="F439" s="4">
        <v>0</v>
      </c>
      <c r="G439" s="4">
        <v>33.9</v>
      </c>
      <c r="H439" s="2" t="s">
        <v>3404</v>
      </c>
      <c r="I439" s="4">
        <v>14.5</v>
      </c>
      <c r="J439" s="2" t="b">
        <v>0</v>
      </c>
      <c r="K439" s="2" t="s">
        <v>4716</v>
      </c>
      <c r="L439" s="2" t="s">
        <v>10</v>
      </c>
      <c r="M439" s="2" t="s">
        <v>4746</v>
      </c>
      <c r="N439" s="2" t="s">
        <v>4741</v>
      </c>
      <c r="O439" s="2" t="s">
        <v>4719</v>
      </c>
      <c r="P439" s="2" t="s">
        <v>4688</v>
      </c>
      <c r="Q439" s="2"/>
    </row>
    <row r="440" spans="1:17" ht="185.25" x14ac:dyDescent="0.25">
      <c r="A440" s="2" t="s">
        <v>1073</v>
      </c>
      <c r="B440" s="2" t="s">
        <v>1074</v>
      </c>
      <c r="C440" s="3" t="s">
        <v>3439</v>
      </c>
      <c r="D440" s="4">
        <v>0</v>
      </c>
      <c r="E440" s="4">
        <v>29</v>
      </c>
      <c r="F440" s="4">
        <v>29</v>
      </c>
      <c r="G440" s="4">
        <v>9.75</v>
      </c>
      <c r="H440" s="2" t="s">
        <v>2223</v>
      </c>
      <c r="I440" s="4">
        <v>4.5</v>
      </c>
      <c r="J440" s="2" t="b">
        <v>1</v>
      </c>
      <c r="K440" s="2" t="s">
        <v>4716</v>
      </c>
      <c r="L440" s="2" t="s">
        <v>10</v>
      </c>
      <c r="M440" s="2" t="s">
        <v>4747</v>
      </c>
      <c r="N440" s="2" t="s">
        <v>4741</v>
      </c>
      <c r="O440" s="2" t="s">
        <v>4719</v>
      </c>
      <c r="P440" s="2" t="s">
        <v>4688</v>
      </c>
      <c r="Q440" s="2" t="s">
        <v>5684</v>
      </c>
    </row>
    <row r="441" spans="1:17" ht="185.25" x14ac:dyDescent="0.25">
      <c r="A441" s="2" t="s">
        <v>1069</v>
      </c>
      <c r="B441" s="2" t="s">
        <v>1070</v>
      </c>
      <c r="C441" s="3" t="s">
        <v>3437</v>
      </c>
      <c r="D441" s="4">
        <v>60</v>
      </c>
      <c r="E441" s="4">
        <v>62</v>
      </c>
      <c r="F441" s="4">
        <v>2</v>
      </c>
      <c r="G441" s="4">
        <v>9.75</v>
      </c>
      <c r="H441" s="2" t="s">
        <v>2223</v>
      </c>
      <c r="I441" s="4">
        <v>4.5</v>
      </c>
      <c r="J441" s="2" t="b">
        <v>1</v>
      </c>
      <c r="K441" s="2" t="s">
        <v>4709</v>
      </c>
      <c r="L441" s="2" t="s">
        <v>10</v>
      </c>
      <c r="M441" s="2" t="s">
        <v>4747</v>
      </c>
      <c r="N441" s="2" t="s">
        <v>4741</v>
      </c>
      <c r="O441" s="2" t="s">
        <v>4689</v>
      </c>
      <c r="P441" s="2" t="s">
        <v>4688</v>
      </c>
      <c r="Q441" s="2" t="s">
        <v>5685</v>
      </c>
    </row>
    <row r="442" spans="1:17" ht="199.5" x14ac:dyDescent="0.25">
      <c r="A442" s="2" t="s">
        <v>1071</v>
      </c>
      <c r="B442" s="2" t="s">
        <v>1072</v>
      </c>
      <c r="C442" s="3" t="s">
        <v>3438</v>
      </c>
      <c r="D442" s="4">
        <v>0</v>
      </c>
      <c r="E442" s="4">
        <v>43</v>
      </c>
      <c r="F442" s="4">
        <v>43</v>
      </c>
      <c r="G442" s="4">
        <v>9.75</v>
      </c>
      <c r="H442" s="2" t="s">
        <v>2223</v>
      </c>
      <c r="I442" s="4">
        <v>4.5</v>
      </c>
      <c r="J442" s="2" t="b">
        <v>1</v>
      </c>
      <c r="K442" s="2" t="s">
        <v>2308</v>
      </c>
      <c r="L442" s="2" t="s">
        <v>10</v>
      </c>
      <c r="M442" s="2" t="s">
        <v>4747</v>
      </c>
      <c r="N442" s="2" t="s">
        <v>4741</v>
      </c>
      <c r="O442" s="2" t="s">
        <v>2306</v>
      </c>
      <c r="P442" s="2" t="s">
        <v>4688</v>
      </c>
      <c r="Q442" s="2" t="s">
        <v>5686</v>
      </c>
    </row>
    <row r="443" spans="1:17" x14ac:dyDescent="0.25">
      <c r="A443" s="2" t="s">
        <v>3440</v>
      </c>
      <c r="B443" s="2" t="s">
        <v>3441</v>
      </c>
      <c r="C443" s="3"/>
      <c r="D443" s="4">
        <v>0</v>
      </c>
      <c r="E443" s="4">
        <v>0</v>
      </c>
      <c r="F443" s="4">
        <v>0</v>
      </c>
      <c r="G443" s="4">
        <v>9.98</v>
      </c>
      <c r="H443" s="2" t="s">
        <v>3442</v>
      </c>
      <c r="I443" s="4">
        <v>4.6399999999999997</v>
      </c>
      <c r="J443" s="2" t="b">
        <v>0</v>
      </c>
      <c r="K443" s="2" t="s">
        <v>2308</v>
      </c>
      <c r="L443" s="2" t="s">
        <v>10</v>
      </c>
      <c r="M443" s="2" t="s">
        <v>4747</v>
      </c>
      <c r="N443" s="2" t="s">
        <v>4741</v>
      </c>
      <c r="O443" s="2" t="s">
        <v>2306</v>
      </c>
      <c r="P443" s="2" t="s">
        <v>4688</v>
      </c>
      <c r="Q443" s="2"/>
    </row>
    <row r="444" spans="1:17" x14ac:dyDescent="0.25">
      <c r="A444" s="2" t="s">
        <v>3489</v>
      </c>
      <c r="B444" s="2" t="s">
        <v>3490</v>
      </c>
      <c r="C444" s="3"/>
      <c r="D444" s="4">
        <v>0</v>
      </c>
      <c r="E444" s="4">
        <v>0</v>
      </c>
      <c r="F444" s="4">
        <v>0</v>
      </c>
      <c r="G444" s="4">
        <v>18.600000000000001</v>
      </c>
      <c r="H444" s="2" t="s">
        <v>2233</v>
      </c>
      <c r="I444" s="4">
        <v>8.6</v>
      </c>
      <c r="J444" s="2" t="b">
        <v>0</v>
      </c>
      <c r="K444" s="2" t="s">
        <v>4716</v>
      </c>
      <c r="L444" s="2" t="s">
        <v>10</v>
      </c>
      <c r="M444" s="2" t="s">
        <v>4846</v>
      </c>
      <c r="N444" s="2" t="s">
        <v>4745</v>
      </c>
      <c r="O444" s="2" t="s">
        <v>4719</v>
      </c>
      <c r="P444" s="2" t="s">
        <v>4688</v>
      </c>
      <c r="Q444" s="2"/>
    </row>
    <row r="445" spans="1:17" x14ac:dyDescent="0.25">
      <c r="A445" s="2" t="s">
        <v>3585</v>
      </c>
      <c r="B445" s="2" t="s">
        <v>3586</v>
      </c>
      <c r="C445" s="3"/>
      <c r="D445" s="4">
        <v>0</v>
      </c>
      <c r="E445" s="4">
        <v>0</v>
      </c>
      <c r="F445" s="4">
        <v>0</v>
      </c>
      <c r="G445" s="4">
        <v>20.3</v>
      </c>
      <c r="H445" s="2" t="s">
        <v>2218</v>
      </c>
      <c r="I445" s="4">
        <v>11.73</v>
      </c>
      <c r="J445" s="2" t="b">
        <v>0</v>
      </c>
      <c r="K445" s="2" t="s">
        <v>4716</v>
      </c>
      <c r="L445" s="2" t="s">
        <v>10</v>
      </c>
      <c r="M445" s="2" t="s">
        <v>4847</v>
      </c>
      <c r="N445" s="2" t="s">
        <v>4745</v>
      </c>
      <c r="O445" s="2" t="s">
        <v>4719</v>
      </c>
      <c r="P445" s="2" t="s">
        <v>4688</v>
      </c>
      <c r="Q445" s="2"/>
    </row>
    <row r="446" spans="1:17" x14ac:dyDescent="0.25">
      <c r="A446" s="2" t="s">
        <v>3623</v>
      </c>
      <c r="B446" s="2" t="s">
        <v>3624</v>
      </c>
      <c r="C446" s="3"/>
      <c r="D446" s="4">
        <v>0</v>
      </c>
      <c r="E446" s="4">
        <v>0</v>
      </c>
      <c r="F446" s="4">
        <v>0</v>
      </c>
      <c r="G446" s="4">
        <v>55.94</v>
      </c>
      <c r="H446" s="2" t="s">
        <v>3625</v>
      </c>
      <c r="I446" s="4">
        <v>26</v>
      </c>
      <c r="J446" s="2" t="b">
        <v>0</v>
      </c>
      <c r="K446" s="2" t="s">
        <v>4709</v>
      </c>
      <c r="L446" s="2" t="s">
        <v>10</v>
      </c>
      <c r="M446" s="2" t="s">
        <v>4848</v>
      </c>
      <c r="N446" s="2" t="s">
        <v>4745</v>
      </c>
      <c r="O446" s="2" t="s">
        <v>4689</v>
      </c>
      <c r="P446" s="2" t="s">
        <v>4688</v>
      </c>
      <c r="Q446" s="2"/>
    </row>
    <row r="447" spans="1:17" x14ac:dyDescent="0.25">
      <c r="A447" s="2" t="s">
        <v>3640</v>
      </c>
      <c r="B447" s="2" t="s">
        <v>3641</v>
      </c>
      <c r="C447" s="3"/>
      <c r="D447" s="4">
        <v>0</v>
      </c>
      <c r="E447" s="4">
        <v>0</v>
      </c>
      <c r="F447" s="4">
        <v>0</v>
      </c>
      <c r="G447" s="4">
        <v>5.85</v>
      </c>
      <c r="H447" s="2" t="s">
        <v>2224</v>
      </c>
      <c r="I447" s="4">
        <v>2.6</v>
      </c>
      <c r="J447" s="2" t="b">
        <v>0</v>
      </c>
      <c r="K447" s="2" t="s">
        <v>4709</v>
      </c>
      <c r="L447" s="2" t="s">
        <v>10</v>
      </c>
      <c r="M447" s="2" t="s">
        <v>4749</v>
      </c>
      <c r="N447" s="2" t="s">
        <v>4745</v>
      </c>
      <c r="O447" s="2" t="s">
        <v>4689</v>
      </c>
      <c r="P447" s="2" t="s">
        <v>4688</v>
      </c>
      <c r="Q447" s="2"/>
    </row>
    <row r="448" spans="1:17" ht="242.25" x14ac:dyDescent="0.25">
      <c r="A448" s="2" t="s">
        <v>1272</v>
      </c>
      <c r="B448" s="2" t="s">
        <v>1273</v>
      </c>
      <c r="C448" s="3" t="s">
        <v>5339</v>
      </c>
      <c r="D448" s="4">
        <v>0</v>
      </c>
      <c r="E448" s="4">
        <v>23</v>
      </c>
      <c r="F448" s="4">
        <v>23</v>
      </c>
      <c r="G448" s="4">
        <v>12.5</v>
      </c>
      <c r="H448" s="2" t="s">
        <v>2224</v>
      </c>
      <c r="I448" s="4">
        <v>5.7</v>
      </c>
      <c r="J448" s="2" t="b">
        <v>1</v>
      </c>
      <c r="K448" s="2" t="s">
        <v>4709</v>
      </c>
      <c r="L448" s="2" t="s">
        <v>10</v>
      </c>
      <c r="M448" s="2" t="s">
        <v>4749</v>
      </c>
      <c r="N448" s="2" t="s">
        <v>4745</v>
      </c>
      <c r="O448" s="2" t="s">
        <v>4689</v>
      </c>
      <c r="P448" s="2" t="s">
        <v>4688</v>
      </c>
      <c r="Q448" s="2" t="s">
        <v>5712</v>
      </c>
    </row>
    <row r="449" spans="1:17" x14ac:dyDescent="0.25">
      <c r="A449" s="2" t="s">
        <v>1246</v>
      </c>
      <c r="B449" s="2" t="s">
        <v>1247</v>
      </c>
      <c r="C449" s="3"/>
      <c r="D449" s="4">
        <v>0</v>
      </c>
      <c r="E449" s="4">
        <v>39</v>
      </c>
      <c r="F449" s="4">
        <v>39</v>
      </c>
      <c r="G449" s="4">
        <v>4.75</v>
      </c>
      <c r="H449" s="2" t="s">
        <v>2224</v>
      </c>
      <c r="I449" s="4">
        <v>2.15</v>
      </c>
      <c r="J449" s="2" t="b">
        <v>1</v>
      </c>
      <c r="K449" s="2" t="s">
        <v>4709</v>
      </c>
      <c r="L449" s="2" t="s">
        <v>10</v>
      </c>
      <c r="M449" s="2" t="s">
        <v>4749</v>
      </c>
      <c r="N449" s="2" t="s">
        <v>4745</v>
      </c>
      <c r="O449" s="2" t="s">
        <v>4689</v>
      </c>
      <c r="P449" s="2" t="s">
        <v>4688</v>
      </c>
      <c r="Q449" s="2"/>
    </row>
    <row r="450" spans="1:17" x14ac:dyDescent="0.25">
      <c r="A450" s="2" t="s">
        <v>1248</v>
      </c>
      <c r="B450" s="2" t="s">
        <v>1249</v>
      </c>
      <c r="C450" s="3"/>
      <c r="D450" s="4">
        <v>0</v>
      </c>
      <c r="E450" s="4">
        <v>27</v>
      </c>
      <c r="F450" s="4">
        <v>39</v>
      </c>
      <c r="G450" s="4">
        <v>4.75</v>
      </c>
      <c r="H450" s="2" t="s">
        <v>2224</v>
      </c>
      <c r="I450" s="4">
        <v>2.15</v>
      </c>
      <c r="J450" s="2" t="b">
        <v>1</v>
      </c>
      <c r="K450" s="2" t="s">
        <v>2308</v>
      </c>
      <c r="L450" s="2" t="s">
        <v>10</v>
      </c>
      <c r="M450" s="2" t="s">
        <v>4749</v>
      </c>
      <c r="N450" s="2" t="s">
        <v>4745</v>
      </c>
      <c r="O450" s="2" t="s">
        <v>2306</v>
      </c>
      <c r="P450" s="2" t="s">
        <v>4688</v>
      </c>
      <c r="Q450" s="2"/>
    </row>
    <row r="451" spans="1:17" x14ac:dyDescent="0.25">
      <c r="A451" s="2" t="s">
        <v>1250</v>
      </c>
      <c r="B451" s="2" t="s">
        <v>1251</v>
      </c>
      <c r="C451" s="3"/>
      <c r="D451" s="4">
        <v>0</v>
      </c>
      <c r="E451" s="4">
        <v>125</v>
      </c>
      <c r="F451" s="4">
        <v>125</v>
      </c>
      <c r="G451" s="4">
        <v>4.75</v>
      </c>
      <c r="H451" s="2" t="s">
        <v>2224</v>
      </c>
      <c r="I451" s="4">
        <v>2.15</v>
      </c>
      <c r="J451" s="2" t="b">
        <v>1</v>
      </c>
      <c r="K451" s="2" t="s">
        <v>4716</v>
      </c>
      <c r="L451" s="2" t="s">
        <v>10</v>
      </c>
      <c r="M451" s="2" t="s">
        <v>4749</v>
      </c>
      <c r="N451" s="2" t="s">
        <v>4745</v>
      </c>
      <c r="O451" s="2" t="s">
        <v>4719</v>
      </c>
      <c r="P451" s="2" t="s">
        <v>4688</v>
      </c>
      <c r="Q451" s="2"/>
    </row>
    <row r="452" spans="1:17" x14ac:dyDescent="0.25">
      <c r="A452" s="2" t="s">
        <v>3642</v>
      </c>
      <c r="B452" s="2" t="s">
        <v>3643</v>
      </c>
      <c r="C452" s="3"/>
      <c r="D452" s="4">
        <v>0</v>
      </c>
      <c r="E452" s="4">
        <v>0</v>
      </c>
      <c r="F452" s="4">
        <v>0</v>
      </c>
      <c r="G452" s="4">
        <v>4.4000000000000004</v>
      </c>
      <c r="H452" s="2" t="s">
        <v>2225</v>
      </c>
      <c r="I452" s="4">
        <v>2.04</v>
      </c>
      <c r="J452" s="2" t="b">
        <v>0</v>
      </c>
      <c r="K452" s="2" t="s">
        <v>4709</v>
      </c>
      <c r="L452" s="2" t="s">
        <v>10</v>
      </c>
      <c r="M452" s="2" t="s">
        <v>4749</v>
      </c>
      <c r="N452" s="2" t="s">
        <v>4745</v>
      </c>
      <c r="O452" s="2" t="s">
        <v>4689</v>
      </c>
      <c r="P452" s="2" t="s">
        <v>4688</v>
      </c>
      <c r="Q452" s="2"/>
    </row>
    <row r="453" spans="1:17" x14ac:dyDescent="0.25">
      <c r="A453" s="2" t="s">
        <v>3644</v>
      </c>
      <c r="B453" s="2" t="s">
        <v>3645</v>
      </c>
      <c r="C453" s="3"/>
      <c r="D453" s="4">
        <v>0</v>
      </c>
      <c r="E453" s="4">
        <v>0</v>
      </c>
      <c r="F453" s="4">
        <v>0</v>
      </c>
      <c r="G453" s="4">
        <v>4.3</v>
      </c>
      <c r="H453" s="2" t="s">
        <v>2225</v>
      </c>
      <c r="I453" s="4">
        <v>2</v>
      </c>
      <c r="J453" s="2" t="b">
        <v>0</v>
      </c>
      <c r="K453" s="2" t="s">
        <v>2308</v>
      </c>
      <c r="L453" s="2" t="s">
        <v>10</v>
      </c>
      <c r="M453" s="2" t="s">
        <v>4749</v>
      </c>
      <c r="N453" s="2" t="s">
        <v>4745</v>
      </c>
      <c r="O453" s="2" t="s">
        <v>2306</v>
      </c>
      <c r="P453" s="2" t="s">
        <v>4688</v>
      </c>
      <c r="Q453" s="2"/>
    </row>
    <row r="454" spans="1:17" x14ac:dyDescent="0.25">
      <c r="A454" s="2" t="s">
        <v>3646</v>
      </c>
      <c r="B454" s="2" t="s">
        <v>3647</v>
      </c>
      <c r="C454" s="3"/>
      <c r="D454" s="4">
        <v>0</v>
      </c>
      <c r="E454" s="4">
        <v>0</v>
      </c>
      <c r="F454" s="4">
        <v>0</v>
      </c>
      <c r="G454" s="4">
        <v>4.3</v>
      </c>
      <c r="H454" s="2" t="s">
        <v>2225</v>
      </c>
      <c r="I454" s="4">
        <v>2</v>
      </c>
      <c r="J454" s="2" t="b">
        <v>0</v>
      </c>
      <c r="K454" s="2" t="s">
        <v>4716</v>
      </c>
      <c r="L454" s="2" t="s">
        <v>10</v>
      </c>
      <c r="M454" s="2" t="s">
        <v>4749</v>
      </c>
      <c r="N454" s="2" t="s">
        <v>4745</v>
      </c>
      <c r="O454" s="2" t="s">
        <v>4719</v>
      </c>
      <c r="P454" s="2" t="s">
        <v>4688</v>
      </c>
      <c r="Q454" s="2"/>
    </row>
    <row r="455" spans="1:17" ht="213.75" x14ac:dyDescent="0.25">
      <c r="A455" s="2" t="s">
        <v>1268</v>
      </c>
      <c r="B455" s="2" t="s">
        <v>1269</v>
      </c>
      <c r="C455" s="3" t="s">
        <v>5337</v>
      </c>
      <c r="D455" s="4">
        <v>0</v>
      </c>
      <c r="E455" s="4">
        <v>24</v>
      </c>
      <c r="F455" s="4">
        <v>24</v>
      </c>
      <c r="G455" s="4">
        <v>7.35</v>
      </c>
      <c r="H455" s="2" t="s">
        <v>2224</v>
      </c>
      <c r="I455" s="4">
        <v>3.3</v>
      </c>
      <c r="J455" s="2" t="b">
        <v>1</v>
      </c>
      <c r="K455" s="2" t="s">
        <v>4716</v>
      </c>
      <c r="L455" s="2" t="s">
        <v>10</v>
      </c>
      <c r="M455" s="2" t="s">
        <v>4749</v>
      </c>
      <c r="N455" s="2" t="s">
        <v>4745</v>
      </c>
      <c r="O455" s="2" t="s">
        <v>4719</v>
      </c>
      <c r="P455" s="2" t="s">
        <v>4688</v>
      </c>
      <c r="Q455" s="2" t="s">
        <v>5713</v>
      </c>
    </row>
    <row r="456" spans="1:17" ht="228" x14ac:dyDescent="0.25">
      <c r="A456" s="2" t="s">
        <v>1274</v>
      </c>
      <c r="B456" s="2" t="s">
        <v>1275</v>
      </c>
      <c r="C456" s="3" t="s">
        <v>5340</v>
      </c>
      <c r="D456" s="4">
        <v>0</v>
      </c>
      <c r="E456" s="4">
        <v>25</v>
      </c>
      <c r="F456" s="4">
        <v>25</v>
      </c>
      <c r="G456" s="4">
        <v>12.5</v>
      </c>
      <c r="H456" s="2" t="s">
        <v>2224</v>
      </c>
      <c r="I456" s="4">
        <v>5.7</v>
      </c>
      <c r="J456" s="2" t="b">
        <v>1</v>
      </c>
      <c r="K456" s="2" t="s">
        <v>4716</v>
      </c>
      <c r="L456" s="2" t="s">
        <v>10</v>
      </c>
      <c r="M456" s="2" t="s">
        <v>4749</v>
      </c>
      <c r="N456" s="2" t="s">
        <v>4745</v>
      </c>
      <c r="O456" s="2" t="s">
        <v>4719</v>
      </c>
      <c r="P456" s="2" t="s">
        <v>4688</v>
      </c>
      <c r="Q456" s="2" t="s">
        <v>5714</v>
      </c>
    </row>
    <row r="457" spans="1:17" ht="213.75" x14ac:dyDescent="0.25">
      <c r="A457" s="2" t="s">
        <v>1278</v>
      </c>
      <c r="B457" s="2" t="s">
        <v>1279</v>
      </c>
      <c r="C457" s="3" t="s">
        <v>5341</v>
      </c>
      <c r="D457" s="4">
        <v>0</v>
      </c>
      <c r="E457" s="4">
        <v>15</v>
      </c>
      <c r="F457" s="4">
        <v>15</v>
      </c>
      <c r="G457" s="4">
        <v>7.9</v>
      </c>
      <c r="H457" s="2" t="s">
        <v>2224</v>
      </c>
      <c r="I457" s="4">
        <v>3.6</v>
      </c>
      <c r="J457" s="2" t="b">
        <v>1</v>
      </c>
      <c r="K457" s="2" t="s">
        <v>4709</v>
      </c>
      <c r="L457" s="2" t="s">
        <v>10</v>
      </c>
      <c r="M457" s="2" t="s">
        <v>4749</v>
      </c>
      <c r="N457" s="2" t="s">
        <v>4745</v>
      </c>
      <c r="O457" s="2" t="s">
        <v>4689</v>
      </c>
      <c r="P457" s="2" t="s">
        <v>4688</v>
      </c>
      <c r="Q457" s="2" t="s">
        <v>5715</v>
      </c>
    </row>
    <row r="458" spans="1:17" x14ac:dyDescent="0.25">
      <c r="A458" s="2" t="s">
        <v>1288</v>
      </c>
      <c r="B458" s="2" t="s">
        <v>1289</v>
      </c>
      <c r="C458" s="3"/>
      <c r="D458" s="4">
        <v>0</v>
      </c>
      <c r="E458" s="4">
        <v>24</v>
      </c>
      <c r="F458" s="4">
        <v>24</v>
      </c>
      <c r="G458" s="4">
        <v>23.6</v>
      </c>
      <c r="H458" s="2" t="s">
        <v>2236</v>
      </c>
      <c r="I458" s="4">
        <v>10.9</v>
      </c>
      <c r="J458" s="2" t="b">
        <v>1</v>
      </c>
      <c r="K458" s="2" t="s">
        <v>4709</v>
      </c>
      <c r="L458" s="2" t="s">
        <v>10</v>
      </c>
      <c r="M458" s="2" t="s">
        <v>4849</v>
      </c>
      <c r="N458" s="2" t="s">
        <v>4741</v>
      </c>
      <c r="O458" s="2" t="s">
        <v>4689</v>
      </c>
      <c r="P458" s="2" t="s">
        <v>4688</v>
      </c>
      <c r="Q458" s="2"/>
    </row>
    <row r="459" spans="1:17" x14ac:dyDescent="0.25">
      <c r="A459" s="2" t="s">
        <v>1290</v>
      </c>
      <c r="B459" s="2" t="s">
        <v>1291</v>
      </c>
      <c r="C459" s="3"/>
      <c r="D459" s="4">
        <v>0</v>
      </c>
      <c r="E459" s="4">
        <v>16</v>
      </c>
      <c r="F459" s="4">
        <v>16</v>
      </c>
      <c r="G459" s="4">
        <v>11.9</v>
      </c>
      <c r="H459" s="2" t="s">
        <v>2236</v>
      </c>
      <c r="I459" s="4">
        <v>5.5</v>
      </c>
      <c r="J459" s="2" t="b">
        <v>1</v>
      </c>
      <c r="K459" s="2" t="s">
        <v>4709</v>
      </c>
      <c r="L459" s="2" t="s">
        <v>10</v>
      </c>
      <c r="M459" s="2" t="s">
        <v>4849</v>
      </c>
      <c r="N459" s="2" t="s">
        <v>4741</v>
      </c>
      <c r="O459" s="2" t="s">
        <v>4689</v>
      </c>
      <c r="P459" s="2" t="s">
        <v>4688</v>
      </c>
      <c r="Q459" s="2"/>
    </row>
    <row r="460" spans="1:17" x14ac:dyDescent="0.25">
      <c r="A460" s="2" t="s">
        <v>3678</v>
      </c>
      <c r="B460" s="2" t="s">
        <v>3679</v>
      </c>
      <c r="C460" s="3"/>
      <c r="D460" s="4">
        <v>0</v>
      </c>
      <c r="E460" s="4">
        <v>0</v>
      </c>
      <c r="F460" s="4">
        <v>0</v>
      </c>
      <c r="G460" s="4">
        <v>5.6</v>
      </c>
      <c r="H460" s="2" t="s">
        <v>2225</v>
      </c>
      <c r="I460" s="4">
        <v>2.59</v>
      </c>
      <c r="J460" s="2" t="b">
        <v>0</v>
      </c>
      <c r="K460" s="2" t="s">
        <v>2308</v>
      </c>
      <c r="L460" s="2" t="s">
        <v>10</v>
      </c>
      <c r="M460" s="2" t="s">
        <v>263</v>
      </c>
      <c r="N460" s="2" t="s">
        <v>4743</v>
      </c>
      <c r="O460" s="2" t="s">
        <v>2306</v>
      </c>
      <c r="P460" s="2" t="s">
        <v>4688</v>
      </c>
      <c r="Q460" s="2"/>
    </row>
    <row r="461" spans="1:17" x14ac:dyDescent="0.25">
      <c r="A461" s="2" t="s">
        <v>3688</v>
      </c>
      <c r="B461" s="2" t="s">
        <v>3689</v>
      </c>
      <c r="C461" s="3"/>
      <c r="D461" s="4">
        <v>0</v>
      </c>
      <c r="E461" s="4">
        <v>0</v>
      </c>
      <c r="F461" s="4">
        <v>0</v>
      </c>
      <c r="G461" s="4">
        <v>6.32</v>
      </c>
      <c r="H461" s="2" t="s">
        <v>2514</v>
      </c>
      <c r="I461" s="4">
        <v>2.75</v>
      </c>
      <c r="J461" s="2" t="b">
        <v>0</v>
      </c>
      <c r="K461" s="2" t="s">
        <v>4709</v>
      </c>
      <c r="L461" s="2" t="s">
        <v>10</v>
      </c>
      <c r="M461" s="2" t="s">
        <v>4750</v>
      </c>
      <c r="N461" s="2" t="s">
        <v>4741</v>
      </c>
      <c r="O461" s="2" t="s">
        <v>4689</v>
      </c>
      <c r="P461" s="2" t="s">
        <v>4688</v>
      </c>
      <c r="Q461" s="2"/>
    </row>
    <row r="462" spans="1:17" x14ac:dyDescent="0.25">
      <c r="A462" s="2" t="s">
        <v>3690</v>
      </c>
      <c r="B462" s="2" t="s">
        <v>3691</v>
      </c>
      <c r="C462" s="3"/>
      <c r="D462" s="4">
        <v>0</v>
      </c>
      <c r="E462" s="4">
        <v>0</v>
      </c>
      <c r="F462" s="4">
        <v>0</v>
      </c>
      <c r="G462" s="4">
        <v>6.32</v>
      </c>
      <c r="H462" s="2" t="s">
        <v>2514</v>
      </c>
      <c r="I462" s="4">
        <v>2.9</v>
      </c>
      <c r="J462" s="2" t="b">
        <v>0</v>
      </c>
      <c r="K462" s="2" t="s">
        <v>2308</v>
      </c>
      <c r="L462" s="2" t="s">
        <v>10</v>
      </c>
      <c r="M462" s="2" t="s">
        <v>4750</v>
      </c>
      <c r="N462" s="2" t="s">
        <v>4741</v>
      </c>
      <c r="O462" s="2" t="s">
        <v>2306</v>
      </c>
      <c r="P462" s="2" t="s">
        <v>4688</v>
      </c>
      <c r="Q462" s="2"/>
    </row>
    <row r="463" spans="1:17" x14ac:dyDescent="0.25">
      <c r="A463" s="2" t="s">
        <v>3692</v>
      </c>
      <c r="B463" s="2" t="s">
        <v>3691</v>
      </c>
      <c r="C463" s="3"/>
      <c r="D463" s="4">
        <v>0</v>
      </c>
      <c r="E463" s="4">
        <v>0</v>
      </c>
      <c r="F463" s="4">
        <v>0</v>
      </c>
      <c r="G463" s="4">
        <v>6.32</v>
      </c>
      <c r="H463" s="2" t="s">
        <v>2514</v>
      </c>
      <c r="I463" s="4">
        <v>2.9</v>
      </c>
      <c r="J463" s="2" t="b">
        <v>0</v>
      </c>
      <c r="K463" s="2" t="s">
        <v>4716</v>
      </c>
      <c r="L463" s="2" t="s">
        <v>10</v>
      </c>
      <c r="M463" s="2" t="s">
        <v>4750</v>
      </c>
      <c r="N463" s="2" t="s">
        <v>4741</v>
      </c>
      <c r="O463" s="2" t="s">
        <v>4719</v>
      </c>
      <c r="P463" s="2" t="s">
        <v>4688</v>
      </c>
      <c r="Q463" s="2"/>
    </row>
    <row r="464" spans="1:17" ht="171" x14ac:dyDescent="0.25">
      <c r="A464" s="2" t="s">
        <v>1330</v>
      </c>
      <c r="B464" s="2" t="s">
        <v>1331</v>
      </c>
      <c r="C464" s="3" t="s">
        <v>3697</v>
      </c>
      <c r="D464" s="4">
        <v>36</v>
      </c>
      <c r="E464" s="4">
        <v>43</v>
      </c>
      <c r="F464" s="4">
        <v>7</v>
      </c>
      <c r="G464" s="4">
        <v>7.35</v>
      </c>
      <c r="H464" s="2" t="s">
        <v>2223</v>
      </c>
      <c r="I464" s="4">
        <v>3.4</v>
      </c>
      <c r="J464" s="2" t="b">
        <v>1</v>
      </c>
      <c r="K464" s="2" t="s">
        <v>4709</v>
      </c>
      <c r="L464" s="2" t="s">
        <v>10</v>
      </c>
      <c r="M464" s="2" t="s">
        <v>4750</v>
      </c>
      <c r="N464" s="2" t="s">
        <v>4741</v>
      </c>
      <c r="O464" s="2" t="s">
        <v>4689</v>
      </c>
      <c r="P464" s="2" t="s">
        <v>4688</v>
      </c>
      <c r="Q464" s="2" t="s">
        <v>5687</v>
      </c>
    </row>
    <row r="465" spans="1:17" x14ac:dyDescent="0.25">
      <c r="A465" s="2" t="s">
        <v>3700</v>
      </c>
      <c r="B465" s="2" t="s">
        <v>3701</v>
      </c>
      <c r="C465" s="3"/>
      <c r="D465" s="4">
        <v>0</v>
      </c>
      <c r="E465" s="4">
        <v>0</v>
      </c>
      <c r="F465" s="4">
        <v>0</v>
      </c>
      <c r="G465" s="4">
        <v>4.25</v>
      </c>
      <c r="H465" s="2" t="s">
        <v>2218</v>
      </c>
      <c r="I465" s="4">
        <v>1.96</v>
      </c>
      <c r="J465" s="2" t="b">
        <v>0</v>
      </c>
      <c r="K465" s="2" t="s">
        <v>2308</v>
      </c>
      <c r="L465" s="2" t="s">
        <v>10</v>
      </c>
      <c r="M465" s="2" t="s">
        <v>4750</v>
      </c>
      <c r="N465" s="2" t="s">
        <v>4741</v>
      </c>
      <c r="O465" s="2" t="s">
        <v>2306</v>
      </c>
      <c r="P465" s="2" t="s">
        <v>4695</v>
      </c>
      <c r="Q465" s="2"/>
    </row>
    <row r="466" spans="1:17" x14ac:dyDescent="0.25">
      <c r="A466" s="2" t="s">
        <v>3668</v>
      </c>
      <c r="B466" s="2" t="s">
        <v>3669</v>
      </c>
      <c r="C466" s="3"/>
      <c r="D466" s="4">
        <v>0</v>
      </c>
      <c r="E466" s="4">
        <v>0</v>
      </c>
      <c r="F466" s="4">
        <v>0</v>
      </c>
      <c r="G466" s="4">
        <v>5.45</v>
      </c>
      <c r="H466" s="2" t="s">
        <v>2218</v>
      </c>
      <c r="I466" s="4">
        <v>3.15</v>
      </c>
      <c r="J466" s="2" t="b">
        <v>0</v>
      </c>
      <c r="K466" s="2" t="s">
        <v>2308</v>
      </c>
      <c r="L466" s="2" t="s">
        <v>10</v>
      </c>
      <c r="M466" s="2" t="s">
        <v>263</v>
      </c>
      <c r="N466" s="2" t="s">
        <v>4743</v>
      </c>
      <c r="O466" s="2" t="s">
        <v>2306</v>
      </c>
      <c r="P466" s="2" t="s">
        <v>4688</v>
      </c>
      <c r="Q466" s="2"/>
    </row>
    <row r="467" spans="1:17" x14ac:dyDescent="0.25">
      <c r="A467" s="2" t="s">
        <v>3702</v>
      </c>
      <c r="B467" s="2" t="s">
        <v>3703</v>
      </c>
      <c r="C467" s="3"/>
      <c r="D467" s="4">
        <v>0</v>
      </c>
      <c r="E467" s="4">
        <v>0</v>
      </c>
      <c r="F467" s="4">
        <v>0</v>
      </c>
      <c r="G467" s="4">
        <v>4.25</v>
      </c>
      <c r="H467" s="2" t="s">
        <v>2218</v>
      </c>
      <c r="I467" s="4">
        <v>1.96</v>
      </c>
      <c r="J467" s="2" t="b">
        <v>0</v>
      </c>
      <c r="K467" s="2" t="s">
        <v>4716</v>
      </c>
      <c r="L467" s="2" t="s">
        <v>10</v>
      </c>
      <c r="M467" s="2" t="s">
        <v>4750</v>
      </c>
      <c r="N467" s="2" t="s">
        <v>4741</v>
      </c>
      <c r="O467" s="2" t="s">
        <v>4719</v>
      </c>
      <c r="P467" s="2" t="s">
        <v>4688</v>
      </c>
      <c r="Q467" s="2"/>
    </row>
    <row r="468" spans="1:17" x14ac:dyDescent="0.25">
      <c r="A468" s="2" t="s">
        <v>3670</v>
      </c>
      <c r="B468" s="2" t="s">
        <v>3671</v>
      </c>
      <c r="C468" s="3"/>
      <c r="D468" s="4">
        <v>0</v>
      </c>
      <c r="E468" s="4">
        <v>0</v>
      </c>
      <c r="F468" s="4">
        <v>0</v>
      </c>
      <c r="G468" s="4">
        <v>5.45</v>
      </c>
      <c r="H468" s="2" t="s">
        <v>2218</v>
      </c>
      <c r="I468" s="4">
        <v>3.15</v>
      </c>
      <c r="J468" s="2" t="b">
        <v>0</v>
      </c>
      <c r="K468" s="2" t="s">
        <v>4716</v>
      </c>
      <c r="L468" s="2" t="s">
        <v>10</v>
      </c>
      <c r="M468" s="2" t="s">
        <v>263</v>
      </c>
      <c r="N468" s="2" t="s">
        <v>4743</v>
      </c>
      <c r="O468" s="2" t="s">
        <v>4719</v>
      </c>
      <c r="P468" s="2" t="s">
        <v>4688</v>
      </c>
      <c r="Q468" s="2"/>
    </row>
    <row r="469" spans="1:17" ht="185.25" x14ac:dyDescent="0.25">
      <c r="A469" s="2" t="s">
        <v>1334</v>
      </c>
      <c r="B469" s="2" t="s">
        <v>1335</v>
      </c>
      <c r="C469" s="3" t="s">
        <v>3699</v>
      </c>
      <c r="D469" s="4">
        <v>12</v>
      </c>
      <c r="E469" s="4">
        <v>30</v>
      </c>
      <c r="F469" s="4">
        <v>18</v>
      </c>
      <c r="G469" s="4">
        <v>7.35</v>
      </c>
      <c r="H469" s="2" t="s">
        <v>2223</v>
      </c>
      <c r="I469" s="4">
        <v>3.4</v>
      </c>
      <c r="J469" s="2" t="b">
        <v>1</v>
      </c>
      <c r="K469" s="2" t="s">
        <v>2308</v>
      </c>
      <c r="L469" s="2" t="s">
        <v>10</v>
      </c>
      <c r="M469" s="2" t="s">
        <v>4750</v>
      </c>
      <c r="N469" s="2" t="s">
        <v>4741</v>
      </c>
      <c r="O469" s="2" t="s">
        <v>2306</v>
      </c>
      <c r="P469" s="2" t="s">
        <v>4688</v>
      </c>
      <c r="Q469" s="2" t="s">
        <v>5688</v>
      </c>
    </row>
    <row r="470" spans="1:17" x14ac:dyDescent="0.25">
      <c r="A470" s="2" t="s">
        <v>3714</v>
      </c>
      <c r="B470" s="2" t="s">
        <v>3715</v>
      </c>
      <c r="C470" s="3"/>
      <c r="D470" s="4">
        <v>0</v>
      </c>
      <c r="E470" s="4">
        <v>0</v>
      </c>
      <c r="F470" s="4">
        <v>0</v>
      </c>
      <c r="G470" s="4">
        <v>7.96</v>
      </c>
      <c r="H470" s="2" t="s">
        <v>2354</v>
      </c>
      <c r="I470" s="4">
        <v>3.6669999999999998</v>
      </c>
      <c r="J470" s="2" t="b">
        <v>0</v>
      </c>
      <c r="K470" s="2" t="s">
        <v>4716</v>
      </c>
      <c r="L470" s="2" t="s">
        <v>10</v>
      </c>
      <c r="M470" s="2" t="s">
        <v>4753</v>
      </c>
      <c r="N470" s="2" t="s">
        <v>4745</v>
      </c>
      <c r="O470" s="2" t="s">
        <v>4719</v>
      </c>
      <c r="P470" s="2" t="s">
        <v>4688</v>
      </c>
      <c r="Q470" s="2"/>
    </row>
    <row r="471" spans="1:17" x14ac:dyDescent="0.25">
      <c r="A471" s="2" t="s">
        <v>3716</v>
      </c>
      <c r="B471" s="2" t="s">
        <v>3717</v>
      </c>
      <c r="C471" s="3"/>
      <c r="D471" s="4">
        <v>0</v>
      </c>
      <c r="E471" s="4">
        <v>0</v>
      </c>
      <c r="F471" s="4">
        <v>0</v>
      </c>
      <c r="G471" s="4">
        <v>8.44</v>
      </c>
      <c r="H471" s="2" t="s">
        <v>2354</v>
      </c>
      <c r="I471" s="4">
        <v>4</v>
      </c>
      <c r="J471" s="2" t="b">
        <v>0</v>
      </c>
      <c r="K471" s="2" t="s">
        <v>4709</v>
      </c>
      <c r="L471" s="2" t="s">
        <v>10</v>
      </c>
      <c r="M471" s="2" t="s">
        <v>4753</v>
      </c>
      <c r="N471" s="2" t="s">
        <v>4745</v>
      </c>
      <c r="O471" s="2" t="s">
        <v>4689</v>
      </c>
      <c r="P471" s="2" t="s">
        <v>4688</v>
      </c>
      <c r="Q471" s="2"/>
    </row>
    <row r="472" spans="1:17" x14ac:dyDescent="0.25">
      <c r="A472" s="2" t="s">
        <v>3718</v>
      </c>
      <c r="B472" s="2" t="s">
        <v>3719</v>
      </c>
      <c r="C472" s="3"/>
      <c r="D472" s="4">
        <v>0</v>
      </c>
      <c r="E472" s="4">
        <v>0</v>
      </c>
      <c r="F472" s="4">
        <v>0</v>
      </c>
      <c r="G472" s="4">
        <v>9.5</v>
      </c>
      <c r="H472" s="2" t="s">
        <v>2354</v>
      </c>
      <c r="I472" s="4">
        <v>4.4000000000000004</v>
      </c>
      <c r="J472" s="2" t="b">
        <v>0</v>
      </c>
      <c r="K472" s="2" t="s">
        <v>4716</v>
      </c>
      <c r="L472" s="2" t="s">
        <v>10</v>
      </c>
      <c r="M472" s="2" t="s">
        <v>4753</v>
      </c>
      <c r="N472" s="2" t="s">
        <v>4745</v>
      </c>
      <c r="O472" s="2" t="s">
        <v>4719</v>
      </c>
      <c r="P472" s="2" t="s">
        <v>4688</v>
      </c>
      <c r="Q472" s="2"/>
    </row>
    <row r="473" spans="1:17" x14ac:dyDescent="0.25">
      <c r="A473" s="2" t="s">
        <v>1471</v>
      </c>
      <c r="B473" s="2" t="s">
        <v>1472</v>
      </c>
      <c r="C473" s="3"/>
      <c r="D473" s="4">
        <v>0</v>
      </c>
      <c r="E473" s="4">
        <v>0</v>
      </c>
      <c r="F473" s="4">
        <v>0</v>
      </c>
      <c r="G473" s="4">
        <v>22.25</v>
      </c>
      <c r="H473" s="2" t="s">
        <v>2233</v>
      </c>
      <c r="I473" s="4">
        <v>10.3</v>
      </c>
      <c r="J473" s="2" t="b">
        <v>1</v>
      </c>
      <c r="K473" s="2" t="s">
        <v>4716</v>
      </c>
      <c r="L473" s="2" t="s">
        <v>10</v>
      </c>
      <c r="M473" s="2" t="s">
        <v>4850</v>
      </c>
      <c r="N473" s="2" t="s">
        <v>4745</v>
      </c>
      <c r="O473" s="2" t="s">
        <v>4719</v>
      </c>
      <c r="P473" s="2" t="s">
        <v>4688</v>
      </c>
      <c r="Q473" s="2"/>
    </row>
    <row r="474" spans="1:17" x14ac:dyDescent="0.25">
      <c r="A474" s="2" t="s">
        <v>3945</v>
      </c>
      <c r="B474" s="2" t="s">
        <v>3946</v>
      </c>
      <c r="C474" s="3"/>
      <c r="D474" s="4">
        <v>0</v>
      </c>
      <c r="E474" s="4">
        <v>0</v>
      </c>
      <c r="F474" s="4">
        <v>0</v>
      </c>
      <c r="G474" s="4">
        <v>14.25</v>
      </c>
      <c r="H474" s="2" t="s">
        <v>3947</v>
      </c>
      <c r="I474" s="4">
        <v>6.6</v>
      </c>
      <c r="J474" s="2" t="b">
        <v>0</v>
      </c>
      <c r="K474" s="2" t="s">
        <v>4709</v>
      </c>
      <c r="L474" s="2" t="s">
        <v>10</v>
      </c>
      <c r="M474" s="2" t="s">
        <v>4851</v>
      </c>
      <c r="N474" s="2" t="s">
        <v>4743</v>
      </c>
      <c r="O474" s="2" t="s">
        <v>4689</v>
      </c>
      <c r="P474" s="2" t="s">
        <v>4688</v>
      </c>
      <c r="Q474" s="2"/>
    </row>
    <row r="475" spans="1:17" x14ac:dyDescent="0.25">
      <c r="A475" s="2" t="s">
        <v>3950</v>
      </c>
      <c r="B475" s="2" t="s">
        <v>3951</v>
      </c>
      <c r="C475" s="3"/>
      <c r="D475" s="4">
        <v>0</v>
      </c>
      <c r="E475" s="4">
        <v>0</v>
      </c>
      <c r="F475" s="4">
        <v>0</v>
      </c>
      <c r="G475" s="4">
        <v>14.25</v>
      </c>
      <c r="H475" s="2" t="s">
        <v>3947</v>
      </c>
      <c r="I475" s="4">
        <v>6.6</v>
      </c>
      <c r="J475" s="2" t="b">
        <v>0</v>
      </c>
      <c r="K475" s="2" t="s">
        <v>4716</v>
      </c>
      <c r="L475" s="2" t="s">
        <v>10</v>
      </c>
      <c r="M475" s="2" t="s">
        <v>4851</v>
      </c>
      <c r="N475" s="2" t="s">
        <v>4743</v>
      </c>
      <c r="O475" s="2" t="s">
        <v>4719</v>
      </c>
      <c r="P475" s="2" t="s">
        <v>4688</v>
      </c>
      <c r="Q475" s="2"/>
    </row>
    <row r="476" spans="1:17" x14ac:dyDescent="0.25">
      <c r="A476" s="2" t="s">
        <v>4043</v>
      </c>
      <c r="B476" s="2" t="s">
        <v>4044</v>
      </c>
      <c r="C476" s="3"/>
      <c r="D476" s="4">
        <v>0</v>
      </c>
      <c r="E476" s="4">
        <v>0</v>
      </c>
      <c r="F476" s="4">
        <v>0</v>
      </c>
      <c r="G476" s="4">
        <v>13.7</v>
      </c>
      <c r="H476" s="2" t="s">
        <v>2527</v>
      </c>
      <c r="I476" s="4">
        <v>6</v>
      </c>
      <c r="J476" s="2" t="b">
        <v>0</v>
      </c>
      <c r="K476" s="2" t="s">
        <v>4716</v>
      </c>
      <c r="L476" s="2" t="s">
        <v>10</v>
      </c>
      <c r="M476" s="2" t="s">
        <v>4834</v>
      </c>
      <c r="N476" s="2" t="s">
        <v>4745</v>
      </c>
      <c r="O476" s="2" t="s">
        <v>4719</v>
      </c>
      <c r="P476" s="2" t="s">
        <v>4688</v>
      </c>
      <c r="Q476" s="2"/>
    </row>
    <row r="477" spans="1:17" x14ac:dyDescent="0.25">
      <c r="A477" s="2" t="s">
        <v>1823</v>
      </c>
      <c r="B477" s="2" t="s">
        <v>1824</v>
      </c>
      <c r="C477" s="3"/>
      <c r="D477" s="4">
        <v>0</v>
      </c>
      <c r="E477" s="4">
        <v>1</v>
      </c>
      <c r="F477" s="4">
        <v>1</v>
      </c>
      <c r="G477" s="4">
        <v>5</v>
      </c>
      <c r="H477" s="2" t="s">
        <v>2225</v>
      </c>
      <c r="I477" s="4">
        <v>2.3199999999999998</v>
      </c>
      <c r="J477" s="2" t="b">
        <v>1</v>
      </c>
      <c r="K477" s="2" t="s">
        <v>2308</v>
      </c>
      <c r="L477" s="2" t="s">
        <v>10</v>
      </c>
      <c r="M477" s="2" t="s">
        <v>4751</v>
      </c>
      <c r="N477" s="2" t="s">
        <v>4752</v>
      </c>
      <c r="O477" s="2" t="s">
        <v>2306</v>
      </c>
      <c r="P477" s="2" t="s">
        <v>4688</v>
      </c>
      <c r="Q477" s="2"/>
    </row>
    <row r="478" spans="1:17" x14ac:dyDescent="0.25">
      <c r="A478" s="2" t="s">
        <v>4186</v>
      </c>
      <c r="B478" s="2" t="s">
        <v>4187</v>
      </c>
      <c r="C478" s="3"/>
      <c r="D478" s="4">
        <v>0</v>
      </c>
      <c r="E478" s="4">
        <v>0</v>
      </c>
      <c r="F478" s="4">
        <v>0</v>
      </c>
      <c r="G478" s="4">
        <v>20.95</v>
      </c>
      <c r="H478" s="2" t="s">
        <v>3477</v>
      </c>
      <c r="I478" s="4">
        <v>9.1999999999999993</v>
      </c>
      <c r="J478" s="2" t="b">
        <v>0</v>
      </c>
      <c r="K478" s="2" t="s">
        <v>4709</v>
      </c>
      <c r="L478" s="2" t="s">
        <v>10</v>
      </c>
      <c r="M478" s="2" t="s">
        <v>4852</v>
      </c>
      <c r="N478" s="2" t="s">
        <v>4745</v>
      </c>
      <c r="O478" s="2" t="s">
        <v>4689</v>
      </c>
      <c r="P478" s="2" t="s">
        <v>4688</v>
      </c>
      <c r="Q478" s="2"/>
    </row>
    <row r="479" spans="1:17" x14ac:dyDescent="0.25">
      <c r="A479" s="2" t="s">
        <v>4361</v>
      </c>
      <c r="B479" s="2" t="s">
        <v>4362</v>
      </c>
      <c r="C479" s="3"/>
      <c r="D479" s="4">
        <v>0</v>
      </c>
      <c r="E479" s="4">
        <v>0</v>
      </c>
      <c r="F479" s="4">
        <v>0</v>
      </c>
      <c r="G479" s="4">
        <v>15.95</v>
      </c>
      <c r="H479" s="2" t="s">
        <v>2527</v>
      </c>
      <c r="I479" s="4">
        <v>7.1</v>
      </c>
      <c r="J479" s="2" t="b">
        <v>0</v>
      </c>
      <c r="K479" s="2" t="s">
        <v>4716</v>
      </c>
      <c r="L479" s="2" t="s">
        <v>10</v>
      </c>
      <c r="M479" s="2" t="s">
        <v>4853</v>
      </c>
      <c r="N479" s="2" t="s">
        <v>4745</v>
      </c>
      <c r="O479" s="2" t="s">
        <v>4719</v>
      </c>
      <c r="P479" s="2" t="s">
        <v>4688</v>
      </c>
      <c r="Q479" s="2"/>
    </row>
    <row r="480" spans="1:17" x14ac:dyDescent="0.25">
      <c r="A480" s="2" t="s">
        <v>4387</v>
      </c>
      <c r="B480" s="2" t="s">
        <v>4388</v>
      </c>
      <c r="C480" s="3"/>
      <c r="D480" s="4">
        <v>0</v>
      </c>
      <c r="E480" s="4">
        <v>0</v>
      </c>
      <c r="F480" s="4">
        <v>0</v>
      </c>
      <c r="G480" s="4">
        <v>16.2</v>
      </c>
      <c r="H480" s="2" t="s">
        <v>3404</v>
      </c>
      <c r="I480" s="4">
        <v>7.5</v>
      </c>
      <c r="J480" s="2" t="b">
        <v>0</v>
      </c>
      <c r="K480" s="2" t="s">
        <v>4709</v>
      </c>
      <c r="L480" s="2" t="s">
        <v>10</v>
      </c>
      <c r="M480" s="2" t="s">
        <v>4751</v>
      </c>
      <c r="N480" s="2" t="s">
        <v>4752</v>
      </c>
      <c r="O480" s="2" t="s">
        <v>4689</v>
      </c>
      <c r="P480" s="2" t="s">
        <v>4688</v>
      </c>
      <c r="Q480" s="2"/>
    </row>
    <row r="481" spans="1:17" x14ac:dyDescent="0.25">
      <c r="A481" s="2" t="s">
        <v>4528</v>
      </c>
      <c r="B481" s="2" t="s">
        <v>4529</v>
      </c>
      <c r="C481" s="3"/>
      <c r="D481" s="4">
        <v>0</v>
      </c>
      <c r="E481" s="4">
        <v>0</v>
      </c>
      <c r="F481" s="4">
        <v>0</v>
      </c>
      <c r="G481" s="4">
        <v>5.36</v>
      </c>
      <c r="H481" s="2" t="s">
        <v>2354</v>
      </c>
      <c r="I481" s="4">
        <v>2.4239999999999999</v>
      </c>
      <c r="J481" s="2" t="b">
        <v>0</v>
      </c>
      <c r="K481" s="2" t="s">
        <v>4716</v>
      </c>
      <c r="L481" s="2" t="s">
        <v>10</v>
      </c>
      <c r="M481" s="2"/>
      <c r="N481" s="2" t="s">
        <v>4745</v>
      </c>
      <c r="O481" s="2" t="s">
        <v>4719</v>
      </c>
      <c r="P481" s="2" t="s">
        <v>4688</v>
      </c>
      <c r="Q481" s="2"/>
    </row>
    <row r="482" spans="1:17" x14ac:dyDescent="0.25">
      <c r="A482" s="2" t="s">
        <v>2316</v>
      </c>
      <c r="B482" s="2" t="s">
        <v>2317</v>
      </c>
      <c r="C482" s="3"/>
      <c r="D482" s="4">
        <v>0</v>
      </c>
      <c r="E482" s="4">
        <v>0</v>
      </c>
      <c r="F482" s="4">
        <v>0</v>
      </c>
      <c r="G482" s="4">
        <v>40.700000000000003</v>
      </c>
      <c r="H482" s="2" t="s">
        <v>26</v>
      </c>
      <c r="I482" s="4">
        <v>14</v>
      </c>
      <c r="J482" s="2" t="b">
        <v>0</v>
      </c>
      <c r="K482" s="2" t="s">
        <v>4686</v>
      </c>
      <c r="L482" s="2" t="s">
        <v>27</v>
      </c>
      <c r="M482" s="2"/>
      <c r="N482" s="2" t="s">
        <v>4854</v>
      </c>
      <c r="O482" s="2"/>
      <c r="P482" s="2"/>
      <c r="Q482" s="2"/>
    </row>
    <row r="483" spans="1:17" x14ac:dyDescent="0.25">
      <c r="A483" s="2" t="s">
        <v>2318</v>
      </c>
      <c r="B483" s="2" t="s">
        <v>2317</v>
      </c>
      <c r="C483" s="3"/>
      <c r="D483" s="4">
        <v>0</v>
      </c>
      <c r="E483" s="4">
        <v>0</v>
      </c>
      <c r="F483" s="4">
        <v>0</v>
      </c>
      <c r="G483" s="4">
        <v>40.700000000000003</v>
      </c>
      <c r="H483" s="2" t="s">
        <v>26</v>
      </c>
      <c r="I483" s="4">
        <v>22</v>
      </c>
      <c r="J483" s="2" t="b">
        <v>0</v>
      </c>
      <c r="K483" s="2" t="s">
        <v>4686</v>
      </c>
      <c r="L483" s="2" t="s">
        <v>27</v>
      </c>
      <c r="M483" s="2"/>
      <c r="N483" s="2" t="s">
        <v>4854</v>
      </c>
      <c r="O483" s="2"/>
      <c r="P483" s="2"/>
      <c r="Q483" s="2"/>
    </row>
    <row r="484" spans="1:17" x14ac:dyDescent="0.25">
      <c r="A484" s="2" t="s">
        <v>2319</v>
      </c>
      <c r="B484" s="2" t="s">
        <v>2320</v>
      </c>
      <c r="C484" s="3"/>
      <c r="D484" s="4">
        <v>0</v>
      </c>
      <c r="E484" s="4">
        <v>0</v>
      </c>
      <c r="F484" s="4">
        <v>0</v>
      </c>
      <c r="G484" s="4">
        <v>210</v>
      </c>
      <c r="H484" s="2" t="s">
        <v>26</v>
      </c>
      <c r="I484" s="4">
        <v>115</v>
      </c>
      <c r="J484" s="2" t="b">
        <v>0</v>
      </c>
      <c r="K484" s="2" t="s">
        <v>4686</v>
      </c>
      <c r="L484" s="2" t="s">
        <v>27</v>
      </c>
      <c r="M484" s="2"/>
      <c r="N484" s="2" t="s">
        <v>4854</v>
      </c>
      <c r="O484" s="2"/>
      <c r="P484" s="2"/>
      <c r="Q484" s="2"/>
    </row>
    <row r="485" spans="1:17" x14ac:dyDescent="0.25">
      <c r="A485" s="2" t="s">
        <v>478</v>
      </c>
      <c r="B485" s="2" t="s">
        <v>479</v>
      </c>
      <c r="C485" s="3" t="s">
        <v>6145</v>
      </c>
      <c r="D485" s="4">
        <v>0</v>
      </c>
      <c r="E485" s="4">
        <v>8</v>
      </c>
      <c r="F485" s="4">
        <v>8</v>
      </c>
      <c r="G485" s="4">
        <v>6.95</v>
      </c>
      <c r="H485" s="2" t="s">
        <v>26</v>
      </c>
      <c r="I485" s="4">
        <v>4.8</v>
      </c>
      <c r="J485" s="2" t="b">
        <v>1</v>
      </c>
      <c r="K485" s="2" t="s">
        <v>4691</v>
      </c>
      <c r="L485" s="2" t="s">
        <v>10</v>
      </c>
      <c r="M485" s="2"/>
      <c r="N485" s="2" t="s">
        <v>4855</v>
      </c>
      <c r="O485" s="2"/>
      <c r="P485" s="2"/>
      <c r="Q485" s="2" t="s">
        <v>5574</v>
      </c>
    </row>
    <row r="486" spans="1:17" x14ac:dyDescent="0.25">
      <c r="A486" s="2" t="s">
        <v>2855</v>
      </c>
      <c r="B486" s="2" t="s">
        <v>2856</v>
      </c>
      <c r="C486" s="3"/>
      <c r="D486" s="4">
        <v>0</v>
      </c>
      <c r="E486" s="4">
        <v>0</v>
      </c>
      <c r="F486" s="4">
        <v>0</v>
      </c>
      <c r="G486" s="4">
        <v>9.9</v>
      </c>
      <c r="H486" s="2" t="s">
        <v>2857</v>
      </c>
      <c r="I486" s="4">
        <v>4</v>
      </c>
      <c r="J486" s="2" t="b">
        <v>0</v>
      </c>
      <c r="K486" s="2" t="s">
        <v>4716</v>
      </c>
      <c r="L486" s="2" t="s">
        <v>10</v>
      </c>
      <c r="M486" s="2" t="s">
        <v>4856</v>
      </c>
      <c r="N486" s="2" t="s">
        <v>4857</v>
      </c>
      <c r="O486" s="2" t="s">
        <v>4719</v>
      </c>
      <c r="P486" s="2" t="s">
        <v>4688</v>
      </c>
      <c r="Q486" s="2"/>
    </row>
    <row r="487" spans="1:17" x14ac:dyDescent="0.25">
      <c r="A487" s="2" t="s">
        <v>2889</v>
      </c>
      <c r="B487" s="2" t="s">
        <v>2890</v>
      </c>
      <c r="C487" s="3"/>
      <c r="D487" s="4">
        <v>0</v>
      </c>
      <c r="E487" s="4">
        <v>0</v>
      </c>
      <c r="F487" s="4">
        <v>0</v>
      </c>
      <c r="G487" s="4">
        <v>10.89</v>
      </c>
      <c r="H487" s="2" t="s">
        <v>2891</v>
      </c>
      <c r="I487" s="4">
        <v>4.75</v>
      </c>
      <c r="J487" s="2" t="b">
        <v>0</v>
      </c>
      <c r="K487" s="2" t="s">
        <v>4716</v>
      </c>
      <c r="L487" s="2" t="s">
        <v>10</v>
      </c>
      <c r="M487" s="2" t="s">
        <v>4858</v>
      </c>
      <c r="N487" s="2" t="s">
        <v>4857</v>
      </c>
      <c r="O487" s="2" t="s">
        <v>4719</v>
      </c>
      <c r="P487" s="2" t="s">
        <v>4688</v>
      </c>
      <c r="Q487" s="2"/>
    </row>
    <row r="488" spans="1:17" x14ac:dyDescent="0.25">
      <c r="A488" s="2" t="s">
        <v>2892</v>
      </c>
      <c r="B488" s="2" t="s">
        <v>2893</v>
      </c>
      <c r="C488" s="3"/>
      <c r="D488" s="4">
        <v>0</v>
      </c>
      <c r="E488" s="4">
        <v>0</v>
      </c>
      <c r="F488" s="4">
        <v>0</v>
      </c>
      <c r="G488" s="4">
        <v>7.94</v>
      </c>
      <c r="H488" s="2" t="s">
        <v>2891</v>
      </c>
      <c r="I488" s="4">
        <v>3.5</v>
      </c>
      <c r="J488" s="2" t="b">
        <v>0</v>
      </c>
      <c r="K488" s="2" t="s">
        <v>4716</v>
      </c>
      <c r="L488" s="2" t="s">
        <v>10</v>
      </c>
      <c r="M488" s="2" t="s">
        <v>4858</v>
      </c>
      <c r="N488" s="2" t="s">
        <v>4857</v>
      </c>
      <c r="O488" s="2" t="s">
        <v>4719</v>
      </c>
      <c r="P488" s="2" t="s">
        <v>4688</v>
      </c>
      <c r="Q488" s="2"/>
    </row>
    <row r="489" spans="1:17" ht="299.25" x14ac:dyDescent="0.25">
      <c r="A489" s="2" t="s">
        <v>966</v>
      </c>
      <c r="B489" s="2" t="s">
        <v>967</v>
      </c>
      <c r="C489" s="3" t="s">
        <v>5286</v>
      </c>
      <c r="D489" s="4">
        <v>0</v>
      </c>
      <c r="E489" s="4">
        <v>6</v>
      </c>
      <c r="F489" s="4">
        <v>6</v>
      </c>
      <c r="G489" s="4">
        <v>17.25</v>
      </c>
      <c r="H489" s="2" t="s">
        <v>2237</v>
      </c>
      <c r="I489" s="4">
        <v>7.9814999999999996</v>
      </c>
      <c r="J489" s="2" t="b">
        <v>1</v>
      </c>
      <c r="K489" s="2" t="s">
        <v>4716</v>
      </c>
      <c r="L489" s="2" t="s">
        <v>10</v>
      </c>
      <c r="M489" s="2" t="s">
        <v>4859</v>
      </c>
      <c r="N489" s="2" t="s">
        <v>4743</v>
      </c>
      <c r="O489" s="2" t="s">
        <v>4719</v>
      </c>
      <c r="P489" s="2" t="s">
        <v>4688</v>
      </c>
      <c r="Q489" s="2" t="s">
        <v>5795</v>
      </c>
    </row>
    <row r="490" spans="1:17" ht="256.5" x14ac:dyDescent="0.25">
      <c r="A490" s="2" t="s">
        <v>972</v>
      </c>
      <c r="B490" s="2" t="s">
        <v>973</v>
      </c>
      <c r="C490" s="3" t="s">
        <v>5288</v>
      </c>
      <c r="D490" s="4">
        <v>0</v>
      </c>
      <c r="E490" s="4">
        <v>1</v>
      </c>
      <c r="F490" s="4">
        <v>1</v>
      </c>
      <c r="G490" s="4">
        <v>10.199999999999999</v>
      </c>
      <c r="H490" s="2" t="s">
        <v>2237</v>
      </c>
      <c r="I490" s="4">
        <v>4.7080000000000002</v>
      </c>
      <c r="J490" s="2" t="b">
        <v>1</v>
      </c>
      <c r="K490" s="2" t="s">
        <v>4716</v>
      </c>
      <c r="L490" s="2" t="s">
        <v>10</v>
      </c>
      <c r="M490" s="2" t="s">
        <v>4859</v>
      </c>
      <c r="N490" s="2" t="s">
        <v>4743</v>
      </c>
      <c r="O490" s="2" t="s">
        <v>4719</v>
      </c>
      <c r="P490" s="2" t="s">
        <v>4688</v>
      </c>
      <c r="Q490" s="2" t="s">
        <v>5796</v>
      </c>
    </row>
    <row r="491" spans="1:17" x14ac:dyDescent="0.25">
      <c r="A491" s="2" t="s">
        <v>3682</v>
      </c>
      <c r="B491" s="2" t="s">
        <v>3683</v>
      </c>
      <c r="C491" s="3"/>
      <c r="D491" s="4">
        <v>0</v>
      </c>
      <c r="E491" s="4">
        <v>0</v>
      </c>
      <c r="F491" s="4">
        <v>0</v>
      </c>
      <c r="G491" s="4">
        <v>9.6</v>
      </c>
      <c r="H491" s="2" t="s">
        <v>2237</v>
      </c>
      <c r="I491" s="4">
        <v>4.74</v>
      </c>
      <c r="J491" s="2" t="b">
        <v>0</v>
      </c>
      <c r="K491" s="2" t="s">
        <v>4709</v>
      </c>
      <c r="L491" s="2" t="s">
        <v>10</v>
      </c>
      <c r="M491" s="2" t="s">
        <v>263</v>
      </c>
      <c r="N491" s="2" t="s">
        <v>4743</v>
      </c>
      <c r="O491" s="2" t="s">
        <v>4689</v>
      </c>
      <c r="P491" s="2" t="s">
        <v>4688</v>
      </c>
      <c r="Q491" s="2"/>
    </row>
    <row r="492" spans="1:17" x14ac:dyDescent="0.25">
      <c r="A492" s="2" t="s">
        <v>1308</v>
      </c>
      <c r="B492" s="2" t="s">
        <v>1309</v>
      </c>
      <c r="C492" s="3"/>
      <c r="D492" s="4">
        <v>0</v>
      </c>
      <c r="E492" s="4">
        <v>12</v>
      </c>
      <c r="F492" s="4">
        <v>12</v>
      </c>
      <c r="G492" s="4">
        <v>7.95</v>
      </c>
      <c r="H492" s="2" t="s">
        <v>2237</v>
      </c>
      <c r="I492" s="4">
        <v>3.6695000000000002</v>
      </c>
      <c r="J492" s="2" t="b">
        <v>1</v>
      </c>
      <c r="K492" s="2" t="s">
        <v>4709</v>
      </c>
      <c r="L492" s="2" t="s">
        <v>10</v>
      </c>
      <c r="M492" s="2" t="s">
        <v>263</v>
      </c>
      <c r="N492" s="2" t="s">
        <v>4743</v>
      </c>
      <c r="O492" s="2" t="s">
        <v>4689</v>
      </c>
      <c r="P492" s="2" t="s">
        <v>4688</v>
      </c>
      <c r="Q492" s="2"/>
    </row>
    <row r="493" spans="1:17" x14ac:dyDescent="0.25">
      <c r="A493" s="2" t="s">
        <v>3854</v>
      </c>
      <c r="B493" s="2" t="s">
        <v>3855</v>
      </c>
      <c r="C493" s="3"/>
      <c r="D493" s="4">
        <v>0</v>
      </c>
      <c r="E493" s="4">
        <v>0</v>
      </c>
      <c r="F493" s="4">
        <v>0</v>
      </c>
      <c r="G493" s="4">
        <v>6.55</v>
      </c>
      <c r="H493" s="2" t="s">
        <v>3856</v>
      </c>
      <c r="I493" s="4">
        <v>2.99</v>
      </c>
      <c r="J493" s="2" t="b">
        <v>0</v>
      </c>
      <c r="K493" s="2" t="s">
        <v>4716</v>
      </c>
      <c r="L493" s="2" t="s">
        <v>10</v>
      </c>
      <c r="M493" s="2" t="s">
        <v>4860</v>
      </c>
      <c r="N493" s="2" t="s">
        <v>4743</v>
      </c>
      <c r="O493" s="2" t="s">
        <v>4719</v>
      </c>
      <c r="P493" s="2" t="s">
        <v>4688</v>
      </c>
      <c r="Q493" s="2"/>
    </row>
    <row r="494" spans="1:17" x14ac:dyDescent="0.25">
      <c r="A494" s="2" t="s">
        <v>3857</v>
      </c>
      <c r="B494" s="2" t="s">
        <v>3858</v>
      </c>
      <c r="C494" s="3"/>
      <c r="D494" s="4">
        <v>0</v>
      </c>
      <c r="E494" s="4">
        <v>0</v>
      </c>
      <c r="F494" s="4">
        <v>0</v>
      </c>
      <c r="G494" s="4">
        <v>8.82</v>
      </c>
      <c r="H494" s="2" t="s">
        <v>3856</v>
      </c>
      <c r="I494" s="4">
        <v>3.99</v>
      </c>
      <c r="J494" s="2" t="b">
        <v>0</v>
      </c>
      <c r="K494" s="2" t="s">
        <v>4716</v>
      </c>
      <c r="L494" s="2" t="s">
        <v>10</v>
      </c>
      <c r="M494" s="2" t="s">
        <v>4860</v>
      </c>
      <c r="N494" s="2" t="s">
        <v>4743</v>
      </c>
      <c r="O494" s="2" t="s">
        <v>4719</v>
      </c>
      <c r="P494" s="2" t="s">
        <v>4688</v>
      </c>
      <c r="Q494" s="2"/>
    </row>
    <row r="495" spans="1:17" x14ac:dyDescent="0.25">
      <c r="A495" s="2" t="s">
        <v>3960</v>
      </c>
      <c r="B495" s="2" t="s">
        <v>3961</v>
      </c>
      <c r="C495" s="3"/>
      <c r="D495" s="4">
        <v>0</v>
      </c>
      <c r="E495" s="4">
        <v>0</v>
      </c>
      <c r="F495" s="4">
        <v>0</v>
      </c>
      <c r="G495" s="4">
        <v>8</v>
      </c>
      <c r="H495" s="2" t="s">
        <v>2218</v>
      </c>
      <c r="I495" s="4">
        <v>4.5199999999999996</v>
      </c>
      <c r="J495" s="2" t="b">
        <v>0</v>
      </c>
      <c r="K495" s="2" t="s">
        <v>4709</v>
      </c>
      <c r="L495" s="2" t="s">
        <v>10</v>
      </c>
      <c r="M495" s="2" t="s">
        <v>4861</v>
      </c>
      <c r="N495" s="2" t="s">
        <v>4743</v>
      </c>
      <c r="O495" s="2" t="s">
        <v>4689</v>
      </c>
      <c r="P495" s="2" t="s">
        <v>4688</v>
      </c>
      <c r="Q495" s="2"/>
    </row>
    <row r="496" spans="1:17" x14ac:dyDescent="0.25">
      <c r="A496" s="2" t="s">
        <v>4205</v>
      </c>
      <c r="B496" s="2" t="s">
        <v>4206</v>
      </c>
      <c r="C496" s="3"/>
      <c r="D496" s="4">
        <v>0</v>
      </c>
      <c r="E496" s="4">
        <v>0</v>
      </c>
      <c r="F496" s="4">
        <v>0</v>
      </c>
      <c r="G496" s="4">
        <v>6.75</v>
      </c>
      <c r="H496" s="2" t="s">
        <v>2588</v>
      </c>
      <c r="I496" s="4">
        <v>3.05</v>
      </c>
      <c r="J496" s="2" t="b">
        <v>0</v>
      </c>
      <c r="K496" s="2" t="s">
        <v>4709</v>
      </c>
      <c r="L496" s="2" t="s">
        <v>10</v>
      </c>
      <c r="M496" s="2" t="s">
        <v>4742</v>
      </c>
      <c r="N496" s="2" t="s">
        <v>4743</v>
      </c>
      <c r="O496" s="2" t="s">
        <v>4689</v>
      </c>
      <c r="P496" s="2" t="s">
        <v>4688</v>
      </c>
      <c r="Q496" s="2"/>
    </row>
    <row r="497" spans="1:17" x14ac:dyDescent="0.25">
      <c r="A497" s="2" t="s">
        <v>2000</v>
      </c>
      <c r="B497" s="2" t="s">
        <v>2001</v>
      </c>
      <c r="C497" s="3"/>
      <c r="D497" s="4">
        <v>0</v>
      </c>
      <c r="E497" s="4">
        <v>0</v>
      </c>
      <c r="F497" s="4">
        <v>0</v>
      </c>
      <c r="G497" s="4">
        <v>17.7</v>
      </c>
      <c r="H497" s="2" t="s">
        <v>175</v>
      </c>
      <c r="I497" s="4">
        <v>7.95</v>
      </c>
      <c r="J497" s="2" t="b">
        <v>1</v>
      </c>
      <c r="K497" s="2" t="s">
        <v>4862</v>
      </c>
      <c r="L497" s="2" t="s">
        <v>10</v>
      </c>
      <c r="M497" s="2" t="s">
        <v>4863</v>
      </c>
      <c r="N497" s="2" t="s">
        <v>4745</v>
      </c>
      <c r="O497" s="2" t="s">
        <v>4689</v>
      </c>
      <c r="P497" s="2" t="s">
        <v>4688</v>
      </c>
      <c r="Q497" s="2"/>
    </row>
    <row r="498" spans="1:17" x14ac:dyDescent="0.25">
      <c r="A498" s="2" t="s">
        <v>4411</v>
      </c>
      <c r="B498" s="2" t="s">
        <v>4412</v>
      </c>
      <c r="C498" s="3"/>
      <c r="D498" s="4">
        <v>0</v>
      </c>
      <c r="E498" s="4">
        <v>0</v>
      </c>
      <c r="F498" s="4">
        <v>0</v>
      </c>
      <c r="G498" s="4">
        <v>9.9499999999999993</v>
      </c>
      <c r="H498" s="2" t="s">
        <v>2239</v>
      </c>
      <c r="I498" s="4">
        <v>4.9000000000000004</v>
      </c>
      <c r="J498" s="2" t="b">
        <v>0</v>
      </c>
      <c r="K498" s="2" t="s">
        <v>4709</v>
      </c>
      <c r="L498" s="2" t="s">
        <v>10</v>
      </c>
      <c r="M498" s="2" t="s">
        <v>4754</v>
      </c>
      <c r="N498" s="2" t="s">
        <v>4755</v>
      </c>
      <c r="O498" s="2" t="s">
        <v>4689</v>
      </c>
      <c r="P498" s="2" t="s">
        <v>4688</v>
      </c>
      <c r="Q498" s="2"/>
    </row>
    <row r="499" spans="1:17" x14ac:dyDescent="0.25">
      <c r="A499" s="2" t="s">
        <v>4413</v>
      </c>
      <c r="B499" s="2" t="s">
        <v>4414</v>
      </c>
      <c r="C499" s="3"/>
      <c r="D499" s="4">
        <v>0</v>
      </c>
      <c r="E499" s="4">
        <v>0</v>
      </c>
      <c r="F499" s="4">
        <v>0</v>
      </c>
      <c r="G499" s="4">
        <v>14.9</v>
      </c>
      <c r="H499" s="2" t="s">
        <v>2896</v>
      </c>
      <c r="I499" s="4">
        <v>5.46</v>
      </c>
      <c r="J499" s="2" t="b">
        <v>0</v>
      </c>
      <c r="K499" s="2" t="s">
        <v>4709</v>
      </c>
      <c r="L499" s="2" t="s">
        <v>10</v>
      </c>
      <c r="M499" s="2"/>
      <c r="N499" s="2" t="s">
        <v>4745</v>
      </c>
      <c r="O499" s="2" t="s">
        <v>4689</v>
      </c>
      <c r="P499" s="2" t="s">
        <v>4688</v>
      </c>
      <c r="Q499" s="2"/>
    </row>
    <row r="500" spans="1:17" x14ac:dyDescent="0.25">
      <c r="A500" s="2" t="s">
        <v>4415</v>
      </c>
      <c r="B500" s="2" t="s">
        <v>4416</v>
      </c>
      <c r="C500" s="3"/>
      <c r="D500" s="4">
        <v>0</v>
      </c>
      <c r="E500" s="4">
        <v>0</v>
      </c>
      <c r="F500" s="4">
        <v>0</v>
      </c>
      <c r="G500" s="4">
        <v>43.2</v>
      </c>
      <c r="H500" s="2" t="s">
        <v>2239</v>
      </c>
      <c r="I500" s="4">
        <v>20</v>
      </c>
      <c r="J500" s="2" t="b">
        <v>0</v>
      </c>
      <c r="K500" s="2" t="s">
        <v>4709</v>
      </c>
      <c r="L500" s="2" t="s">
        <v>10</v>
      </c>
      <c r="M500" s="2"/>
      <c r="N500" s="2" t="s">
        <v>4755</v>
      </c>
      <c r="O500" s="2" t="s">
        <v>4689</v>
      </c>
      <c r="P500" s="2" t="s">
        <v>4688</v>
      </c>
      <c r="Q500" s="2"/>
    </row>
    <row r="501" spans="1:17" x14ac:dyDescent="0.25">
      <c r="A501" s="2" t="s">
        <v>4514</v>
      </c>
      <c r="B501" s="2" t="s">
        <v>4515</v>
      </c>
      <c r="C501" s="3"/>
      <c r="D501" s="4">
        <v>0</v>
      </c>
      <c r="E501" s="4">
        <v>0</v>
      </c>
      <c r="F501" s="4">
        <v>0</v>
      </c>
      <c r="G501" s="4">
        <v>2.25</v>
      </c>
      <c r="H501" s="2" t="s">
        <v>2225</v>
      </c>
      <c r="I501" s="4">
        <v>1.04</v>
      </c>
      <c r="J501" s="2" t="b">
        <v>0</v>
      </c>
      <c r="K501" s="2" t="s">
        <v>4864</v>
      </c>
      <c r="L501" s="2" t="s">
        <v>10</v>
      </c>
      <c r="M501" s="2" t="s">
        <v>4749</v>
      </c>
      <c r="N501" s="2" t="s">
        <v>4745</v>
      </c>
      <c r="O501" s="2" t="s">
        <v>4689</v>
      </c>
      <c r="P501" s="2"/>
      <c r="Q501" s="2"/>
    </row>
    <row r="502" spans="1:17" x14ac:dyDescent="0.25">
      <c r="A502" s="2" t="s">
        <v>4516</v>
      </c>
      <c r="B502" s="2" t="s">
        <v>4517</v>
      </c>
      <c r="C502" s="3"/>
      <c r="D502" s="4">
        <v>0</v>
      </c>
      <c r="E502" s="4">
        <v>0</v>
      </c>
      <c r="F502" s="4">
        <v>0</v>
      </c>
      <c r="G502" s="4">
        <v>2.25</v>
      </c>
      <c r="H502" s="2" t="s">
        <v>2225</v>
      </c>
      <c r="I502" s="4">
        <v>0.99</v>
      </c>
      <c r="J502" s="2" t="b">
        <v>0</v>
      </c>
      <c r="K502" s="2" t="s">
        <v>4864</v>
      </c>
      <c r="L502" s="2" t="s">
        <v>10</v>
      </c>
      <c r="M502" s="2" t="s">
        <v>263</v>
      </c>
      <c r="N502" s="2" t="s">
        <v>4743</v>
      </c>
      <c r="O502" s="2" t="s">
        <v>4719</v>
      </c>
      <c r="P502" s="2"/>
      <c r="Q502" s="2"/>
    </row>
    <row r="503" spans="1:17" x14ac:dyDescent="0.25">
      <c r="A503" s="2" t="s">
        <v>4518</v>
      </c>
      <c r="B503" s="2" t="s">
        <v>4519</v>
      </c>
      <c r="C503" s="3"/>
      <c r="D503" s="4">
        <v>0</v>
      </c>
      <c r="E503" s="4">
        <v>0</v>
      </c>
      <c r="F503" s="4">
        <v>0</v>
      </c>
      <c r="G503" s="4">
        <v>2.15</v>
      </c>
      <c r="H503" s="2" t="s">
        <v>2225</v>
      </c>
      <c r="I503" s="4">
        <v>0.96</v>
      </c>
      <c r="J503" s="2" t="b">
        <v>0</v>
      </c>
      <c r="K503" s="2" t="s">
        <v>4864</v>
      </c>
      <c r="L503" s="2" t="s">
        <v>10</v>
      </c>
      <c r="M503" s="2" t="s">
        <v>4751</v>
      </c>
      <c r="N503" s="2" t="s">
        <v>4752</v>
      </c>
      <c r="O503" s="2" t="s">
        <v>2306</v>
      </c>
      <c r="P503" s="2"/>
      <c r="Q503" s="2"/>
    </row>
    <row r="504" spans="1:17" x14ac:dyDescent="0.25">
      <c r="A504" s="2" t="s">
        <v>4520</v>
      </c>
      <c r="B504" s="2" t="s">
        <v>4521</v>
      </c>
      <c r="C504" s="3"/>
      <c r="D504" s="4">
        <v>0</v>
      </c>
      <c r="E504" s="4">
        <v>0</v>
      </c>
      <c r="F504" s="4">
        <v>0</v>
      </c>
      <c r="G504" s="4">
        <v>1.95</v>
      </c>
      <c r="H504" s="2" t="s">
        <v>2225</v>
      </c>
      <c r="I504" s="4">
        <v>0.9</v>
      </c>
      <c r="J504" s="2" t="b">
        <v>0</v>
      </c>
      <c r="K504" s="2" t="s">
        <v>4864</v>
      </c>
      <c r="L504" s="2" t="s">
        <v>10</v>
      </c>
      <c r="M504" s="2" t="s">
        <v>4751</v>
      </c>
      <c r="N504" s="2" t="s">
        <v>4752</v>
      </c>
      <c r="O504" s="2" t="s">
        <v>2306</v>
      </c>
      <c r="P504" s="2"/>
      <c r="Q504" s="2"/>
    </row>
    <row r="505" spans="1:17" x14ac:dyDescent="0.25">
      <c r="A505" s="2" t="s">
        <v>4522</v>
      </c>
      <c r="B505" s="2" t="s">
        <v>4523</v>
      </c>
      <c r="C505" s="3"/>
      <c r="D505" s="4">
        <v>0</v>
      </c>
      <c r="E505" s="4">
        <v>0</v>
      </c>
      <c r="F505" s="4">
        <v>0</v>
      </c>
      <c r="G505" s="4">
        <v>2.25</v>
      </c>
      <c r="H505" s="2" t="s">
        <v>2225</v>
      </c>
      <c r="I505" s="4">
        <v>1.04</v>
      </c>
      <c r="J505" s="2" t="b">
        <v>0</v>
      </c>
      <c r="K505" s="2" t="s">
        <v>4864</v>
      </c>
      <c r="L505" s="2" t="s">
        <v>10</v>
      </c>
      <c r="M505" s="2" t="s">
        <v>4751</v>
      </c>
      <c r="N505" s="2" t="s">
        <v>4752</v>
      </c>
      <c r="O505" s="2" t="s">
        <v>2306</v>
      </c>
      <c r="P505" s="2"/>
      <c r="Q505" s="2"/>
    </row>
    <row r="506" spans="1:17" x14ac:dyDescent="0.25">
      <c r="A506" s="2" t="s">
        <v>4524</v>
      </c>
      <c r="B506" s="2" t="s">
        <v>4525</v>
      </c>
      <c r="C506" s="3"/>
      <c r="D506" s="4">
        <v>0</v>
      </c>
      <c r="E506" s="4">
        <v>0</v>
      </c>
      <c r="F506" s="4">
        <v>0</v>
      </c>
      <c r="G506" s="4">
        <v>1.69</v>
      </c>
      <c r="H506" s="2" t="s">
        <v>2225</v>
      </c>
      <c r="I506" s="4">
        <v>0.995</v>
      </c>
      <c r="J506" s="2" t="b">
        <v>0</v>
      </c>
      <c r="K506" s="2" t="s">
        <v>4864</v>
      </c>
      <c r="L506" s="2" t="s">
        <v>10</v>
      </c>
      <c r="M506" s="2" t="s">
        <v>4751</v>
      </c>
      <c r="N506" s="2" t="s">
        <v>4752</v>
      </c>
      <c r="O506" s="2" t="s">
        <v>4719</v>
      </c>
      <c r="P506" s="2"/>
      <c r="Q506" s="2"/>
    </row>
    <row r="507" spans="1:17" x14ac:dyDescent="0.25">
      <c r="A507" s="2" t="s">
        <v>4526</v>
      </c>
      <c r="B507" s="2" t="s">
        <v>4527</v>
      </c>
      <c r="C507" s="3"/>
      <c r="D507" s="4">
        <v>0</v>
      </c>
      <c r="E507" s="4">
        <v>0</v>
      </c>
      <c r="F507" s="4">
        <v>0</v>
      </c>
      <c r="G507" s="4">
        <v>1.95</v>
      </c>
      <c r="H507" s="2" t="s">
        <v>2225</v>
      </c>
      <c r="I507" s="4">
        <v>0.87</v>
      </c>
      <c r="J507" s="2" t="b">
        <v>0</v>
      </c>
      <c r="K507" s="2" t="s">
        <v>4864</v>
      </c>
      <c r="L507" s="2" t="s">
        <v>10</v>
      </c>
      <c r="M507" s="2" t="s">
        <v>4751</v>
      </c>
      <c r="N507" s="2" t="s">
        <v>4752</v>
      </c>
      <c r="O507" s="2" t="s">
        <v>4719</v>
      </c>
      <c r="P507" s="2"/>
      <c r="Q507" s="2"/>
    </row>
    <row r="508" spans="1:17" x14ac:dyDescent="0.25">
      <c r="A508" s="2" t="s">
        <v>2916</v>
      </c>
      <c r="B508" s="2" t="s">
        <v>2917</v>
      </c>
      <c r="C508" s="3"/>
      <c r="D508" s="4">
        <v>0</v>
      </c>
      <c r="E508" s="4">
        <v>0</v>
      </c>
      <c r="F508" s="4">
        <v>0</v>
      </c>
      <c r="G508" s="4">
        <v>0</v>
      </c>
      <c r="H508" s="2" t="s">
        <v>2918</v>
      </c>
      <c r="I508" s="4">
        <v>1.18093</v>
      </c>
      <c r="J508" s="2" t="b">
        <v>0</v>
      </c>
      <c r="K508" s="2" t="s">
        <v>2301</v>
      </c>
      <c r="L508" s="2" t="s">
        <v>10</v>
      </c>
      <c r="M508" s="2"/>
      <c r="N508" s="2"/>
      <c r="O508" s="2"/>
      <c r="P508" s="2"/>
      <c r="Q508" s="2"/>
    </row>
    <row r="509" spans="1:17" x14ac:dyDescent="0.25">
      <c r="A509" s="2" t="s">
        <v>2659</v>
      </c>
      <c r="B509" s="2" t="s">
        <v>2660</v>
      </c>
      <c r="C509" s="3"/>
      <c r="D509" s="4">
        <v>0</v>
      </c>
      <c r="E509" s="4">
        <v>0</v>
      </c>
      <c r="F509" s="4">
        <v>0</v>
      </c>
      <c r="G509" s="4">
        <v>20</v>
      </c>
      <c r="H509" s="2" t="s">
        <v>577</v>
      </c>
      <c r="I509" s="4">
        <v>0</v>
      </c>
      <c r="J509" s="2" t="b">
        <v>0</v>
      </c>
      <c r="K509" s="2" t="s">
        <v>2301</v>
      </c>
      <c r="L509" s="2" t="s">
        <v>10</v>
      </c>
      <c r="M509" s="2" t="s">
        <v>4751</v>
      </c>
      <c r="N509" s="2" t="s">
        <v>4752</v>
      </c>
      <c r="O509" s="2" t="s">
        <v>2306</v>
      </c>
      <c r="P509" s="2"/>
      <c r="Q509" s="2"/>
    </row>
    <row r="510" spans="1:17" x14ac:dyDescent="0.25">
      <c r="A510" s="2" t="s">
        <v>2983</v>
      </c>
      <c r="B510" s="2" t="s">
        <v>2984</v>
      </c>
      <c r="C510" s="3"/>
      <c r="D510" s="4">
        <v>0</v>
      </c>
      <c r="E510" s="4">
        <v>0</v>
      </c>
      <c r="F510" s="4">
        <v>0</v>
      </c>
      <c r="G510" s="4">
        <v>26.4</v>
      </c>
      <c r="H510" s="2" t="s">
        <v>2218</v>
      </c>
      <c r="I510" s="4">
        <v>15.27</v>
      </c>
      <c r="J510" s="2" t="b">
        <v>0</v>
      </c>
      <c r="K510" s="2" t="s">
        <v>2308</v>
      </c>
      <c r="L510" s="2" t="s">
        <v>10</v>
      </c>
      <c r="M510" s="2" t="s">
        <v>4740</v>
      </c>
      <c r="N510" s="2" t="s">
        <v>4741</v>
      </c>
      <c r="O510" s="2" t="s">
        <v>2306</v>
      </c>
      <c r="P510" s="2" t="s">
        <v>2303</v>
      </c>
      <c r="Q510" s="2"/>
    </row>
    <row r="511" spans="1:17" x14ac:dyDescent="0.25">
      <c r="A511" s="2" t="s">
        <v>2935</v>
      </c>
      <c r="B511" s="2" t="s">
        <v>2936</v>
      </c>
      <c r="C511" s="3"/>
      <c r="D511" s="4">
        <v>0</v>
      </c>
      <c r="E511" s="4">
        <v>0</v>
      </c>
      <c r="F511" s="4">
        <v>0</v>
      </c>
      <c r="G511" s="4">
        <v>44.5</v>
      </c>
      <c r="H511" s="2" t="s">
        <v>2232</v>
      </c>
      <c r="I511" s="4">
        <v>0</v>
      </c>
      <c r="J511" s="2" t="b">
        <v>0</v>
      </c>
      <c r="K511" s="2" t="s">
        <v>2308</v>
      </c>
      <c r="L511" s="2" t="s">
        <v>10</v>
      </c>
      <c r="M511" s="2" t="s">
        <v>4832</v>
      </c>
      <c r="N511" s="2" t="s">
        <v>4741</v>
      </c>
      <c r="O511" s="2" t="s">
        <v>2306</v>
      </c>
      <c r="P511" s="2" t="s">
        <v>4688</v>
      </c>
      <c r="Q511" s="2"/>
    </row>
    <row r="512" spans="1:17" x14ac:dyDescent="0.25">
      <c r="A512" s="2" t="s">
        <v>2803</v>
      </c>
      <c r="B512" s="2" t="s">
        <v>2804</v>
      </c>
      <c r="C512" s="3"/>
      <c r="D512" s="4">
        <v>0</v>
      </c>
      <c r="E512" s="4">
        <v>0</v>
      </c>
      <c r="F512" s="4">
        <v>0</v>
      </c>
      <c r="G512" s="4">
        <v>12.7</v>
      </c>
      <c r="H512" s="2" t="s">
        <v>2805</v>
      </c>
      <c r="I512" s="4">
        <v>0</v>
      </c>
      <c r="J512" s="2" t="b">
        <v>0</v>
      </c>
      <c r="K512" s="2" t="s">
        <v>4686</v>
      </c>
      <c r="L512" s="2" t="s">
        <v>27</v>
      </c>
      <c r="M512" s="2"/>
      <c r="N512" s="2"/>
      <c r="O512" s="2"/>
      <c r="P512" s="2"/>
      <c r="Q512" s="2"/>
    </row>
    <row r="513" spans="1:17" x14ac:dyDescent="0.25">
      <c r="A513" s="2" t="s">
        <v>4097</v>
      </c>
      <c r="B513" s="2" t="s">
        <v>4098</v>
      </c>
      <c r="C513" s="3"/>
      <c r="D513" s="4">
        <v>0</v>
      </c>
      <c r="E513" s="4">
        <v>0</v>
      </c>
      <c r="F513" s="4">
        <v>0</v>
      </c>
      <c r="G513" s="4">
        <v>52</v>
      </c>
      <c r="H513" s="2" t="s">
        <v>464</v>
      </c>
      <c r="I513" s="4">
        <v>25.31</v>
      </c>
      <c r="J513" s="2" t="b">
        <v>0</v>
      </c>
      <c r="K513" s="2" t="s">
        <v>4693</v>
      </c>
      <c r="L513" s="2" t="s">
        <v>10</v>
      </c>
      <c r="M513" s="2"/>
      <c r="N513" s="2" t="s">
        <v>4703</v>
      </c>
      <c r="O513" s="2"/>
      <c r="P513" s="2"/>
      <c r="Q513" s="2"/>
    </row>
    <row r="514" spans="1:17" x14ac:dyDescent="0.25">
      <c r="A514" s="2" t="s">
        <v>836</v>
      </c>
      <c r="B514" s="2" t="s">
        <v>837</v>
      </c>
      <c r="C514" s="3"/>
      <c r="D514" s="4">
        <v>0</v>
      </c>
      <c r="E514" s="4">
        <v>0</v>
      </c>
      <c r="F514" s="4">
        <v>0</v>
      </c>
      <c r="G514" s="4">
        <v>248</v>
      </c>
      <c r="H514" s="2" t="s">
        <v>2238</v>
      </c>
      <c r="I514" s="4">
        <v>138</v>
      </c>
      <c r="J514" s="2" t="b">
        <v>1</v>
      </c>
      <c r="K514" s="2" t="s">
        <v>4805</v>
      </c>
      <c r="L514" s="2" t="s">
        <v>10</v>
      </c>
      <c r="M514" s="2" t="s">
        <v>4806</v>
      </c>
      <c r="N514" s="2" t="s">
        <v>4806</v>
      </c>
      <c r="O514" s="2"/>
      <c r="P514" s="2" t="s">
        <v>4688</v>
      </c>
      <c r="Q514" s="2"/>
    </row>
    <row r="515" spans="1:17" x14ac:dyDescent="0.25">
      <c r="A515" s="2" t="s">
        <v>2002</v>
      </c>
      <c r="B515" s="2" t="s">
        <v>2003</v>
      </c>
      <c r="C515" s="3"/>
      <c r="D515" s="4">
        <v>0</v>
      </c>
      <c r="E515" s="4">
        <v>0</v>
      </c>
      <c r="F515" s="4">
        <v>0</v>
      </c>
      <c r="G515" s="4">
        <v>20.61</v>
      </c>
      <c r="H515" s="2" t="s">
        <v>2239</v>
      </c>
      <c r="I515" s="4">
        <v>0</v>
      </c>
      <c r="J515" s="2" t="b">
        <v>1</v>
      </c>
      <c r="K515" s="2" t="s">
        <v>4862</v>
      </c>
      <c r="L515" s="2" t="s">
        <v>10</v>
      </c>
      <c r="M515" s="2"/>
      <c r="N515" s="2"/>
      <c r="O515" s="2"/>
      <c r="P515" s="2"/>
      <c r="Q515" s="2"/>
    </row>
    <row r="516" spans="1:17" x14ac:dyDescent="0.25">
      <c r="A516" s="2" t="s">
        <v>3172</v>
      </c>
      <c r="B516" s="2" t="s">
        <v>3173</v>
      </c>
      <c r="C516" s="3"/>
      <c r="D516" s="4">
        <v>0</v>
      </c>
      <c r="E516" s="4">
        <v>0</v>
      </c>
      <c r="F516" s="4">
        <v>0</v>
      </c>
      <c r="G516" s="4">
        <v>19.97</v>
      </c>
      <c r="H516" s="2" t="s">
        <v>3153</v>
      </c>
      <c r="I516" s="4">
        <v>0</v>
      </c>
      <c r="J516" s="2" t="b">
        <v>0</v>
      </c>
      <c r="K516" s="2" t="s">
        <v>4805</v>
      </c>
      <c r="L516" s="2" t="s">
        <v>10</v>
      </c>
      <c r="M516" s="2" t="s">
        <v>4806</v>
      </c>
      <c r="N516" s="2" t="s">
        <v>4806</v>
      </c>
      <c r="O516" s="2"/>
      <c r="P516" s="2" t="s">
        <v>4833</v>
      </c>
      <c r="Q516" s="2"/>
    </row>
    <row r="517" spans="1:17" x14ac:dyDescent="0.25">
      <c r="A517" s="2" t="s">
        <v>2346</v>
      </c>
      <c r="B517" s="2" t="s">
        <v>2347</v>
      </c>
      <c r="C517" s="3"/>
      <c r="D517" s="4">
        <v>0</v>
      </c>
      <c r="E517" s="4">
        <v>0</v>
      </c>
      <c r="F517" s="4">
        <v>0</v>
      </c>
      <c r="G517" s="4">
        <v>17.97</v>
      </c>
      <c r="H517" s="2" t="s">
        <v>2328</v>
      </c>
      <c r="I517" s="4">
        <v>0</v>
      </c>
      <c r="J517" s="2" t="b">
        <v>0</v>
      </c>
      <c r="K517" s="2" t="s">
        <v>4709</v>
      </c>
      <c r="L517" s="2" t="s">
        <v>10</v>
      </c>
      <c r="M517" s="2" t="s">
        <v>4714</v>
      </c>
      <c r="N517" s="2" t="s">
        <v>4710</v>
      </c>
      <c r="O517" s="2" t="s">
        <v>4689</v>
      </c>
      <c r="P517" s="2" t="s">
        <v>4688</v>
      </c>
      <c r="Q517" s="2"/>
    </row>
    <row r="518" spans="1:17" ht="242.25" x14ac:dyDescent="0.25">
      <c r="A518" s="2" t="s">
        <v>1523</v>
      </c>
      <c r="B518" s="2" t="s">
        <v>1524</v>
      </c>
      <c r="C518" s="3" t="s">
        <v>5378</v>
      </c>
      <c r="D518" s="4">
        <v>0</v>
      </c>
      <c r="E518" s="4">
        <v>14</v>
      </c>
      <c r="F518" s="4">
        <v>14</v>
      </c>
      <c r="G518" s="4">
        <v>16</v>
      </c>
      <c r="H518" s="2" t="s">
        <v>66</v>
      </c>
      <c r="I518" s="4">
        <v>6.375</v>
      </c>
      <c r="J518" s="2" t="b">
        <v>1</v>
      </c>
      <c r="K518" s="2" t="s">
        <v>4716</v>
      </c>
      <c r="L518" s="2" t="s">
        <v>10</v>
      </c>
      <c r="M518" s="2" t="s">
        <v>4865</v>
      </c>
      <c r="N518" s="2" t="s">
        <v>4857</v>
      </c>
      <c r="O518" s="2" t="s">
        <v>4719</v>
      </c>
      <c r="P518" s="2" t="s">
        <v>4688</v>
      </c>
      <c r="Q518" s="2" t="s">
        <v>5869</v>
      </c>
    </row>
    <row r="519" spans="1:17" x14ac:dyDescent="0.25">
      <c r="A519" s="2" t="s">
        <v>3542</v>
      </c>
      <c r="B519" s="2" t="s">
        <v>3543</v>
      </c>
      <c r="C519" s="3"/>
      <c r="D519" s="4">
        <v>0</v>
      </c>
      <c r="E519" s="4">
        <v>0</v>
      </c>
      <c r="F519" s="4">
        <v>0</v>
      </c>
      <c r="G519" s="4">
        <v>18.899999999999999</v>
      </c>
      <c r="H519" s="2" t="s">
        <v>2240</v>
      </c>
      <c r="I519" s="4">
        <v>0</v>
      </c>
      <c r="J519" s="2" t="b">
        <v>0</v>
      </c>
      <c r="K519" s="2" t="s">
        <v>4716</v>
      </c>
      <c r="L519" s="2" t="s">
        <v>10</v>
      </c>
      <c r="M519" s="2" t="s">
        <v>4866</v>
      </c>
      <c r="N519" s="2" t="s">
        <v>4743</v>
      </c>
      <c r="O519" s="2" t="s">
        <v>4719</v>
      </c>
      <c r="P519" s="2" t="s">
        <v>4688</v>
      </c>
      <c r="Q519" s="2"/>
    </row>
    <row r="520" spans="1:17" x14ac:dyDescent="0.25">
      <c r="A520" s="2" t="s">
        <v>4417</v>
      </c>
      <c r="B520" s="2" t="s">
        <v>4418</v>
      </c>
      <c r="C520" s="3"/>
      <c r="D520" s="4">
        <v>0</v>
      </c>
      <c r="E520" s="4">
        <v>0</v>
      </c>
      <c r="F520" s="4">
        <v>0</v>
      </c>
      <c r="G520" s="4">
        <v>12.15</v>
      </c>
      <c r="H520" s="2" t="s">
        <v>2239</v>
      </c>
      <c r="I520" s="4">
        <v>0</v>
      </c>
      <c r="J520" s="2" t="b">
        <v>0</v>
      </c>
      <c r="K520" s="2" t="s">
        <v>4862</v>
      </c>
      <c r="L520" s="2" t="s">
        <v>10</v>
      </c>
      <c r="M520" s="2"/>
      <c r="N520" s="2"/>
      <c r="O520" s="2"/>
      <c r="P520" s="2"/>
      <c r="Q520" s="2"/>
    </row>
    <row r="521" spans="1:17" x14ac:dyDescent="0.25">
      <c r="A521" s="2" t="s">
        <v>4419</v>
      </c>
      <c r="B521" s="2" t="s">
        <v>4420</v>
      </c>
      <c r="C521" s="3"/>
      <c r="D521" s="4">
        <v>0</v>
      </c>
      <c r="E521" s="4">
        <v>0</v>
      </c>
      <c r="F521" s="4">
        <v>0</v>
      </c>
      <c r="G521" s="4">
        <v>12.15</v>
      </c>
      <c r="H521" s="2" t="s">
        <v>2239</v>
      </c>
      <c r="I521" s="4">
        <v>0</v>
      </c>
      <c r="J521" s="2" t="b">
        <v>0</v>
      </c>
      <c r="K521" s="2" t="s">
        <v>4862</v>
      </c>
      <c r="L521" s="2" t="s">
        <v>10</v>
      </c>
      <c r="M521" s="2"/>
      <c r="N521" s="2"/>
      <c r="O521" s="2"/>
      <c r="P521" s="2"/>
      <c r="Q521" s="2"/>
    </row>
    <row r="522" spans="1:17" x14ac:dyDescent="0.25">
      <c r="A522" s="2" t="s">
        <v>2004</v>
      </c>
      <c r="B522" s="2" t="s">
        <v>2005</v>
      </c>
      <c r="C522" s="3"/>
      <c r="D522" s="4">
        <v>0</v>
      </c>
      <c r="E522" s="4">
        <v>5</v>
      </c>
      <c r="F522" s="4">
        <v>5</v>
      </c>
      <c r="G522" s="4">
        <v>44.75</v>
      </c>
      <c r="H522" s="2" t="s">
        <v>2240</v>
      </c>
      <c r="I522" s="4">
        <v>0</v>
      </c>
      <c r="J522" s="2" t="b">
        <v>1</v>
      </c>
      <c r="K522" s="2" t="s">
        <v>4862</v>
      </c>
      <c r="L522" s="2" t="s">
        <v>10</v>
      </c>
      <c r="M522" s="2" t="s">
        <v>4867</v>
      </c>
      <c r="N522" s="2" t="s">
        <v>4743</v>
      </c>
      <c r="O522" s="2" t="s">
        <v>4689</v>
      </c>
      <c r="P522" s="2" t="s">
        <v>4688</v>
      </c>
      <c r="Q522" s="2"/>
    </row>
    <row r="523" spans="1:17" x14ac:dyDescent="0.25">
      <c r="A523" s="2" t="s">
        <v>4421</v>
      </c>
      <c r="B523" s="2" t="s">
        <v>4422</v>
      </c>
      <c r="C523" s="3"/>
      <c r="D523" s="4">
        <v>0</v>
      </c>
      <c r="E523" s="4">
        <v>0</v>
      </c>
      <c r="F523" s="4">
        <v>0</v>
      </c>
      <c r="G523" s="4">
        <v>29.4</v>
      </c>
      <c r="H523" s="2" t="s">
        <v>2240</v>
      </c>
      <c r="I523" s="4">
        <v>0</v>
      </c>
      <c r="J523" s="2" t="b">
        <v>0</v>
      </c>
      <c r="K523" s="2" t="s">
        <v>4862</v>
      </c>
      <c r="L523" s="2" t="s">
        <v>10</v>
      </c>
      <c r="M523" s="2"/>
      <c r="N523" s="2"/>
      <c r="O523" s="2"/>
      <c r="P523" s="2"/>
      <c r="Q523" s="2"/>
    </row>
    <row r="524" spans="1:17" x14ac:dyDescent="0.25">
      <c r="A524" s="2" t="s">
        <v>4276</v>
      </c>
      <c r="B524" s="2" t="s">
        <v>4277</v>
      </c>
      <c r="C524" s="3"/>
      <c r="D524" s="4">
        <v>0</v>
      </c>
      <c r="E524" s="4">
        <v>0</v>
      </c>
      <c r="F524" s="4">
        <v>0</v>
      </c>
      <c r="G524" s="4">
        <v>7.85</v>
      </c>
      <c r="H524" s="2" t="s">
        <v>2239</v>
      </c>
      <c r="I524" s="4">
        <v>0</v>
      </c>
      <c r="J524" s="2" t="b">
        <v>0</v>
      </c>
      <c r="K524" s="2" t="s">
        <v>4716</v>
      </c>
      <c r="L524" s="2" t="s">
        <v>10</v>
      </c>
      <c r="M524" s="2" t="s">
        <v>4868</v>
      </c>
      <c r="N524" s="2" t="s">
        <v>4743</v>
      </c>
      <c r="O524" s="2" t="s">
        <v>4719</v>
      </c>
      <c r="P524" s="2" t="s">
        <v>4688</v>
      </c>
      <c r="Q524" s="2"/>
    </row>
    <row r="525" spans="1:17" x14ac:dyDescent="0.25">
      <c r="A525" s="2" t="s">
        <v>4641</v>
      </c>
      <c r="B525" s="2" t="s">
        <v>4642</v>
      </c>
      <c r="C525" s="3"/>
      <c r="D525" s="4">
        <v>0</v>
      </c>
      <c r="E525" s="4">
        <v>0</v>
      </c>
      <c r="F525" s="4">
        <v>0</v>
      </c>
      <c r="G525" s="4">
        <v>44</v>
      </c>
      <c r="H525" s="2" t="s">
        <v>464</v>
      </c>
      <c r="I525" s="4">
        <v>20.41</v>
      </c>
      <c r="J525" s="2" t="b">
        <v>0</v>
      </c>
      <c r="K525" s="2" t="s">
        <v>4693</v>
      </c>
      <c r="L525" s="2" t="s">
        <v>10</v>
      </c>
      <c r="M525" s="2"/>
      <c r="N525" s="2" t="s">
        <v>4698</v>
      </c>
      <c r="O525" s="2"/>
      <c r="P525" s="2"/>
      <c r="Q525" s="2"/>
    </row>
    <row r="526" spans="1:17" x14ac:dyDescent="0.25">
      <c r="A526" s="2" t="s">
        <v>4477</v>
      </c>
      <c r="B526" s="2" t="s">
        <v>4478</v>
      </c>
      <c r="C526" s="3"/>
      <c r="D526" s="4">
        <v>0</v>
      </c>
      <c r="E526" s="4">
        <v>0</v>
      </c>
      <c r="F526" s="4">
        <v>0</v>
      </c>
      <c r="G526" s="4">
        <v>31.2</v>
      </c>
      <c r="H526" s="2" t="s">
        <v>2214</v>
      </c>
      <c r="I526" s="4">
        <v>0</v>
      </c>
      <c r="J526" s="2" t="b">
        <v>0</v>
      </c>
      <c r="K526" s="2" t="s">
        <v>4691</v>
      </c>
      <c r="L526" s="2" t="s">
        <v>10</v>
      </c>
      <c r="M526" s="2"/>
      <c r="N526" s="2" t="s">
        <v>4692</v>
      </c>
      <c r="O526" s="2"/>
      <c r="P526" s="2"/>
      <c r="Q526" s="2"/>
    </row>
    <row r="527" spans="1:17" x14ac:dyDescent="0.25">
      <c r="A527" s="2" t="s">
        <v>4481</v>
      </c>
      <c r="B527" s="2" t="s">
        <v>4482</v>
      </c>
      <c r="C527" s="3"/>
      <c r="D527" s="4">
        <v>0</v>
      </c>
      <c r="E527" s="4">
        <v>0</v>
      </c>
      <c r="F527" s="4">
        <v>0</v>
      </c>
      <c r="G527" s="4">
        <v>29.3</v>
      </c>
      <c r="H527" s="2" t="s">
        <v>2214</v>
      </c>
      <c r="I527" s="4">
        <v>0</v>
      </c>
      <c r="J527" s="2" t="b">
        <v>0</v>
      </c>
      <c r="K527" s="2" t="s">
        <v>4691</v>
      </c>
      <c r="L527" s="2" t="s">
        <v>10</v>
      </c>
      <c r="M527" s="2"/>
      <c r="N527" s="2" t="s">
        <v>4692</v>
      </c>
      <c r="O527" s="2"/>
      <c r="P527" s="2"/>
      <c r="Q527" s="2"/>
    </row>
    <row r="528" spans="1:17" x14ac:dyDescent="0.25">
      <c r="A528" s="2" t="s">
        <v>4479</v>
      </c>
      <c r="B528" s="2" t="s">
        <v>4480</v>
      </c>
      <c r="C528" s="3"/>
      <c r="D528" s="4">
        <v>0</v>
      </c>
      <c r="E528" s="4">
        <v>0</v>
      </c>
      <c r="F528" s="4">
        <v>0</v>
      </c>
      <c r="G528" s="4">
        <v>27.8</v>
      </c>
      <c r="H528" s="2" t="s">
        <v>2214</v>
      </c>
      <c r="I528" s="4">
        <v>0</v>
      </c>
      <c r="J528" s="2" t="b">
        <v>0</v>
      </c>
      <c r="K528" s="2" t="s">
        <v>4691</v>
      </c>
      <c r="L528" s="2" t="s">
        <v>10</v>
      </c>
      <c r="M528" s="2"/>
      <c r="N528" s="2" t="s">
        <v>4692</v>
      </c>
      <c r="O528" s="2"/>
      <c r="P528" s="2"/>
      <c r="Q528" s="2"/>
    </row>
    <row r="529" spans="1:17" x14ac:dyDescent="0.25">
      <c r="A529" s="2" t="s">
        <v>2897</v>
      </c>
      <c r="B529" s="2" t="s">
        <v>2898</v>
      </c>
      <c r="C529" s="3"/>
      <c r="D529" s="4">
        <v>0</v>
      </c>
      <c r="E529" s="4">
        <v>0</v>
      </c>
      <c r="F529" s="4">
        <v>0</v>
      </c>
      <c r="G529" s="4">
        <v>10</v>
      </c>
      <c r="H529" s="2" t="s">
        <v>2241</v>
      </c>
      <c r="I529" s="4">
        <v>6</v>
      </c>
      <c r="J529" s="2" t="b">
        <v>0</v>
      </c>
      <c r="K529" s="2" t="s">
        <v>4691</v>
      </c>
      <c r="L529" s="2" t="s">
        <v>10</v>
      </c>
      <c r="M529" s="2"/>
      <c r="N529" s="2"/>
      <c r="O529" s="2"/>
      <c r="P529" s="2"/>
      <c r="Q529" s="2"/>
    </row>
    <row r="530" spans="1:17" x14ac:dyDescent="0.25">
      <c r="A530" s="2" t="s">
        <v>554</v>
      </c>
      <c r="B530" s="2" t="s">
        <v>555</v>
      </c>
      <c r="C530" s="3"/>
      <c r="D530" s="4">
        <v>0</v>
      </c>
      <c r="E530" s="4">
        <v>2</v>
      </c>
      <c r="F530" s="4">
        <v>2</v>
      </c>
      <c r="G530" s="4">
        <v>6.5</v>
      </c>
      <c r="H530" s="2" t="s">
        <v>2241</v>
      </c>
      <c r="I530" s="4">
        <v>4</v>
      </c>
      <c r="J530" s="2" t="b">
        <v>1</v>
      </c>
      <c r="K530" s="2" t="s">
        <v>4691</v>
      </c>
      <c r="L530" s="2" t="s">
        <v>10</v>
      </c>
      <c r="M530" s="2"/>
      <c r="N530" s="2"/>
      <c r="O530" s="2"/>
      <c r="P530" s="2"/>
      <c r="Q530" s="2"/>
    </row>
    <row r="531" spans="1:17" x14ac:dyDescent="0.25">
      <c r="A531" s="2" t="s">
        <v>4365</v>
      </c>
      <c r="B531" s="2" t="s">
        <v>4366</v>
      </c>
      <c r="C531" s="3"/>
      <c r="D531" s="4">
        <v>0</v>
      </c>
      <c r="E531" s="4">
        <v>0</v>
      </c>
      <c r="F531" s="4">
        <v>0</v>
      </c>
      <c r="G531" s="4">
        <v>21.7</v>
      </c>
      <c r="H531" s="2" t="s">
        <v>2241</v>
      </c>
      <c r="I531" s="4">
        <v>0</v>
      </c>
      <c r="J531" s="2" t="b">
        <v>0</v>
      </c>
      <c r="K531" s="2" t="s">
        <v>4691</v>
      </c>
      <c r="L531" s="2" t="s">
        <v>10</v>
      </c>
      <c r="M531" s="2"/>
      <c r="N531" s="2"/>
      <c r="O531" s="2"/>
      <c r="P531" s="2"/>
      <c r="Q531" s="2"/>
    </row>
    <row r="532" spans="1:17" x14ac:dyDescent="0.25">
      <c r="A532" s="2" t="s">
        <v>4369</v>
      </c>
      <c r="B532" s="2" t="s">
        <v>4370</v>
      </c>
      <c r="C532" s="3"/>
      <c r="D532" s="4">
        <v>0</v>
      </c>
      <c r="E532" s="4">
        <v>0</v>
      </c>
      <c r="F532" s="4">
        <v>0</v>
      </c>
      <c r="G532" s="4">
        <v>21.7</v>
      </c>
      <c r="H532" s="2" t="s">
        <v>2241</v>
      </c>
      <c r="I532" s="4">
        <v>0</v>
      </c>
      <c r="J532" s="2" t="b">
        <v>0</v>
      </c>
      <c r="K532" s="2" t="s">
        <v>4691</v>
      </c>
      <c r="L532" s="2" t="s">
        <v>10</v>
      </c>
      <c r="M532" s="2"/>
      <c r="N532" s="2"/>
      <c r="O532" s="2"/>
      <c r="P532" s="2"/>
      <c r="Q532" s="2"/>
    </row>
    <row r="533" spans="1:17" x14ac:dyDescent="0.25">
      <c r="A533" s="2" t="s">
        <v>4367</v>
      </c>
      <c r="B533" s="2" t="s">
        <v>4368</v>
      </c>
      <c r="C533" s="3"/>
      <c r="D533" s="4">
        <v>0</v>
      </c>
      <c r="E533" s="4">
        <v>0</v>
      </c>
      <c r="F533" s="4">
        <v>0</v>
      </c>
      <c r="G533" s="4">
        <v>21.7</v>
      </c>
      <c r="H533" s="2" t="s">
        <v>2241</v>
      </c>
      <c r="I533" s="4">
        <v>0</v>
      </c>
      <c r="J533" s="2" t="b">
        <v>0</v>
      </c>
      <c r="K533" s="2" t="s">
        <v>4691</v>
      </c>
      <c r="L533" s="2" t="s">
        <v>10</v>
      </c>
      <c r="M533" s="2"/>
      <c r="N533" s="2"/>
      <c r="O533" s="2"/>
      <c r="P533" s="2"/>
      <c r="Q533" s="2"/>
    </row>
    <row r="534" spans="1:17" x14ac:dyDescent="0.25">
      <c r="A534" s="2" t="s">
        <v>4363</v>
      </c>
      <c r="B534" s="2" t="s">
        <v>4364</v>
      </c>
      <c r="C534" s="3"/>
      <c r="D534" s="4">
        <v>0</v>
      </c>
      <c r="E534" s="4">
        <v>0</v>
      </c>
      <c r="F534" s="4">
        <v>0</v>
      </c>
      <c r="G534" s="4">
        <v>16.7</v>
      </c>
      <c r="H534" s="2" t="s">
        <v>2241</v>
      </c>
      <c r="I534" s="4">
        <v>0</v>
      </c>
      <c r="J534" s="2" t="b">
        <v>0</v>
      </c>
      <c r="K534" s="2" t="s">
        <v>4691</v>
      </c>
      <c r="L534" s="2" t="s">
        <v>10</v>
      </c>
      <c r="M534" s="2"/>
      <c r="N534" s="2"/>
      <c r="O534" s="2"/>
      <c r="P534" s="2"/>
      <c r="Q534" s="2"/>
    </row>
    <row r="535" spans="1:17" x14ac:dyDescent="0.25">
      <c r="A535" s="2" t="s">
        <v>3423</v>
      </c>
      <c r="B535" s="2" t="s">
        <v>3424</v>
      </c>
      <c r="C535" s="3"/>
      <c r="D535" s="4">
        <v>0</v>
      </c>
      <c r="E535" s="4">
        <v>0</v>
      </c>
      <c r="F535" s="4">
        <v>0</v>
      </c>
      <c r="G535" s="4">
        <v>6.8</v>
      </c>
      <c r="H535" s="2" t="s">
        <v>2537</v>
      </c>
      <c r="I535" s="4">
        <v>3.15</v>
      </c>
      <c r="J535" s="2" t="b">
        <v>0</v>
      </c>
      <c r="K535" s="2" t="s">
        <v>2308</v>
      </c>
      <c r="L535" s="2" t="s">
        <v>10</v>
      </c>
      <c r="M535" s="2" t="s">
        <v>4746</v>
      </c>
      <c r="N535" s="2" t="s">
        <v>4741</v>
      </c>
      <c r="O535" s="2" t="s">
        <v>2306</v>
      </c>
      <c r="P535" s="2" t="s">
        <v>4688</v>
      </c>
      <c r="Q535" s="2"/>
    </row>
    <row r="536" spans="1:17" x14ac:dyDescent="0.25">
      <c r="A536" s="2" t="s">
        <v>2459</v>
      </c>
      <c r="B536" s="2" t="s">
        <v>2460</v>
      </c>
      <c r="C536" s="3"/>
      <c r="D536" s="4">
        <v>0</v>
      </c>
      <c r="E536" s="4">
        <v>0</v>
      </c>
      <c r="F536" s="4">
        <v>0</v>
      </c>
      <c r="G536" s="4">
        <v>6.9</v>
      </c>
      <c r="H536" s="2" t="s">
        <v>2217</v>
      </c>
      <c r="I536" s="4">
        <v>3.2</v>
      </c>
      <c r="J536" s="2" t="b">
        <v>0</v>
      </c>
      <c r="K536" s="2" t="s">
        <v>4716</v>
      </c>
      <c r="L536" s="2" t="s">
        <v>10</v>
      </c>
      <c r="M536" s="2" t="s">
        <v>4758</v>
      </c>
      <c r="N536" s="2" t="s">
        <v>4757</v>
      </c>
      <c r="O536" s="2" t="s">
        <v>4719</v>
      </c>
      <c r="P536" s="2" t="s">
        <v>4688</v>
      </c>
      <c r="Q536" s="2"/>
    </row>
    <row r="537" spans="1:17" x14ac:dyDescent="0.25">
      <c r="A537" s="2" t="s">
        <v>3069</v>
      </c>
      <c r="B537" s="2" t="s">
        <v>3070</v>
      </c>
      <c r="C537" s="3"/>
      <c r="D537" s="4">
        <v>0</v>
      </c>
      <c r="E537" s="4">
        <v>0</v>
      </c>
      <c r="F537" s="4">
        <v>0</v>
      </c>
      <c r="G537" s="4">
        <v>5.85</v>
      </c>
      <c r="H537" s="2" t="s">
        <v>2218</v>
      </c>
      <c r="I537" s="4">
        <v>3.38</v>
      </c>
      <c r="J537" s="2" t="b">
        <v>0</v>
      </c>
      <c r="K537" s="2" t="s">
        <v>4716</v>
      </c>
      <c r="L537" s="2" t="s">
        <v>10</v>
      </c>
      <c r="M537" s="2" t="s">
        <v>4744</v>
      </c>
      <c r="N537" s="2" t="s">
        <v>4745</v>
      </c>
      <c r="O537" s="2" t="s">
        <v>4719</v>
      </c>
      <c r="P537" s="2" t="s">
        <v>4833</v>
      </c>
      <c r="Q537" s="2"/>
    </row>
    <row r="538" spans="1:17" x14ac:dyDescent="0.25">
      <c r="A538" s="2" t="s">
        <v>4241</v>
      </c>
      <c r="B538" s="2" t="s">
        <v>4242</v>
      </c>
      <c r="C538" s="3"/>
      <c r="D538" s="4">
        <v>0</v>
      </c>
      <c r="E538" s="4">
        <v>0</v>
      </c>
      <c r="F538" s="4">
        <v>0</v>
      </c>
      <c r="G538" s="4">
        <v>22.05</v>
      </c>
      <c r="H538" s="2" t="s">
        <v>2233</v>
      </c>
      <c r="I538" s="4">
        <v>10.199999999999999</v>
      </c>
      <c r="J538" s="2" t="b">
        <v>0</v>
      </c>
      <c r="K538" s="2" t="s">
        <v>4716</v>
      </c>
      <c r="L538" s="2" t="s">
        <v>10</v>
      </c>
      <c r="M538" s="2" t="s">
        <v>4869</v>
      </c>
      <c r="N538" s="2" t="s">
        <v>4745</v>
      </c>
      <c r="O538" s="2" t="s">
        <v>4719</v>
      </c>
      <c r="P538" s="2" t="s">
        <v>4688</v>
      </c>
      <c r="Q538" s="2"/>
    </row>
    <row r="539" spans="1:17" x14ac:dyDescent="0.25">
      <c r="A539" s="2" t="s">
        <v>3038</v>
      </c>
      <c r="B539" s="2" t="s">
        <v>3039</v>
      </c>
      <c r="C539" s="3"/>
      <c r="D539" s="4">
        <v>0</v>
      </c>
      <c r="E539" s="4">
        <v>0</v>
      </c>
      <c r="F539" s="4">
        <v>0</v>
      </c>
      <c r="G539" s="4">
        <v>24.5</v>
      </c>
      <c r="H539" s="2" t="s">
        <v>2218</v>
      </c>
      <c r="I539" s="4">
        <v>11.36</v>
      </c>
      <c r="J539" s="2" t="b">
        <v>0</v>
      </c>
      <c r="K539" s="2" t="s">
        <v>2308</v>
      </c>
      <c r="L539" s="2" t="s">
        <v>10</v>
      </c>
      <c r="M539" s="2" t="s">
        <v>4740</v>
      </c>
      <c r="N539" s="2" t="s">
        <v>4741</v>
      </c>
      <c r="O539" s="2" t="s">
        <v>2306</v>
      </c>
      <c r="P539" s="2" t="s">
        <v>4688</v>
      </c>
      <c r="Q539" s="2"/>
    </row>
    <row r="540" spans="1:17" ht="370.5" x14ac:dyDescent="0.25">
      <c r="A540" s="2" t="s">
        <v>1681</v>
      </c>
      <c r="B540" s="2" t="s">
        <v>1682</v>
      </c>
      <c r="C540" s="3" t="s">
        <v>5403</v>
      </c>
      <c r="D540" s="4">
        <v>0</v>
      </c>
      <c r="E540" s="4">
        <v>0</v>
      </c>
      <c r="F540" s="4">
        <v>0</v>
      </c>
      <c r="G540" s="4">
        <v>66.5</v>
      </c>
      <c r="H540" s="2" t="s">
        <v>2233</v>
      </c>
      <c r="I540" s="4">
        <v>30.8</v>
      </c>
      <c r="J540" s="2" t="b">
        <v>1</v>
      </c>
      <c r="K540" s="2" t="s">
        <v>4716</v>
      </c>
      <c r="L540" s="2" t="s">
        <v>10</v>
      </c>
      <c r="M540" s="2" t="s">
        <v>4834</v>
      </c>
      <c r="N540" s="2" t="s">
        <v>4745</v>
      </c>
      <c r="O540" s="2" t="s">
        <v>4719</v>
      </c>
      <c r="P540" s="2" t="s">
        <v>2303</v>
      </c>
      <c r="Q540" s="2" t="s">
        <v>5703</v>
      </c>
    </row>
    <row r="541" spans="1:17" ht="370.5" x14ac:dyDescent="0.25">
      <c r="A541" s="2" t="s">
        <v>788</v>
      </c>
      <c r="B541" s="2" t="s">
        <v>789</v>
      </c>
      <c r="C541" s="3" t="s">
        <v>5275</v>
      </c>
      <c r="D541" s="4">
        <v>0</v>
      </c>
      <c r="E541" s="4">
        <v>3</v>
      </c>
      <c r="F541" s="4">
        <v>3</v>
      </c>
      <c r="G541" s="4">
        <v>50.55</v>
      </c>
      <c r="H541" s="2" t="s">
        <v>2233</v>
      </c>
      <c r="I541" s="4">
        <v>23.4</v>
      </c>
      <c r="J541" s="2" t="b">
        <v>1</v>
      </c>
      <c r="K541" s="2" t="s">
        <v>4716</v>
      </c>
      <c r="L541" s="2" t="s">
        <v>10</v>
      </c>
      <c r="M541" s="2" t="s">
        <v>4841</v>
      </c>
      <c r="N541" s="2" t="s">
        <v>4745</v>
      </c>
      <c r="O541" s="2" t="s">
        <v>4719</v>
      </c>
      <c r="P541" s="2" t="s">
        <v>4688</v>
      </c>
      <c r="Q541" s="2" t="s">
        <v>5716</v>
      </c>
    </row>
    <row r="542" spans="1:17" x14ac:dyDescent="0.25">
      <c r="A542" s="2" t="s">
        <v>1010</v>
      </c>
      <c r="B542" s="2" t="s">
        <v>1011</v>
      </c>
      <c r="C542" s="3"/>
      <c r="D542" s="4">
        <v>0</v>
      </c>
      <c r="E542" s="4">
        <v>10</v>
      </c>
      <c r="F542" s="4">
        <v>10</v>
      </c>
      <c r="G542" s="4">
        <v>9.1</v>
      </c>
      <c r="H542" s="2" t="s">
        <v>2235</v>
      </c>
      <c r="I542" s="4">
        <v>4.2</v>
      </c>
      <c r="J542" s="2" t="b">
        <v>1</v>
      </c>
      <c r="K542" s="2" t="s">
        <v>2308</v>
      </c>
      <c r="L542" s="2" t="s">
        <v>10</v>
      </c>
      <c r="M542" s="2" t="s">
        <v>4746</v>
      </c>
      <c r="N542" s="2" t="s">
        <v>4741</v>
      </c>
      <c r="O542" s="2" t="s">
        <v>2306</v>
      </c>
      <c r="P542" s="2" t="s">
        <v>4688</v>
      </c>
      <c r="Q542" s="2"/>
    </row>
    <row r="543" spans="1:17" x14ac:dyDescent="0.25">
      <c r="A543" s="2" t="s">
        <v>1294</v>
      </c>
      <c r="B543" s="2" t="s">
        <v>1295</v>
      </c>
      <c r="C543" s="3"/>
      <c r="D543" s="4">
        <v>0</v>
      </c>
      <c r="E543" s="4">
        <v>17</v>
      </c>
      <c r="F543" s="4">
        <v>17</v>
      </c>
      <c r="G543" s="4">
        <v>11.9</v>
      </c>
      <c r="H543" s="2" t="s">
        <v>2236</v>
      </c>
      <c r="I543" s="4">
        <v>5.5</v>
      </c>
      <c r="J543" s="2" t="b">
        <v>1</v>
      </c>
      <c r="K543" s="2" t="s">
        <v>4716</v>
      </c>
      <c r="L543" s="2" t="s">
        <v>10</v>
      </c>
      <c r="M543" s="2" t="s">
        <v>4849</v>
      </c>
      <c r="N543" s="2" t="s">
        <v>4741</v>
      </c>
      <c r="O543" s="2" t="s">
        <v>4719</v>
      </c>
      <c r="P543" s="2" t="s">
        <v>4688</v>
      </c>
      <c r="Q543" s="2"/>
    </row>
    <row r="544" spans="1:17" x14ac:dyDescent="0.25">
      <c r="A544" s="2" t="s">
        <v>1054</v>
      </c>
      <c r="B544" s="2" t="s">
        <v>1055</v>
      </c>
      <c r="C544" s="3"/>
      <c r="D544" s="4">
        <v>0</v>
      </c>
      <c r="E544" s="4">
        <v>14</v>
      </c>
      <c r="F544" s="4">
        <v>14</v>
      </c>
      <c r="G544" s="4">
        <v>14.6</v>
      </c>
      <c r="H544" s="2" t="s">
        <v>2236</v>
      </c>
      <c r="I544" s="4">
        <v>6.75</v>
      </c>
      <c r="J544" s="2" t="b">
        <v>1</v>
      </c>
      <c r="K544" s="2" t="s">
        <v>4716</v>
      </c>
      <c r="L544" s="2" t="s">
        <v>10</v>
      </c>
      <c r="M544" s="2" t="s">
        <v>4746</v>
      </c>
      <c r="N544" s="2" t="s">
        <v>4741</v>
      </c>
      <c r="O544" s="2" t="s">
        <v>4719</v>
      </c>
      <c r="P544" s="2" t="s">
        <v>4688</v>
      </c>
      <c r="Q544" s="2"/>
    </row>
    <row r="545" spans="1:17" x14ac:dyDescent="0.25">
      <c r="A545" s="2" t="s">
        <v>1026</v>
      </c>
      <c r="B545" s="2" t="s">
        <v>1027</v>
      </c>
      <c r="C545" s="3"/>
      <c r="D545" s="4">
        <v>0</v>
      </c>
      <c r="E545" s="4">
        <v>13</v>
      </c>
      <c r="F545" s="4">
        <v>13</v>
      </c>
      <c r="G545" s="4">
        <v>17.100000000000001</v>
      </c>
      <c r="H545" s="2" t="s">
        <v>2236</v>
      </c>
      <c r="I545" s="4">
        <v>7.9</v>
      </c>
      <c r="J545" s="2" t="b">
        <v>1</v>
      </c>
      <c r="K545" s="2" t="s">
        <v>2308</v>
      </c>
      <c r="L545" s="2" t="s">
        <v>10</v>
      </c>
      <c r="M545" s="2" t="s">
        <v>4746</v>
      </c>
      <c r="N545" s="2" t="s">
        <v>4741</v>
      </c>
      <c r="O545" s="2" t="s">
        <v>2306</v>
      </c>
      <c r="P545" s="2" t="s">
        <v>4688</v>
      </c>
      <c r="Q545" s="2"/>
    </row>
    <row r="546" spans="1:17" x14ac:dyDescent="0.25">
      <c r="A546" s="2" t="s">
        <v>1052</v>
      </c>
      <c r="B546" s="2" t="s">
        <v>1053</v>
      </c>
      <c r="C546" s="3"/>
      <c r="D546" s="4">
        <v>0</v>
      </c>
      <c r="E546" s="4">
        <v>23</v>
      </c>
      <c r="F546" s="4">
        <v>23</v>
      </c>
      <c r="G546" s="4">
        <v>12.3</v>
      </c>
      <c r="H546" s="2" t="s">
        <v>2236</v>
      </c>
      <c r="I546" s="4">
        <v>5.7</v>
      </c>
      <c r="J546" s="2" t="b">
        <v>1</v>
      </c>
      <c r="K546" s="2" t="s">
        <v>2308</v>
      </c>
      <c r="L546" s="2" t="s">
        <v>10</v>
      </c>
      <c r="M546" s="2" t="s">
        <v>4746</v>
      </c>
      <c r="N546" s="2" t="s">
        <v>4741</v>
      </c>
      <c r="O546" s="2" t="s">
        <v>2306</v>
      </c>
      <c r="P546" s="2" t="s">
        <v>4688</v>
      </c>
      <c r="Q546" s="2"/>
    </row>
    <row r="547" spans="1:17" x14ac:dyDescent="0.25">
      <c r="A547" s="2" t="s">
        <v>1292</v>
      </c>
      <c r="B547" s="2" t="s">
        <v>1293</v>
      </c>
      <c r="C547" s="3"/>
      <c r="D547" s="4">
        <v>0</v>
      </c>
      <c r="E547" s="4">
        <v>14</v>
      </c>
      <c r="F547" s="4">
        <v>14</v>
      </c>
      <c r="G547" s="4">
        <v>9.9</v>
      </c>
      <c r="H547" s="2" t="s">
        <v>2236</v>
      </c>
      <c r="I547" s="4">
        <v>4.55</v>
      </c>
      <c r="J547" s="2" t="b">
        <v>1</v>
      </c>
      <c r="K547" s="2" t="s">
        <v>2308</v>
      </c>
      <c r="L547" s="2" t="s">
        <v>10</v>
      </c>
      <c r="M547" s="2" t="s">
        <v>4849</v>
      </c>
      <c r="N547" s="2" t="s">
        <v>4741</v>
      </c>
      <c r="O547" s="2" t="s">
        <v>2306</v>
      </c>
      <c r="P547" s="2" t="s">
        <v>4688</v>
      </c>
      <c r="Q547" s="2"/>
    </row>
    <row r="548" spans="1:17" x14ac:dyDescent="0.25">
      <c r="A548" s="2" t="s">
        <v>3421</v>
      </c>
      <c r="B548" s="2" t="s">
        <v>3422</v>
      </c>
      <c r="C548" s="3"/>
      <c r="D548" s="4">
        <v>0</v>
      </c>
      <c r="E548" s="4">
        <v>0</v>
      </c>
      <c r="F548" s="4">
        <v>0</v>
      </c>
      <c r="G548" s="4">
        <v>28.95</v>
      </c>
      <c r="H548" s="2" t="s">
        <v>2236</v>
      </c>
      <c r="I548" s="4">
        <v>13.4</v>
      </c>
      <c r="J548" s="2" t="b">
        <v>1</v>
      </c>
      <c r="K548" s="2" t="s">
        <v>2308</v>
      </c>
      <c r="L548" s="2" t="s">
        <v>10</v>
      </c>
      <c r="M548" s="2" t="s">
        <v>4746</v>
      </c>
      <c r="N548" s="2" t="s">
        <v>4741</v>
      </c>
      <c r="O548" s="2" t="s">
        <v>2306</v>
      </c>
      <c r="P548" s="2" t="s">
        <v>4688</v>
      </c>
      <c r="Q548" s="2"/>
    </row>
    <row r="549" spans="1:17" x14ac:dyDescent="0.25">
      <c r="A549" s="2" t="s">
        <v>3392</v>
      </c>
      <c r="B549" s="2" t="s">
        <v>3393</v>
      </c>
      <c r="C549" s="3"/>
      <c r="D549" s="4">
        <v>0</v>
      </c>
      <c r="E549" s="4">
        <v>0</v>
      </c>
      <c r="F549" s="4">
        <v>0</v>
      </c>
      <c r="G549" s="4">
        <v>38.9</v>
      </c>
      <c r="H549" s="2" t="s">
        <v>2236</v>
      </c>
      <c r="I549" s="4">
        <v>18</v>
      </c>
      <c r="J549" s="2" t="b">
        <v>0</v>
      </c>
      <c r="K549" s="2" t="s">
        <v>2308</v>
      </c>
      <c r="L549" s="2" t="s">
        <v>10</v>
      </c>
      <c r="M549" s="2" t="s">
        <v>4746</v>
      </c>
      <c r="N549" s="2" t="s">
        <v>4741</v>
      </c>
      <c r="O549" s="2" t="s">
        <v>2306</v>
      </c>
      <c r="P549" s="2" t="s">
        <v>2303</v>
      </c>
      <c r="Q549" s="2"/>
    </row>
    <row r="550" spans="1:17" x14ac:dyDescent="0.25">
      <c r="A550" s="2" t="s">
        <v>3344</v>
      </c>
      <c r="B550" s="2" t="s">
        <v>3345</v>
      </c>
      <c r="C550" s="3"/>
      <c r="D550" s="4">
        <v>0</v>
      </c>
      <c r="E550" s="4">
        <v>0</v>
      </c>
      <c r="F550" s="4">
        <v>0</v>
      </c>
      <c r="G550" s="4">
        <v>4</v>
      </c>
      <c r="H550" s="2" t="s">
        <v>2225</v>
      </c>
      <c r="I550" s="4">
        <v>0.9</v>
      </c>
      <c r="J550" s="2" t="b">
        <v>0</v>
      </c>
      <c r="K550" s="2" t="s">
        <v>4691</v>
      </c>
      <c r="L550" s="2" t="s">
        <v>10</v>
      </c>
      <c r="M550" s="2"/>
      <c r="N550" s="2"/>
      <c r="O550" s="2"/>
      <c r="P550" s="2"/>
      <c r="Q550" s="2"/>
    </row>
    <row r="551" spans="1:17" x14ac:dyDescent="0.25">
      <c r="A551" s="2" t="s">
        <v>476</v>
      </c>
      <c r="B551" s="2" t="s">
        <v>477</v>
      </c>
      <c r="C551" s="3"/>
      <c r="D551" s="4">
        <v>0</v>
      </c>
      <c r="E551" s="4">
        <v>0</v>
      </c>
      <c r="F551" s="4">
        <v>0</v>
      </c>
      <c r="G551" s="4">
        <v>4</v>
      </c>
      <c r="H551" s="2" t="s">
        <v>2241</v>
      </c>
      <c r="I551" s="4">
        <v>0</v>
      </c>
      <c r="J551" s="2" t="b">
        <v>1</v>
      </c>
      <c r="K551" s="2" t="s">
        <v>4691</v>
      </c>
      <c r="L551" s="2" t="s">
        <v>10</v>
      </c>
      <c r="M551" s="2"/>
      <c r="N551" s="2" t="s">
        <v>4855</v>
      </c>
      <c r="O551" s="2"/>
      <c r="P551" s="2"/>
      <c r="Q551" s="2"/>
    </row>
    <row r="552" spans="1:17" ht="242.25" x14ac:dyDescent="0.25">
      <c r="A552" s="2" t="s">
        <v>1062</v>
      </c>
      <c r="B552" s="2" t="s">
        <v>1063</v>
      </c>
      <c r="C552" s="3" t="s">
        <v>5294</v>
      </c>
      <c r="D552" s="4">
        <v>0</v>
      </c>
      <c r="E552" s="4">
        <v>10</v>
      </c>
      <c r="F552" s="4">
        <v>10</v>
      </c>
      <c r="G552" s="4">
        <v>12</v>
      </c>
      <c r="H552" s="2" t="s">
        <v>66</v>
      </c>
      <c r="I552" s="4">
        <v>4.4622999999999999</v>
      </c>
      <c r="J552" s="2" t="b">
        <v>1</v>
      </c>
      <c r="K552" s="2" t="s">
        <v>4716</v>
      </c>
      <c r="L552" s="2" t="s">
        <v>10</v>
      </c>
      <c r="M552" s="2" t="s">
        <v>4722</v>
      </c>
      <c r="N552" s="2" t="s">
        <v>4718</v>
      </c>
      <c r="O552" s="2" t="s">
        <v>4719</v>
      </c>
      <c r="P552" s="2" t="s">
        <v>4688</v>
      </c>
      <c r="Q552" s="2" t="s">
        <v>5604</v>
      </c>
    </row>
    <row r="553" spans="1:17" x14ac:dyDescent="0.25">
      <c r="A553" s="2" t="s">
        <v>2665</v>
      </c>
      <c r="B553" s="2" t="s">
        <v>2666</v>
      </c>
      <c r="C553" s="3"/>
      <c r="D553" s="4">
        <v>0</v>
      </c>
      <c r="E553" s="4">
        <v>0</v>
      </c>
      <c r="F553" s="4">
        <v>0</v>
      </c>
      <c r="G553" s="4">
        <v>20</v>
      </c>
      <c r="H553" s="2" t="s">
        <v>2241</v>
      </c>
      <c r="I553" s="4">
        <v>0</v>
      </c>
      <c r="J553" s="2" t="b">
        <v>0</v>
      </c>
      <c r="K553" s="2" t="s">
        <v>2301</v>
      </c>
      <c r="L553" s="2" t="s">
        <v>10</v>
      </c>
      <c r="M553" s="2" t="s">
        <v>4751</v>
      </c>
      <c r="N553" s="2" t="s">
        <v>4752</v>
      </c>
      <c r="O553" s="2" t="s">
        <v>4719</v>
      </c>
      <c r="P553" s="2"/>
      <c r="Q553" s="2"/>
    </row>
    <row r="554" spans="1:17" x14ac:dyDescent="0.25">
      <c r="A554" s="2" t="s">
        <v>2645</v>
      </c>
      <c r="B554" s="2" t="s">
        <v>2646</v>
      </c>
      <c r="C554" s="3"/>
      <c r="D554" s="4">
        <v>0</v>
      </c>
      <c r="E554" s="4">
        <v>0</v>
      </c>
      <c r="F554" s="4">
        <v>0</v>
      </c>
      <c r="G554" s="4">
        <v>20</v>
      </c>
      <c r="H554" s="2" t="s">
        <v>2241</v>
      </c>
      <c r="I554" s="4">
        <v>0</v>
      </c>
      <c r="J554" s="2" t="b">
        <v>0</v>
      </c>
      <c r="K554" s="2" t="s">
        <v>2301</v>
      </c>
      <c r="L554" s="2" t="s">
        <v>10</v>
      </c>
      <c r="M554" s="2" t="s">
        <v>4751</v>
      </c>
      <c r="N554" s="2" t="s">
        <v>4752</v>
      </c>
      <c r="O554" s="2" t="s">
        <v>4689</v>
      </c>
      <c r="P554" s="2"/>
      <c r="Q554" s="2"/>
    </row>
    <row r="555" spans="1:17" x14ac:dyDescent="0.25">
      <c r="A555" s="2" t="s">
        <v>3042</v>
      </c>
      <c r="B555" s="2" t="s">
        <v>3043</v>
      </c>
      <c r="C555" s="3"/>
      <c r="D555" s="4">
        <v>0</v>
      </c>
      <c r="E555" s="4">
        <v>0</v>
      </c>
      <c r="F555" s="4">
        <v>0</v>
      </c>
      <c r="G555" s="4">
        <v>14.9</v>
      </c>
      <c r="H555" s="2" t="s">
        <v>2232</v>
      </c>
      <c r="I555" s="4">
        <v>7.5</v>
      </c>
      <c r="J555" s="2" t="b">
        <v>0</v>
      </c>
      <c r="K555" s="2" t="s">
        <v>2308</v>
      </c>
      <c r="L555" s="2" t="s">
        <v>10</v>
      </c>
      <c r="M555" s="2" t="s">
        <v>4740</v>
      </c>
      <c r="N555" s="2" t="s">
        <v>4741</v>
      </c>
      <c r="O555" s="2" t="s">
        <v>2306</v>
      </c>
      <c r="P555" s="2" t="s">
        <v>4688</v>
      </c>
      <c r="Q555" s="2"/>
    </row>
    <row r="556" spans="1:17" ht="199.5" x14ac:dyDescent="0.25">
      <c r="A556" s="2" t="s">
        <v>1326</v>
      </c>
      <c r="B556" s="2" t="s">
        <v>1327</v>
      </c>
      <c r="C556" s="3" t="s">
        <v>5353</v>
      </c>
      <c r="D556" s="4">
        <v>0</v>
      </c>
      <c r="E556" s="4">
        <v>24</v>
      </c>
      <c r="F556" s="4">
        <v>24</v>
      </c>
      <c r="G556" s="4">
        <v>13.55</v>
      </c>
      <c r="H556" s="2" t="s">
        <v>953</v>
      </c>
      <c r="I556" s="4">
        <v>5.75</v>
      </c>
      <c r="J556" s="2" t="b">
        <v>1</v>
      </c>
      <c r="K556" s="2" t="s">
        <v>4716</v>
      </c>
      <c r="L556" s="2" t="s">
        <v>10</v>
      </c>
      <c r="M556" s="2"/>
      <c r="N556" s="2" t="s">
        <v>4745</v>
      </c>
      <c r="O556" s="2" t="s">
        <v>4719</v>
      </c>
      <c r="P556" s="2" t="s">
        <v>4688</v>
      </c>
      <c r="Q556" s="2" t="s">
        <v>5809</v>
      </c>
    </row>
    <row r="557" spans="1:17" ht="327.75" x14ac:dyDescent="0.25">
      <c r="A557" s="2" t="s">
        <v>1883</v>
      </c>
      <c r="B557" s="2" t="s">
        <v>1884</v>
      </c>
      <c r="C557" s="3" t="s">
        <v>5453</v>
      </c>
      <c r="D557" s="4">
        <v>0</v>
      </c>
      <c r="E557" s="4">
        <v>9</v>
      </c>
      <c r="F557" s="4">
        <v>10</v>
      </c>
      <c r="G557" s="4">
        <v>23.8</v>
      </c>
      <c r="H557" s="2" t="s">
        <v>953</v>
      </c>
      <c r="I557" s="4">
        <v>10.5</v>
      </c>
      <c r="J557" s="2" t="b">
        <v>1</v>
      </c>
      <c r="K557" s="2" t="s">
        <v>4716</v>
      </c>
      <c r="L557" s="2" t="s">
        <v>10</v>
      </c>
      <c r="M557" s="2" t="s">
        <v>4869</v>
      </c>
      <c r="N557" s="2" t="s">
        <v>4745</v>
      </c>
      <c r="O557" s="2" t="s">
        <v>4719</v>
      </c>
      <c r="P557" s="2" t="s">
        <v>4688</v>
      </c>
      <c r="Q557" s="2" t="s">
        <v>5810</v>
      </c>
    </row>
    <row r="558" spans="1:17" ht="256.5" x14ac:dyDescent="0.25">
      <c r="A558" s="2" t="s">
        <v>1881</v>
      </c>
      <c r="B558" s="2" t="s">
        <v>1882</v>
      </c>
      <c r="C558" s="3" t="s">
        <v>5452</v>
      </c>
      <c r="D558" s="4">
        <v>0</v>
      </c>
      <c r="E558" s="4">
        <v>8</v>
      </c>
      <c r="F558" s="4">
        <v>8</v>
      </c>
      <c r="G558" s="4">
        <v>24.35</v>
      </c>
      <c r="H558" s="2" t="s">
        <v>953</v>
      </c>
      <c r="I558" s="4">
        <v>10.75</v>
      </c>
      <c r="J558" s="2" t="b">
        <v>1</v>
      </c>
      <c r="K558" s="2" t="s">
        <v>4709</v>
      </c>
      <c r="L558" s="2" t="s">
        <v>10</v>
      </c>
      <c r="M558" s="2" t="s">
        <v>4869</v>
      </c>
      <c r="N558" s="2" t="s">
        <v>4745</v>
      </c>
      <c r="O558" s="2" t="s">
        <v>4689</v>
      </c>
      <c r="P558" s="2" t="s">
        <v>4688</v>
      </c>
      <c r="Q558" s="2" t="s">
        <v>5811</v>
      </c>
    </row>
    <row r="559" spans="1:17" x14ac:dyDescent="0.25">
      <c r="A559" s="2" t="s">
        <v>3481</v>
      </c>
      <c r="B559" s="2" t="s">
        <v>3482</v>
      </c>
      <c r="C559" s="3"/>
      <c r="D559" s="4">
        <v>0</v>
      </c>
      <c r="E559" s="4">
        <v>0</v>
      </c>
      <c r="F559" s="4">
        <v>0</v>
      </c>
      <c r="G559" s="4">
        <v>18.399999999999999</v>
      </c>
      <c r="H559" s="2" t="s">
        <v>3477</v>
      </c>
      <c r="I559" s="4">
        <v>8</v>
      </c>
      <c r="J559" s="2" t="b">
        <v>0</v>
      </c>
      <c r="K559" s="2" t="s">
        <v>4716</v>
      </c>
      <c r="L559" s="2" t="s">
        <v>10</v>
      </c>
      <c r="M559" s="2" t="s">
        <v>4846</v>
      </c>
      <c r="N559" s="2" t="s">
        <v>4745</v>
      </c>
      <c r="O559" s="2" t="s">
        <v>4719</v>
      </c>
      <c r="P559" s="2" t="s">
        <v>4688</v>
      </c>
      <c r="Q559" s="2"/>
    </row>
    <row r="560" spans="1:17" x14ac:dyDescent="0.25">
      <c r="A560" s="2" t="s">
        <v>3483</v>
      </c>
      <c r="B560" s="2" t="s">
        <v>3484</v>
      </c>
      <c r="C560" s="3"/>
      <c r="D560" s="4">
        <v>0</v>
      </c>
      <c r="E560" s="4">
        <v>0</v>
      </c>
      <c r="F560" s="4">
        <v>0</v>
      </c>
      <c r="G560" s="4">
        <v>19.5</v>
      </c>
      <c r="H560" s="2" t="s">
        <v>3477</v>
      </c>
      <c r="I560" s="4">
        <v>8.75</v>
      </c>
      <c r="J560" s="2" t="b">
        <v>0</v>
      </c>
      <c r="K560" s="2" t="s">
        <v>4709</v>
      </c>
      <c r="L560" s="2" t="s">
        <v>10</v>
      </c>
      <c r="M560" s="2" t="s">
        <v>4846</v>
      </c>
      <c r="N560" s="2" t="s">
        <v>4745</v>
      </c>
      <c r="O560" s="2" t="s">
        <v>4689</v>
      </c>
      <c r="P560" s="2" t="s">
        <v>4688</v>
      </c>
      <c r="Q560" s="2"/>
    </row>
    <row r="561" spans="1:17" ht="228" x14ac:dyDescent="0.25">
      <c r="A561" s="2" t="s">
        <v>1266</v>
      </c>
      <c r="B561" s="2" t="s">
        <v>1267</v>
      </c>
      <c r="C561" s="3" t="s">
        <v>5336</v>
      </c>
      <c r="D561" s="4">
        <v>0</v>
      </c>
      <c r="E561" s="4">
        <v>30</v>
      </c>
      <c r="F561" s="4">
        <v>30</v>
      </c>
      <c r="G561" s="4">
        <v>6.1</v>
      </c>
      <c r="H561" s="2" t="s">
        <v>2224</v>
      </c>
      <c r="I561" s="4">
        <v>2.75</v>
      </c>
      <c r="J561" s="2" t="b">
        <v>1</v>
      </c>
      <c r="K561" s="2" t="s">
        <v>2308</v>
      </c>
      <c r="L561" s="2" t="s">
        <v>10</v>
      </c>
      <c r="M561" s="2" t="s">
        <v>4749</v>
      </c>
      <c r="N561" s="2" t="s">
        <v>4745</v>
      </c>
      <c r="O561" s="2" t="s">
        <v>2306</v>
      </c>
      <c r="P561" s="2" t="s">
        <v>4688</v>
      </c>
      <c r="Q561" s="2" t="s">
        <v>5717</v>
      </c>
    </row>
    <row r="562" spans="1:17" ht="228" x14ac:dyDescent="0.25">
      <c r="A562" s="2" t="s">
        <v>1254</v>
      </c>
      <c r="B562" s="2" t="s">
        <v>1255</v>
      </c>
      <c r="C562" s="3" t="s">
        <v>5333</v>
      </c>
      <c r="D562" s="4">
        <v>0</v>
      </c>
      <c r="E562" s="4">
        <v>22</v>
      </c>
      <c r="F562" s="4">
        <v>22</v>
      </c>
      <c r="G562" s="4">
        <v>6.1</v>
      </c>
      <c r="H562" s="2" t="s">
        <v>2224</v>
      </c>
      <c r="I562" s="4">
        <v>2.75</v>
      </c>
      <c r="J562" s="2" t="b">
        <v>1</v>
      </c>
      <c r="K562" s="2" t="s">
        <v>4716</v>
      </c>
      <c r="L562" s="2" t="s">
        <v>10</v>
      </c>
      <c r="M562" s="2" t="s">
        <v>4749</v>
      </c>
      <c r="N562" s="2" t="s">
        <v>4745</v>
      </c>
      <c r="O562" s="2" t="s">
        <v>4719</v>
      </c>
      <c r="P562" s="2" t="s">
        <v>4688</v>
      </c>
      <c r="Q562" s="2" t="s">
        <v>5718</v>
      </c>
    </row>
    <row r="563" spans="1:17" ht="213.75" x14ac:dyDescent="0.25">
      <c r="A563" s="2" t="s">
        <v>1262</v>
      </c>
      <c r="B563" s="2" t="s">
        <v>1263</v>
      </c>
      <c r="C563" s="3" t="s">
        <v>5335</v>
      </c>
      <c r="D563" s="4">
        <v>0</v>
      </c>
      <c r="E563" s="4">
        <v>25</v>
      </c>
      <c r="F563" s="4">
        <v>25</v>
      </c>
      <c r="G563" s="4">
        <v>6.1</v>
      </c>
      <c r="H563" s="2" t="s">
        <v>2224</v>
      </c>
      <c r="I563" s="4">
        <v>2.75</v>
      </c>
      <c r="J563" s="2" t="b">
        <v>1</v>
      </c>
      <c r="K563" s="2" t="s">
        <v>4709</v>
      </c>
      <c r="L563" s="2" t="s">
        <v>10</v>
      </c>
      <c r="M563" s="2" t="s">
        <v>4749</v>
      </c>
      <c r="N563" s="2" t="s">
        <v>4745</v>
      </c>
      <c r="O563" s="2" t="s">
        <v>4689</v>
      </c>
      <c r="P563" s="2" t="s">
        <v>4688</v>
      </c>
      <c r="Q563" s="2" t="s">
        <v>5719</v>
      </c>
    </row>
    <row r="564" spans="1:17" ht="242.25" x14ac:dyDescent="0.25">
      <c r="A564" s="2" t="s">
        <v>710</v>
      </c>
      <c r="B564" s="2" t="s">
        <v>711</v>
      </c>
      <c r="C564" s="3" t="s">
        <v>5251</v>
      </c>
      <c r="D564" s="4">
        <v>0</v>
      </c>
      <c r="E564" s="4">
        <v>23</v>
      </c>
      <c r="F564" s="4">
        <v>23</v>
      </c>
      <c r="G564" s="4">
        <v>6.2</v>
      </c>
      <c r="H564" s="2" t="s">
        <v>2224</v>
      </c>
      <c r="I564" s="4">
        <v>2.75</v>
      </c>
      <c r="J564" s="2" t="b">
        <v>1</v>
      </c>
      <c r="K564" s="2" t="s">
        <v>4716</v>
      </c>
      <c r="L564" s="2" t="s">
        <v>10</v>
      </c>
      <c r="M564" s="2" t="s">
        <v>4744</v>
      </c>
      <c r="N564" s="2" t="s">
        <v>4745</v>
      </c>
      <c r="O564" s="2" t="s">
        <v>4719</v>
      </c>
      <c r="P564" s="2" t="s">
        <v>4688</v>
      </c>
      <c r="Q564" s="2" t="s">
        <v>5720</v>
      </c>
    </row>
    <row r="565" spans="1:17" ht="228" x14ac:dyDescent="0.25">
      <c r="A565" s="2" t="s">
        <v>253</v>
      </c>
      <c r="B565" s="2" t="s">
        <v>254</v>
      </c>
      <c r="C565" s="3" t="s">
        <v>5188</v>
      </c>
      <c r="D565" s="4">
        <v>0</v>
      </c>
      <c r="E565" s="4">
        <v>5</v>
      </c>
      <c r="F565" s="4">
        <v>5</v>
      </c>
      <c r="G565" s="4">
        <v>24.5</v>
      </c>
      <c r="H565" s="2" t="s">
        <v>2224</v>
      </c>
      <c r="I565" s="4">
        <v>10.9</v>
      </c>
      <c r="J565" s="2" t="b">
        <v>1</v>
      </c>
      <c r="K565" s="2" t="s">
        <v>2301</v>
      </c>
      <c r="L565" s="2" t="s">
        <v>10</v>
      </c>
      <c r="M565" s="2" t="s">
        <v>4749</v>
      </c>
      <c r="N565" s="2" t="s">
        <v>4745</v>
      </c>
      <c r="O565" s="2" t="s">
        <v>4689</v>
      </c>
      <c r="P565" s="2"/>
      <c r="Q565" s="2" t="s">
        <v>5613</v>
      </c>
    </row>
    <row r="566" spans="1:17" ht="256.5" x14ac:dyDescent="0.25">
      <c r="A566" s="2" t="s">
        <v>251</v>
      </c>
      <c r="B566" s="2" t="s">
        <v>252</v>
      </c>
      <c r="C566" s="3" t="s">
        <v>5187</v>
      </c>
      <c r="D566" s="4">
        <v>0</v>
      </c>
      <c r="E566" s="4">
        <v>4</v>
      </c>
      <c r="F566" s="4">
        <v>4</v>
      </c>
      <c r="G566" s="4">
        <v>17.600000000000001</v>
      </c>
      <c r="H566" s="2" t="s">
        <v>2224</v>
      </c>
      <c r="I566" s="4">
        <v>7.7</v>
      </c>
      <c r="J566" s="2" t="b">
        <v>1</v>
      </c>
      <c r="K566" s="2" t="s">
        <v>2301</v>
      </c>
      <c r="L566" s="2" t="s">
        <v>10</v>
      </c>
      <c r="M566" s="2" t="s">
        <v>4749</v>
      </c>
      <c r="N566" s="2" t="s">
        <v>4745</v>
      </c>
      <c r="O566" s="2" t="s">
        <v>4719</v>
      </c>
      <c r="P566" s="2"/>
      <c r="Q566" s="2" t="s">
        <v>5614</v>
      </c>
    </row>
    <row r="567" spans="1:17" ht="242.25" x14ac:dyDescent="0.25">
      <c r="A567" s="2" t="s">
        <v>235</v>
      </c>
      <c r="B567" s="2" t="s">
        <v>236</v>
      </c>
      <c r="C567" s="3" t="s">
        <v>5179</v>
      </c>
      <c r="D567" s="4">
        <v>0</v>
      </c>
      <c r="E567" s="4">
        <v>5</v>
      </c>
      <c r="F567" s="4">
        <v>5</v>
      </c>
      <c r="G567" s="4">
        <v>17.350000000000001</v>
      </c>
      <c r="H567" s="2" t="s">
        <v>2224</v>
      </c>
      <c r="I567" s="4">
        <v>7.7</v>
      </c>
      <c r="J567" s="2" t="b">
        <v>1</v>
      </c>
      <c r="K567" s="2" t="s">
        <v>2301</v>
      </c>
      <c r="L567" s="2" t="s">
        <v>10</v>
      </c>
      <c r="M567" s="2" t="s">
        <v>4749</v>
      </c>
      <c r="N567" s="2" t="s">
        <v>4745</v>
      </c>
      <c r="O567" s="2" t="s">
        <v>4719</v>
      </c>
      <c r="P567" s="2"/>
      <c r="Q567" s="2" t="s">
        <v>5615</v>
      </c>
    </row>
    <row r="568" spans="1:17" ht="285" x14ac:dyDescent="0.25">
      <c r="A568" s="2" t="s">
        <v>223</v>
      </c>
      <c r="B568" s="2" t="s">
        <v>224</v>
      </c>
      <c r="C568" s="3" t="s">
        <v>5178</v>
      </c>
      <c r="D568" s="4">
        <v>0</v>
      </c>
      <c r="E568" s="4">
        <v>12</v>
      </c>
      <c r="F568" s="4">
        <v>12</v>
      </c>
      <c r="G568" s="4">
        <v>24.6</v>
      </c>
      <c r="H568" s="2" t="s">
        <v>2224</v>
      </c>
      <c r="I568" s="4">
        <v>11</v>
      </c>
      <c r="J568" s="2" t="b">
        <v>1</v>
      </c>
      <c r="K568" s="2" t="s">
        <v>2301</v>
      </c>
      <c r="L568" s="2" t="s">
        <v>10</v>
      </c>
      <c r="M568" s="2" t="s">
        <v>4744</v>
      </c>
      <c r="N568" s="2" t="s">
        <v>4745</v>
      </c>
      <c r="O568" s="2" t="s">
        <v>4719</v>
      </c>
      <c r="P568" s="2"/>
      <c r="Q568" s="2" t="s">
        <v>5616</v>
      </c>
    </row>
    <row r="569" spans="1:17" ht="285" x14ac:dyDescent="0.25">
      <c r="A569" s="2" t="s">
        <v>249</v>
      </c>
      <c r="B569" s="2" t="s">
        <v>250</v>
      </c>
      <c r="C569" s="3" t="s">
        <v>5186</v>
      </c>
      <c r="D569" s="4">
        <v>0</v>
      </c>
      <c r="E569" s="4">
        <v>22</v>
      </c>
      <c r="F569" s="4">
        <v>22</v>
      </c>
      <c r="G569" s="4">
        <v>18.7</v>
      </c>
      <c r="H569" s="2" t="s">
        <v>2224</v>
      </c>
      <c r="I569" s="4">
        <v>8.1999999999999993</v>
      </c>
      <c r="J569" s="2" t="b">
        <v>1</v>
      </c>
      <c r="K569" s="2" t="s">
        <v>2301</v>
      </c>
      <c r="L569" s="2" t="s">
        <v>10</v>
      </c>
      <c r="M569" s="2" t="s">
        <v>4749</v>
      </c>
      <c r="N569" s="2" t="s">
        <v>4745</v>
      </c>
      <c r="O569" s="2" t="s">
        <v>2306</v>
      </c>
      <c r="P569" s="2"/>
      <c r="Q569" s="2" t="s">
        <v>5617</v>
      </c>
    </row>
    <row r="570" spans="1:17" ht="285" x14ac:dyDescent="0.25">
      <c r="A570" s="2" t="s">
        <v>266</v>
      </c>
      <c r="B570" s="2" t="s">
        <v>267</v>
      </c>
      <c r="C570" s="3" t="s">
        <v>5191</v>
      </c>
      <c r="D570" s="4">
        <v>0</v>
      </c>
      <c r="E570" s="4">
        <v>20</v>
      </c>
      <c r="F570" s="4">
        <v>20</v>
      </c>
      <c r="G570" s="4">
        <v>18.7</v>
      </c>
      <c r="H570" s="2" t="s">
        <v>2224</v>
      </c>
      <c r="I570" s="4">
        <v>8.1999999999999993</v>
      </c>
      <c r="J570" s="2" t="b">
        <v>1</v>
      </c>
      <c r="K570" s="2" t="s">
        <v>2301</v>
      </c>
      <c r="L570" s="2" t="s">
        <v>10</v>
      </c>
      <c r="M570" s="2" t="s">
        <v>263</v>
      </c>
      <c r="N570" s="2" t="s">
        <v>4743</v>
      </c>
      <c r="O570" s="2" t="s">
        <v>4689</v>
      </c>
      <c r="P570" s="2"/>
      <c r="Q570" s="2" t="s">
        <v>5618</v>
      </c>
    </row>
    <row r="571" spans="1:17" ht="285" x14ac:dyDescent="0.25">
      <c r="A571" s="2" t="s">
        <v>221</v>
      </c>
      <c r="B571" s="2" t="s">
        <v>222</v>
      </c>
      <c r="C571" s="3" t="s">
        <v>5177</v>
      </c>
      <c r="D571" s="4">
        <v>0</v>
      </c>
      <c r="E571" s="4">
        <v>5</v>
      </c>
      <c r="F571" s="4">
        <v>5</v>
      </c>
      <c r="G571" s="4">
        <v>44</v>
      </c>
      <c r="H571" s="2" t="s">
        <v>2224</v>
      </c>
      <c r="I571" s="4">
        <v>19.600000000000001</v>
      </c>
      <c r="J571" s="2" t="b">
        <v>1</v>
      </c>
      <c r="K571" s="2" t="s">
        <v>2301</v>
      </c>
      <c r="L571" s="2" t="s">
        <v>10</v>
      </c>
      <c r="M571" s="2" t="s">
        <v>4744</v>
      </c>
      <c r="N571" s="2" t="s">
        <v>4745</v>
      </c>
      <c r="O571" s="2" t="s">
        <v>4719</v>
      </c>
      <c r="P571" s="2"/>
      <c r="Q571" s="2" t="s">
        <v>5616</v>
      </c>
    </row>
    <row r="572" spans="1:17" ht="285" x14ac:dyDescent="0.25">
      <c r="A572" s="2" t="s">
        <v>247</v>
      </c>
      <c r="B572" s="2" t="s">
        <v>248</v>
      </c>
      <c r="C572" s="3" t="s">
        <v>5185</v>
      </c>
      <c r="D572" s="4">
        <v>0</v>
      </c>
      <c r="E572" s="4">
        <v>29</v>
      </c>
      <c r="F572" s="4">
        <v>29</v>
      </c>
      <c r="G572" s="4">
        <v>34.4</v>
      </c>
      <c r="H572" s="2" t="s">
        <v>2224</v>
      </c>
      <c r="I572" s="4">
        <v>15.3</v>
      </c>
      <c r="J572" s="2" t="b">
        <v>1</v>
      </c>
      <c r="K572" s="2" t="s">
        <v>2301</v>
      </c>
      <c r="L572" s="2" t="s">
        <v>10</v>
      </c>
      <c r="M572" s="2" t="s">
        <v>4749</v>
      </c>
      <c r="N572" s="2" t="s">
        <v>4745</v>
      </c>
      <c r="O572" s="2" t="s">
        <v>2306</v>
      </c>
      <c r="P572" s="2"/>
      <c r="Q572" s="2" t="s">
        <v>5617</v>
      </c>
    </row>
    <row r="573" spans="1:17" ht="285" x14ac:dyDescent="0.25">
      <c r="A573" s="2" t="s">
        <v>264</v>
      </c>
      <c r="B573" s="2" t="s">
        <v>265</v>
      </c>
      <c r="C573" s="3" t="s">
        <v>5190</v>
      </c>
      <c r="D573" s="4">
        <v>0</v>
      </c>
      <c r="E573" s="4">
        <v>13</v>
      </c>
      <c r="F573" s="4">
        <v>13</v>
      </c>
      <c r="G573" s="4">
        <v>34.299999999999997</v>
      </c>
      <c r="H573" s="2" t="s">
        <v>2224</v>
      </c>
      <c r="I573" s="4">
        <v>14.85</v>
      </c>
      <c r="J573" s="2" t="b">
        <v>1</v>
      </c>
      <c r="K573" s="2" t="s">
        <v>2301</v>
      </c>
      <c r="L573" s="2" t="s">
        <v>10</v>
      </c>
      <c r="M573" s="2" t="s">
        <v>263</v>
      </c>
      <c r="N573" s="2" t="s">
        <v>4743</v>
      </c>
      <c r="O573" s="2" t="s">
        <v>4689</v>
      </c>
      <c r="P573" s="2"/>
      <c r="Q573" s="2" t="s">
        <v>5618</v>
      </c>
    </row>
    <row r="574" spans="1:17" x14ac:dyDescent="0.25">
      <c r="A574" s="2" t="s">
        <v>1475</v>
      </c>
      <c r="B574" s="2" t="s">
        <v>1476</v>
      </c>
      <c r="C574" s="3"/>
      <c r="D574" s="4">
        <v>0</v>
      </c>
      <c r="E574" s="4">
        <v>16</v>
      </c>
      <c r="F574" s="4">
        <v>16</v>
      </c>
      <c r="G574" s="4">
        <v>11.35</v>
      </c>
      <c r="H574" s="2" t="s">
        <v>2224</v>
      </c>
      <c r="I574" s="4">
        <v>5.2</v>
      </c>
      <c r="J574" s="2" t="b">
        <v>1</v>
      </c>
      <c r="K574" s="2" t="s">
        <v>4716</v>
      </c>
      <c r="L574" s="2" t="s">
        <v>10</v>
      </c>
      <c r="M574" s="2" t="s">
        <v>4850</v>
      </c>
      <c r="N574" s="2" t="s">
        <v>4745</v>
      </c>
      <c r="O574" s="2" t="s">
        <v>4719</v>
      </c>
      <c r="P574" s="2" t="s">
        <v>4688</v>
      </c>
      <c r="Q574" s="2"/>
    </row>
    <row r="575" spans="1:17" x14ac:dyDescent="0.25">
      <c r="A575" s="2" t="s">
        <v>3004</v>
      </c>
      <c r="B575" s="2" t="s">
        <v>3005</v>
      </c>
      <c r="C575" s="3"/>
      <c r="D575" s="4">
        <v>0</v>
      </c>
      <c r="E575" s="4">
        <v>0</v>
      </c>
      <c r="F575" s="4">
        <v>0</v>
      </c>
      <c r="G575" s="4">
        <v>27</v>
      </c>
      <c r="H575" s="2" t="s">
        <v>3001</v>
      </c>
      <c r="I575" s="4">
        <v>12.5</v>
      </c>
      <c r="J575" s="2" t="b">
        <v>0</v>
      </c>
      <c r="K575" s="2" t="s">
        <v>2308</v>
      </c>
      <c r="L575" s="2" t="s">
        <v>10</v>
      </c>
      <c r="M575" s="2" t="s">
        <v>4740</v>
      </c>
      <c r="N575" s="2" t="s">
        <v>4741</v>
      </c>
      <c r="O575" s="2" t="s">
        <v>2306</v>
      </c>
      <c r="P575" s="2" t="s">
        <v>4688</v>
      </c>
      <c r="Q575" s="2"/>
    </row>
    <row r="576" spans="1:17" x14ac:dyDescent="0.25">
      <c r="A576" s="2" t="s">
        <v>678</v>
      </c>
      <c r="B576" s="2" t="s">
        <v>679</v>
      </c>
      <c r="C576" s="3"/>
      <c r="D576" s="4">
        <v>0</v>
      </c>
      <c r="E576" s="4">
        <v>0</v>
      </c>
      <c r="F576" s="4">
        <v>0</v>
      </c>
      <c r="G576" s="4">
        <v>10.050000000000001</v>
      </c>
      <c r="H576" s="2" t="s">
        <v>2242</v>
      </c>
      <c r="I576" s="4">
        <v>4.6500000000000004</v>
      </c>
      <c r="J576" s="2" t="b">
        <v>1</v>
      </c>
      <c r="K576" s="2" t="s">
        <v>2308</v>
      </c>
      <c r="L576" s="2" t="s">
        <v>10</v>
      </c>
      <c r="M576" s="2" t="s">
        <v>4740</v>
      </c>
      <c r="N576" s="2" t="s">
        <v>4741</v>
      </c>
      <c r="O576" s="2" t="s">
        <v>2306</v>
      </c>
      <c r="P576" s="2" t="s">
        <v>4688</v>
      </c>
      <c r="Q576" s="2"/>
    </row>
    <row r="577" spans="1:17" x14ac:dyDescent="0.25">
      <c r="A577" s="2" t="s">
        <v>674</v>
      </c>
      <c r="B577" s="2" t="s">
        <v>675</v>
      </c>
      <c r="C577" s="3"/>
      <c r="D577" s="4">
        <v>0</v>
      </c>
      <c r="E577" s="4">
        <v>0</v>
      </c>
      <c r="F577" s="4">
        <v>0</v>
      </c>
      <c r="G577" s="4">
        <v>10.050000000000001</v>
      </c>
      <c r="H577" s="2" t="s">
        <v>2242</v>
      </c>
      <c r="I577" s="4">
        <v>4.6500000000000004</v>
      </c>
      <c r="J577" s="2" t="b">
        <v>1</v>
      </c>
      <c r="K577" s="2" t="s">
        <v>4709</v>
      </c>
      <c r="L577" s="2" t="s">
        <v>10</v>
      </c>
      <c r="M577" s="2" t="s">
        <v>4740</v>
      </c>
      <c r="N577" s="2" t="s">
        <v>4741</v>
      </c>
      <c r="O577" s="2" t="s">
        <v>4689</v>
      </c>
      <c r="P577" s="2" t="s">
        <v>4688</v>
      </c>
      <c r="Q577" s="2"/>
    </row>
    <row r="578" spans="1:17" x14ac:dyDescent="0.25">
      <c r="A578" s="2" t="s">
        <v>668</v>
      </c>
      <c r="B578" s="2" t="s">
        <v>669</v>
      </c>
      <c r="C578" s="3"/>
      <c r="D578" s="4">
        <v>0</v>
      </c>
      <c r="E578" s="4">
        <v>0</v>
      </c>
      <c r="F578" s="4">
        <v>0</v>
      </c>
      <c r="G578" s="4">
        <v>14.8</v>
      </c>
      <c r="H578" s="2" t="s">
        <v>2242</v>
      </c>
      <c r="I578" s="4">
        <v>6.85</v>
      </c>
      <c r="J578" s="2" t="b">
        <v>1</v>
      </c>
      <c r="K578" s="2" t="s">
        <v>2308</v>
      </c>
      <c r="L578" s="2" t="s">
        <v>10</v>
      </c>
      <c r="M578" s="2" t="s">
        <v>4740</v>
      </c>
      <c r="N578" s="2" t="s">
        <v>4741</v>
      </c>
      <c r="O578" s="2" t="s">
        <v>2306</v>
      </c>
      <c r="P578" s="2" t="s">
        <v>4688</v>
      </c>
      <c r="Q578" s="2"/>
    </row>
    <row r="579" spans="1:17" x14ac:dyDescent="0.25">
      <c r="A579" s="2" t="s">
        <v>670</v>
      </c>
      <c r="B579" s="2" t="s">
        <v>671</v>
      </c>
      <c r="C579" s="3"/>
      <c r="D579" s="4">
        <v>0</v>
      </c>
      <c r="E579" s="4">
        <v>0</v>
      </c>
      <c r="F579" s="4">
        <v>0</v>
      </c>
      <c r="G579" s="4">
        <v>14.8</v>
      </c>
      <c r="H579" s="2" t="s">
        <v>2242</v>
      </c>
      <c r="I579" s="4">
        <v>6.85</v>
      </c>
      <c r="J579" s="2" t="b">
        <v>1</v>
      </c>
      <c r="K579" s="2" t="s">
        <v>4716</v>
      </c>
      <c r="L579" s="2" t="s">
        <v>10</v>
      </c>
      <c r="M579" s="2" t="s">
        <v>4740</v>
      </c>
      <c r="N579" s="2" t="s">
        <v>4741</v>
      </c>
      <c r="O579" s="2" t="s">
        <v>4719</v>
      </c>
      <c r="P579" s="2" t="s">
        <v>4688</v>
      </c>
      <c r="Q579" s="2"/>
    </row>
    <row r="580" spans="1:17" x14ac:dyDescent="0.25">
      <c r="A580" s="2" t="s">
        <v>1298</v>
      </c>
      <c r="B580" s="2" t="s">
        <v>1299</v>
      </c>
      <c r="C580" s="3"/>
      <c r="D580" s="4">
        <v>0</v>
      </c>
      <c r="E580" s="4">
        <v>0</v>
      </c>
      <c r="F580" s="4">
        <v>0</v>
      </c>
      <c r="G580" s="4">
        <v>6.4</v>
      </c>
      <c r="H580" s="2" t="s">
        <v>2242</v>
      </c>
      <c r="I580" s="4">
        <v>2.95</v>
      </c>
      <c r="J580" s="2" t="b">
        <v>1</v>
      </c>
      <c r="K580" s="2" t="s">
        <v>2308</v>
      </c>
      <c r="L580" s="2" t="s">
        <v>10</v>
      </c>
      <c r="M580" s="2" t="s">
        <v>4849</v>
      </c>
      <c r="N580" s="2" t="s">
        <v>4741</v>
      </c>
      <c r="O580" s="2" t="s">
        <v>2306</v>
      </c>
      <c r="P580" s="2" t="s">
        <v>4688</v>
      </c>
      <c r="Q580" s="2"/>
    </row>
    <row r="581" spans="1:17" x14ac:dyDescent="0.25">
      <c r="A581" s="2" t="s">
        <v>3664</v>
      </c>
      <c r="B581" s="2" t="s">
        <v>3665</v>
      </c>
      <c r="C581" s="3"/>
      <c r="D581" s="4">
        <v>0</v>
      </c>
      <c r="E581" s="4">
        <v>0</v>
      </c>
      <c r="F581" s="4">
        <v>0</v>
      </c>
      <c r="G581" s="4">
        <v>15.55</v>
      </c>
      <c r="H581" s="2" t="s">
        <v>2242</v>
      </c>
      <c r="I581" s="4">
        <v>7.4</v>
      </c>
      <c r="J581" s="2" t="b">
        <v>0</v>
      </c>
      <c r="K581" s="2" t="s">
        <v>2308</v>
      </c>
      <c r="L581" s="2" t="s">
        <v>10</v>
      </c>
      <c r="M581" s="2" t="s">
        <v>4849</v>
      </c>
      <c r="N581" s="2" t="s">
        <v>4741</v>
      </c>
      <c r="O581" s="2" t="s">
        <v>2306</v>
      </c>
      <c r="P581" s="2" t="s">
        <v>4688</v>
      </c>
      <c r="Q581" s="2"/>
    </row>
    <row r="582" spans="1:17" x14ac:dyDescent="0.25">
      <c r="A582" s="2" t="s">
        <v>1296</v>
      </c>
      <c r="B582" s="2" t="s">
        <v>1297</v>
      </c>
      <c r="C582" s="3"/>
      <c r="D582" s="4">
        <v>0</v>
      </c>
      <c r="E582" s="4">
        <v>0</v>
      </c>
      <c r="F582" s="4">
        <v>0</v>
      </c>
      <c r="G582" s="4">
        <v>6.4</v>
      </c>
      <c r="H582" s="2" t="s">
        <v>2242</v>
      </c>
      <c r="I582" s="4">
        <v>2.95</v>
      </c>
      <c r="J582" s="2" t="b">
        <v>1</v>
      </c>
      <c r="K582" s="2" t="s">
        <v>4709</v>
      </c>
      <c r="L582" s="2" t="s">
        <v>10</v>
      </c>
      <c r="M582" s="2" t="s">
        <v>4849</v>
      </c>
      <c r="N582" s="2" t="s">
        <v>4741</v>
      </c>
      <c r="O582" s="2" t="s">
        <v>4689</v>
      </c>
      <c r="P582" s="2" t="s">
        <v>4688</v>
      </c>
      <c r="Q582" s="2"/>
    </row>
    <row r="583" spans="1:17" x14ac:dyDescent="0.25">
      <c r="A583" s="2" t="s">
        <v>2597</v>
      </c>
      <c r="B583" s="2" t="s">
        <v>2598</v>
      </c>
      <c r="C583" s="3"/>
      <c r="D583" s="4">
        <v>0</v>
      </c>
      <c r="E583" s="4">
        <v>0</v>
      </c>
      <c r="F583" s="4">
        <v>0</v>
      </c>
      <c r="G583" s="4">
        <v>23.1</v>
      </c>
      <c r="H583" s="2" t="s">
        <v>2242</v>
      </c>
      <c r="I583" s="4">
        <v>10.7</v>
      </c>
      <c r="J583" s="2" t="b">
        <v>0</v>
      </c>
      <c r="K583" s="2" t="s">
        <v>2301</v>
      </c>
      <c r="L583" s="2" t="s">
        <v>10</v>
      </c>
      <c r="M583" s="2" t="s">
        <v>4849</v>
      </c>
      <c r="N583" s="2" t="s">
        <v>4741</v>
      </c>
      <c r="O583" s="2" t="s">
        <v>2306</v>
      </c>
      <c r="P583" s="2"/>
      <c r="Q583" s="2"/>
    </row>
    <row r="584" spans="1:17" x14ac:dyDescent="0.25">
      <c r="A584" s="2" t="s">
        <v>2593</v>
      </c>
      <c r="B584" s="2" t="s">
        <v>2594</v>
      </c>
      <c r="C584" s="3"/>
      <c r="D584" s="4">
        <v>0</v>
      </c>
      <c r="E584" s="4">
        <v>0</v>
      </c>
      <c r="F584" s="4">
        <v>0</v>
      </c>
      <c r="G584" s="4">
        <v>23.1</v>
      </c>
      <c r="H584" s="2" t="s">
        <v>2242</v>
      </c>
      <c r="I584" s="4">
        <v>10.7</v>
      </c>
      <c r="J584" s="2" t="b">
        <v>0</v>
      </c>
      <c r="K584" s="2" t="s">
        <v>2301</v>
      </c>
      <c r="L584" s="2" t="s">
        <v>10</v>
      </c>
      <c r="M584" s="2" t="s">
        <v>4849</v>
      </c>
      <c r="N584" s="2" t="s">
        <v>4741</v>
      </c>
      <c r="O584" s="2" t="s">
        <v>4689</v>
      </c>
      <c r="P584" s="2"/>
      <c r="Q584" s="2"/>
    </row>
    <row r="585" spans="1:17" x14ac:dyDescent="0.25">
      <c r="A585" s="2" t="s">
        <v>2595</v>
      </c>
      <c r="B585" s="2" t="s">
        <v>2596</v>
      </c>
      <c r="C585" s="3"/>
      <c r="D585" s="4">
        <v>0</v>
      </c>
      <c r="E585" s="4">
        <v>0</v>
      </c>
      <c r="F585" s="4">
        <v>0</v>
      </c>
      <c r="G585" s="4">
        <v>39.950000000000003</v>
      </c>
      <c r="H585" s="2" t="s">
        <v>2242</v>
      </c>
      <c r="I585" s="4">
        <v>18.5</v>
      </c>
      <c r="J585" s="2" t="b">
        <v>0</v>
      </c>
      <c r="K585" s="2" t="s">
        <v>2301</v>
      </c>
      <c r="L585" s="2" t="s">
        <v>10</v>
      </c>
      <c r="M585" s="2" t="s">
        <v>4849</v>
      </c>
      <c r="N585" s="2" t="s">
        <v>4741</v>
      </c>
      <c r="O585" s="2" t="s">
        <v>2306</v>
      </c>
      <c r="P585" s="2"/>
      <c r="Q585" s="2"/>
    </row>
    <row r="586" spans="1:17" x14ac:dyDescent="0.25">
      <c r="A586" s="2" t="s">
        <v>2591</v>
      </c>
      <c r="B586" s="2" t="s">
        <v>2592</v>
      </c>
      <c r="C586" s="3"/>
      <c r="D586" s="4">
        <v>0</v>
      </c>
      <c r="E586" s="4">
        <v>0</v>
      </c>
      <c r="F586" s="4">
        <v>0</v>
      </c>
      <c r="G586" s="4">
        <v>39.950000000000003</v>
      </c>
      <c r="H586" s="2" t="s">
        <v>2242</v>
      </c>
      <c r="I586" s="4">
        <v>18.5</v>
      </c>
      <c r="J586" s="2" t="b">
        <v>0</v>
      </c>
      <c r="K586" s="2" t="s">
        <v>2301</v>
      </c>
      <c r="L586" s="2" t="s">
        <v>10</v>
      </c>
      <c r="M586" s="2" t="s">
        <v>4849</v>
      </c>
      <c r="N586" s="2" t="s">
        <v>4741</v>
      </c>
      <c r="O586" s="2" t="s">
        <v>4689</v>
      </c>
      <c r="P586" s="2"/>
      <c r="Q586" s="2"/>
    </row>
    <row r="587" spans="1:17" x14ac:dyDescent="0.25">
      <c r="A587" s="2" t="s">
        <v>666</v>
      </c>
      <c r="B587" s="2" t="s">
        <v>667</v>
      </c>
      <c r="C587" s="3"/>
      <c r="D587" s="4">
        <v>0</v>
      </c>
      <c r="E587" s="4">
        <v>0</v>
      </c>
      <c r="F587" s="4">
        <v>0</v>
      </c>
      <c r="G587" s="4">
        <v>14.8</v>
      </c>
      <c r="H587" s="2" t="s">
        <v>2242</v>
      </c>
      <c r="I587" s="4">
        <v>6.85</v>
      </c>
      <c r="J587" s="2" t="b">
        <v>1</v>
      </c>
      <c r="K587" s="2" t="s">
        <v>4709</v>
      </c>
      <c r="L587" s="2" t="s">
        <v>10</v>
      </c>
      <c r="M587" s="2" t="s">
        <v>4740</v>
      </c>
      <c r="N587" s="2" t="s">
        <v>4741</v>
      </c>
      <c r="O587" s="2" t="s">
        <v>4689</v>
      </c>
      <c r="P587" s="2" t="s">
        <v>4688</v>
      </c>
      <c r="Q587" s="2"/>
    </row>
    <row r="588" spans="1:17" x14ac:dyDescent="0.25">
      <c r="A588" s="2" t="s">
        <v>3741</v>
      </c>
      <c r="B588" s="2" t="s">
        <v>3742</v>
      </c>
      <c r="C588" s="3"/>
      <c r="D588" s="4">
        <v>0</v>
      </c>
      <c r="E588" s="4">
        <v>0</v>
      </c>
      <c r="F588" s="4">
        <v>0</v>
      </c>
      <c r="G588" s="4">
        <v>16.95</v>
      </c>
      <c r="H588" s="2" t="s">
        <v>2218</v>
      </c>
      <c r="I588" s="4">
        <v>8.657</v>
      </c>
      <c r="J588" s="2" t="b">
        <v>0</v>
      </c>
      <c r="K588" s="2" t="s">
        <v>4693</v>
      </c>
      <c r="L588" s="2" t="s">
        <v>10</v>
      </c>
      <c r="M588" s="2"/>
      <c r="N588" s="2" t="s">
        <v>4694</v>
      </c>
      <c r="O588" s="2"/>
      <c r="P588" s="2"/>
      <c r="Q588" s="2"/>
    </row>
    <row r="589" spans="1:17" ht="270.75" x14ac:dyDescent="0.25">
      <c r="A589" s="2" t="s">
        <v>760</v>
      </c>
      <c r="B589" s="2" t="s">
        <v>761</v>
      </c>
      <c r="C589" s="3" t="s">
        <v>5268</v>
      </c>
      <c r="D589" s="4">
        <v>0</v>
      </c>
      <c r="E589" s="4">
        <v>20</v>
      </c>
      <c r="F589" s="4">
        <v>20</v>
      </c>
      <c r="G589" s="4">
        <v>11.9</v>
      </c>
      <c r="H589" s="2" t="s">
        <v>2234</v>
      </c>
      <c r="I589" s="4">
        <v>5</v>
      </c>
      <c r="J589" s="2" t="b">
        <v>1</v>
      </c>
      <c r="K589" s="2" t="s">
        <v>4709</v>
      </c>
      <c r="L589" s="2" t="s">
        <v>10</v>
      </c>
      <c r="M589" s="2" t="s">
        <v>4839</v>
      </c>
      <c r="N589" s="2" t="s">
        <v>4745</v>
      </c>
      <c r="O589" s="2" t="s">
        <v>4689</v>
      </c>
      <c r="P589" s="2" t="s">
        <v>4688</v>
      </c>
      <c r="Q589" s="2" t="s">
        <v>5721</v>
      </c>
    </row>
    <row r="590" spans="1:17" ht="299.25" x14ac:dyDescent="0.25">
      <c r="A590" s="2" t="s">
        <v>728</v>
      </c>
      <c r="B590" s="2" t="s">
        <v>729</v>
      </c>
      <c r="C590" s="3" t="s">
        <v>5255</v>
      </c>
      <c r="D590" s="4">
        <v>0</v>
      </c>
      <c r="E590" s="4">
        <v>3</v>
      </c>
      <c r="F590" s="4">
        <v>3</v>
      </c>
      <c r="G590" s="4">
        <v>20.8</v>
      </c>
      <c r="H590" s="2" t="s">
        <v>2234</v>
      </c>
      <c r="I590" s="4">
        <v>9.4</v>
      </c>
      <c r="J590" s="2" t="b">
        <v>1</v>
      </c>
      <c r="K590" s="2" t="s">
        <v>4716</v>
      </c>
      <c r="L590" s="2" t="s">
        <v>10</v>
      </c>
      <c r="M590" s="2" t="s">
        <v>4744</v>
      </c>
      <c r="N590" s="2" t="s">
        <v>4745</v>
      </c>
      <c r="O590" s="2" t="s">
        <v>4719</v>
      </c>
      <c r="P590" s="2" t="s">
        <v>4688</v>
      </c>
      <c r="Q590" s="2" t="s">
        <v>5706</v>
      </c>
    </row>
    <row r="591" spans="1:17" ht="299.25" x14ac:dyDescent="0.25">
      <c r="A591" s="2" t="s">
        <v>740</v>
      </c>
      <c r="B591" s="2" t="s">
        <v>741</v>
      </c>
      <c r="C591" s="3" t="s">
        <v>5258</v>
      </c>
      <c r="D591" s="4">
        <v>0</v>
      </c>
      <c r="E591" s="4">
        <v>0</v>
      </c>
      <c r="F591" s="4">
        <v>0</v>
      </c>
      <c r="G591" s="4">
        <v>25.15</v>
      </c>
      <c r="H591" s="2" t="s">
        <v>2234</v>
      </c>
      <c r="I591" s="4">
        <v>12</v>
      </c>
      <c r="J591" s="2" t="b">
        <v>1</v>
      </c>
      <c r="K591" s="2" t="s">
        <v>4716</v>
      </c>
      <c r="L591" s="2" t="s">
        <v>10</v>
      </c>
      <c r="M591" s="2" t="s">
        <v>4836</v>
      </c>
      <c r="N591" s="2" t="s">
        <v>4745</v>
      </c>
      <c r="O591" s="2" t="s">
        <v>4719</v>
      </c>
      <c r="P591" s="2" t="s">
        <v>4688</v>
      </c>
      <c r="Q591" s="2" t="s">
        <v>5707</v>
      </c>
    </row>
    <row r="592" spans="1:17" ht="285" x14ac:dyDescent="0.25">
      <c r="A592" s="2" t="s">
        <v>752</v>
      </c>
      <c r="B592" s="2" t="s">
        <v>753</v>
      </c>
      <c r="C592" s="3" t="s">
        <v>5264</v>
      </c>
      <c r="D592" s="4">
        <v>0</v>
      </c>
      <c r="E592" s="4">
        <v>2</v>
      </c>
      <c r="F592" s="4">
        <v>2</v>
      </c>
      <c r="G592" s="4">
        <v>25.15</v>
      </c>
      <c r="H592" s="2" t="s">
        <v>2234</v>
      </c>
      <c r="I592" s="4">
        <v>12</v>
      </c>
      <c r="J592" s="2" t="b">
        <v>1</v>
      </c>
      <c r="K592" s="2" t="s">
        <v>4716</v>
      </c>
      <c r="L592" s="2" t="s">
        <v>10</v>
      </c>
      <c r="M592" s="2" t="s">
        <v>4839</v>
      </c>
      <c r="N592" s="2" t="s">
        <v>4745</v>
      </c>
      <c r="O592" s="2" t="s">
        <v>4719</v>
      </c>
      <c r="P592" s="2" t="s">
        <v>4688</v>
      </c>
      <c r="Q592" s="2" t="s">
        <v>5710</v>
      </c>
    </row>
    <row r="593" spans="1:17" ht="299.25" x14ac:dyDescent="0.25">
      <c r="A593" s="2" t="s">
        <v>742</v>
      </c>
      <c r="B593" s="2" t="s">
        <v>743</v>
      </c>
      <c r="C593" s="3" t="s">
        <v>5259</v>
      </c>
      <c r="D593" s="4">
        <v>0</v>
      </c>
      <c r="E593" s="4">
        <v>0</v>
      </c>
      <c r="F593" s="4">
        <v>0</v>
      </c>
      <c r="G593" s="4">
        <v>33.5</v>
      </c>
      <c r="H593" s="2" t="s">
        <v>2234</v>
      </c>
      <c r="I593" s="4">
        <v>15.2</v>
      </c>
      <c r="J593" s="2" t="b">
        <v>1</v>
      </c>
      <c r="K593" s="2" t="s">
        <v>4716</v>
      </c>
      <c r="L593" s="2" t="s">
        <v>10</v>
      </c>
      <c r="M593" s="2" t="s">
        <v>4839</v>
      </c>
      <c r="N593" s="2" t="s">
        <v>4745</v>
      </c>
      <c r="O593" s="2" t="s">
        <v>4719</v>
      </c>
      <c r="P593" s="2" t="s">
        <v>4688</v>
      </c>
      <c r="Q593" s="2" t="s">
        <v>5709</v>
      </c>
    </row>
    <row r="594" spans="1:17" ht="285" x14ac:dyDescent="0.25">
      <c r="A594" s="2" t="s">
        <v>744</v>
      </c>
      <c r="B594" s="2" t="s">
        <v>745</v>
      </c>
      <c r="C594" s="3" t="s">
        <v>5260</v>
      </c>
      <c r="D594" s="4">
        <v>0</v>
      </c>
      <c r="E594" s="4">
        <v>0</v>
      </c>
      <c r="F594" s="4">
        <v>0</v>
      </c>
      <c r="G594" s="4">
        <v>55.1</v>
      </c>
      <c r="H594" s="2" t="s">
        <v>2234</v>
      </c>
      <c r="I594" s="4">
        <v>25.5</v>
      </c>
      <c r="J594" s="2" t="b">
        <v>1</v>
      </c>
      <c r="K594" s="2" t="s">
        <v>4716</v>
      </c>
      <c r="L594" s="2" t="s">
        <v>10</v>
      </c>
      <c r="M594" s="2" t="s">
        <v>4839</v>
      </c>
      <c r="N594" s="2" t="s">
        <v>4745</v>
      </c>
      <c r="O594" s="2" t="s">
        <v>4719</v>
      </c>
      <c r="P594" s="2" t="s">
        <v>4688</v>
      </c>
      <c r="Q594" s="2" t="s">
        <v>5710</v>
      </c>
    </row>
    <row r="595" spans="1:17" ht="213.75" x14ac:dyDescent="0.25">
      <c r="A595" s="2" t="s">
        <v>924</v>
      </c>
      <c r="B595" s="2" t="s">
        <v>925</v>
      </c>
      <c r="C595" s="3" t="s">
        <v>4870</v>
      </c>
      <c r="D595" s="4">
        <v>0</v>
      </c>
      <c r="E595" s="4">
        <v>21</v>
      </c>
      <c r="F595" s="4">
        <v>21</v>
      </c>
      <c r="G595" s="4">
        <v>25.9</v>
      </c>
      <c r="H595" s="2" t="s">
        <v>2219</v>
      </c>
      <c r="I595" s="4">
        <v>12</v>
      </c>
      <c r="J595" s="2" t="b">
        <v>1</v>
      </c>
      <c r="K595" s="2" t="s">
        <v>4709</v>
      </c>
      <c r="L595" s="2" t="s">
        <v>10</v>
      </c>
      <c r="M595" s="2" t="s">
        <v>4871</v>
      </c>
      <c r="N595" s="2" t="s">
        <v>4762</v>
      </c>
      <c r="O595" s="2" t="s">
        <v>4689</v>
      </c>
      <c r="P595" s="2" t="s">
        <v>4688</v>
      </c>
      <c r="Q595" s="2" t="s">
        <v>5655</v>
      </c>
    </row>
    <row r="596" spans="1:17" ht="213.75" x14ac:dyDescent="0.25">
      <c r="A596" s="2" t="s">
        <v>192</v>
      </c>
      <c r="B596" s="2" t="s">
        <v>193</v>
      </c>
      <c r="C596" s="3" t="s">
        <v>4872</v>
      </c>
      <c r="D596" s="4">
        <v>0</v>
      </c>
      <c r="E596" s="4">
        <v>21</v>
      </c>
      <c r="F596" s="4">
        <v>21</v>
      </c>
      <c r="G596" s="4">
        <v>12.95</v>
      </c>
      <c r="H596" s="2" t="s">
        <v>2219</v>
      </c>
      <c r="I596" s="4">
        <v>6</v>
      </c>
      <c r="J596" s="2" t="b">
        <v>1</v>
      </c>
      <c r="K596" s="2" t="s">
        <v>4709</v>
      </c>
      <c r="L596" s="2" t="s">
        <v>10</v>
      </c>
      <c r="M596" s="2" t="s">
        <v>4873</v>
      </c>
      <c r="N596" s="2" t="s">
        <v>4762</v>
      </c>
      <c r="O596" s="2" t="s">
        <v>4689</v>
      </c>
      <c r="P596" s="2" t="s">
        <v>4688</v>
      </c>
      <c r="Q596" s="2" t="s">
        <v>5656</v>
      </c>
    </row>
    <row r="597" spans="1:17" ht="270.75" x14ac:dyDescent="0.25">
      <c r="A597" s="2" t="s">
        <v>204</v>
      </c>
      <c r="B597" s="2" t="s">
        <v>205</v>
      </c>
      <c r="C597" s="3" t="s">
        <v>4874</v>
      </c>
      <c r="D597" s="4">
        <v>0</v>
      </c>
      <c r="E597" s="4">
        <v>88</v>
      </c>
      <c r="F597" s="4">
        <v>88</v>
      </c>
      <c r="G597" s="4">
        <v>17.75</v>
      </c>
      <c r="H597" s="2" t="s">
        <v>206</v>
      </c>
      <c r="I597" s="4">
        <v>6.5</v>
      </c>
      <c r="J597" s="2" t="b">
        <v>1</v>
      </c>
      <c r="K597" s="2" t="s">
        <v>4709</v>
      </c>
      <c r="L597" s="2" t="s">
        <v>10</v>
      </c>
      <c r="M597" s="2" t="s">
        <v>4767</v>
      </c>
      <c r="N597" s="2" t="s">
        <v>4762</v>
      </c>
      <c r="O597" s="2" t="s">
        <v>4689</v>
      </c>
      <c r="P597" s="2" t="s">
        <v>4688</v>
      </c>
      <c r="Q597" s="2" t="s">
        <v>5657</v>
      </c>
    </row>
    <row r="598" spans="1:17" ht="270.75" x14ac:dyDescent="0.25">
      <c r="A598" s="2" t="s">
        <v>824</v>
      </c>
      <c r="B598" s="2" t="s">
        <v>825</v>
      </c>
      <c r="C598" s="3" t="s">
        <v>4875</v>
      </c>
      <c r="D598" s="4">
        <v>0</v>
      </c>
      <c r="E598" s="4">
        <v>22</v>
      </c>
      <c r="F598" s="4">
        <v>22</v>
      </c>
      <c r="G598" s="4">
        <v>22.45</v>
      </c>
      <c r="H598" s="2" t="s">
        <v>206</v>
      </c>
      <c r="I598" s="4">
        <v>8.6</v>
      </c>
      <c r="J598" s="2" t="b">
        <v>1</v>
      </c>
      <c r="K598" s="2" t="s">
        <v>4709</v>
      </c>
      <c r="L598" s="2" t="s">
        <v>10</v>
      </c>
      <c r="M598" s="2" t="s">
        <v>4774</v>
      </c>
      <c r="N598" s="2" t="s">
        <v>4762</v>
      </c>
      <c r="O598" s="2" t="s">
        <v>4689</v>
      </c>
      <c r="P598" s="2" t="s">
        <v>4688</v>
      </c>
      <c r="Q598" s="2" t="s">
        <v>5658</v>
      </c>
    </row>
    <row r="599" spans="1:17" ht="270.75" x14ac:dyDescent="0.25">
      <c r="A599" s="2" t="s">
        <v>820</v>
      </c>
      <c r="B599" s="2" t="s">
        <v>821</v>
      </c>
      <c r="C599" s="3" t="s">
        <v>4876</v>
      </c>
      <c r="D599" s="4">
        <v>0</v>
      </c>
      <c r="E599" s="4">
        <v>24</v>
      </c>
      <c r="F599" s="4">
        <v>24</v>
      </c>
      <c r="G599" s="4">
        <v>30.65</v>
      </c>
      <c r="H599" s="2" t="s">
        <v>206</v>
      </c>
      <c r="I599" s="4">
        <v>12.3</v>
      </c>
      <c r="J599" s="2" t="b">
        <v>1</v>
      </c>
      <c r="K599" s="2" t="s">
        <v>4709</v>
      </c>
      <c r="L599" s="2" t="s">
        <v>10</v>
      </c>
      <c r="M599" s="2" t="s">
        <v>4774</v>
      </c>
      <c r="N599" s="2" t="s">
        <v>4762</v>
      </c>
      <c r="O599" s="2" t="s">
        <v>4689</v>
      </c>
      <c r="P599" s="2" t="s">
        <v>4688</v>
      </c>
      <c r="Q599" s="2" t="s">
        <v>5659</v>
      </c>
    </row>
    <row r="600" spans="1:17" x14ac:dyDescent="0.25">
      <c r="A600" s="2" t="s">
        <v>2577</v>
      </c>
      <c r="B600" s="2" t="s">
        <v>2578</v>
      </c>
      <c r="C600" s="3"/>
      <c r="D600" s="4">
        <v>0</v>
      </c>
      <c r="E600" s="4">
        <v>0</v>
      </c>
      <c r="F600" s="4">
        <v>0</v>
      </c>
      <c r="G600" s="4">
        <v>14</v>
      </c>
      <c r="H600" s="2" t="s">
        <v>2579</v>
      </c>
      <c r="I600" s="4">
        <v>6.95</v>
      </c>
      <c r="J600" s="2" t="b">
        <v>0</v>
      </c>
      <c r="K600" s="2" t="s">
        <v>2301</v>
      </c>
      <c r="L600" s="2" t="s">
        <v>10</v>
      </c>
      <c r="M600" s="2" t="s">
        <v>4756</v>
      </c>
      <c r="N600" s="2" t="s">
        <v>4745</v>
      </c>
      <c r="O600" s="2" t="s">
        <v>4719</v>
      </c>
      <c r="P600" s="2"/>
      <c r="Q600" s="2"/>
    </row>
    <row r="601" spans="1:17" x14ac:dyDescent="0.25">
      <c r="A601" s="2" t="s">
        <v>3094</v>
      </c>
      <c r="B601" s="2" t="s">
        <v>3095</v>
      </c>
      <c r="C601" s="3"/>
      <c r="D601" s="4">
        <v>0</v>
      </c>
      <c r="E601" s="4">
        <v>0</v>
      </c>
      <c r="F601" s="4">
        <v>0</v>
      </c>
      <c r="G601" s="4">
        <v>10.95</v>
      </c>
      <c r="H601" s="2" t="s">
        <v>2579</v>
      </c>
      <c r="I601" s="4">
        <v>5.0599999999999996</v>
      </c>
      <c r="J601" s="2" t="b">
        <v>0</v>
      </c>
      <c r="K601" s="2" t="s">
        <v>4716</v>
      </c>
      <c r="L601" s="2" t="s">
        <v>10</v>
      </c>
      <c r="M601" s="2" t="s">
        <v>4840</v>
      </c>
      <c r="N601" s="2" t="s">
        <v>4745</v>
      </c>
      <c r="O601" s="2" t="s">
        <v>4719</v>
      </c>
      <c r="P601" s="2" t="s">
        <v>4688</v>
      </c>
      <c r="Q601" s="2"/>
    </row>
    <row r="602" spans="1:17" ht="242.25" x14ac:dyDescent="0.25">
      <c r="A602" s="2" t="s">
        <v>968</v>
      </c>
      <c r="B602" s="2" t="s">
        <v>969</v>
      </c>
      <c r="C602" s="3" t="s">
        <v>5287</v>
      </c>
      <c r="D602" s="4">
        <v>0</v>
      </c>
      <c r="E602" s="4">
        <v>1</v>
      </c>
      <c r="F602" s="4">
        <v>1</v>
      </c>
      <c r="G602" s="4">
        <v>10.199999999999999</v>
      </c>
      <c r="H602" s="2" t="s">
        <v>2237</v>
      </c>
      <c r="I602" s="4">
        <v>4.7080000000000002</v>
      </c>
      <c r="J602" s="2" t="b">
        <v>1</v>
      </c>
      <c r="K602" s="2" t="s">
        <v>4709</v>
      </c>
      <c r="L602" s="2" t="s">
        <v>10</v>
      </c>
      <c r="M602" s="2" t="s">
        <v>4859</v>
      </c>
      <c r="N602" s="2" t="s">
        <v>4743</v>
      </c>
      <c r="O602" s="2" t="s">
        <v>4689</v>
      </c>
      <c r="P602" s="2" t="s">
        <v>4688</v>
      </c>
      <c r="Q602" s="2" t="s">
        <v>5797</v>
      </c>
    </row>
    <row r="603" spans="1:17" x14ac:dyDescent="0.25">
      <c r="A603" s="2" t="s">
        <v>4383</v>
      </c>
      <c r="B603" s="2" t="s">
        <v>4384</v>
      </c>
      <c r="C603" s="3"/>
      <c r="D603" s="4">
        <v>0</v>
      </c>
      <c r="E603" s="4">
        <v>0</v>
      </c>
      <c r="F603" s="4">
        <v>0</v>
      </c>
      <c r="G603" s="4">
        <v>14.05</v>
      </c>
      <c r="H603" s="2" t="s">
        <v>3404</v>
      </c>
      <c r="I603" s="4">
        <v>6.5</v>
      </c>
      <c r="J603" s="2" t="b">
        <v>0</v>
      </c>
      <c r="K603" s="2" t="s">
        <v>4709</v>
      </c>
      <c r="L603" s="2" t="s">
        <v>10</v>
      </c>
      <c r="M603" s="2" t="s">
        <v>4751</v>
      </c>
      <c r="N603" s="2" t="s">
        <v>4752</v>
      </c>
      <c r="O603" s="2" t="s">
        <v>4689</v>
      </c>
      <c r="P603" s="2" t="s">
        <v>4688</v>
      </c>
      <c r="Q603" s="2"/>
    </row>
    <row r="604" spans="1:17" x14ac:dyDescent="0.25">
      <c r="A604" s="2" t="s">
        <v>4385</v>
      </c>
      <c r="B604" s="2" t="s">
        <v>4386</v>
      </c>
      <c r="C604" s="3"/>
      <c r="D604" s="4">
        <v>0</v>
      </c>
      <c r="E604" s="4">
        <v>0</v>
      </c>
      <c r="F604" s="4">
        <v>0</v>
      </c>
      <c r="G604" s="4">
        <v>14.05</v>
      </c>
      <c r="H604" s="2" t="s">
        <v>3404</v>
      </c>
      <c r="I604" s="4">
        <v>6.5</v>
      </c>
      <c r="J604" s="2" t="b">
        <v>0</v>
      </c>
      <c r="K604" s="2" t="s">
        <v>4716</v>
      </c>
      <c r="L604" s="2" t="s">
        <v>10</v>
      </c>
      <c r="M604" s="2" t="s">
        <v>4751</v>
      </c>
      <c r="N604" s="2" t="s">
        <v>4752</v>
      </c>
      <c r="O604" s="2" t="s">
        <v>4719</v>
      </c>
      <c r="P604" s="2" t="s">
        <v>4688</v>
      </c>
      <c r="Q604" s="2"/>
    </row>
    <row r="605" spans="1:17" x14ac:dyDescent="0.25">
      <c r="A605" s="2" t="s">
        <v>3364</v>
      </c>
      <c r="B605" s="2" t="s">
        <v>3365</v>
      </c>
      <c r="C605" s="3"/>
      <c r="D605" s="4">
        <v>0</v>
      </c>
      <c r="E605" s="4">
        <v>0</v>
      </c>
      <c r="F605" s="4">
        <v>0</v>
      </c>
      <c r="G605" s="4">
        <v>9.1</v>
      </c>
      <c r="H605" s="2" t="s">
        <v>2235</v>
      </c>
      <c r="I605" s="4">
        <v>4.2</v>
      </c>
      <c r="J605" s="2" t="b">
        <v>0</v>
      </c>
      <c r="K605" s="2" t="s">
        <v>4716</v>
      </c>
      <c r="L605" s="2" t="s">
        <v>10</v>
      </c>
      <c r="M605" s="2" t="s">
        <v>4746</v>
      </c>
      <c r="N605" s="2" t="s">
        <v>4741</v>
      </c>
      <c r="O605" s="2" t="s">
        <v>4719</v>
      </c>
      <c r="P605" s="2" t="s">
        <v>4688</v>
      </c>
      <c r="Q605" s="2"/>
    </row>
    <row r="606" spans="1:17" ht="242.25" x14ac:dyDescent="0.25">
      <c r="A606" s="2" t="s">
        <v>1324</v>
      </c>
      <c r="B606" s="2" t="s">
        <v>1325</v>
      </c>
      <c r="C606" s="3" t="s">
        <v>5352</v>
      </c>
      <c r="D606" s="4">
        <v>0</v>
      </c>
      <c r="E606" s="4">
        <v>14</v>
      </c>
      <c r="F606" s="4">
        <v>14</v>
      </c>
      <c r="G606" s="4">
        <v>9.65</v>
      </c>
      <c r="H606" s="2" t="s">
        <v>2237</v>
      </c>
      <c r="I606" s="4">
        <v>4.4530000000000003</v>
      </c>
      <c r="J606" s="2" t="b">
        <v>1</v>
      </c>
      <c r="K606" s="2" t="s">
        <v>4716</v>
      </c>
      <c r="L606" s="2" t="s">
        <v>10</v>
      </c>
      <c r="M606" s="2" t="s">
        <v>263</v>
      </c>
      <c r="N606" s="2" t="s">
        <v>4743</v>
      </c>
      <c r="O606" s="2" t="s">
        <v>4719</v>
      </c>
      <c r="P606" s="2" t="s">
        <v>4688</v>
      </c>
      <c r="Q606" s="2" t="s">
        <v>5798</v>
      </c>
    </row>
    <row r="607" spans="1:17" ht="242.25" x14ac:dyDescent="0.25">
      <c r="A607" s="2" t="s">
        <v>1322</v>
      </c>
      <c r="B607" s="2" t="s">
        <v>1323</v>
      </c>
      <c r="C607" s="3" t="s">
        <v>5351</v>
      </c>
      <c r="D607" s="4">
        <v>0</v>
      </c>
      <c r="E607" s="4">
        <v>3</v>
      </c>
      <c r="F607" s="4">
        <v>3</v>
      </c>
      <c r="G607" s="4">
        <v>9.0500000000000007</v>
      </c>
      <c r="H607" s="2" t="s">
        <v>2237</v>
      </c>
      <c r="I607" s="4">
        <v>4.1890000000000001</v>
      </c>
      <c r="J607" s="2" t="b">
        <v>1</v>
      </c>
      <c r="K607" s="2" t="s">
        <v>4716</v>
      </c>
      <c r="L607" s="2" t="s">
        <v>10</v>
      </c>
      <c r="M607" s="2" t="s">
        <v>263</v>
      </c>
      <c r="N607" s="2" t="s">
        <v>4743</v>
      </c>
      <c r="O607" s="2" t="s">
        <v>4719</v>
      </c>
      <c r="P607" s="2" t="s">
        <v>4688</v>
      </c>
      <c r="Q607" s="2" t="s">
        <v>5799</v>
      </c>
    </row>
    <row r="608" spans="1:17" ht="156.75" x14ac:dyDescent="0.25">
      <c r="A608" s="2" t="s">
        <v>317</v>
      </c>
      <c r="B608" s="2" t="s">
        <v>318</v>
      </c>
      <c r="C608" s="3" t="s">
        <v>5193</v>
      </c>
      <c r="D608" s="4">
        <v>0</v>
      </c>
      <c r="E608" s="4">
        <v>24</v>
      </c>
      <c r="F608" s="4">
        <v>24</v>
      </c>
      <c r="G608" s="4">
        <v>4.55</v>
      </c>
      <c r="H608" s="2" t="s">
        <v>2237</v>
      </c>
      <c r="I608" s="4">
        <v>2.09</v>
      </c>
      <c r="J608" s="2" t="b">
        <v>1</v>
      </c>
      <c r="K608" s="2" t="s">
        <v>2307</v>
      </c>
      <c r="L608" s="2" t="s">
        <v>10</v>
      </c>
      <c r="M608" s="2"/>
      <c r="N608" s="2" t="s">
        <v>2307</v>
      </c>
      <c r="O608" s="2" t="s">
        <v>4877</v>
      </c>
      <c r="P608" s="2" t="s">
        <v>4804</v>
      </c>
      <c r="Q608" s="2" t="s">
        <v>6018</v>
      </c>
    </row>
    <row r="609" spans="1:17" ht="142.5" x14ac:dyDescent="0.25">
      <c r="A609" s="2" t="s">
        <v>321</v>
      </c>
      <c r="B609" s="2" t="s">
        <v>322</v>
      </c>
      <c r="C609" s="3" t="s">
        <v>5195</v>
      </c>
      <c r="D609" s="4">
        <v>0</v>
      </c>
      <c r="E609" s="4">
        <v>14</v>
      </c>
      <c r="F609" s="4">
        <v>14</v>
      </c>
      <c r="G609" s="4">
        <v>4.5</v>
      </c>
      <c r="H609" s="2" t="s">
        <v>2237</v>
      </c>
      <c r="I609" s="4">
        <v>2.08</v>
      </c>
      <c r="J609" s="2" t="b">
        <v>1</v>
      </c>
      <c r="K609" s="2" t="s">
        <v>2307</v>
      </c>
      <c r="L609" s="2" t="s">
        <v>10</v>
      </c>
      <c r="M609" s="2"/>
      <c r="N609" s="2" t="s">
        <v>2307</v>
      </c>
      <c r="O609" s="2" t="s">
        <v>4803</v>
      </c>
      <c r="P609" s="2" t="s">
        <v>4804</v>
      </c>
      <c r="Q609" s="2" t="s">
        <v>6019</v>
      </c>
    </row>
    <row r="610" spans="1:17" ht="156.75" x14ac:dyDescent="0.25">
      <c r="A610" s="2" t="s">
        <v>330</v>
      </c>
      <c r="B610" s="2" t="s">
        <v>331</v>
      </c>
      <c r="C610" s="3" t="s">
        <v>5198</v>
      </c>
      <c r="D610" s="4">
        <v>0</v>
      </c>
      <c r="E610" s="4">
        <v>25</v>
      </c>
      <c r="F610" s="4">
        <v>25</v>
      </c>
      <c r="G610" s="4">
        <v>5.35</v>
      </c>
      <c r="H610" s="2" t="s">
        <v>2237</v>
      </c>
      <c r="I610" s="4">
        <v>2.4700000000000002</v>
      </c>
      <c r="J610" s="2" t="b">
        <v>1</v>
      </c>
      <c r="K610" s="2" t="s">
        <v>2307</v>
      </c>
      <c r="L610" s="2" t="s">
        <v>10</v>
      </c>
      <c r="M610" s="2"/>
      <c r="N610" s="2" t="s">
        <v>2307</v>
      </c>
      <c r="O610" s="2" t="s">
        <v>314</v>
      </c>
      <c r="P610" s="2" t="s">
        <v>4804</v>
      </c>
      <c r="Q610" s="2" t="s">
        <v>6020</v>
      </c>
    </row>
    <row r="611" spans="1:17" ht="128.25" x14ac:dyDescent="0.25">
      <c r="A611" s="2" t="s">
        <v>327</v>
      </c>
      <c r="B611" s="2" t="s">
        <v>2667</v>
      </c>
      <c r="C611" s="3" t="s">
        <v>5197</v>
      </c>
      <c r="D611" s="4">
        <v>0</v>
      </c>
      <c r="E611" s="4">
        <v>12</v>
      </c>
      <c r="F611" s="4">
        <v>12</v>
      </c>
      <c r="G611" s="4">
        <v>5</v>
      </c>
      <c r="H611" s="2" t="s">
        <v>2237</v>
      </c>
      <c r="I611" s="4">
        <v>2.3199999999999998</v>
      </c>
      <c r="J611" s="2" t="b">
        <v>1</v>
      </c>
      <c r="K611" s="2" t="s">
        <v>2307</v>
      </c>
      <c r="L611" s="2" t="s">
        <v>10</v>
      </c>
      <c r="M611" s="2"/>
      <c r="N611" s="2" t="s">
        <v>2307</v>
      </c>
      <c r="O611" s="2" t="s">
        <v>4803</v>
      </c>
      <c r="P611" s="2" t="s">
        <v>4804</v>
      </c>
      <c r="Q611" s="2" t="s">
        <v>6019</v>
      </c>
    </row>
    <row r="612" spans="1:17" ht="128.25" x14ac:dyDescent="0.25">
      <c r="A612" s="2" t="s">
        <v>315</v>
      </c>
      <c r="B612" s="2" t="s">
        <v>316</v>
      </c>
      <c r="C612" s="3" t="s">
        <v>5192</v>
      </c>
      <c r="D612" s="4">
        <v>0</v>
      </c>
      <c r="E612" s="4">
        <v>14</v>
      </c>
      <c r="F612" s="4">
        <v>14</v>
      </c>
      <c r="G612" s="4">
        <v>4.95</v>
      </c>
      <c r="H612" s="2" t="s">
        <v>2237</v>
      </c>
      <c r="I612" s="4">
        <v>2.2799999999999998</v>
      </c>
      <c r="J612" s="2" t="b">
        <v>1</v>
      </c>
      <c r="K612" s="2" t="s">
        <v>2307</v>
      </c>
      <c r="L612" s="2" t="s">
        <v>10</v>
      </c>
      <c r="M612" s="2"/>
      <c r="N612" s="2" t="s">
        <v>2307</v>
      </c>
      <c r="O612" s="2" t="s">
        <v>2305</v>
      </c>
      <c r="P612" s="2" t="s">
        <v>4804</v>
      </c>
      <c r="Q612" s="2" t="s">
        <v>6021</v>
      </c>
    </row>
    <row r="613" spans="1:17" ht="156.75" x14ac:dyDescent="0.25">
      <c r="A613" s="2" t="s">
        <v>319</v>
      </c>
      <c r="B613" s="2" t="s">
        <v>320</v>
      </c>
      <c r="C613" s="3" t="s">
        <v>5194</v>
      </c>
      <c r="D613" s="4">
        <v>0</v>
      </c>
      <c r="E613" s="4">
        <v>15</v>
      </c>
      <c r="F613" s="4">
        <v>15</v>
      </c>
      <c r="G613" s="4">
        <v>10.1</v>
      </c>
      <c r="H613" s="2" t="s">
        <v>2237</v>
      </c>
      <c r="I613" s="4">
        <v>4.66</v>
      </c>
      <c r="J613" s="2" t="b">
        <v>1</v>
      </c>
      <c r="K613" s="2" t="s">
        <v>2307</v>
      </c>
      <c r="L613" s="2" t="s">
        <v>10</v>
      </c>
      <c r="M613" s="2"/>
      <c r="N613" s="2" t="s">
        <v>2307</v>
      </c>
      <c r="O613" s="2" t="s">
        <v>4877</v>
      </c>
      <c r="P613" s="2" t="s">
        <v>4688</v>
      </c>
      <c r="Q613" s="2" t="s">
        <v>6022</v>
      </c>
    </row>
    <row r="614" spans="1:17" ht="142.5" x14ac:dyDescent="0.25">
      <c r="A614" s="2" t="s">
        <v>323</v>
      </c>
      <c r="B614" s="2" t="s">
        <v>324</v>
      </c>
      <c r="C614" s="3" t="s">
        <v>5195</v>
      </c>
      <c r="D614" s="4">
        <v>0</v>
      </c>
      <c r="E614" s="4">
        <v>6</v>
      </c>
      <c r="F614" s="4">
        <v>7</v>
      </c>
      <c r="G614" s="4">
        <v>10</v>
      </c>
      <c r="H614" s="2" t="s">
        <v>2237</v>
      </c>
      <c r="I614" s="4">
        <v>4.62</v>
      </c>
      <c r="J614" s="2" t="b">
        <v>1</v>
      </c>
      <c r="K614" s="2" t="s">
        <v>2307</v>
      </c>
      <c r="L614" s="2" t="s">
        <v>10</v>
      </c>
      <c r="M614" s="2"/>
      <c r="N614" s="2" t="s">
        <v>2307</v>
      </c>
      <c r="O614" s="2" t="s">
        <v>4803</v>
      </c>
      <c r="P614" s="2" t="s">
        <v>4688</v>
      </c>
      <c r="Q614" s="2" t="s">
        <v>6023</v>
      </c>
    </row>
    <row r="615" spans="1:17" ht="156.75" x14ac:dyDescent="0.25">
      <c r="A615" s="2" t="s">
        <v>332</v>
      </c>
      <c r="B615" s="2" t="s">
        <v>333</v>
      </c>
      <c r="C615" s="3" t="s">
        <v>5199</v>
      </c>
      <c r="D615" s="4">
        <v>0</v>
      </c>
      <c r="E615" s="4">
        <v>12</v>
      </c>
      <c r="F615" s="4">
        <v>12</v>
      </c>
      <c r="G615" s="4">
        <v>11.55</v>
      </c>
      <c r="H615" s="2" t="s">
        <v>2237</v>
      </c>
      <c r="I615" s="4">
        <v>5.35</v>
      </c>
      <c r="J615" s="2" t="b">
        <v>1</v>
      </c>
      <c r="K615" s="2" t="s">
        <v>2307</v>
      </c>
      <c r="L615" s="2" t="s">
        <v>10</v>
      </c>
      <c r="M615" s="2"/>
      <c r="N615" s="2" t="s">
        <v>2307</v>
      </c>
      <c r="O615" s="2" t="s">
        <v>314</v>
      </c>
      <c r="P615" s="2" t="s">
        <v>4688</v>
      </c>
      <c r="Q615" s="2" t="s">
        <v>6024</v>
      </c>
    </row>
    <row r="616" spans="1:17" ht="299.25" x14ac:dyDescent="0.25">
      <c r="A616" s="2" t="s">
        <v>964</v>
      </c>
      <c r="B616" s="2" t="s">
        <v>965</v>
      </c>
      <c r="C616" s="3" t="s">
        <v>5285</v>
      </c>
      <c r="D616" s="4">
        <v>0</v>
      </c>
      <c r="E616" s="4">
        <v>0</v>
      </c>
      <c r="F616" s="4">
        <v>0</v>
      </c>
      <c r="G616" s="4">
        <v>39.1</v>
      </c>
      <c r="H616" s="2" t="s">
        <v>2237</v>
      </c>
      <c r="I616" s="4">
        <v>18.093</v>
      </c>
      <c r="J616" s="2" t="b">
        <v>1</v>
      </c>
      <c r="K616" s="2" t="s">
        <v>4716</v>
      </c>
      <c r="L616" s="2" t="s">
        <v>10</v>
      </c>
      <c r="M616" s="2" t="s">
        <v>4859</v>
      </c>
      <c r="N616" s="2" t="s">
        <v>4743</v>
      </c>
      <c r="O616" s="2" t="s">
        <v>4719</v>
      </c>
      <c r="P616" s="2" t="s">
        <v>4688</v>
      </c>
      <c r="Q616" s="2" t="s">
        <v>5795</v>
      </c>
    </row>
    <row r="617" spans="1:17" ht="299.25" x14ac:dyDescent="0.25">
      <c r="A617" s="2" t="s">
        <v>962</v>
      </c>
      <c r="B617" s="2" t="s">
        <v>963</v>
      </c>
      <c r="C617" s="3" t="s">
        <v>5284</v>
      </c>
      <c r="D617" s="4">
        <v>0</v>
      </c>
      <c r="E617" s="4">
        <v>1</v>
      </c>
      <c r="F617" s="4">
        <v>1</v>
      </c>
      <c r="G617" s="4">
        <v>94.3</v>
      </c>
      <c r="H617" s="2" t="s">
        <v>2237</v>
      </c>
      <c r="I617" s="4">
        <v>43.665999999999997</v>
      </c>
      <c r="J617" s="2" t="b">
        <v>1</v>
      </c>
      <c r="K617" s="2" t="s">
        <v>4716</v>
      </c>
      <c r="L617" s="2" t="s">
        <v>10</v>
      </c>
      <c r="M617" s="2" t="s">
        <v>4859</v>
      </c>
      <c r="N617" s="2" t="s">
        <v>4743</v>
      </c>
      <c r="O617" s="2" t="s">
        <v>4719</v>
      </c>
      <c r="P617" s="2" t="s">
        <v>4688</v>
      </c>
      <c r="Q617" s="2" t="s">
        <v>5795</v>
      </c>
    </row>
    <row r="618" spans="1:17" x14ac:dyDescent="0.25">
      <c r="A618" s="2" t="s">
        <v>1415</v>
      </c>
      <c r="B618" s="2" t="s">
        <v>1416</v>
      </c>
      <c r="C618" s="3"/>
      <c r="D618" s="4">
        <v>0</v>
      </c>
      <c r="E618" s="4">
        <v>8</v>
      </c>
      <c r="F618" s="4">
        <v>8</v>
      </c>
      <c r="G618" s="4">
        <v>8.85</v>
      </c>
      <c r="H618" s="2" t="s">
        <v>2243</v>
      </c>
      <c r="I618" s="4">
        <v>3.8</v>
      </c>
      <c r="J618" s="2" t="b">
        <v>1</v>
      </c>
      <c r="K618" s="2" t="s">
        <v>4716</v>
      </c>
      <c r="L618" s="2" t="s">
        <v>10</v>
      </c>
      <c r="M618" s="2" t="s">
        <v>4743</v>
      </c>
      <c r="N618" s="2" t="s">
        <v>4743</v>
      </c>
      <c r="O618" s="2" t="s">
        <v>4719</v>
      </c>
      <c r="P618" s="2" t="s">
        <v>4688</v>
      </c>
      <c r="Q618" s="2"/>
    </row>
    <row r="619" spans="1:17" x14ac:dyDescent="0.25">
      <c r="A619" s="2" t="s">
        <v>1413</v>
      </c>
      <c r="B619" s="2" t="s">
        <v>1414</v>
      </c>
      <c r="C619" s="3"/>
      <c r="D619" s="4">
        <v>0</v>
      </c>
      <c r="E619" s="4">
        <v>0</v>
      </c>
      <c r="F619" s="4">
        <v>0</v>
      </c>
      <c r="G619" s="4">
        <v>18.649999999999999</v>
      </c>
      <c r="H619" s="2" t="s">
        <v>2243</v>
      </c>
      <c r="I619" s="4">
        <v>8.4</v>
      </c>
      <c r="J619" s="2" t="b">
        <v>1</v>
      </c>
      <c r="K619" s="2" t="s">
        <v>4716</v>
      </c>
      <c r="L619" s="2" t="s">
        <v>10</v>
      </c>
      <c r="M619" s="2" t="s">
        <v>4743</v>
      </c>
      <c r="N619" s="2" t="s">
        <v>4743</v>
      </c>
      <c r="O619" s="2" t="s">
        <v>4719</v>
      </c>
      <c r="P619" s="2" t="s">
        <v>4688</v>
      </c>
      <c r="Q619" s="2"/>
    </row>
    <row r="620" spans="1:17" x14ac:dyDescent="0.25">
      <c r="A620" s="2" t="s">
        <v>1242</v>
      </c>
      <c r="B620" s="2" t="s">
        <v>1243</v>
      </c>
      <c r="C620" s="3"/>
      <c r="D620" s="4">
        <v>0</v>
      </c>
      <c r="E620" s="4">
        <v>9</v>
      </c>
      <c r="F620" s="4">
        <v>9</v>
      </c>
      <c r="G620" s="4">
        <v>11.5</v>
      </c>
      <c r="H620" s="2" t="s">
        <v>2243</v>
      </c>
      <c r="I620" s="4">
        <v>5</v>
      </c>
      <c r="J620" s="2" t="b">
        <v>1</v>
      </c>
      <c r="K620" s="2" t="s">
        <v>4709</v>
      </c>
      <c r="L620" s="2" t="s">
        <v>10</v>
      </c>
      <c r="M620" s="2" t="s">
        <v>4878</v>
      </c>
      <c r="N620" s="2" t="s">
        <v>4743</v>
      </c>
      <c r="O620" s="2" t="s">
        <v>4689</v>
      </c>
      <c r="P620" s="2" t="s">
        <v>4688</v>
      </c>
      <c r="Q620" s="2"/>
    </row>
    <row r="621" spans="1:17" x14ac:dyDescent="0.25">
      <c r="A621" s="2" t="s">
        <v>1318</v>
      </c>
      <c r="B621" s="2" t="s">
        <v>1319</v>
      </c>
      <c r="C621" s="3"/>
      <c r="D621" s="4">
        <v>0</v>
      </c>
      <c r="E621" s="4">
        <v>0</v>
      </c>
      <c r="F621" s="4">
        <v>0</v>
      </c>
      <c r="G621" s="4">
        <v>10.35</v>
      </c>
      <c r="H621" s="2" t="s">
        <v>2243</v>
      </c>
      <c r="I621" s="4">
        <v>4.5</v>
      </c>
      <c r="J621" s="2" t="b">
        <v>1</v>
      </c>
      <c r="K621" s="2" t="s">
        <v>4716</v>
      </c>
      <c r="L621" s="2" t="s">
        <v>10</v>
      </c>
      <c r="M621" s="2" t="s">
        <v>263</v>
      </c>
      <c r="N621" s="2" t="s">
        <v>4743</v>
      </c>
      <c r="O621" s="2" t="s">
        <v>4719</v>
      </c>
      <c r="P621" s="2" t="s">
        <v>4688</v>
      </c>
      <c r="Q621" s="2"/>
    </row>
    <row r="622" spans="1:17" x14ac:dyDescent="0.25">
      <c r="A622" s="2" t="s">
        <v>516</v>
      </c>
      <c r="B622" s="2" t="s">
        <v>517</v>
      </c>
      <c r="C622" s="3"/>
      <c r="D622" s="4">
        <v>0</v>
      </c>
      <c r="E622" s="4">
        <v>13</v>
      </c>
      <c r="F622" s="4">
        <v>13</v>
      </c>
      <c r="G622" s="4">
        <v>9</v>
      </c>
      <c r="H622" s="2" t="s">
        <v>2243</v>
      </c>
      <c r="I622" s="4">
        <v>3.8</v>
      </c>
      <c r="J622" s="2" t="b">
        <v>1</v>
      </c>
      <c r="K622" s="2" t="s">
        <v>4716</v>
      </c>
      <c r="L622" s="2" t="s">
        <v>10</v>
      </c>
      <c r="M622" s="2" t="s">
        <v>4879</v>
      </c>
      <c r="N622" s="2" t="s">
        <v>4755</v>
      </c>
      <c r="O622" s="2" t="s">
        <v>4719</v>
      </c>
      <c r="P622" s="2" t="s">
        <v>4688</v>
      </c>
      <c r="Q622" s="2"/>
    </row>
    <row r="623" spans="1:17" x14ac:dyDescent="0.25">
      <c r="A623" s="2" t="s">
        <v>514</v>
      </c>
      <c r="B623" s="2" t="s">
        <v>515</v>
      </c>
      <c r="C623" s="3"/>
      <c r="D623" s="4">
        <v>0</v>
      </c>
      <c r="E623" s="4">
        <v>15</v>
      </c>
      <c r="F623" s="4">
        <v>15</v>
      </c>
      <c r="G623" s="4">
        <v>9</v>
      </c>
      <c r="H623" s="2" t="s">
        <v>2243</v>
      </c>
      <c r="I623" s="4">
        <v>3.8</v>
      </c>
      <c r="J623" s="2" t="b">
        <v>1</v>
      </c>
      <c r="K623" s="2" t="s">
        <v>4709</v>
      </c>
      <c r="L623" s="2" t="s">
        <v>10</v>
      </c>
      <c r="M623" s="2" t="s">
        <v>4879</v>
      </c>
      <c r="N623" s="2" t="s">
        <v>4755</v>
      </c>
      <c r="O623" s="2" t="s">
        <v>4689</v>
      </c>
      <c r="P623" s="2" t="s">
        <v>4688</v>
      </c>
      <c r="Q623" s="2"/>
    </row>
    <row r="624" spans="1:17" x14ac:dyDescent="0.25">
      <c r="A624" s="2" t="s">
        <v>1975</v>
      </c>
      <c r="B624" s="2" t="s">
        <v>1976</v>
      </c>
      <c r="C624" s="3"/>
      <c r="D624" s="4">
        <v>0</v>
      </c>
      <c r="E624" s="4">
        <v>13</v>
      </c>
      <c r="F624" s="4">
        <v>13</v>
      </c>
      <c r="G624" s="4">
        <v>8.5</v>
      </c>
      <c r="H624" s="2" t="s">
        <v>2243</v>
      </c>
      <c r="I624" s="4">
        <v>3</v>
      </c>
      <c r="J624" s="2" t="b">
        <v>1</v>
      </c>
      <c r="K624" s="2" t="s">
        <v>4716</v>
      </c>
      <c r="L624" s="2" t="s">
        <v>10</v>
      </c>
      <c r="M624" s="2" t="s">
        <v>4751</v>
      </c>
      <c r="N624" s="2" t="s">
        <v>4752</v>
      </c>
      <c r="O624" s="2" t="s">
        <v>4719</v>
      </c>
      <c r="P624" s="2" t="s">
        <v>4688</v>
      </c>
      <c r="Q624" s="2"/>
    </row>
    <row r="625" spans="1:17" x14ac:dyDescent="0.25">
      <c r="A625" s="2" t="s">
        <v>1166</v>
      </c>
      <c r="B625" s="2" t="s">
        <v>1167</v>
      </c>
      <c r="C625" s="3"/>
      <c r="D625" s="4">
        <v>0</v>
      </c>
      <c r="E625" s="4">
        <v>6</v>
      </c>
      <c r="F625" s="4">
        <v>6</v>
      </c>
      <c r="G625" s="4">
        <v>11.45</v>
      </c>
      <c r="H625" s="2" t="s">
        <v>2243</v>
      </c>
      <c r="I625" s="4">
        <v>5</v>
      </c>
      <c r="J625" s="2" t="b">
        <v>1</v>
      </c>
      <c r="K625" s="2" t="s">
        <v>4716</v>
      </c>
      <c r="L625" s="2" t="s">
        <v>10</v>
      </c>
      <c r="M625" s="2" t="s">
        <v>4866</v>
      </c>
      <c r="N625" s="2" t="s">
        <v>4743</v>
      </c>
      <c r="O625" s="2" t="s">
        <v>4719</v>
      </c>
      <c r="P625" s="2" t="s">
        <v>4688</v>
      </c>
      <c r="Q625" s="2"/>
    </row>
    <row r="626" spans="1:17" x14ac:dyDescent="0.25">
      <c r="A626" s="2" t="s">
        <v>1973</v>
      </c>
      <c r="B626" s="2" t="s">
        <v>1974</v>
      </c>
      <c r="C626" s="3"/>
      <c r="D626" s="4">
        <v>0</v>
      </c>
      <c r="E626" s="4">
        <v>15</v>
      </c>
      <c r="F626" s="4">
        <v>15</v>
      </c>
      <c r="G626" s="4">
        <v>8.5</v>
      </c>
      <c r="H626" s="2" t="s">
        <v>2243</v>
      </c>
      <c r="I626" s="4">
        <v>3</v>
      </c>
      <c r="J626" s="2" t="b">
        <v>1</v>
      </c>
      <c r="K626" s="2" t="s">
        <v>4709</v>
      </c>
      <c r="L626" s="2" t="s">
        <v>10</v>
      </c>
      <c r="M626" s="2" t="s">
        <v>4751</v>
      </c>
      <c r="N626" s="2" t="s">
        <v>4752</v>
      </c>
      <c r="O626" s="2" t="s">
        <v>4689</v>
      </c>
      <c r="P626" s="2" t="s">
        <v>4688</v>
      </c>
      <c r="Q626" s="2"/>
    </row>
    <row r="627" spans="1:17" ht="313.5" x14ac:dyDescent="0.25">
      <c r="A627" s="2" t="s">
        <v>880</v>
      </c>
      <c r="B627" s="2" t="s">
        <v>881</v>
      </c>
      <c r="C627" s="3" t="s">
        <v>4880</v>
      </c>
      <c r="D627" s="4">
        <v>0</v>
      </c>
      <c r="E627" s="4">
        <v>3</v>
      </c>
      <c r="F627" s="4">
        <v>3</v>
      </c>
      <c r="G627" s="4">
        <v>38.6</v>
      </c>
      <c r="H627" s="2" t="s">
        <v>2229</v>
      </c>
      <c r="I627" s="4">
        <v>17.37</v>
      </c>
      <c r="J627" s="2" t="b">
        <v>1</v>
      </c>
      <c r="K627" s="2" t="s">
        <v>4805</v>
      </c>
      <c r="L627" s="2" t="s">
        <v>10</v>
      </c>
      <c r="M627" s="2" t="s">
        <v>4806</v>
      </c>
      <c r="N627" s="2" t="s">
        <v>4806</v>
      </c>
      <c r="O627" s="2"/>
      <c r="P627" s="2" t="s">
        <v>4688</v>
      </c>
      <c r="Q627" s="2" t="s">
        <v>5889</v>
      </c>
    </row>
    <row r="628" spans="1:17" x14ac:dyDescent="0.25">
      <c r="A628" s="2" t="s">
        <v>3693</v>
      </c>
      <c r="B628" s="2" t="s">
        <v>3694</v>
      </c>
      <c r="C628" s="3"/>
      <c r="D628" s="4">
        <v>0</v>
      </c>
      <c r="E628" s="4">
        <v>0</v>
      </c>
      <c r="F628" s="4">
        <v>0</v>
      </c>
      <c r="G628" s="4">
        <v>16.3</v>
      </c>
      <c r="H628" s="2" t="s">
        <v>2223</v>
      </c>
      <c r="I628" s="4">
        <v>7.55</v>
      </c>
      <c r="J628" s="2" t="b">
        <v>0</v>
      </c>
      <c r="K628" s="2" t="s">
        <v>4709</v>
      </c>
      <c r="L628" s="2" t="s">
        <v>10</v>
      </c>
      <c r="M628" s="2" t="s">
        <v>4750</v>
      </c>
      <c r="N628" s="2" t="s">
        <v>4741</v>
      </c>
      <c r="O628" s="2" t="s">
        <v>4689</v>
      </c>
      <c r="P628" s="2" t="s">
        <v>4688</v>
      </c>
      <c r="Q628" s="2"/>
    </row>
    <row r="629" spans="1:17" x14ac:dyDescent="0.25">
      <c r="A629" s="2" t="s">
        <v>1955</v>
      </c>
      <c r="B629" s="2" t="s">
        <v>1956</v>
      </c>
      <c r="C629" s="3"/>
      <c r="D629" s="4">
        <v>0</v>
      </c>
      <c r="E629" s="4">
        <v>0</v>
      </c>
      <c r="F629" s="4">
        <v>0</v>
      </c>
      <c r="G629" s="4">
        <v>0</v>
      </c>
      <c r="H629" s="2" t="s">
        <v>2224</v>
      </c>
      <c r="I629" s="4">
        <v>34.26</v>
      </c>
      <c r="J629" s="2" t="b">
        <v>1</v>
      </c>
      <c r="K629" s="2" t="s">
        <v>43</v>
      </c>
      <c r="L629" s="2" t="s">
        <v>10</v>
      </c>
      <c r="M629" s="2"/>
      <c r="N629" s="2"/>
      <c r="O629" s="2"/>
      <c r="P629" s="2"/>
      <c r="Q629" s="2"/>
    </row>
    <row r="630" spans="1:17" ht="370.5" x14ac:dyDescent="0.25">
      <c r="A630" s="2" t="s">
        <v>838</v>
      </c>
      <c r="B630" s="2" t="s">
        <v>839</v>
      </c>
      <c r="C630" s="3" t="s">
        <v>4881</v>
      </c>
      <c r="D630" s="4">
        <v>0</v>
      </c>
      <c r="E630" s="4">
        <v>21</v>
      </c>
      <c r="F630" s="4">
        <v>21</v>
      </c>
      <c r="G630" s="4">
        <v>42</v>
      </c>
      <c r="H630" s="2" t="s">
        <v>2228</v>
      </c>
      <c r="I630" s="4">
        <v>21</v>
      </c>
      <c r="J630" s="2" t="b">
        <v>1</v>
      </c>
      <c r="K630" s="2" t="s">
        <v>4805</v>
      </c>
      <c r="L630" s="2" t="s">
        <v>10</v>
      </c>
      <c r="M630" s="2" t="s">
        <v>4806</v>
      </c>
      <c r="N630" s="2" t="s">
        <v>4806</v>
      </c>
      <c r="O630" s="2"/>
      <c r="P630" s="2" t="s">
        <v>4688</v>
      </c>
      <c r="Q630" s="2" t="s">
        <v>5782</v>
      </c>
    </row>
    <row r="631" spans="1:17" ht="342" x14ac:dyDescent="0.25">
      <c r="A631" s="2" t="s">
        <v>842</v>
      </c>
      <c r="B631" s="2" t="s">
        <v>843</v>
      </c>
      <c r="C631" s="3" t="s">
        <v>4882</v>
      </c>
      <c r="D631" s="4">
        <v>0</v>
      </c>
      <c r="E631" s="4">
        <v>23</v>
      </c>
      <c r="F631" s="4">
        <v>23</v>
      </c>
      <c r="G631" s="4">
        <v>42</v>
      </c>
      <c r="H631" s="2" t="s">
        <v>2228</v>
      </c>
      <c r="I631" s="4">
        <v>21</v>
      </c>
      <c r="J631" s="2" t="b">
        <v>1</v>
      </c>
      <c r="K631" s="2" t="s">
        <v>4805</v>
      </c>
      <c r="L631" s="2" t="s">
        <v>10</v>
      </c>
      <c r="M631" s="2" t="s">
        <v>4806</v>
      </c>
      <c r="N631" s="2" t="s">
        <v>4806</v>
      </c>
      <c r="O631" s="2"/>
      <c r="P631" s="2" t="s">
        <v>4688</v>
      </c>
      <c r="Q631" s="2" t="s">
        <v>5783</v>
      </c>
    </row>
    <row r="632" spans="1:17" ht="342" x14ac:dyDescent="0.25">
      <c r="A632" s="2" t="s">
        <v>856</v>
      </c>
      <c r="B632" s="2" t="s">
        <v>857</v>
      </c>
      <c r="C632" s="3" t="s">
        <v>4883</v>
      </c>
      <c r="D632" s="4">
        <v>0</v>
      </c>
      <c r="E632" s="4">
        <v>16</v>
      </c>
      <c r="F632" s="4">
        <v>16</v>
      </c>
      <c r="G632" s="4">
        <v>44</v>
      </c>
      <c r="H632" s="2" t="s">
        <v>2228</v>
      </c>
      <c r="I632" s="4">
        <v>22</v>
      </c>
      <c r="J632" s="2" t="b">
        <v>1</v>
      </c>
      <c r="K632" s="2" t="s">
        <v>4805</v>
      </c>
      <c r="L632" s="2" t="s">
        <v>10</v>
      </c>
      <c r="M632" s="2" t="s">
        <v>4806</v>
      </c>
      <c r="N632" s="2" t="s">
        <v>4806</v>
      </c>
      <c r="O632" s="2" t="s">
        <v>2306</v>
      </c>
      <c r="P632" s="2" t="s">
        <v>4688</v>
      </c>
      <c r="Q632" s="2" t="s">
        <v>5784</v>
      </c>
    </row>
    <row r="633" spans="1:17" ht="370.5" x14ac:dyDescent="0.25">
      <c r="A633" s="2" t="s">
        <v>848</v>
      </c>
      <c r="B633" s="2" t="s">
        <v>849</v>
      </c>
      <c r="C633" s="3" t="s">
        <v>4884</v>
      </c>
      <c r="D633" s="4">
        <v>0</v>
      </c>
      <c r="E633" s="4">
        <v>36</v>
      </c>
      <c r="F633" s="4">
        <v>36</v>
      </c>
      <c r="G633" s="4">
        <v>32</v>
      </c>
      <c r="H633" s="2" t="s">
        <v>2228</v>
      </c>
      <c r="I633" s="4">
        <v>16</v>
      </c>
      <c r="J633" s="2" t="b">
        <v>1</v>
      </c>
      <c r="K633" s="2" t="s">
        <v>4805</v>
      </c>
      <c r="L633" s="2" t="s">
        <v>10</v>
      </c>
      <c r="M633" s="2" t="s">
        <v>4806</v>
      </c>
      <c r="N633" s="2" t="s">
        <v>4806</v>
      </c>
      <c r="O633" s="2"/>
      <c r="P633" s="2" t="s">
        <v>4688</v>
      </c>
      <c r="Q633" s="2" t="s">
        <v>5785</v>
      </c>
    </row>
    <row r="634" spans="1:17" ht="370.5" x14ac:dyDescent="0.25">
      <c r="A634" s="2" t="s">
        <v>852</v>
      </c>
      <c r="B634" s="2" t="s">
        <v>853</v>
      </c>
      <c r="C634" s="3" t="s">
        <v>4885</v>
      </c>
      <c r="D634" s="4">
        <v>0</v>
      </c>
      <c r="E634" s="4">
        <v>3</v>
      </c>
      <c r="F634" s="4">
        <v>3</v>
      </c>
      <c r="G634" s="4">
        <v>68</v>
      </c>
      <c r="H634" s="2" t="s">
        <v>2228</v>
      </c>
      <c r="I634" s="4">
        <v>34</v>
      </c>
      <c r="J634" s="2" t="b">
        <v>1</v>
      </c>
      <c r="K634" s="2" t="s">
        <v>4805</v>
      </c>
      <c r="L634" s="2" t="s">
        <v>10</v>
      </c>
      <c r="M634" s="2" t="s">
        <v>4806</v>
      </c>
      <c r="N634" s="2" t="s">
        <v>4806</v>
      </c>
      <c r="O634" s="2"/>
      <c r="P634" s="2" t="s">
        <v>2303</v>
      </c>
      <c r="Q634" s="2" t="s">
        <v>5785</v>
      </c>
    </row>
    <row r="635" spans="1:17" ht="342" x14ac:dyDescent="0.25">
      <c r="A635" s="2" t="s">
        <v>854</v>
      </c>
      <c r="B635" s="2" t="s">
        <v>855</v>
      </c>
      <c r="C635" s="3" t="s">
        <v>4886</v>
      </c>
      <c r="D635" s="4">
        <v>0</v>
      </c>
      <c r="E635" s="4">
        <v>13</v>
      </c>
      <c r="F635" s="4">
        <v>13</v>
      </c>
      <c r="G635" s="4">
        <v>32</v>
      </c>
      <c r="H635" s="2" t="s">
        <v>2228</v>
      </c>
      <c r="I635" s="4">
        <v>16</v>
      </c>
      <c r="J635" s="2" t="b">
        <v>1</v>
      </c>
      <c r="K635" s="2" t="s">
        <v>4805</v>
      </c>
      <c r="L635" s="2" t="s">
        <v>10</v>
      </c>
      <c r="M635" s="2" t="s">
        <v>4806</v>
      </c>
      <c r="N635" s="2" t="s">
        <v>4806</v>
      </c>
      <c r="O635" s="2" t="s">
        <v>2306</v>
      </c>
      <c r="P635" s="2" t="s">
        <v>4688</v>
      </c>
      <c r="Q635" s="2" t="s">
        <v>5786</v>
      </c>
    </row>
    <row r="636" spans="1:17" ht="213.75" x14ac:dyDescent="0.25">
      <c r="A636" s="2" t="s">
        <v>58</v>
      </c>
      <c r="B636" s="2" t="s">
        <v>59</v>
      </c>
      <c r="C636" s="3" t="s">
        <v>2387</v>
      </c>
      <c r="D636" s="4">
        <v>0</v>
      </c>
      <c r="E636" s="4">
        <v>23</v>
      </c>
      <c r="F636" s="4">
        <v>23</v>
      </c>
      <c r="G636" s="4">
        <v>19.25</v>
      </c>
      <c r="H636" s="2" t="s">
        <v>2230</v>
      </c>
      <c r="I636" s="4">
        <v>8.9</v>
      </c>
      <c r="J636" s="2" t="b">
        <v>1</v>
      </c>
      <c r="K636" s="2" t="s">
        <v>2308</v>
      </c>
      <c r="L636" s="2" t="s">
        <v>10</v>
      </c>
      <c r="M636" s="2" t="s">
        <v>4828</v>
      </c>
      <c r="N636" s="2" t="s">
        <v>4741</v>
      </c>
      <c r="O636" s="2" t="s">
        <v>2306</v>
      </c>
      <c r="P636" s="2" t="s">
        <v>4688</v>
      </c>
      <c r="Q636" s="2" t="s">
        <v>5689</v>
      </c>
    </row>
    <row r="637" spans="1:17" x14ac:dyDescent="0.25">
      <c r="A637" s="2" t="s">
        <v>4389</v>
      </c>
      <c r="B637" s="2" t="s">
        <v>4390</v>
      </c>
      <c r="C637" s="3"/>
      <c r="D637" s="4">
        <v>0</v>
      </c>
      <c r="E637" s="4">
        <v>0</v>
      </c>
      <c r="F637" s="4">
        <v>0</v>
      </c>
      <c r="G637" s="4">
        <v>24.5</v>
      </c>
      <c r="H637" s="2" t="s">
        <v>2230</v>
      </c>
      <c r="I637" s="4">
        <v>12</v>
      </c>
      <c r="J637" s="2" t="b">
        <v>0</v>
      </c>
      <c r="K637" s="2" t="s">
        <v>4716</v>
      </c>
      <c r="L637" s="2" t="s">
        <v>10</v>
      </c>
      <c r="M637" s="2" t="s">
        <v>4751</v>
      </c>
      <c r="N637" s="2" t="s">
        <v>4752</v>
      </c>
      <c r="O637" s="2" t="s">
        <v>4719</v>
      </c>
      <c r="P637" s="2" t="s">
        <v>4688</v>
      </c>
      <c r="Q637" s="2"/>
    </row>
    <row r="638" spans="1:17" x14ac:dyDescent="0.25">
      <c r="A638" s="2" t="s">
        <v>2377</v>
      </c>
      <c r="B638" s="2" t="s">
        <v>2378</v>
      </c>
      <c r="C638" s="3"/>
      <c r="D638" s="4">
        <v>0</v>
      </c>
      <c r="E638" s="4">
        <v>0</v>
      </c>
      <c r="F638" s="4">
        <v>0</v>
      </c>
      <c r="G638" s="4">
        <v>29.5</v>
      </c>
      <c r="H638" s="2" t="s">
        <v>2230</v>
      </c>
      <c r="I638" s="4">
        <v>14</v>
      </c>
      <c r="J638" s="2" t="b">
        <v>0</v>
      </c>
      <c r="K638" s="2" t="s">
        <v>4709</v>
      </c>
      <c r="L638" s="2" t="s">
        <v>10</v>
      </c>
      <c r="M638" s="2" t="s">
        <v>4828</v>
      </c>
      <c r="N638" s="2" t="s">
        <v>4741</v>
      </c>
      <c r="O638" s="2" t="s">
        <v>4689</v>
      </c>
      <c r="P638" s="2" t="s">
        <v>4688</v>
      </c>
      <c r="Q638" s="2"/>
    </row>
    <row r="639" spans="1:17" ht="185.25" x14ac:dyDescent="0.25">
      <c r="A639" s="2" t="s">
        <v>56</v>
      </c>
      <c r="B639" s="2" t="s">
        <v>57</v>
      </c>
      <c r="C639" s="3" t="s">
        <v>2386</v>
      </c>
      <c r="D639" s="4">
        <v>0</v>
      </c>
      <c r="E639" s="4">
        <v>9</v>
      </c>
      <c r="F639" s="4">
        <v>9</v>
      </c>
      <c r="G639" s="4">
        <v>22.7</v>
      </c>
      <c r="H639" s="2" t="s">
        <v>2230</v>
      </c>
      <c r="I639" s="4">
        <v>10.5</v>
      </c>
      <c r="J639" s="2" t="b">
        <v>1</v>
      </c>
      <c r="K639" s="2" t="s">
        <v>4709</v>
      </c>
      <c r="L639" s="2" t="s">
        <v>10</v>
      </c>
      <c r="M639" s="2" t="s">
        <v>4828</v>
      </c>
      <c r="N639" s="2" t="s">
        <v>4741</v>
      </c>
      <c r="O639" s="2" t="s">
        <v>4689</v>
      </c>
      <c r="P639" s="2" t="s">
        <v>4688</v>
      </c>
      <c r="Q639" s="2" t="s">
        <v>5690</v>
      </c>
    </row>
    <row r="640" spans="1:17" x14ac:dyDescent="0.25">
      <c r="A640" s="2" t="s">
        <v>2993</v>
      </c>
      <c r="B640" s="2" t="s">
        <v>2994</v>
      </c>
      <c r="C640" s="3"/>
      <c r="D640" s="4">
        <v>0</v>
      </c>
      <c r="E640" s="4">
        <v>0</v>
      </c>
      <c r="F640" s="4">
        <v>0</v>
      </c>
      <c r="G640" s="4">
        <v>5.5</v>
      </c>
      <c r="H640" s="2" t="s">
        <v>2218</v>
      </c>
      <c r="I640" s="4">
        <v>3.456</v>
      </c>
      <c r="J640" s="2" t="b">
        <v>0</v>
      </c>
      <c r="K640" s="2" t="s">
        <v>2308</v>
      </c>
      <c r="L640" s="2" t="s">
        <v>10</v>
      </c>
      <c r="M640" s="2" t="s">
        <v>4740</v>
      </c>
      <c r="N640" s="2" t="s">
        <v>4741</v>
      </c>
      <c r="O640" s="2" t="s">
        <v>2306</v>
      </c>
      <c r="P640" s="2" t="s">
        <v>4688</v>
      </c>
      <c r="Q640" s="2"/>
    </row>
    <row r="641" spans="1:17" x14ac:dyDescent="0.25">
      <c r="A641" s="2" t="s">
        <v>2991</v>
      </c>
      <c r="B641" s="2" t="s">
        <v>2992</v>
      </c>
      <c r="C641" s="3"/>
      <c r="D641" s="4">
        <v>0</v>
      </c>
      <c r="E641" s="4">
        <v>0</v>
      </c>
      <c r="F641" s="4">
        <v>0</v>
      </c>
      <c r="G641" s="4">
        <v>5.5</v>
      </c>
      <c r="H641" s="2" t="s">
        <v>2218</v>
      </c>
      <c r="I641" s="4">
        <v>3.456</v>
      </c>
      <c r="J641" s="2" t="b">
        <v>0</v>
      </c>
      <c r="K641" s="2" t="s">
        <v>4709</v>
      </c>
      <c r="L641" s="2" t="s">
        <v>10</v>
      </c>
      <c r="M641" s="2" t="s">
        <v>4740</v>
      </c>
      <c r="N641" s="2" t="s">
        <v>4741</v>
      </c>
      <c r="O641" s="2" t="s">
        <v>4689</v>
      </c>
      <c r="P641" s="2" t="s">
        <v>4688</v>
      </c>
      <c r="Q641" s="2"/>
    </row>
    <row r="642" spans="1:17" x14ac:dyDescent="0.25">
      <c r="A642" s="2" t="s">
        <v>2828</v>
      </c>
      <c r="B642" s="2" t="s">
        <v>2829</v>
      </c>
      <c r="C642" s="3"/>
      <c r="D642" s="4">
        <v>0</v>
      </c>
      <c r="E642" s="4">
        <v>0</v>
      </c>
      <c r="F642" s="4">
        <v>0</v>
      </c>
      <c r="G642" s="4">
        <v>14.5</v>
      </c>
      <c r="H642" s="2" t="s">
        <v>2218</v>
      </c>
      <c r="I642" s="4">
        <v>8.3800000000000008</v>
      </c>
      <c r="J642" s="2" t="b">
        <v>0</v>
      </c>
      <c r="K642" s="2" t="s">
        <v>4716</v>
      </c>
      <c r="L642" s="2" t="s">
        <v>10</v>
      </c>
      <c r="M642" s="2" t="s">
        <v>4759</v>
      </c>
      <c r="N642" s="2" t="s">
        <v>4757</v>
      </c>
      <c r="O642" s="2" t="s">
        <v>4719</v>
      </c>
      <c r="P642" s="2" t="s">
        <v>4688</v>
      </c>
      <c r="Q642" s="2"/>
    </row>
    <row r="643" spans="1:17" x14ac:dyDescent="0.25">
      <c r="A643" s="2" t="s">
        <v>3149</v>
      </c>
      <c r="B643" s="2" t="s">
        <v>3150</v>
      </c>
      <c r="C643" s="3"/>
      <c r="D643" s="4">
        <v>0</v>
      </c>
      <c r="E643" s="4">
        <v>0</v>
      </c>
      <c r="F643" s="4">
        <v>0</v>
      </c>
      <c r="G643" s="4">
        <v>26.4</v>
      </c>
      <c r="H643" s="2" t="s">
        <v>2218</v>
      </c>
      <c r="I643" s="4">
        <v>13.2</v>
      </c>
      <c r="J643" s="2" t="b">
        <v>0</v>
      </c>
      <c r="K643" s="2" t="s">
        <v>4709</v>
      </c>
      <c r="L643" s="2" t="s">
        <v>10</v>
      </c>
      <c r="M643" s="2" t="s">
        <v>4774</v>
      </c>
      <c r="N643" s="2" t="s">
        <v>4762</v>
      </c>
      <c r="O643" s="2" t="s">
        <v>4689</v>
      </c>
      <c r="P643" s="2" t="s">
        <v>4688</v>
      </c>
      <c r="Q643" s="2"/>
    </row>
    <row r="644" spans="1:17" x14ac:dyDescent="0.25">
      <c r="A644" s="2" t="s">
        <v>2933</v>
      </c>
      <c r="B644" s="2" t="s">
        <v>2934</v>
      </c>
      <c r="C644" s="3"/>
      <c r="D644" s="4">
        <v>0</v>
      </c>
      <c r="E644" s="4">
        <v>0</v>
      </c>
      <c r="F644" s="4">
        <v>0</v>
      </c>
      <c r="G644" s="4">
        <v>44.8</v>
      </c>
      <c r="H644" s="2" t="s">
        <v>2232</v>
      </c>
      <c r="I644" s="4">
        <v>21</v>
      </c>
      <c r="J644" s="2" t="b">
        <v>0</v>
      </c>
      <c r="K644" s="2" t="s">
        <v>4709</v>
      </c>
      <c r="L644" s="2" t="s">
        <v>10</v>
      </c>
      <c r="M644" s="2" t="s">
        <v>4832</v>
      </c>
      <c r="N644" s="2" t="s">
        <v>4741</v>
      </c>
      <c r="O644" s="2" t="s">
        <v>4689</v>
      </c>
      <c r="P644" s="2" t="s">
        <v>4688</v>
      </c>
      <c r="Q644" s="2"/>
    </row>
    <row r="645" spans="1:17" x14ac:dyDescent="0.25">
      <c r="A645" s="2" t="s">
        <v>3910</v>
      </c>
      <c r="B645" s="2" t="s">
        <v>3911</v>
      </c>
      <c r="C645" s="3"/>
      <c r="D645" s="4">
        <v>0</v>
      </c>
      <c r="E645" s="4">
        <v>0</v>
      </c>
      <c r="F645" s="4">
        <v>0</v>
      </c>
      <c r="G645" s="4">
        <v>44.75</v>
      </c>
      <c r="H645" s="2" t="s">
        <v>3912</v>
      </c>
      <c r="I645" s="4">
        <v>20.5</v>
      </c>
      <c r="J645" s="2" t="b">
        <v>0</v>
      </c>
      <c r="K645" s="2" t="s">
        <v>4709</v>
      </c>
      <c r="L645" s="2" t="s">
        <v>10</v>
      </c>
      <c r="M645" s="2" t="s">
        <v>4887</v>
      </c>
      <c r="N645" s="2" t="s">
        <v>4741</v>
      </c>
      <c r="O645" s="2" t="s">
        <v>4689</v>
      </c>
      <c r="P645" s="2" t="s">
        <v>4688</v>
      </c>
      <c r="Q645" s="2"/>
    </row>
    <row r="646" spans="1:17" x14ac:dyDescent="0.25">
      <c r="A646" s="2" t="s">
        <v>3913</v>
      </c>
      <c r="B646" s="2" t="s">
        <v>3914</v>
      </c>
      <c r="C646" s="3"/>
      <c r="D646" s="4">
        <v>0</v>
      </c>
      <c r="E646" s="4">
        <v>0</v>
      </c>
      <c r="F646" s="4">
        <v>0</v>
      </c>
      <c r="G646" s="4">
        <v>40.85</v>
      </c>
      <c r="H646" s="2" t="s">
        <v>3912</v>
      </c>
      <c r="I646" s="4">
        <v>19</v>
      </c>
      <c r="J646" s="2" t="b">
        <v>0</v>
      </c>
      <c r="K646" s="2" t="s">
        <v>2308</v>
      </c>
      <c r="L646" s="2" t="s">
        <v>10</v>
      </c>
      <c r="M646" s="2" t="s">
        <v>4887</v>
      </c>
      <c r="N646" s="2" t="s">
        <v>4741</v>
      </c>
      <c r="O646" s="2" t="s">
        <v>2306</v>
      </c>
      <c r="P646" s="2" t="s">
        <v>4688</v>
      </c>
      <c r="Q646" s="2"/>
    </row>
    <row r="647" spans="1:17" x14ac:dyDescent="0.25">
      <c r="A647" s="2" t="s">
        <v>3915</v>
      </c>
      <c r="B647" s="2" t="s">
        <v>3916</v>
      </c>
      <c r="C647" s="3"/>
      <c r="D647" s="4">
        <v>0</v>
      </c>
      <c r="E647" s="4">
        <v>0</v>
      </c>
      <c r="F647" s="4">
        <v>0</v>
      </c>
      <c r="G647" s="4">
        <v>44.8</v>
      </c>
      <c r="H647" s="2" t="s">
        <v>3912</v>
      </c>
      <c r="I647" s="4">
        <v>20.5</v>
      </c>
      <c r="J647" s="2" t="b">
        <v>0</v>
      </c>
      <c r="K647" s="2" t="s">
        <v>4716</v>
      </c>
      <c r="L647" s="2" t="s">
        <v>10</v>
      </c>
      <c r="M647" s="2" t="s">
        <v>4887</v>
      </c>
      <c r="N647" s="2" t="s">
        <v>4741</v>
      </c>
      <c r="O647" s="2" t="s">
        <v>4719</v>
      </c>
      <c r="P647" s="2" t="s">
        <v>4688</v>
      </c>
      <c r="Q647" s="2"/>
    </row>
    <row r="648" spans="1:17" x14ac:dyDescent="0.25">
      <c r="A648" s="2" t="s">
        <v>2371</v>
      </c>
      <c r="B648" s="2" t="s">
        <v>2372</v>
      </c>
      <c r="C648" s="3"/>
      <c r="D648" s="4">
        <v>0</v>
      </c>
      <c r="E648" s="4">
        <v>0</v>
      </c>
      <c r="F648" s="4">
        <v>0</v>
      </c>
      <c r="G648" s="4">
        <v>26.4</v>
      </c>
      <c r="H648" s="2" t="s">
        <v>2370</v>
      </c>
      <c r="I648" s="4">
        <v>12.2</v>
      </c>
      <c r="J648" s="2" t="b">
        <v>0</v>
      </c>
      <c r="K648" s="2" t="s">
        <v>2308</v>
      </c>
      <c r="L648" s="2" t="s">
        <v>10</v>
      </c>
      <c r="M648" s="2" t="s">
        <v>4828</v>
      </c>
      <c r="N648" s="2" t="s">
        <v>4741</v>
      </c>
      <c r="O648" s="2" t="s">
        <v>2306</v>
      </c>
      <c r="P648" s="2" t="s">
        <v>4688</v>
      </c>
      <c r="Q648" s="2"/>
    </row>
    <row r="649" spans="1:17" x14ac:dyDescent="0.25">
      <c r="A649" s="2" t="s">
        <v>2368</v>
      </c>
      <c r="B649" s="2" t="s">
        <v>2369</v>
      </c>
      <c r="C649" s="3"/>
      <c r="D649" s="4">
        <v>0</v>
      </c>
      <c r="E649" s="4">
        <v>0</v>
      </c>
      <c r="F649" s="4">
        <v>0</v>
      </c>
      <c r="G649" s="4">
        <v>32.4</v>
      </c>
      <c r="H649" s="2" t="s">
        <v>2370</v>
      </c>
      <c r="I649" s="4">
        <v>15</v>
      </c>
      <c r="J649" s="2" t="b">
        <v>0</v>
      </c>
      <c r="K649" s="2" t="s">
        <v>4709</v>
      </c>
      <c r="L649" s="2" t="s">
        <v>10</v>
      </c>
      <c r="M649" s="2" t="s">
        <v>4828</v>
      </c>
      <c r="N649" s="2" t="s">
        <v>4741</v>
      </c>
      <c r="O649" s="2" t="s">
        <v>4689</v>
      </c>
      <c r="P649" s="2" t="s">
        <v>4688</v>
      </c>
      <c r="Q649" s="2"/>
    </row>
    <row r="650" spans="1:17" ht="142.5" x14ac:dyDescent="0.25">
      <c r="A650" s="2" t="s">
        <v>868</v>
      </c>
      <c r="B650" s="2" t="s">
        <v>869</v>
      </c>
      <c r="C650" s="3" t="s">
        <v>4888</v>
      </c>
      <c r="D650" s="4">
        <v>0</v>
      </c>
      <c r="E650" s="4">
        <v>0</v>
      </c>
      <c r="F650" s="4">
        <v>0</v>
      </c>
      <c r="G650" s="4">
        <v>59</v>
      </c>
      <c r="H650" s="2" t="s">
        <v>2244</v>
      </c>
      <c r="I650" s="4">
        <v>32.75</v>
      </c>
      <c r="J650" s="2" t="b">
        <v>1</v>
      </c>
      <c r="K650" s="2" t="s">
        <v>4805</v>
      </c>
      <c r="L650" s="2" t="s">
        <v>10</v>
      </c>
      <c r="M650" s="2" t="s">
        <v>4806</v>
      </c>
      <c r="N650" s="2" t="s">
        <v>4806</v>
      </c>
      <c r="O650" s="2"/>
      <c r="P650" s="2" t="s">
        <v>4688</v>
      </c>
      <c r="Q650" s="2" t="s">
        <v>5897</v>
      </c>
    </row>
    <row r="651" spans="1:17" ht="156.75" x14ac:dyDescent="0.25">
      <c r="A651" s="2" t="s">
        <v>876</v>
      </c>
      <c r="B651" s="2" t="s">
        <v>877</v>
      </c>
      <c r="C651" s="3" t="s">
        <v>4889</v>
      </c>
      <c r="D651" s="4">
        <v>0</v>
      </c>
      <c r="E651" s="4">
        <v>0</v>
      </c>
      <c r="F651" s="4">
        <v>0</v>
      </c>
      <c r="G651" s="4">
        <v>99</v>
      </c>
      <c r="H651" s="2" t="s">
        <v>2244</v>
      </c>
      <c r="I651" s="4">
        <v>53.9</v>
      </c>
      <c r="J651" s="2" t="b">
        <v>1</v>
      </c>
      <c r="K651" s="2" t="s">
        <v>4805</v>
      </c>
      <c r="L651" s="2" t="s">
        <v>10</v>
      </c>
      <c r="M651" s="2" t="s">
        <v>4806</v>
      </c>
      <c r="N651" s="2" t="s">
        <v>4806</v>
      </c>
      <c r="O651" s="2"/>
      <c r="P651" s="2" t="s">
        <v>4688</v>
      </c>
      <c r="Q651" s="2" t="s">
        <v>5898</v>
      </c>
    </row>
    <row r="652" spans="1:17" ht="142.5" x14ac:dyDescent="0.25">
      <c r="A652" s="2" t="s">
        <v>878</v>
      </c>
      <c r="B652" s="2" t="s">
        <v>879</v>
      </c>
      <c r="C652" s="3" t="s">
        <v>4890</v>
      </c>
      <c r="D652" s="4">
        <v>0</v>
      </c>
      <c r="E652" s="4">
        <v>0</v>
      </c>
      <c r="F652" s="4">
        <v>0</v>
      </c>
      <c r="G652" s="4">
        <v>99</v>
      </c>
      <c r="H652" s="2" t="s">
        <v>2244</v>
      </c>
      <c r="I652" s="4">
        <v>51.4</v>
      </c>
      <c r="J652" s="2" t="b">
        <v>1</v>
      </c>
      <c r="K652" s="2" t="s">
        <v>4805</v>
      </c>
      <c r="L652" s="2" t="s">
        <v>10</v>
      </c>
      <c r="M652" s="2" t="s">
        <v>4806</v>
      </c>
      <c r="N652" s="2" t="s">
        <v>4806</v>
      </c>
      <c r="O652" s="2" t="s">
        <v>2306</v>
      </c>
      <c r="P652" s="2" t="s">
        <v>4688</v>
      </c>
      <c r="Q652" s="2" t="s">
        <v>5899</v>
      </c>
    </row>
    <row r="653" spans="1:17" x14ac:dyDescent="0.25">
      <c r="A653" s="2" t="s">
        <v>3695</v>
      </c>
      <c r="B653" s="2" t="s">
        <v>3696</v>
      </c>
      <c r="C653" s="3"/>
      <c r="D653" s="4">
        <v>0</v>
      </c>
      <c r="E653" s="4">
        <v>0</v>
      </c>
      <c r="F653" s="4">
        <v>0</v>
      </c>
      <c r="G653" s="4">
        <v>20.45</v>
      </c>
      <c r="H653" s="2" t="s">
        <v>2223</v>
      </c>
      <c r="I653" s="4">
        <v>9.4499999999999993</v>
      </c>
      <c r="J653" s="2" t="b">
        <v>0</v>
      </c>
      <c r="K653" s="2" t="s">
        <v>2308</v>
      </c>
      <c r="L653" s="2" t="s">
        <v>10</v>
      </c>
      <c r="M653" s="2" t="s">
        <v>4750</v>
      </c>
      <c r="N653" s="2" t="s">
        <v>4741</v>
      </c>
      <c r="O653" s="2" t="s">
        <v>2306</v>
      </c>
      <c r="P653" s="2" t="s">
        <v>2303</v>
      </c>
      <c r="Q653" s="2"/>
    </row>
    <row r="654" spans="1:17" x14ac:dyDescent="0.25">
      <c r="A654" s="2" t="s">
        <v>472</v>
      </c>
      <c r="B654" s="2" t="s">
        <v>473</v>
      </c>
      <c r="C654" s="3"/>
      <c r="D654" s="4">
        <v>0</v>
      </c>
      <c r="E654" s="4">
        <v>1</v>
      </c>
      <c r="F654" s="4">
        <v>1</v>
      </c>
      <c r="G654" s="4">
        <v>0.3</v>
      </c>
      <c r="H654" s="2" t="s">
        <v>2241</v>
      </c>
      <c r="I654" s="4">
        <v>0</v>
      </c>
      <c r="J654" s="2" t="b">
        <v>1</v>
      </c>
      <c r="K654" s="2" t="s">
        <v>4691</v>
      </c>
      <c r="L654" s="2" t="s">
        <v>10</v>
      </c>
      <c r="M654" s="2"/>
      <c r="N654" s="2" t="s">
        <v>4855</v>
      </c>
      <c r="O654" s="2"/>
      <c r="P654" s="2"/>
      <c r="Q654" s="2"/>
    </row>
    <row r="655" spans="1:17" x14ac:dyDescent="0.25">
      <c r="A655" s="2" t="s">
        <v>2818</v>
      </c>
      <c r="B655" s="2" t="s">
        <v>2819</v>
      </c>
      <c r="C655" s="3"/>
      <c r="D655" s="4">
        <v>0</v>
      </c>
      <c r="E655" s="4">
        <v>0</v>
      </c>
      <c r="F655" s="4">
        <v>0</v>
      </c>
      <c r="G655" s="4">
        <v>0.4</v>
      </c>
      <c r="H655" s="2"/>
      <c r="I655" s="4">
        <v>0</v>
      </c>
      <c r="J655" s="2" t="b">
        <v>0</v>
      </c>
      <c r="K655" s="2" t="s">
        <v>4691</v>
      </c>
      <c r="L655" s="2" t="s">
        <v>10</v>
      </c>
      <c r="M655" s="2"/>
      <c r="N655" s="2" t="s">
        <v>4855</v>
      </c>
      <c r="O655" s="2"/>
      <c r="P655" s="2"/>
      <c r="Q655" s="2"/>
    </row>
    <row r="656" spans="1:17" x14ac:dyDescent="0.25">
      <c r="A656" s="2" t="s">
        <v>474</v>
      </c>
      <c r="B656" s="2" t="s">
        <v>475</v>
      </c>
      <c r="C656" s="3"/>
      <c r="D656" s="4">
        <v>0</v>
      </c>
      <c r="E656" s="4">
        <v>9</v>
      </c>
      <c r="F656" s="4">
        <v>9</v>
      </c>
      <c r="G656" s="4">
        <v>0.8</v>
      </c>
      <c r="H656" s="2" t="s">
        <v>2241</v>
      </c>
      <c r="I656" s="4">
        <v>0</v>
      </c>
      <c r="J656" s="2" t="b">
        <v>1</v>
      </c>
      <c r="K656" s="2" t="s">
        <v>4691</v>
      </c>
      <c r="L656" s="2" t="s">
        <v>10</v>
      </c>
      <c r="M656" s="2"/>
      <c r="N656" s="2" t="s">
        <v>4855</v>
      </c>
      <c r="O656" s="2"/>
      <c r="P656" s="2"/>
      <c r="Q656" s="2"/>
    </row>
    <row r="657" spans="1:17" x14ac:dyDescent="0.25">
      <c r="A657" s="2" t="s">
        <v>2820</v>
      </c>
      <c r="B657" s="2" t="s">
        <v>2821</v>
      </c>
      <c r="C657" s="3"/>
      <c r="D657" s="4">
        <v>0</v>
      </c>
      <c r="E657" s="4">
        <v>0</v>
      </c>
      <c r="F657" s="4">
        <v>0</v>
      </c>
      <c r="G657" s="4">
        <v>1.8</v>
      </c>
      <c r="H657" s="2"/>
      <c r="I657" s="4">
        <v>0</v>
      </c>
      <c r="J657" s="2" t="b">
        <v>0</v>
      </c>
      <c r="K657" s="2" t="s">
        <v>4691</v>
      </c>
      <c r="L657" s="2" t="s">
        <v>10</v>
      </c>
      <c r="M657" s="2"/>
      <c r="N657" s="2" t="s">
        <v>4855</v>
      </c>
      <c r="O657" s="2"/>
      <c r="P657" s="2"/>
      <c r="Q657" s="2"/>
    </row>
    <row r="658" spans="1:17" x14ac:dyDescent="0.25">
      <c r="A658" s="2" t="s">
        <v>2816</v>
      </c>
      <c r="B658" s="2" t="s">
        <v>2817</v>
      </c>
      <c r="C658" s="3"/>
      <c r="D658" s="4">
        <v>0</v>
      </c>
      <c r="E658" s="4">
        <v>0</v>
      </c>
      <c r="F658" s="4">
        <v>0</v>
      </c>
      <c r="G658" s="4">
        <v>0.5</v>
      </c>
      <c r="H658" s="2"/>
      <c r="I658" s="4">
        <v>0</v>
      </c>
      <c r="J658" s="2" t="b">
        <v>0</v>
      </c>
      <c r="K658" s="2" t="s">
        <v>4691</v>
      </c>
      <c r="L658" s="2" t="s">
        <v>10</v>
      </c>
      <c r="M658" s="2"/>
      <c r="N658" s="2" t="s">
        <v>4855</v>
      </c>
      <c r="O658" s="2"/>
      <c r="P658" s="2"/>
      <c r="Q658" s="2"/>
    </row>
    <row r="659" spans="1:17" ht="228" x14ac:dyDescent="0.25">
      <c r="A659" s="2" t="s">
        <v>1548</v>
      </c>
      <c r="B659" s="2" t="s">
        <v>1549</v>
      </c>
      <c r="C659" s="3" t="s">
        <v>5383</v>
      </c>
      <c r="D659" s="4">
        <v>0</v>
      </c>
      <c r="E659" s="4">
        <v>15</v>
      </c>
      <c r="F659" s="4">
        <v>15</v>
      </c>
      <c r="G659" s="4">
        <v>10.199999999999999</v>
      </c>
      <c r="H659" s="2" t="s">
        <v>2237</v>
      </c>
      <c r="I659" s="4">
        <v>4.7083000000000004</v>
      </c>
      <c r="J659" s="2" t="b">
        <v>1</v>
      </c>
      <c r="K659" s="2" t="s">
        <v>4716</v>
      </c>
      <c r="L659" s="2" t="s">
        <v>10</v>
      </c>
      <c r="M659" s="2" t="s">
        <v>4860</v>
      </c>
      <c r="N659" s="2" t="s">
        <v>4743</v>
      </c>
      <c r="O659" s="2" t="s">
        <v>4719</v>
      </c>
      <c r="P659" s="2" t="s">
        <v>4688</v>
      </c>
      <c r="Q659" s="2" t="s">
        <v>5800</v>
      </c>
    </row>
    <row r="660" spans="1:17" x14ac:dyDescent="0.25">
      <c r="A660" s="2" t="s">
        <v>2073</v>
      </c>
      <c r="B660" s="2" t="s">
        <v>2074</v>
      </c>
      <c r="C660" s="3"/>
      <c r="D660" s="4">
        <v>0</v>
      </c>
      <c r="E660" s="4">
        <v>0</v>
      </c>
      <c r="F660" s="4">
        <v>0</v>
      </c>
      <c r="G660" s="4">
        <v>42.9</v>
      </c>
      <c r="H660" s="2" t="s">
        <v>469</v>
      </c>
      <c r="I660" s="4">
        <v>20.401700000000002</v>
      </c>
      <c r="J660" s="2" t="b">
        <v>1</v>
      </c>
      <c r="K660" s="2" t="s">
        <v>4693</v>
      </c>
      <c r="L660" s="2" t="s">
        <v>10</v>
      </c>
      <c r="M660" s="2"/>
      <c r="N660" s="2" t="s">
        <v>4698</v>
      </c>
      <c r="O660" s="2"/>
      <c r="P660" s="2" t="s">
        <v>4696</v>
      </c>
      <c r="Q660" s="2"/>
    </row>
    <row r="661" spans="1:17" x14ac:dyDescent="0.25">
      <c r="A661" s="2" t="s">
        <v>4550</v>
      </c>
      <c r="B661" s="2" t="s">
        <v>4551</v>
      </c>
      <c r="C661" s="3"/>
      <c r="D661" s="4">
        <v>0</v>
      </c>
      <c r="E661" s="4">
        <v>0</v>
      </c>
      <c r="F661" s="4">
        <v>0</v>
      </c>
      <c r="G661" s="4">
        <v>51.35</v>
      </c>
      <c r="H661" s="2" t="s">
        <v>469</v>
      </c>
      <c r="I661" s="4">
        <v>24.846</v>
      </c>
      <c r="J661" s="2" t="b">
        <v>0</v>
      </c>
      <c r="K661" s="2" t="s">
        <v>4693</v>
      </c>
      <c r="L661" s="2" t="s">
        <v>10</v>
      </c>
      <c r="M661" s="2"/>
      <c r="N661" s="2" t="s">
        <v>4698</v>
      </c>
      <c r="O661" s="2"/>
      <c r="P661" s="2"/>
      <c r="Q661" s="2"/>
    </row>
    <row r="662" spans="1:17" x14ac:dyDescent="0.25">
      <c r="A662" s="2" t="s">
        <v>2071</v>
      </c>
      <c r="B662" s="2" t="s">
        <v>2072</v>
      </c>
      <c r="C662" s="3"/>
      <c r="D662" s="4">
        <v>0</v>
      </c>
      <c r="E662" s="4">
        <v>0</v>
      </c>
      <c r="F662" s="4">
        <v>0</v>
      </c>
      <c r="G662" s="4">
        <v>63.75</v>
      </c>
      <c r="H662" s="2" t="s">
        <v>469</v>
      </c>
      <c r="I662" s="4">
        <v>31.734999999999999</v>
      </c>
      <c r="J662" s="2" t="b">
        <v>1</v>
      </c>
      <c r="K662" s="2" t="s">
        <v>4693</v>
      </c>
      <c r="L662" s="2" t="s">
        <v>10</v>
      </c>
      <c r="M662" s="2"/>
      <c r="N662" s="2" t="s">
        <v>4698</v>
      </c>
      <c r="O662" s="2"/>
      <c r="P662" s="2" t="s">
        <v>4696</v>
      </c>
      <c r="Q662" s="2"/>
    </row>
    <row r="663" spans="1:17" x14ac:dyDescent="0.25">
      <c r="A663" s="2" t="s">
        <v>4548</v>
      </c>
      <c r="B663" s="2" t="s">
        <v>4549</v>
      </c>
      <c r="C663" s="3"/>
      <c r="D663" s="4">
        <v>0</v>
      </c>
      <c r="E663" s="4">
        <v>0</v>
      </c>
      <c r="F663" s="4">
        <v>0</v>
      </c>
      <c r="G663" s="4">
        <v>163.95</v>
      </c>
      <c r="H663" s="2" t="s">
        <v>469</v>
      </c>
      <c r="I663" s="4">
        <v>81.956999999999994</v>
      </c>
      <c r="J663" s="2" t="b">
        <v>0</v>
      </c>
      <c r="K663" s="2" t="s">
        <v>4693</v>
      </c>
      <c r="L663" s="2" t="s">
        <v>10</v>
      </c>
      <c r="M663" s="2"/>
      <c r="N663" s="2" t="s">
        <v>4698</v>
      </c>
      <c r="O663" s="2"/>
      <c r="P663" s="2"/>
      <c r="Q663" s="2"/>
    </row>
    <row r="664" spans="1:17" x14ac:dyDescent="0.25">
      <c r="A664" s="2" t="s">
        <v>4544</v>
      </c>
      <c r="B664" s="2" t="s">
        <v>4545</v>
      </c>
      <c r="C664" s="3"/>
      <c r="D664" s="4">
        <v>0</v>
      </c>
      <c r="E664" s="4">
        <v>0</v>
      </c>
      <c r="F664" s="4">
        <v>0</v>
      </c>
      <c r="G664" s="4">
        <v>63.6</v>
      </c>
      <c r="H664" s="2" t="s">
        <v>469</v>
      </c>
      <c r="I664" s="4">
        <v>29.445</v>
      </c>
      <c r="J664" s="2" t="b">
        <v>0</v>
      </c>
      <c r="K664" s="2" t="s">
        <v>4693</v>
      </c>
      <c r="L664" s="2" t="s">
        <v>10</v>
      </c>
      <c r="M664" s="2"/>
      <c r="N664" s="2" t="s">
        <v>4698</v>
      </c>
      <c r="O664" s="2"/>
      <c r="P664" s="2"/>
      <c r="Q664" s="2"/>
    </row>
    <row r="665" spans="1:17" ht="228" x14ac:dyDescent="0.25">
      <c r="A665" s="2" t="s">
        <v>1153</v>
      </c>
      <c r="B665" s="2" t="s">
        <v>1154</v>
      </c>
      <c r="C665" s="3" t="s">
        <v>5310</v>
      </c>
      <c r="D665" s="4">
        <v>0</v>
      </c>
      <c r="E665" s="4">
        <v>4</v>
      </c>
      <c r="F665" s="4">
        <v>4</v>
      </c>
      <c r="G665" s="4">
        <v>46.9</v>
      </c>
      <c r="H665" s="2" t="s">
        <v>469</v>
      </c>
      <c r="I665" s="4">
        <v>23.44</v>
      </c>
      <c r="J665" s="2" t="b">
        <v>1</v>
      </c>
      <c r="K665" s="2" t="s">
        <v>4693</v>
      </c>
      <c r="L665" s="2" t="s">
        <v>10</v>
      </c>
      <c r="M665" s="2"/>
      <c r="N665" s="2" t="s">
        <v>4702</v>
      </c>
      <c r="O665" s="2"/>
      <c r="P665" s="2" t="s">
        <v>4696</v>
      </c>
      <c r="Q665" s="2" t="s">
        <v>5910</v>
      </c>
    </row>
    <row r="666" spans="1:17" ht="213.75" x14ac:dyDescent="0.25">
      <c r="A666" s="2" t="s">
        <v>1552</v>
      </c>
      <c r="B666" s="2" t="s">
        <v>1553</v>
      </c>
      <c r="C666" s="3" t="s">
        <v>5384</v>
      </c>
      <c r="D666" s="4">
        <v>0</v>
      </c>
      <c r="E666" s="4">
        <v>6</v>
      </c>
      <c r="F666" s="4">
        <v>6</v>
      </c>
      <c r="G666" s="4">
        <v>44.95</v>
      </c>
      <c r="H666" s="2" t="s">
        <v>469</v>
      </c>
      <c r="I666" s="4">
        <v>22.458300000000001</v>
      </c>
      <c r="J666" s="2" t="b">
        <v>1</v>
      </c>
      <c r="K666" s="2" t="s">
        <v>4693</v>
      </c>
      <c r="L666" s="2" t="s">
        <v>10</v>
      </c>
      <c r="M666" s="2"/>
      <c r="N666" s="2" t="s">
        <v>4702</v>
      </c>
      <c r="O666" s="2"/>
      <c r="P666" s="2"/>
      <c r="Q666" s="2" t="s">
        <v>5911</v>
      </c>
    </row>
    <row r="667" spans="1:17" ht="228" x14ac:dyDescent="0.25">
      <c r="A667" s="2" t="s">
        <v>1095</v>
      </c>
      <c r="B667" s="2" t="s">
        <v>1096</v>
      </c>
      <c r="C667" s="3" t="s">
        <v>5297</v>
      </c>
      <c r="D667" s="4">
        <v>0</v>
      </c>
      <c r="E667" s="4">
        <v>4</v>
      </c>
      <c r="F667" s="4">
        <v>4</v>
      </c>
      <c r="G667" s="4">
        <v>14.7</v>
      </c>
      <c r="H667" s="2" t="s">
        <v>469</v>
      </c>
      <c r="I667" s="4">
        <v>7.3259999999999996</v>
      </c>
      <c r="J667" s="2" t="b">
        <v>1</v>
      </c>
      <c r="K667" s="2" t="s">
        <v>4693</v>
      </c>
      <c r="L667" s="2" t="s">
        <v>10</v>
      </c>
      <c r="M667" s="2"/>
      <c r="N667" s="2" t="s">
        <v>4701</v>
      </c>
      <c r="O667" s="2"/>
      <c r="P667" s="2" t="s">
        <v>4695</v>
      </c>
      <c r="Q667" s="2" t="s">
        <v>5751</v>
      </c>
    </row>
    <row r="668" spans="1:17" ht="242.25" x14ac:dyDescent="0.25">
      <c r="A668" s="2" t="s">
        <v>1097</v>
      </c>
      <c r="B668" s="2" t="s">
        <v>1098</v>
      </c>
      <c r="C668" s="3" t="s">
        <v>5298</v>
      </c>
      <c r="D668" s="4">
        <v>0</v>
      </c>
      <c r="E668" s="4">
        <v>4</v>
      </c>
      <c r="F668" s="4">
        <v>4</v>
      </c>
      <c r="G668" s="4">
        <v>14.7</v>
      </c>
      <c r="H668" s="2" t="s">
        <v>469</v>
      </c>
      <c r="I668" s="4">
        <v>7.3259999999999996</v>
      </c>
      <c r="J668" s="2" t="b">
        <v>1</v>
      </c>
      <c r="K668" s="2" t="s">
        <v>4693</v>
      </c>
      <c r="L668" s="2" t="s">
        <v>10</v>
      </c>
      <c r="M668" s="2"/>
      <c r="N668" s="2" t="s">
        <v>4701</v>
      </c>
      <c r="O668" s="2"/>
      <c r="P668" s="2" t="s">
        <v>4695</v>
      </c>
      <c r="Q668" s="2" t="s">
        <v>5752</v>
      </c>
    </row>
    <row r="669" spans="1:17" ht="256.5" x14ac:dyDescent="0.25">
      <c r="A669" s="2" t="s">
        <v>1766</v>
      </c>
      <c r="B669" s="2" t="s">
        <v>6481</v>
      </c>
      <c r="C669" s="3" t="s">
        <v>5430</v>
      </c>
      <c r="D669" s="4">
        <v>0</v>
      </c>
      <c r="E669" s="4">
        <v>0</v>
      </c>
      <c r="F669" s="4">
        <v>0</v>
      </c>
      <c r="G669" s="4">
        <v>38</v>
      </c>
      <c r="H669" s="2" t="s">
        <v>469</v>
      </c>
      <c r="I669" s="4">
        <v>19</v>
      </c>
      <c r="J669" s="2" t="b">
        <v>0</v>
      </c>
      <c r="K669" s="2" t="s">
        <v>4693</v>
      </c>
      <c r="L669" s="2" t="s">
        <v>10</v>
      </c>
      <c r="M669" s="2"/>
      <c r="N669" s="2" t="s">
        <v>4703</v>
      </c>
      <c r="O669" s="2"/>
      <c r="P669" s="2" t="s">
        <v>4696</v>
      </c>
      <c r="Q669" s="2" t="s">
        <v>5881</v>
      </c>
    </row>
    <row r="670" spans="1:17" ht="270.75" x14ac:dyDescent="0.25">
      <c r="A670" s="2" t="s">
        <v>1764</v>
      </c>
      <c r="B670" s="2" t="s">
        <v>1765</v>
      </c>
      <c r="C670" s="3" t="s">
        <v>5429</v>
      </c>
      <c r="D670" s="4">
        <v>0</v>
      </c>
      <c r="E670" s="4">
        <v>4</v>
      </c>
      <c r="F670" s="4">
        <v>4</v>
      </c>
      <c r="G670" s="4">
        <v>32.700000000000003</v>
      </c>
      <c r="H670" s="2" t="s">
        <v>469</v>
      </c>
      <c r="I670" s="4">
        <v>16.350000000000001</v>
      </c>
      <c r="J670" s="2" t="b">
        <v>1</v>
      </c>
      <c r="K670" s="2" t="s">
        <v>4693</v>
      </c>
      <c r="L670" s="2" t="s">
        <v>10</v>
      </c>
      <c r="M670" s="2"/>
      <c r="N670" s="2" t="s">
        <v>4703</v>
      </c>
      <c r="O670" s="2"/>
      <c r="P670" s="2" t="s">
        <v>4695</v>
      </c>
      <c r="Q670" s="2" t="s">
        <v>5882</v>
      </c>
    </row>
    <row r="671" spans="1:17" ht="199.5" x14ac:dyDescent="0.25">
      <c r="A671" s="2" t="s">
        <v>1429</v>
      </c>
      <c r="B671" s="2" t="s">
        <v>1430</v>
      </c>
      <c r="C671" s="3" t="s">
        <v>5364</v>
      </c>
      <c r="D671" s="4">
        <v>0</v>
      </c>
      <c r="E671" s="4">
        <v>6</v>
      </c>
      <c r="F671" s="4">
        <v>6</v>
      </c>
      <c r="G671" s="4">
        <v>34.299999999999997</v>
      </c>
      <c r="H671" s="2" t="s">
        <v>469</v>
      </c>
      <c r="I671" s="4">
        <v>17.14</v>
      </c>
      <c r="J671" s="2" t="b">
        <v>1</v>
      </c>
      <c r="K671" s="2" t="s">
        <v>4693</v>
      </c>
      <c r="L671" s="2" t="s">
        <v>10</v>
      </c>
      <c r="M671" s="2"/>
      <c r="N671" s="2" t="s">
        <v>4694</v>
      </c>
      <c r="O671" s="2"/>
      <c r="P671" s="2" t="s">
        <v>4696</v>
      </c>
      <c r="Q671" s="2" t="s">
        <v>5753</v>
      </c>
    </row>
    <row r="672" spans="1:17" x14ac:dyDescent="0.25">
      <c r="A672" s="2" t="s">
        <v>1863</v>
      </c>
      <c r="B672" s="2" t="s">
        <v>1864</v>
      </c>
      <c r="C672" s="3"/>
      <c r="D672" s="4">
        <v>0</v>
      </c>
      <c r="E672" s="4">
        <v>6</v>
      </c>
      <c r="F672" s="4">
        <v>6</v>
      </c>
      <c r="G672" s="4">
        <v>9.5</v>
      </c>
      <c r="H672" s="2" t="s">
        <v>469</v>
      </c>
      <c r="I672" s="4">
        <v>4.76</v>
      </c>
      <c r="J672" s="2" t="b">
        <v>1</v>
      </c>
      <c r="K672" s="2" t="s">
        <v>4686</v>
      </c>
      <c r="L672" s="2" t="s">
        <v>27</v>
      </c>
      <c r="M672" s="2"/>
      <c r="N672" s="2"/>
      <c r="O672" s="2"/>
      <c r="P672" s="2"/>
      <c r="Q672" s="2"/>
    </row>
    <row r="673" spans="1:17" x14ac:dyDescent="0.25">
      <c r="A673" s="2" t="s">
        <v>2584</v>
      </c>
      <c r="B673" s="2" t="s">
        <v>2585</v>
      </c>
      <c r="C673" s="3"/>
      <c r="D673" s="4">
        <v>0</v>
      </c>
      <c r="E673" s="4">
        <v>0</v>
      </c>
      <c r="F673" s="4">
        <v>0</v>
      </c>
      <c r="G673" s="4">
        <v>41.9</v>
      </c>
      <c r="H673" s="2" t="s">
        <v>2224</v>
      </c>
      <c r="I673" s="4">
        <v>18.399999999999999</v>
      </c>
      <c r="J673" s="2" t="b">
        <v>0</v>
      </c>
      <c r="K673" s="2" t="s">
        <v>2301</v>
      </c>
      <c r="L673" s="2" t="s">
        <v>10</v>
      </c>
      <c r="M673" s="2" t="s">
        <v>4749</v>
      </c>
      <c r="N673" s="2" t="s">
        <v>4745</v>
      </c>
      <c r="O673" s="2" t="s">
        <v>4689</v>
      </c>
      <c r="P673" s="2"/>
      <c r="Q673" s="2"/>
    </row>
    <row r="674" spans="1:17" x14ac:dyDescent="0.25">
      <c r="A674" s="2" t="s">
        <v>2968</v>
      </c>
      <c r="B674" s="2" t="s">
        <v>2969</v>
      </c>
      <c r="C674" s="3"/>
      <c r="D674" s="4">
        <v>0</v>
      </c>
      <c r="E674" s="4">
        <v>0</v>
      </c>
      <c r="F674" s="4">
        <v>0</v>
      </c>
      <c r="G674" s="4">
        <v>11.3</v>
      </c>
      <c r="H674" s="2" t="s">
        <v>2218</v>
      </c>
      <c r="I674" s="4">
        <v>6.53</v>
      </c>
      <c r="J674" s="2" t="b">
        <v>0</v>
      </c>
      <c r="K674" s="2" t="s">
        <v>2308</v>
      </c>
      <c r="L674" s="2" t="s">
        <v>10</v>
      </c>
      <c r="M674" s="2" t="s">
        <v>4740</v>
      </c>
      <c r="N674" s="2" t="s">
        <v>4741</v>
      </c>
      <c r="O674" s="2" t="s">
        <v>2306</v>
      </c>
      <c r="P674" s="2" t="s">
        <v>4688</v>
      </c>
      <c r="Q674" s="2"/>
    </row>
    <row r="675" spans="1:17" x14ac:dyDescent="0.25">
      <c r="A675" s="2" t="s">
        <v>2409</v>
      </c>
      <c r="B675" s="2" t="s">
        <v>2410</v>
      </c>
      <c r="C675" s="3"/>
      <c r="D675" s="4">
        <v>0</v>
      </c>
      <c r="E675" s="4">
        <v>0</v>
      </c>
      <c r="F675" s="4">
        <v>0</v>
      </c>
      <c r="G675" s="4">
        <v>6.65</v>
      </c>
      <c r="H675" s="2" t="s">
        <v>2218</v>
      </c>
      <c r="I675" s="4">
        <v>3.08</v>
      </c>
      <c r="J675" s="2" t="b">
        <v>0</v>
      </c>
      <c r="K675" s="2" t="s">
        <v>2308</v>
      </c>
      <c r="L675" s="2" t="s">
        <v>10</v>
      </c>
      <c r="M675" s="2"/>
      <c r="N675" s="2" t="s">
        <v>4819</v>
      </c>
      <c r="O675" s="2" t="s">
        <v>2306</v>
      </c>
      <c r="P675" s="2" t="s">
        <v>4688</v>
      </c>
      <c r="Q675" s="2"/>
    </row>
    <row r="676" spans="1:17" x14ac:dyDescent="0.25">
      <c r="A676" s="2" t="s">
        <v>2411</v>
      </c>
      <c r="B676" s="2" t="s">
        <v>2412</v>
      </c>
      <c r="C676" s="3"/>
      <c r="D676" s="4">
        <v>0</v>
      </c>
      <c r="E676" s="4">
        <v>0</v>
      </c>
      <c r="F676" s="4">
        <v>0</v>
      </c>
      <c r="G676" s="4">
        <v>5</v>
      </c>
      <c r="H676" s="2" t="s">
        <v>2218</v>
      </c>
      <c r="I676" s="4">
        <v>2.3199999999999998</v>
      </c>
      <c r="J676" s="2" t="b">
        <v>0</v>
      </c>
      <c r="K676" s="2" t="s">
        <v>2308</v>
      </c>
      <c r="L676" s="2" t="s">
        <v>10</v>
      </c>
      <c r="M676" s="2"/>
      <c r="N676" s="2" t="s">
        <v>4819</v>
      </c>
      <c r="O676" s="2" t="s">
        <v>2306</v>
      </c>
      <c r="P676" s="2" t="s">
        <v>4833</v>
      </c>
      <c r="Q676" s="2"/>
    </row>
    <row r="677" spans="1:17" ht="199.5" x14ac:dyDescent="0.25">
      <c r="A677" s="2" t="s">
        <v>1332</v>
      </c>
      <c r="B677" s="2" t="s">
        <v>1333</v>
      </c>
      <c r="C677" s="3" t="s">
        <v>3698</v>
      </c>
      <c r="D677" s="4">
        <v>12</v>
      </c>
      <c r="E677" s="4">
        <v>35</v>
      </c>
      <c r="F677" s="4">
        <v>23</v>
      </c>
      <c r="G677" s="4">
        <v>7.35</v>
      </c>
      <c r="H677" s="2" t="s">
        <v>2223</v>
      </c>
      <c r="I677" s="4">
        <v>3.4</v>
      </c>
      <c r="J677" s="2" t="b">
        <v>1</v>
      </c>
      <c r="K677" s="2" t="s">
        <v>4716</v>
      </c>
      <c r="L677" s="2" t="s">
        <v>10</v>
      </c>
      <c r="M677" s="2" t="s">
        <v>4750</v>
      </c>
      <c r="N677" s="2" t="s">
        <v>4741</v>
      </c>
      <c r="O677" s="2" t="s">
        <v>4719</v>
      </c>
      <c r="P677" s="2" t="s">
        <v>4688</v>
      </c>
      <c r="Q677" s="2" t="s">
        <v>5691</v>
      </c>
    </row>
    <row r="678" spans="1:17" x14ac:dyDescent="0.25">
      <c r="A678" s="2" t="s">
        <v>3040</v>
      </c>
      <c r="B678" s="2" t="s">
        <v>3041</v>
      </c>
      <c r="C678" s="3"/>
      <c r="D678" s="4">
        <v>0</v>
      </c>
      <c r="E678" s="4">
        <v>0</v>
      </c>
      <c r="F678" s="4">
        <v>0</v>
      </c>
      <c r="G678" s="4">
        <v>8.9</v>
      </c>
      <c r="H678" s="2" t="s">
        <v>2978</v>
      </c>
      <c r="I678" s="4">
        <v>3.9</v>
      </c>
      <c r="J678" s="2" t="b">
        <v>0</v>
      </c>
      <c r="K678" s="2" t="s">
        <v>2308</v>
      </c>
      <c r="L678" s="2" t="s">
        <v>10</v>
      </c>
      <c r="M678" s="2" t="s">
        <v>4740</v>
      </c>
      <c r="N678" s="2" t="s">
        <v>4741</v>
      </c>
      <c r="O678" s="2" t="s">
        <v>2306</v>
      </c>
      <c r="P678" s="2" t="s">
        <v>4688</v>
      </c>
      <c r="Q678" s="2"/>
    </row>
    <row r="679" spans="1:17" x14ac:dyDescent="0.25">
      <c r="A679" s="2" t="s">
        <v>958</v>
      </c>
      <c r="B679" s="2" t="s">
        <v>959</v>
      </c>
      <c r="C679" s="3"/>
      <c r="D679" s="4">
        <v>0</v>
      </c>
      <c r="E679" s="4">
        <v>0</v>
      </c>
      <c r="F679" s="4">
        <v>0</v>
      </c>
      <c r="G679" s="4">
        <v>15</v>
      </c>
      <c r="H679" s="2" t="s">
        <v>2241</v>
      </c>
      <c r="I679" s="4">
        <v>0</v>
      </c>
      <c r="J679" s="2" t="b">
        <v>1</v>
      </c>
      <c r="K679" s="2" t="s">
        <v>4691</v>
      </c>
      <c r="L679" s="2" t="s">
        <v>10</v>
      </c>
      <c r="M679" s="2"/>
      <c r="N679" s="2"/>
      <c r="O679" s="2"/>
      <c r="P679" s="2"/>
      <c r="Q679" s="2"/>
    </row>
    <row r="680" spans="1:17" ht="213.75" x14ac:dyDescent="0.25">
      <c r="A680" s="2" t="s">
        <v>1855</v>
      </c>
      <c r="B680" s="2" t="s">
        <v>1856</v>
      </c>
      <c r="C680" s="3" t="s">
        <v>4891</v>
      </c>
      <c r="D680" s="4">
        <v>0</v>
      </c>
      <c r="E680" s="4">
        <v>8</v>
      </c>
      <c r="F680" s="4">
        <v>8</v>
      </c>
      <c r="G680" s="4">
        <v>30.25</v>
      </c>
      <c r="H680" s="2" t="s">
        <v>2219</v>
      </c>
      <c r="I680" s="4">
        <v>14</v>
      </c>
      <c r="J680" s="2" t="b">
        <v>1</v>
      </c>
      <c r="K680" s="2" t="s">
        <v>4709</v>
      </c>
      <c r="L680" s="2" t="s">
        <v>10</v>
      </c>
      <c r="M680" s="2" t="s">
        <v>4801</v>
      </c>
      <c r="N680" s="2" t="s">
        <v>4762</v>
      </c>
      <c r="O680" s="2" t="s">
        <v>4689</v>
      </c>
      <c r="P680" s="2" t="s">
        <v>4688</v>
      </c>
      <c r="Q680" s="2" t="s">
        <v>5660</v>
      </c>
    </row>
    <row r="681" spans="1:17" ht="213.75" x14ac:dyDescent="0.25">
      <c r="A681" s="2" t="s">
        <v>932</v>
      </c>
      <c r="B681" s="2" t="s">
        <v>933</v>
      </c>
      <c r="C681" s="3" t="s">
        <v>4892</v>
      </c>
      <c r="D681" s="4">
        <v>0</v>
      </c>
      <c r="E681" s="4">
        <v>9</v>
      </c>
      <c r="F681" s="4">
        <v>9</v>
      </c>
      <c r="G681" s="4">
        <v>25.5</v>
      </c>
      <c r="H681" s="2" t="s">
        <v>2219</v>
      </c>
      <c r="I681" s="4">
        <v>11.8</v>
      </c>
      <c r="J681" s="2" t="b">
        <v>1</v>
      </c>
      <c r="K681" s="2" t="s">
        <v>4716</v>
      </c>
      <c r="L681" s="2" t="s">
        <v>10</v>
      </c>
      <c r="M681" s="2" t="s">
        <v>4871</v>
      </c>
      <c r="N681" s="2" t="s">
        <v>4762</v>
      </c>
      <c r="O681" s="2" t="s">
        <v>4719</v>
      </c>
      <c r="P681" s="2" t="s">
        <v>4688</v>
      </c>
      <c r="Q681" s="2" t="s">
        <v>5661</v>
      </c>
    </row>
    <row r="682" spans="1:17" ht="213.75" x14ac:dyDescent="0.25">
      <c r="A682" s="2" t="s">
        <v>2075</v>
      </c>
      <c r="B682" s="2" t="s">
        <v>2076</v>
      </c>
      <c r="C682" s="3" t="s">
        <v>5479</v>
      </c>
      <c r="D682" s="4">
        <v>0</v>
      </c>
      <c r="E682" s="4">
        <v>3</v>
      </c>
      <c r="F682" s="4">
        <v>3</v>
      </c>
      <c r="G682" s="4">
        <v>59</v>
      </c>
      <c r="H682" s="2" t="s">
        <v>2219</v>
      </c>
      <c r="I682" s="4">
        <v>29.5</v>
      </c>
      <c r="J682" s="2" t="b">
        <v>1</v>
      </c>
      <c r="K682" s="2" t="s">
        <v>4693</v>
      </c>
      <c r="L682" s="2" t="s">
        <v>10</v>
      </c>
      <c r="M682" s="2"/>
      <c r="N682" s="2" t="s">
        <v>4698</v>
      </c>
      <c r="O682" s="2"/>
      <c r="P682" s="2" t="s">
        <v>4695</v>
      </c>
      <c r="Q682" s="2" t="s">
        <v>5876</v>
      </c>
    </row>
    <row r="683" spans="1:17" x14ac:dyDescent="0.25">
      <c r="A683" s="2" t="s">
        <v>2158</v>
      </c>
      <c r="B683" s="2" t="s">
        <v>2159</v>
      </c>
      <c r="C683" s="3"/>
      <c r="D683" s="4">
        <v>0</v>
      </c>
      <c r="E683" s="4">
        <v>0</v>
      </c>
      <c r="F683" s="4">
        <v>0</v>
      </c>
      <c r="G683" s="4">
        <v>86</v>
      </c>
      <c r="H683" s="2" t="s">
        <v>2219</v>
      </c>
      <c r="I683" s="4">
        <v>43</v>
      </c>
      <c r="J683" s="2" t="b">
        <v>1</v>
      </c>
      <c r="K683" s="2" t="s">
        <v>4693</v>
      </c>
      <c r="L683" s="2" t="s">
        <v>10</v>
      </c>
      <c r="M683" s="2"/>
      <c r="N683" s="2" t="s">
        <v>4698</v>
      </c>
      <c r="O683" s="2"/>
      <c r="P683" s="2" t="s">
        <v>4695</v>
      </c>
      <c r="Q683" s="2"/>
    </row>
    <row r="684" spans="1:17" ht="256.5" x14ac:dyDescent="0.25">
      <c r="A684" s="2" t="s">
        <v>1701</v>
      </c>
      <c r="B684" s="2" t="s">
        <v>1702</v>
      </c>
      <c r="C684" s="3" t="s">
        <v>5410</v>
      </c>
      <c r="D684" s="4">
        <v>0</v>
      </c>
      <c r="E684" s="4">
        <v>0</v>
      </c>
      <c r="F684" s="4">
        <v>0</v>
      </c>
      <c r="G684" s="4">
        <v>40</v>
      </c>
      <c r="H684" s="2" t="s">
        <v>2219</v>
      </c>
      <c r="I684" s="4">
        <v>20</v>
      </c>
      <c r="J684" s="2" t="b">
        <v>1</v>
      </c>
      <c r="K684" s="2" t="s">
        <v>4693</v>
      </c>
      <c r="L684" s="2" t="s">
        <v>10</v>
      </c>
      <c r="M684" s="2"/>
      <c r="N684" s="2" t="s">
        <v>4703</v>
      </c>
      <c r="O684" s="2"/>
      <c r="P684" s="2" t="s">
        <v>4696</v>
      </c>
      <c r="Q684" s="2" t="s">
        <v>5877</v>
      </c>
    </row>
    <row r="685" spans="1:17" ht="256.5" x14ac:dyDescent="0.25">
      <c r="A685" s="2" t="s">
        <v>1703</v>
      </c>
      <c r="B685" s="2" t="s">
        <v>1704</v>
      </c>
      <c r="C685" s="3" t="s">
        <v>5411</v>
      </c>
      <c r="D685" s="4">
        <v>0</v>
      </c>
      <c r="E685" s="4">
        <v>0</v>
      </c>
      <c r="F685" s="4">
        <v>0</v>
      </c>
      <c r="G685" s="4">
        <v>61.6</v>
      </c>
      <c r="H685" s="2" t="s">
        <v>2219</v>
      </c>
      <c r="I685" s="4">
        <v>30.8</v>
      </c>
      <c r="J685" s="2" t="b">
        <v>1</v>
      </c>
      <c r="K685" s="2" t="s">
        <v>4693</v>
      </c>
      <c r="L685" s="2" t="s">
        <v>10</v>
      </c>
      <c r="M685" s="2"/>
      <c r="N685" s="2" t="s">
        <v>4703</v>
      </c>
      <c r="O685" s="2"/>
      <c r="P685" s="2" t="s">
        <v>4696</v>
      </c>
      <c r="Q685" s="2" t="s">
        <v>5878</v>
      </c>
    </row>
    <row r="686" spans="1:17" ht="242.25" x14ac:dyDescent="0.25">
      <c r="A686" s="2" t="s">
        <v>1705</v>
      </c>
      <c r="B686" s="2" t="s">
        <v>1706</v>
      </c>
      <c r="C686" s="3" t="s">
        <v>5412</v>
      </c>
      <c r="D686" s="4">
        <v>0</v>
      </c>
      <c r="E686" s="4">
        <v>3</v>
      </c>
      <c r="F686" s="4">
        <v>3</v>
      </c>
      <c r="G686" s="4">
        <v>78</v>
      </c>
      <c r="H686" s="2" t="s">
        <v>2219</v>
      </c>
      <c r="I686" s="4">
        <v>39</v>
      </c>
      <c r="J686" s="2" t="b">
        <v>1</v>
      </c>
      <c r="K686" s="2" t="s">
        <v>4693</v>
      </c>
      <c r="L686" s="2" t="s">
        <v>10</v>
      </c>
      <c r="M686" s="2"/>
      <c r="N686" s="2" t="s">
        <v>4703</v>
      </c>
      <c r="O686" s="2"/>
      <c r="P686" s="2" t="s">
        <v>4696</v>
      </c>
      <c r="Q686" s="2" t="s">
        <v>5879</v>
      </c>
    </row>
    <row r="687" spans="1:17" x14ac:dyDescent="0.25">
      <c r="A687" s="2" t="s">
        <v>2601</v>
      </c>
      <c r="B687" s="2" t="s">
        <v>2602</v>
      </c>
      <c r="C687" s="3"/>
      <c r="D687" s="4">
        <v>0</v>
      </c>
      <c r="E687" s="4">
        <v>0</v>
      </c>
      <c r="F687" s="4">
        <v>0</v>
      </c>
      <c r="G687" s="4">
        <v>19.75</v>
      </c>
      <c r="H687" s="2" t="s">
        <v>2225</v>
      </c>
      <c r="I687" s="4">
        <v>9.14</v>
      </c>
      <c r="J687" s="2" t="b">
        <v>0</v>
      </c>
      <c r="K687" s="2" t="s">
        <v>2301</v>
      </c>
      <c r="L687" s="2" t="s">
        <v>10</v>
      </c>
      <c r="M687" s="2" t="s">
        <v>263</v>
      </c>
      <c r="N687" s="2" t="s">
        <v>4743</v>
      </c>
      <c r="O687" s="2" t="s">
        <v>4689</v>
      </c>
      <c r="P687" s="2"/>
      <c r="Q687" s="2"/>
    </row>
    <row r="688" spans="1:17" x14ac:dyDescent="0.25">
      <c r="A688" s="2" t="s">
        <v>3084</v>
      </c>
      <c r="B688" s="2" t="s">
        <v>3085</v>
      </c>
      <c r="C688" s="3"/>
      <c r="D688" s="4">
        <v>0</v>
      </c>
      <c r="E688" s="4">
        <v>0</v>
      </c>
      <c r="F688" s="4">
        <v>0</v>
      </c>
      <c r="G688" s="4">
        <v>8.1999999999999993</v>
      </c>
      <c r="H688" s="2" t="s">
        <v>2527</v>
      </c>
      <c r="I688" s="4">
        <v>3.5</v>
      </c>
      <c r="J688" s="2" t="b">
        <v>0</v>
      </c>
      <c r="K688" s="2" t="s">
        <v>4716</v>
      </c>
      <c r="L688" s="2" t="s">
        <v>10</v>
      </c>
      <c r="M688" s="2" t="s">
        <v>4744</v>
      </c>
      <c r="N688" s="2" t="s">
        <v>4745</v>
      </c>
      <c r="O688" s="2" t="s">
        <v>4719</v>
      </c>
      <c r="P688" s="2" t="s">
        <v>4688</v>
      </c>
      <c r="Q688" s="2"/>
    </row>
    <row r="689" spans="1:17" x14ac:dyDescent="0.25">
      <c r="A689" s="2" t="s">
        <v>3098</v>
      </c>
      <c r="B689" s="2" t="s">
        <v>3099</v>
      </c>
      <c r="C689" s="3"/>
      <c r="D689" s="4">
        <v>0</v>
      </c>
      <c r="E689" s="4">
        <v>0</v>
      </c>
      <c r="F689" s="4">
        <v>0</v>
      </c>
      <c r="G689" s="4">
        <v>10.199999999999999</v>
      </c>
      <c r="H689" s="2" t="s">
        <v>2527</v>
      </c>
      <c r="I689" s="4">
        <v>4.4000000000000004</v>
      </c>
      <c r="J689" s="2" t="b">
        <v>0</v>
      </c>
      <c r="K689" s="2" t="s">
        <v>4716</v>
      </c>
      <c r="L689" s="2" t="s">
        <v>10</v>
      </c>
      <c r="M689" s="2" t="s">
        <v>4840</v>
      </c>
      <c r="N689" s="2" t="s">
        <v>4745</v>
      </c>
      <c r="O689" s="2" t="s">
        <v>4719</v>
      </c>
      <c r="P689" s="2" t="s">
        <v>4688</v>
      </c>
      <c r="Q689" s="2"/>
    </row>
    <row r="690" spans="1:17" x14ac:dyDescent="0.25">
      <c r="A690" s="2" t="s">
        <v>2176</v>
      </c>
      <c r="B690" s="2" t="s">
        <v>2177</v>
      </c>
      <c r="C690" s="3"/>
      <c r="D690" s="4">
        <v>0</v>
      </c>
      <c r="E690" s="4">
        <v>0</v>
      </c>
      <c r="F690" s="4">
        <v>0</v>
      </c>
      <c r="G690" s="4">
        <v>46.8</v>
      </c>
      <c r="H690" s="2" t="s">
        <v>464</v>
      </c>
      <c r="I690" s="4">
        <v>28.1</v>
      </c>
      <c r="J690" s="2" t="b">
        <v>1</v>
      </c>
      <c r="K690" s="2" t="s">
        <v>4693</v>
      </c>
      <c r="L690" s="2" t="s">
        <v>10</v>
      </c>
      <c r="M690" s="2"/>
      <c r="N690" s="2" t="s">
        <v>4698</v>
      </c>
      <c r="O690" s="2"/>
      <c r="P690" s="2" t="s">
        <v>4696</v>
      </c>
      <c r="Q690" s="2"/>
    </row>
    <row r="691" spans="1:17" x14ac:dyDescent="0.25">
      <c r="A691" s="2" t="s">
        <v>2097</v>
      </c>
      <c r="B691" s="2" t="s">
        <v>2098</v>
      </c>
      <c r="C691" s="3"/>
      <c r="D691" s="4">
        <v>0</v>
      </c>
      <c r="E691" s="4">
        <v>0</v>
      </c>
      <c r="F691" s="4">
        <v>0</v>
      </c>
      <c r="G691" s="4">
        <v>49.8</v>
      </c>
      <c r="H691" s="2" t="s">
        <v>2221</v>
      </c>
      <c r="I691" s="4">
        <v>24.901700000000002</v>
      </c>
      <c r="J691" s="2" t="b">
        <v>1</v>
      </c>
      <c r="K691" s="2" t="s">
        <v>4693</v>
      </c>
      <c r="L691" s="2" t="s">
        <v>10</v>
      </c>
      <c r="M691" s="2"/>
      <c r="N691" s="2" t="s">
        <v>4698</v>
      </c>
      <c r="O691" s="2"/>
      <c r="P691" s="2" t="s">
        <v>4696</v>
      </c>
      <c r="Q691" s="2"/>
    </row>
    <row r="692" spans="1:17" x14ac:dyDescent="0.25">
      <c r="A692" s="2" t="s">
        <v>4599</v>
      </c>
      <c r="B692" s="2" t="s">
        <v>4600</v>
      </c>
      <c r="C692" s="3"/>
      <c r="D692" s="4">
        <v>0</v>
      </c>
      <c r="E692" s="4">
        <v>0</v>
      </c>
      <c r="F692" s="4">
        <v>0</v>
      </c>
      <c r="G692" s="4">
        <v>79.900000000000006</v>
      </c>
      <c r="H692" s="2" t="s">
        <v>464</v>
      </c>
      <c r="I692" s="4">
        <v>39.15</v>
      </c>
      <c r="J692" s="2" t="b">
        <v>0</v>
      </c>
      <c r="K692" s="2" t="s">
        <v>4693</v>
      </c>
      <c r="L692" s="2" t="s">
        <v>10</v>
      </c>
      <c r="M692" s="2"/>
      <c r="N692" s="2" t="s">
        <v>4698</v>
      </c>
      <c r="O692" s="2"/>
      <c r="P692" s="2"/>
      <c r="Q692" s="2"/>
    </row>
    <row r="693" spans="1:17" x14ac:dyDescent="0.25">
      <c r="A693" s="2" t="s">
        <v>4601</v>
      </c>
      <c r="B693" s="2" t="s">
        <v>4602</v>
      </c>
      <c r="C693" s="3"/>
      <c r="D693" s="4">
        <v>0</v>
      </c>
      <c r="E693" s="4">
        <v>0</v>
      </c>
      <c r="F693" s="4">
        <v>0</v>
      </c>
      <c r="G693" s="4">
        <v>122.9</v>
      </c>
      <c r="H693" s="2" t="s">
        <v>464</v>
      </c>
      <c r="I693" s="4">
        <v>74.373999999999995</v>
      </c>
      <c r="J693" s="2" t="b">
        <v>0</v>
      </c>
      <c r="K693" s="2" t="s">
        <v>4693</v>
      </c>
      <c r="L693" s="2" t="s">
        <v>10</v>
      </c>
      <c r="M693" s="2"/>
      <c r="N693" s="2" t="s">
        <v>4698</v>
      </c>
      <c r="O693" s="2"/>
      <c r="P693" s="2"/>
      <c r="Q693" s="2"/>
    </row>
    <row r="694" spans="1:17" x14ac:dyDescent="0.25">
      <c r="A694" s="2" t="s">
        <v>4581</v>
      </c>
      <c r="B694" s="2" t="s">
        <v>4582</v>
      </c>
      <c r="C694" s="3"/>
      <c r="D694" s="4">
        <v>0</v>
      </c>
      <c r="E694" s="4">
        <v>0</v>
      </c>
      <c r="F694" s="4">
        <v>0</v>
      </c>
      <c r="G694" s="4">
        <v>108.65</v>
      </c>
      <c r="H694" s="2" t="s">
        <v>464</v>
      </c>
      <c r="I694" s="4">
        <v>53.35</v>
      </c>
      <c r="J694" s="2" t="b">
        <v>0</v>
      </c>
      <c r="K694" s="2" t="s">
        <v>4693</v>
      </c>
      <c r="L694" s="2" t="s">
        <v>10</v>
      </c>
      <c r="M694" s="2"/>
      <c r="N694" s="2" t="s">
        <v>4698</v>
      </c>
      <c r="O694" s="2"/>
      <c r="P694" s="2"/>
      <c r="Q694" s="2"/>
    </row>
    <row r="695" spans="1:17" x14ac:dyDescent="0.25">
      <c r="A695" s="2" t="s">
        <v>2186</v>
      </c>
      <c r="B695" s="2" t="s">
        <v>2187</v>
      </c>
      <c r="C695" s="3"/>
      <c r="D695" s="4">
        <v>0</v>
      </c>
      <c r="E695" s="4">
        <v>0</v>
      </c>
      <c r="F695" s="4">
        <v>0</v>
      </c>
      <c r="G695" s="4">
        <v>39.9</v>
      </c>
      <c r="H695" s="2" t="s">
        <v>464</v>
      </c>
      <c r="I695" s="4">
        <v>23.94</v>
      </c>
      <c r="J695" s="2" t="b">
        <v>1</v>
      </c>
      <c r="K695" s="2" t="s">
        <v>4693</v>
      </c>
      <c r="L695" s="2" t="s">
        <v>10</v>
      </c>
      <c r="M695" s="2"/>
      <c r="N695" s="2" t="s">
        <v>4698</v>
      </c>
      <c r="O695" s="2"/>
      <c r="P695" s="2" t="s">
        <v>4695</v>
      </c>
      <c r="Q695" s="2"/>
    </row>
    <row r="696" spans="1:17" x14ac:dyDescent="0.25">
      <c r="A696" s="2" t="s">
        <v>1743</v>
      </c>
      <c r="B696" s="2" t="s">
        <v>2209</v>
      </c>
      <c r="C696" s="3"/>
      <c r="D696" s="4">
        <v>0</v>
      </c>
      <c r="E696" s="4">
        <v>0</v>
      </c>
      <c r="F696" s="4">
        <v>0</v>
      </c>
      <c r="G696" s="4">
        <v>85.1</v>
      </c>
      <c r="H696" s="2" t="s">
        <v>464</v>
      </c>
      <c r="I696" s="4">
        <v>42.55</v>
      </c>
      <c r="J696" s="2" t="b">
        <v>1</v>
      </c>
      <c r="K696" s="2" t="s">
        <v>4693</v>
      </c>
      <c r="L696" s="2" t="s">
        <v>10</v>
      </c>
      <c r="M696" s="2"/>
      <c r="N696" s="2" t="s">
        <v>4703</v>
      </c>
      <c r="O696" s="2"/>
      <c r="P696" s="2" t="s">
        <v>4696</v>
      </c>
      <c r="Q696" s="2"/>
    </row>
    <row r="697" spans="1:17" x14ac:dyDescent="0.25">
      <c r="A697" s="2" t="s">
        <v>4093</v>
      </c>
      <c r="B697" s="2" t="s">
        <v>4094</v>
      </c>
      <c r="C697" s="3"/>
      <c r="D697" s="4">
        <v>0</v>
      </c>
      <c r="E697" s="4">
        <v>0</v>
      </c>
      <c r="F697" s="4">
        <v>0</v>
      </c>
      <c r="G697" s="4">
        <v>42.6</v>
      </c>
      <c r="H697" s="2" t="s">
        <v>464</v>
      </c>
      <c r="I697" s="4">
        <v>25.228200000000001</v>
      </c>
      <c r="J697" s="2" t="b">
        <v>0</v>
      </c>
      <c r="K697" s="2" t="s">
        <v>4693</v>
      </c>
      <c r="L697" s="2" t="s">
        <v>10</v>
      </c>
      <c r="M697" s="2"/>
      <c r="N697" s="2" t="s">
        <v>4703</v>
      </c>
      <c r="O697" s="2"/>
      <c r="P697" s="2"/>
      <c r="Q697" s="2"/>
    </row>
    <row r="698" spans="1:17" ht="228" x14ac:dyDescent="0.25">
      <c r="A698" s="2" t="s">
        <v>1252</v>
      </c>
      <c r="B698" s="2" t="s">
        <v>1253</v>
      </c>
      <c r="C698" s="3" t="s">
        <v>5332</v>
      </c>
      <c r="D698" s="4">
        <v>0</v>
      </c>
      <c r="E698" s="4">
        <v>15</v>
      </c>
      <c r="F698" s="4">
        <v>15</v>
      </c>
      <c r="G698" s="4">
        <v>5</v>
      </c>
      <c r="H698" s="2" t="s">
        <v>2224</v>
      </c>
      <c r="I698" s="4">
        <v>2.2000000000000002</v>
      </c>
      <c r="J698" s="2" t="b">
        <v>1</v>
      </c>
      <c r="K698" s="2" t="s">
        <v>4716</v>
      </c>
      <c r="L698" s="2" t="s">
        <v>10</v>
      </c>
      <c r="M698" s="2" t="s">
        <v>4749</v>
      </c>
      <c r="N698" s="2" t="s">
        <v>4745</v>
      </c>
      <c r="O698" s="2" t="s">
        <v>4719</v>
      </c>
      <c r="P698" s="2" t="s">
        <v>4688</v>
      </c>
      <c r="Q698" s="2" t="s">
        <v>5722</v>
      </c>
    </row>
    <row r="699" spans="1:17" ht="213.75" x14ac:dyDescent="0.25">
      <c r="A699" s="2" t="s">
        <v>1270</v>
      </c>
      <c r="B699" s="2" t="s">
        <v>1271</v>
      </c>
      <c r="C699" s="3" t="s">
        <v>5338</v>
      </c>
      <c r="D699" s="4">
        <v>0</v>
      </c>
      <c r="E699" s="4">
        <v>16</v>
      </c>
      <c r="F699" s="4">
        <v>16</v>
      </c>
      <c r="G699" s="4">
        <v>5</v>
      </c>
      <c r="H699" s="2" t="s">
        <v>2224</v>
      </c>
      <c r="I699" s="4">
        <v>2.2000000000000002</v>
      </c>
      <c r="J699" s="2" t="b">
        <v>1</v>
      </c>
      <c r="K699" s="2" t="s">
        <v>4716</v>
      </c>
      <c r="L699" s="2" t="s">
        <v>10</v>
      </c>
      <c r="M699" s="2" t="s">
        <v>4749</v>
      </c>
      <c r="N699" s="2" t="s">
        <v>4745</v>
      </c>
      <c r="O699" s="2" t="s">
        <v>4719</v>
      </c>
      <c r="P699" s="2" t="s">
        <v>4688</v>
      </c>
      <c r="Q699" s="2" t="s">
        <v>5723</v>
      </c>
    </row>
    <row r="700" spans="1:17" x14ac:dyDescent="0.25">
      <c r="A700" s="2" t="s">
        <v>3765</v>
      </c>
      <c r="B700" s="2" t="s">
        <v>3766</v>
      </c>
      <c r="C700" s="3"/>
      <c r="D700" s="4">
        <v>0</v>
      </c>
      <c r="E700" s="4">
        <v>0</v>
      </c>
      <c r="F700" s="4">
        <v>0</v>
      </c>
      <c r="G700" s="4">
        <v>8.9</v>
      </c>
      <c r="H700" s="2" t="s">
        <v>3363</v>
      </c>
      <c r="I700" s="4">
        <v>1.8</v>
      </c>
      <c r="J700" s="2" t="b">
        <v>0</v>
      </c>
      <c r="K700" s="2" t="s">
        <v>4709</v>
      </c>
      <c r="L700" s="2" t="s">
        <v>10</v>
      </c>
      <c r="M700" s="2" t="s">
        <v>4830</v>
      </c>
      <c r="N700" s="2" t="s">
        <v>4745</v>
      </c>
      <c r="O700" s="2" t="s">
        <v>4689</v>
      </c>
      <c r="P700" s="2" t="s">
        <v>4688</v>
      </c>
      <c r="Q700" s="2"/>
    </row>
    <row r="701" spans="1:17" x14ac:dyDescent="0.25">
      <c r="A701" s="2" t="s">
        <v>3361</v>
      </c>
      <c r="B701" s="2" t="s">
        <v>3362</v>
      </c>
      <c r="C701" s="3"/>
      <c r="D701" s="4">
        <v>0</v>
      </c>
      <c r="E701" s="4">
        <v>0</v>
      </c>
      <c r="F701" s="4">
        <v>0</v>
      </c>
      <c r="G701" s="4">
        <v>5.9</v>
      </c>
      <c r="H701" s="2" t="s">
        <v>3363</v>
      </c>
      <c r="I701" s="4">
        <v>1.1499999999999999</v>
      </c>
      <c r="J701" s="2" t="b">
        <v>0</v>
      </c>
      <c r="K701" s="2" t="s">
        <v>4716</v>
      </c>
      <c r="L701" s="2" t="s">
        <v>10</v>
      </c>
      <c r="M701" s="2" t="s">
        <v>4845</v>
      </c>
      <c r="N701" s="2" t="s">
        <v>4745</v>
      </c>
      <c r="O701" s="2" t="s">
        <v>4719</v>
      </c>
      <c r="P701" s="2" t="s">
        <v>4688</v>
      </c>
      <c r="Q701" s="2"/>
    </row>
    <row r="702" spans="1:17" x14ac:dyDescent="0.25">
      <c r="A702" s="2" t="s">
        <v>4322</v>
      </c>
      <c r="B702" s="2" t="s">
        <v>4323</v>
      </c>
      <c r="C702" s="3"/>
      <c r="D702" s="4">
        <v>0</v>
      </c>
      <c r="E702" s="4">
        <v>0</v>
      </c>
      <c r="F702" s="4">
        <v>0</v>
      </c>
      <c r="G702" s="4">
        <v>36</v>
      </c>
      <c r="H702" s="2" t="s">
        <v>464</v>
      </c>
      <c r="I702" s="4">
        <v>17.957999999999998</v>
      </c>
      <c r="J702" s="2" t="b">
        <v>0</v>
      </c>
      <c r="K702" s="2" t="s">
        <v>4693</v>
      </c>
      <c r="L702" s="2" t="s">
        <v>10</v>
      </c>
      <c r="M702" s="2"/>
      <c r="N702" s="2" t="s">
        <v>4703</v>
      </c>
      <c r="O702" s="2"/>
      <c r="P702" s="2"/>
      <c r="Q702" s="2"/>
    </row>
    <row r="703" spans="1:17" x14ac:dyDescent="0.25">
      <c r="A703" s="2" t="s">
        <v>4318</v>
      </c>
      <c r="B703" s="2" t="s">
        <v>4319</v>
      </c>
      <c r="C703" s="3"/>
      <c r="D703" s="4">
        <v>0</v>
      </c>
      <c r="E703" s="4">
        <v>0</v>
      </c>
      <c r="F703" s="4">
        <v>0</v>
      </c>
      <c r="G703" s="4">
        <v>36.299999999999997</v>
      </c>
      <c r="H703" s="2" t="s">
        <v>464</v>
      </c>
      <c r="I703" s="4">
        <v>18.16</v>
      </c>
      <c r="J703" s="2" t="b">
        <v>0</v>
      </c>
      <c r="K703" s="2" t="s">
        <v>4693</v>
      </c>
      <c r="L703" s="2" t="s">
        <v>10</v>
      </c>
      <c r="M703" s="2"/>
      <c r="N703" s="2" t="s">
        <v>4703</v>
      </c>
      <c r="O703" s="2"/>
      <c r="P703" s="2"/>
      <c r="Q703" s="2"/>
    </row>
    <row r="704" spans="1:17" x14ac:dyDescent="0.25">
      <c r="A704" s="2" t="s">
        <v>4324</v>
      </c>
      <c r="B704" s="2" t="s">
        <v>4325</v>
      </c>
      <c r="C704" s="3"/>
      <c r="D704" s="4">
        <v>0</v>
      </c>
      <c r="E704" s="4">
        <v>0</v>
      </c>
      <c r="F704" s="4">
        <v>0</v>
      </c>
      <c r="G704" s="4">
        <v>36.299999999999997</v>
      </c>
      <c r="H704" s="2" t="s">
        <v>464</v>
      </c>
      <c r="I704" s="4">
        <v>17.833200000000001</v>
      </c>
      <c r="J704" s="2" t="b">
        <v>0</v>
      </c>
      <c r="K704" s="2" t="s">
        <v>4693</v>
      </c>
      <c r="L704" s="2" t="s">
        <v>10</v>
      </c>
      <c r="M704" s="2"/>
      <c r="N704" s="2" t="s">
        <v>4703</v>
      </c>
      <c r="O704" s="2"/>
      <c r="P704" s="2"/>
      <c r="Q704" s="2"/>
    </row>
    <row r="705" spans="1:17" x14ac:dyDescent="0.25">
      <c r="A705" s="2" t="s">
        <v>4326</v>
      </c>
      <c r="B705" s="2" t="s">
        <v>4327</v>
      </c>
      <c r="C705" s="3"/>
      <c r="D705" s="4">
        <v>0</v>
      </c>
      <c r="E705" s="4">
        <v>0</v>
      </c>
      <c r="F705" s="4">
        <v>0</v>
      </c>
      <c r="G705" s="4">
        <v>35.65</v>
      </c>
      <c r="H705" s="2" t="s">
        <v>464</v>
      </c>
      <c r="I705" s="4">
        <v>17.833200000000001</v>
      </c>
      <c r="J705" s="2" t="b">
        <v>0</v>
      </c>
      <c r="K705" s="2" t="s">
        <v>4693</v>
      </c>
      <c r="L705" s="2" t="s">
        <v>10</v>
      </c>
      <c r="M705" s="2"/>
      <c r="N705" s="2" t="s">
        <v>4703</v>
      </c>
      <c r="O705" s="2"/>
      <c r="P705" s="2"/>
      <c r="Q705" s="2"/>
    </row>
    <row r="706" spans="1:17" x14ac:dyDescent="0.25">
      <c r="A706" s="2" t="s">
        <v>4320</v>
      </c>
      <c r="B706" s="2" t="s">
        <v>4321</v>
      </c>
      <c r="C706" s="3"/>
      <c r="D706" s="4">
        <v>0</v>
      </c>
      <c r="E706" s="4">
        <v>0</v>
      </c>
      <c r="F706" s="4">
        <v>0</v>
      </c>
      <c r="G706" s="4">
        <v>35.65</v>
      </c>
      <c r="H706" s="2" t="s">
        <v>464</v>
      </c>
      <c r="I706" s="4">
        <v>17.829999999999998</v>
      </c>
      <c r="J706" s="2" t="b">
        <v>0</v>
      </c>
      <c r="K706" s="2" t="s">
        <v>4693</v>
      </c>
      <c r="L706" s="2" t="s">
        <v>10</v>
      </c>
      <c r="M706" s="2"/>
      <c r="N706" s="2" t="s">
        <v>4703</v>
      </c>
      <c r="O706" s="2"/>
      <c r="P706" s="2"/>
      <c r="Q706" s="2"/>
    </row>
    <row r="707" spans="1:17" x14ac:dyDescent="0.25">
      <c r="A707" s="2" t="s">
        <v>4328</v>
      </c>
      <c r="B707" s="2" t="s">
        <v>4329</v>
      </c>
      <c r="C707" s="3"/>
      <c r="D707" s="4">
        <v>0</v>
      </c>
      <c r="E707" s="4">
        <v>0</v>
      </c>
      <c r="F707" s="4">
        <v>0</v>
      </c>
      <c r="G707" s="4">
        <v>42.9</v>
      </c>
      <c r="H707" s="2" t="s">
        <v>464</v>
      </c>
      <c r="I707" s="4">
        <v>21.44</v>
      </c>
      <c r="J707" s="2" t="b">
        <v>0</v>
      </c>
      <c r="K707" s="2" t="s">
        <v>4693</v>
      </c>
      <c r="L707" s="2" t="s">
        <v>10</v>
      </c>
      <c r="M707" s="2"/>
      <c r="N707" s="2" t="s">
        <v>4703</v>
      </c>
      <c r="O707" s="2"/>
      <c r="P707" s="2"/>
      <c r="Q707" s="2"/>
    </row>
    <row r="708" spans="1:17" x14ac:dyDescent="0.25">
      <c r="A708" s="2" t="s">
        <v>4332</v>
      </c>
      <c r="B708" s="2" t="s">
        <v>4333</v>
      </c>
      <c r="C708" s="3"/>
      <c r="D708" s="4">
        <v>0</v>
      </c>
      <c r="E708" s="4">
        <v>0</v>
      </c>
      <c r="F708" s="4">
        <v>0</v>
      </c>
      <c r="G708" s="4">
        <v>20</v>
      </c>
      <c r="H708" s="2" t="s">
        <v>464</v>
      </c>
      <c r="I708" s="4">
        <v>9.85</v>
      </c>
      <c r="J708" s="2" t="b">
        <v>0</v>
      </c>
      <c r="K708" s="2" t="s">
        <v>4693</v>
      </c>
      <c r="L708" s="2" t="s">
        <v>10</v>
      </c>
      <c r="M708" s="2"/>
      <c r="N708" s="2" t="s">
        <v>4703</v>
      </c>
      <c r="O708" s="2"/>
      <c r="P708" s="2"/>
      <c r="Q708" s="2"/>
    </row>
    <row r="709" spans="1:17" x14ac:dyDescent="0.25">
      <c r="A709" s="2" t="s">
        <v>4330</v>
      </c>
      <c r="B709" s="2" t="s">
        <v>4331</v>
      </c>
      <c r="C709" s="3"/>
      <c r="D709" s="4">
        <v>0</v>
      </c>
      <c r="E709" s="4">
        <v>0</v>
      </c>
      <c r="F709" s="4">
        <v>0</v>
      </c>
      <c r="G709" s="4">
        <v>20</v>
      </c>
      <c r="H709" s="2" t="s">
        <v>464</v>
      </c>
      <c r="I709" s="4">
        <v>9.85</v>
      </c>
      <c r="J709" s="2" t="b">
        <v>0</v>
      </c>
      <c r="K709" s="2" t="s">
        <v>4693</v>
      </c>
      <c r="L709" s="2" t="s">
        <v>10</v>
      </c>
      <c r="M709" s="2"/>
      <c r="N709" s="2" t="s">
        <v>4703</v>
      </c>
      <c r="O709" s="2"/>
      <c r="P709" s="2"/>
      <c r="Q709" s="2"/>
    </row>
    <row r="710" spans="1:17" x14ac:dyDescent="0.25">
      <c r="A710" s="2" t="s">
        <v>184</v>
      </c>
      <c r="B710" s="2" t="s">
        <v>185</v>
      </c>
      <c r="C710" s="3"/>
      <c r="D710" s="4">
        <v>0</v>
      </c>
      <c r="E710" s="4">
        <v>0</v>
      </c>
      <c r="F710" s="4">
        <v>0</v>
      </c>
      <c r="G710" s="4">
        <v>42.1</v>
      </c>
      <c r="H710" s="2" t="s">
        <v>2245</v>
      </c>
      <c r="I710" s="4">
        <v>19.5</v>
      </c>
      <c r="J710" s="2" t="b">
        <v>1</v>
      </c>
      <c r="K710" s="2" t="s">
        <v>4716</v>
      </c>
      <c r="L710" s="2" t="s">
        <v>10</v>
      </c>
      <c r="M710" s="2" t="s">
        <v>4893</v>
      </c>
      <c r="N710" s="2" t="s">
        <v>4741</v>
      </c>
      <c r="O710" s="2" t="s">
        <v>4719</v>
      </c>
      <c r="P710" s="2" t="s">
        <v>4688</v>
      </c>
      <c r="Q710" s="2"/>
    </row>
    <row r="711" spans="1:17" x14ac:dyDescent="0.25">
      <c r="A711" s="2" t="s">
        <v>182</v>
      </c>
      <c r="B711" s="2" t="s">
        <v>183</v>
      </c>
      <c r="C711" s="3"/>
      <c r="D711" s="4">
        <v>0</v>
      </c>
      <c r="E711" s="4">
        <v>4</v>
      </c>
      <c r="F711" s="4">
        <v>4</v>
      </c>
      <c r="G711" s="4">
        <v>42.1</v>
      </c>
      <c r="H711" s="2" t="s">
        <v>2245</v>
      </c>
      <c r="I711" s="4">
        <v>19.5</v>
      </c>
      <c r="J711" s="2" t="b">
        <v>1</v>
      </c>
      <c r="K711" s="2" t="s">
        <v>4709</v>
      </c>
      <c r="L711" s="2" t="s">
        <v>10</v>
      </c>
      <c r="M711" s="2" t="s">
        <v>4893</v>
      </c>
      <c r="N711" s="2" t="s">
        <v>4741</v>
      </c>
      <c r="O711" s="2" t="s">
        <v>4689</v>
      </c>
      <c r="P711" s="2" t="s">
        <v>4688</v>
      </c>
      <c r="Q711" s="2"/>
    </row>
    <row r="712" spans="1:17" ht="356.25" x14ac:dyDescent="0.25">
      <c r="A712" s="2" t="s">
        <v>892</v>
      </c>
      <c r="B712" s="2" t="s">
        <v>893</v>
      </c>
      <c r="C712" s="3" t="s">
        <v>4894</v>
      </c>
      <c r="D712" s="4">
        <v>0</v>
      </c>
      <c r="E712" s="4">
        <v>1</v>
      </c>
      <c r="F712" s="4">
        <v>1</v>
      </c>
      <c r="G712" s="4">
        <v>52</v>
      </c>
      <c r="H712" s="2" t="s">
        <v>2229</v>
      </c>
      <c r="I712" s="4">
        <v>23.4</v>
      </c>
      <c r="J712" s="2" t="b">
        <v>1</v>
      </c>
      <c r="K712" s="2" t="s">
        <v>4805</v>
      </c>
      <c r="L712" s="2" t="s">
        <v>10</v>
      </c>
      <c r="M712" s="2" t="s">
        <v>4806</v>
      </c>
      <c r="N712" s="2" t="s">
        <v>4806</v>
      </c>
      <c r="O712" s="2"/>
      <c r="P712" s="2" t="s">
        <v>4688</v>
      </c>
      <c r="Q712" s="2" t="s">
        <v>5890</v>
      </c>
    </row>
    <row r="713" spans="1:17" ht="342" x14ac:dyDescent="0.25">
      <c r="A713" s="2" t="s">
        <v>890</v>
      </c>
      <c r="B713" s="2" t="s">
        <v>891</v>
      </c>
      <c r="C713" s="3" t="s">
        <v>4895</v>
      </c>
      <c r="D713" s="4">
        <v>0</v>
      </c>
      <c r="E713" s="4">
        <v>5</v>
      </c>
      <c r="F713" s="4">
        <v>5</v>
      </c>
      <c r="G713" s="4">
        <v>69</v>
      </c>
      <c r="H713" s="2" t="s">
        <v>2229</v>
      </c>
      <c r="I713" s="4">
        <v>31.05</v>
      </c>
      <c r="J713" s="2" t="b">
        <v>1</v>
      </c>
      <c r="K713" s="2" t="s">
        <v>4805</v>
      </c>
      <c r="L713" s="2" t="s">
        <v>10</v>
      </c>
      <c r="M713" s="2" t="s">
        <v>4806</v>
      </c>
      <c r="N713" s="2" t="s">
        <v>4806</v>
      </c>
      <c r="O713" s="2"/>
      <c r="P713" s="2" t="s">
        <v>4688</v>
      </c>
      <c r="Q713" s="2" t="s">
        <v>5891</v>
      </c>
    </row>
    <row r="714" spans="1:17" ht="313.5" x14ac:dyDescent="0.25">
      <c r="A714" s="2" t="s">
        <v>884</v>
      </c>
      <c r="B714" s="2" t="s">
        <v>885</v>
      </c>
      <c r="C714" s="3" t="s">
        <v>4896</v>
      </c>
      <c r="D714" s="4">
        <v>0</v>
      </c>
      <c r="E714" s="4">
        <v>2</v>
      </c>
      <c r="F714" s="4">
        <v>2</v>
      </c>
      <c r="G714" s="4">
        <v>48.3</v>
      </c>
      <c r="H714" s="2" t="s">
        <v>2229</v>
      </c>
      <c r="I714" s="4">
        <v>20.7</v>
      </c>
      <c r="J714" s="2" t="b">
        <v>1</v>
      </c>
      <c r="K714" s="2" t="s">
        <v>4805</v>
      </c>
      <c r="L714" s="2" t="s">
        <v>10</v>
      </c>
      <c r="M714" s="2" t="s">
        <v>4806</v>
      </c>
      <c r="N714" s="2" t="s">
        <v>4806</v>
      </c>
      <c r="O714" s="2"/>
      <c r="P714" s="2" t="s">
        <v>4688</v>
      </c>
      <c r="Q714" s="2" t="s">
        <v>5892</v>
      </c>
    </row>
    <row r="715" spans="1:17" ht="342" x14ac:dyDescent="0.25">
      <c r="A715" s="2" t="s">
        <v>902</v>
      </c>
      <c r="B715" s="2" t="s">
        <v>903</v>
      </c>
      <c r="C715" s="3" t="s">
        <v>4897</v>
      </c>
      <c r="D715" s="4">
        <v>0</v>
      </c>
      <c r="E715" s="4">
        <v>0</v>
      </c>
      <c r="F715" s="4">
        <v>0</v>
      </c>
      <c r="G715" s="4">
        <v>91.8</v>
      </c>
      <c r="H715" s="2" t="s">
        <v>2229</v>
      </c>
      <c r="I715" s="4">
        <v>41.31</v>
      </c>
      <c r="J715" s="2" t="b">
        <v>1</v>
      </c>
      <c r="K715" s="2" t="s">
        <v>4805</v>
      </c>
      <c r="L715" s="2" t="s">
        <v>10</v>
      </c>
      <c r="M715" s="2" t="s">
        <v>4806</v>
      </c>
      <c r="N715" s="2" t="s">
        <v>4806</v>
      </c>
      <c r="O715" s="2"/>
      <c r="P715" s="2" t="s">
        <v>2303</v>
      </c>
      <c r="Q715" s="2" t="s">
        <v>5888</v>
      </c>
    </row>
    <row r="716" spans="1:17" x14ac:dyDescent="0.25">
      <c r="A716" s="2" t="s">
        <v>306</v>
      </c>
      <c r="B716" s="2" t="s">
        <v>307</v>
      </c>
      <c r="C716" s="3"/>
      <c r="D716" s="4">
        <v>0</v>
      </c>
      <c r="E716" s="4">
        <v>0</v>
      </c>
      <c r="F716" s="4">
        <v>0</v>
      </c>
      <c r="G716" s="4">
        <v>3.45</v>
      </c>
      <c r="H716" s="2" t="s">
        <v>2246</v>
      </c>
      <c r="I716" s="4">
        <v>1.5649999999999999</v>
      </c>
      <c r="J716" s="2" t="b">
        <v>1</v>
      </c>
      <c r="K716" s="2" t="s">
        <v>2307</v>
      </c>
      <c r="L716" s="2" t="s">
        <v>10</v>
      </c>
      <c r="M716" s="2"/>
      <c r="N716" s="2" t="s">
        <v>2307</v>
      </c>
      <c r="O716" s="2" t="s">
        <v>2305</v>
      </c>
      <c r="P716" s="2" t="s">
        <v>4804</v>
      </c>
      <c r="Q716" s="2"/>
    </row>
    <row r="717" spans="1:17" x14ac:dyDescent="0.25">
      <c r="A717" s="2" t="s">
        <v>310</v>
      </c>
      <c r="B717" s="2" t="s">
        <v>311</v>
      </c>
      <c r="C717" s="3"/>
      <c r="D717" s="4">
        <v>0</v>
      </c>
      <c r="E717" s="4">
        <v>0</v>
      </c>
      <c r="F717" s="4">
        <v>0</v>
      </c>
      <c r="G717" s="4">
        <v>3.45</v>
      </c>
      <c r="H717" s="2" t="s">
        <v>2246</v>
      </c>
      <c r="I717" s="4">
        <v>1.665</v>
      </c>
      <c r="J717" s="2" t="b">
        <v>1</v>
      </c>
      <c r="K717" s="2" t="s">
        <v>2307</v>
      </c>
      <c r="L717" s="2" t="s">
        <v>10</v>
      </c>
      <c r="M717" s="2"/>
      <c r="N717" s="2" t="s">
        <v>2307</v>
      </c>
      <c r="O717" s="2" t="s">
        <v>4803</v>
      </c>
      <c r="P717" s="2" t="s">
        <v>4804</v>
      </c>
      <c r="Q717" s="2"/>
    </row>
    <row r="718" spans="1:17" x14ac:dyDescent="0.25">
      <c r="A718" s="2" t="s">
        <v>2761</v>
      </c>
      <c r="B718" s="2" t="s">
        <v>2762</v>
      </c>
      <c r="C718" s="3"/>
      <c r="D718" s="4">
        <v>0</v>
      </c>
      <c r="E718" s="4">
        <v>0</v>
      </c>
      <c r="F718" s="4">
        <v>0</v>
      </c>
      <c r="G718" s="4">
        <v>3.9</v>
      </c>
      <c r="H718" s="2" t="s">
        <v>2246</v>
      </c>
      <c r="I718" s="4">
        <v>1.8140000000000001</v>
      </c>
      <c r="J718" s="2" t="b">
        <v>0</v>
      </c>
      <c r="K718" s="2" t="s">
        <v>2307</v>
      </c>
      <c r="L718" s="2" t="s">
        <v>10</v>
      </c>
      <c r="M718" s="2"/>
      <c r="N718" s="2" t="s">
        <v>2307</v>
      </c>
      <c r="O718" s="2" t="s">
        <v>4877</v>
      </c>
      <c r="P718" s="2" t="s">
        <v>4804</v>
      </c>
      <c r="Q718" s="2"/>
    </row>
    <row r="719" spans="1:17" x14ac:dyDescent="0.25">
      <c r="A719" s="2" t="s">
        <v>2763</v>
      </c>
      <c r="B719" s="2" t="s">
        <v>2764</v>
      </c>
      <c r="C719" s="3"/>
      <c r="D719" s="4">
        <v>0</v>
      </c>
      <c r="E719" s="4">
        <v>0</v>
      </c>
      <c r="F719" s="4">
        <v>0</v>
      </c>
      <c r="G719" s="4">
        <v>3.85</v>
      </c>
      <c r="H719" s="2" t="s">
        <v>2246</v>
      </c>
      <c r="I719" s="4">
        <v>1.8140000000000001</v>
      </c>
      <c r="J719" s="2" t="b">
        <v>0</v>
      </c>
      <c r="K719" s="2" t="s">
        <v>2307</v>
      </c>
      <c r="L719" s="2" t="s">
        <v>10</v>
      </c>
      <c r="M719" s="2"/>
      <c r="N719" s="2" t="s">
        <v>2307</v>
      </c>
      <c r="O719" s="2" t="s">
        <v>4803</v>
      </c>
      <c r="P719" s="2" t="s">
        <v>4804</v>
      </c>
      <c r="Q719" s="2"/>
    </row>
    <row r="720" spans="1:17" x14ac:dyDescent="0.25">
      <c r="A720" s="2" t="s">
        <v>2755</v>
      </c>
      <c r="B720" s="2" t="s">
        <v>2756</v>
      </c>
      <c r="C720" s="3"/>
      <c r="D720" s="4">
        <v>0</v>
      </c>
      <c r="E720" s="4">
        <v>0</v>
      </c>
      <c r="F720" s="4">
        <v>0</v>
      </c>
      <c r="G720" s="4">
        <v>4</v>
      </c>
      <c r="H720" s="2" t="s">
        <v>2246</v>
      </c>
      <c r="I720" s="4">
        <v>1.8140000000000001</v>
      </c>
      <c r="J720" s="2" t="b">
        <v>0</v>
      </c>
      <c r="K720" s="2" t="s">
        <v>2307</v>
      </c>
      <c r="L720" s="2" t="s">
        <v>10</v>
      </c>
      <c r="M720" s="2"/>
      <c r="N720" s="2" t="s">
        <v>2307</v>
      </c>
      <c r="O720" s="2" t="s">
        <v>2305</v>
      </c>
      <c r="P720" s="2" t="s">
        <v>4804</v>
      </c>
      <c r="Q720" s="2"/>
    </row>
    <row r="721" spans="1:17" x14ac:dyDescent="0.25">
      <c r="A721" s="2" t="s">
        <v>411</v>
      </c>
      <c r="B721" s="2" t="s">
        <v>412</v>
      </c>
      <c r="C721" s="3"/>
      <c r="D721" s="4">
        <v>0</v>
      </c>
      <c r="E721" s="4">
        <v>4</v>
      </c>
      <c r="F721" s="4">
        <v>4</v>
      </c>
      <c r="G721" s="4">
        <v>4.0999999999999996</v>
      </c>
      <c r="H721" s="2" t="s">
        <v>2246</v>
      </c>
      <c r="I721" s="4">
        <v>1.99</v>
      </c>
      <c r="J721" s="2" t="b">
        <v>1</v>
      </c>
      <c r="K721" s="2" t="s">
        <v>2307</v>
      </c>
      <c r="L721" s="2" t="s">
        <v>10</v>
      </c>
      <c r="M721" s="2"/>
      <c r="N721" s="2" t="s">
        <v>2307</v>
      </c>
      <c r="O721" s="2" t="s">
        <v>314</v>
      </c>
      <c r="P721" s="2" t="s">
        <v>4804</v>
      </c>
      <c r="Q721" s="2"/>
    </row>
    <row r="722" spans="1:17" x14ac:dyDescent="0.25">
      <c r="A722" s="2" t="s">
        <v>2757</v>
      </c>
      <c r="B722" s="2" t="s">
        <v>2758</v>
      </c>
      <c r="C722" s="3"/>
      <c r="D722" s="4">
        <v>0</v>
      </c>
      <c r="E722" s="4">
        <v>0</v>
      </c>
      <c r="F722" s="4">
        <v>0</v>
      </c>
      <c r="G722" s="4">
        <v>4.0999999999999996</v>
      </c>
      <c r="H722" s="2" t="s">
        <v>2246</v>
      </c>
      <c r="I722" s="4">
        <v>7.0999999999999994E-2</v>
      </c>
      <c r="J722" s="2" t="b">
        <v>0</v>
      </c>
      <c r="K722" s="2" t="s">
        <v>2307</v>
      </c>
      <c r="L722" s="2" t="s">
        <v>10</v>
      </c>
      <c r="M722" s="2"/>
      <c r="N722" s="2" t="s">
        <v>2307</v>
      </c>
      <c r="O722" s="2"/>
      <c r="P722" s="2" t="s">
        <v>4804</v>
      </c>
      <c r="Q722" s="2"/>
    </row>
    <row r="723" spans="1:17" ht="199.5" x14ac:dyDescent="0.25">
      <c r="A723" s="2" t="s">
        <v>381</v>
      </c>
      <c r="B723" s="2" t="s">
        <v>382</v>
      </c>
      <c r="C723" s="3" t="s">
        <v>5207</v>
      </c>
      <c r="D723" s="4">
        <v>0</v>
      </c>
      <c r="E723" s="4">
        <v>2</v>
      </c>
      <c r="F723" s="4">
        <v>2</v>
      </c>
      <c r="G723" s="4">
        <v>3.6</v>
      </c>
      <c r="H723" s="2" t="s">
        <v>2246</v>
      </c>
      <c r="I723" s="4">
        <v>1.6639999999999999</v>
      </c>
      <c r="J723" s="2" t="b">
        <v>1</v>
      </c>
      <c r="K723" s="2" t="s">
        <v>2307</v>
      </c>
      <c r="L723" s="2" t="s">
        <v>10</v>
      </c>
      <c r="M723" s="2"/>
      <c r="N723" s="2" t="s">
        <v>2307</v>
      </c>
      <c r="O723" s="2" t="s">
        <v>4877</v>
      </c>
      <c r="P723" s="2" t="s">
        <v>4804</v>
      </c>
      <c r="Q723" s="2" t="s">
        <v>5665</v>
      </c>
    </row>
    <row r="724" spans="1:17" ht="199.5" x14ac:dyDescent="0.25">
      <c r="A724" s="2" t="s">
        <v>383</v>
      </c>
      <c r="B724" s="2" t="s">
        <v>384</v>
      </c>
      <c r="C724" s="3" t="s">
        <v>5209</v>
      </c>
      <c r="D724" s="4">
        <v>0</v>
      </c>
      <c r="E724" s="4">
        <v>1</v>
      </c>
      <c r="F724" s="4">
        <v>1</v>
      </c>
      <c r="G724" s="4">
        <v>3.6</v>
      </c>
      <c r="H724" s="2" t="s">
        <v>2246</v>
      </c>
      <c r="I724" s="4">
        <v>1.6639999999999999</v>
      </c>
      <c r="J724" s="2" t="b">
        <v>1</v>
      </c>
      <c r="K724" s="2" t="s">
        <v>2307</v>
      </c>
      <c r="L724" s="2" t="s">
        <v>10</v>
      </c>
      <c r="M724" s="2"/>
      <c r="N724" s="2" t="s">
        <v>2307</v>
      </c>
      <c r="O724" s="2" t="s">
        <v>4803</v>
      </c>
      <c r="P724" s="2" t="s">
        <v>4804</v>
      </c>
      <c r="Q724" s="2" t="s">
        <v>5665</v>
      </c>
    </row>
    <row r="725" spans="1:17" x14ac:dyDescent="0.25">
      <c r="A725" s="2" t="s">
        <v>2699</v>
      </c>
      <c r="B725" s="2" t="s">
        <v>2700</v>
      </c>
      <c r="C725" s="3"/>
      <c r="D725" s="4">
        <v>0</v>
      </c>
      <c r="E725" s="4">
        <v>0</v>
      </c>
      <c r="F725" s="4">
        <v>0</v>
      </c>
      <c r="G725" s="4">
        <v>3.85</v>
      </c>
      <c r="H725" s="2" t="s">
        <v>2246</v>
      </c>
      <c r="I725" s="4">
        <v>1.863</v>
      </c>
      <c r="J725" s="2" t="b">
        <v>0</v>
      </c>
      <c r="K725" s="2" t="s">
        <v>2307</v>
      </c>
      <c r="L725" s="2" t="s">
        <v>10</v>
      </c>
      <c r="M725" s="2"/>
      <c r="N725" s="2" t="s">
        <v>2307</v>
      </c>
      <c r="O725" s="2"/>
      <c r="P725" s="2"/>
      <c r="Q725" s="2"/>
    </row>
    <row r="726" spans="1:17" x14ac:dyDescent="0.25">
      <c r="A726" s="2" t="s">
        <v>2701</v>
      </c>
      <c r="B726" s="2" t="s">
        <v>2702</v>
      </c>
      <c r="C726" s="3"/>
      <c r="D726" s="4">
        <v>0</v>
      </c>
      <c r="E726" s="4">
        <v>0</v>
      </c>
      <c r="F726" s="4">
        <v>0</v>
      </c>
      <c r="G726" s="4">
        <v>3.85</v>
      </c>
      <c r="H726" s="2" t="s">
        <v>2246</v>
      </c>
      <c r="I726" s="4">
        <v>1.863</v>
      </c>
      <c r="J726" s="2" t="b">
        <v>0</v>
      </c>
      <c r="K726" s="2" t="s">
        <v>2307</v>
      </c>
      <c r="L726" s="2" t="s">
        <v>10</v>
      </c>
      <c r="M726" s="2"/>
      <c r="N726" s="2" t="s">
        <v>2307</v>
      </c>
      <c r="O726" s="2"/>
      <c r="P726" s="2"/>
      <c r="Q726" s="2"/>
    </row>
    <row r="727" spans="1:17" x14ac:dyDescent="0.25">
      <c r="A727" s="2" t="s">
        <v>2705</v>
      </c>
      <c r="B727" s="2" t="s">
        <v>2706</v>
      </c>
      <c r="C727" s="3"/>
      <c r="D727" s="4">
        <v>0</v>
      </c>
      <c r="E727" s="4">
        <v>0</v>
      </c>
      <c r="F727" s="4">
        <v>0</v>
      </c>
      <c r="G727" s="4">
        <v>3.85</v>
      </c>
      <c r="H727" s="2" t="s">
        <v>2246</v>
      </c>
      <c r="I727" s="4">
        <v>1.863</v>
      </c>
      <c r="J727" s="2" t="b">
        <v>0</v>
      </c>
      <c r="K727" s="2" t="s">
        <v>2307</v>
      </c>
      <c r="L727" s="2" t="s">
        <v>10</v>
      </c>
      <c r="M727" s="2"/>
      <c r="N727" s="2" t="s">
        <v>2307</v>
      </c>
      <c r="O727" s="2"/>
      <c r="P727" s="2"/>
      <c r="Q727" s="2"/>
    </row>
    <row r="728" spans="1:17" x14ac:dyDescent="0.25">
      <c r="A728" s="2" t="s">
        <v>2703</v>
      </c>
      <c r="B728" s="2" t="s">
        <v>2704</v>
      </c>
      <c r="C728" s="3"/>
      <c r="D728" s="4">
        <v>0</v>
      </c>
      <c r="E728" s="4">
        <v>0</v>
      </c>
      <c r="F728" s="4">
        <v>0</v>
      </c>
      <c r="G728" s="4">
        <v>3.95</v>
      </c>
      <c r="H728" s="2" t="s">
        <v>2246</v>
      </c>
      <c r="I728" s="4">
        <v>1.865</v>
      </c>
      <c r="J728" s="2" t="b">
        <v>0</v>
      </c>
      <c r="K728" s="2" t="s">
        <v>2307</v>
      </c>
      <c r="L728" s="2" t="s">
        <v>10</v>
      </c>
      <c r="M728" s="2"/>
      <c r="N728" s="2" t="s">
        <v>2307</v>
      </c>
      <c r="O728" s="2"/>
      <c r="P728" s="2"/>
      <c r="Q728" s="2"/>
    </row>
    <row r="729" spans="1:17" x14ac:dyDescent="0.25">
      <c r="A729" s="2" t="s">
        <v>2707</v>
      </c>
      <c r="B729" s="2" t="s">
        <v>2708</v>
      </c>
      <c r="C729" s="3"/>
      <c r="D729" s="4">
        <v>0</v>
      </c>
      <c r="E729" s="4">
        <v>0</v>
      </c>
      <c r="F729" s="4">
        <v>0</v>
      </c>
      <c r="G729" s="4">
        <v>3.85</v>
      </c>
      <c r="H729" s="2" t="s">
        <v>2246</v>
      </c>
      <c r="I729" s="4">
        <v>1.8129999999999999</v>
      </c>
      <c r="J729" s="2" t="b">
        <v>0</v>
      </c>
      <c r="K729" s="2" t="s">
        <v>2307</v>
      </c>
      <c r="L729" s="2" t="s">
        <v>10</v>
      </c>
      <c r="M729" s="2"/>
      <c r="N729" s="2" t="s">
        <v>2307</v>
      </c>
      <c r="O729" s="2"/>
      <c r="P729" s="2"/>
      <c r="Q729" s="2"/>
    </row>
    <row r="730" spans="1:17" ht="114" x14ac:dyDescent="0.25">
      <c r="A730" s="2" t="s">
        <v>435</v>
      </c>
      <c r="B730" s="2" t="s">
        <v>436</v>
      </c>
      <c r="C730" s="3" t="s">
        <v>5218</v>
      </c>
      <c r="D730" s="4">
        <v>0</v>
      </c>
      <c r="E730" s="4">
        <v>16</v>
      </c>
      <c r="F730" s="4">
        <v>16</v>
      </c>
      <c r="G730" s="4">
        <v>3.35</v>
      </c>
      <c r="H730" s="2" t="s">
        <v>2246</v>
      </c>
      <c r="I730" s="4">
        <v>1.615</v>
      </c>
      <c r="J730" s="2" t="b">
        <v>1</v>
      </c>
      <c r="K730" s="2" t="s">
        <v>2307</v>
      </c>
      <c r="L730" s="2" t="s">
        <v>10</v>
      </c>
      <c r="M730" s="2"/>
      <c r="N730" s="2" t="s">
        <v>2307</v>
      </c>
      <c r="O730" s="2" t="s">
        <v>4803</v>
      </c>
      <c r="P730" s="2" t="s">
        <v>4804</v>
      </c>
      <c r="Q730" s="2" t="s">
        <v>5666</v>
      </c>
    </row>
    <row r="731" spans="1:17" x14ac:dyDescent="0.25">
      <c r="A731" s="2" t="s">
        <v>308</v>
      </c>
      <c r="B731" s="2" t="s">
        <v>309</v>
      </c>
      <c r="C731" s="3"/>
      <c r="D731" s="4">
        <v>0</v>
      </c>
      <c r="E731" s="4">
        <v>10</v>
      </c>
      <c r="F731" s="4">
        <v>10</v>
      </c>
      <c r="G731" s="4">
        <v>3.45</v>
      </c>
      <c r="H731" s="2" t="s">
        <v>2246</v>
      </c>
      <c r="I731" s="4">
        <v>1.665</v>
      </c>
      <c r="J731" s="2" t="b">
        <v>1</v>
      </c>
      <c r="K731" s="2" t="s">
        <v>2307</v>
      </c>
      <c r="L731" s="2" t="s">
        <v>10</v>
      </c>
      <c r="M731" s="2"/>
      <c r="N731" s="2" t="s">
        <v>2307</v>
      </c>
      <c r="O731" s="2" t="s">
        <v>4877</v>
      </c>
      <c r="P731" s="2" t="s">
        <v>4804</v>
      </c>
      <c r="Q731" s="2"/>
    </row>
    <row r="732" spans="1:17" x14ac:dyDescent="0.25">
      <c r="A732" s="2" t="s">
        <v>2753</v>
      </c>
      <c r="B732" s="2" t="s">
        <v>2754</v>
      </c>
      <c r="C732" s="3"/>
      <c r="D732" s="4">
        <v>0</v>
      </c>
      <c r="E732" s="4">
        <v>0</v>
      </c>
      <c r="F732" s="4">
        <v>0</v>
      </c>
      <c r="G732" s="4">
        <v>4.55</v>
      </c>
      <c r="H732" s="2" t="s">
        <v>2246</v>
      </c>
      <c r="I732" s="4">
        <v>2.125</v>
      </c>
      <c r="J732" s="2" t="b">
        <v>0</v>
      </c>
      <c r="K732" s="2" t="s">
        <v>2307</v>
      </c>
      <c r="L732" s="2" t="s">
        <v>10</v>
      </c>
      <c r="M732" s="2"/>
      <c r="N732" s="2" t="s">
        <v>2307</v>
      </c>
      <c r="O732" s="2"/>
      <c r="P732" s="2"/>
      <c r="Q732" s="2"/>
    </row>
    <row r="733" spans="1:17" x14ac:dyDescent="0.25">
      <c r="A733" s="2" t="s">
        <v>2741</v>
      </c>
      <c r="B733" s="2" t="s">
        <v>2742</v>
      </c>
      <c r="C733" s="3"/>
      <c r="D733" s="4">
        <v>0</v>
      </c>
      <c r="E733" s="4">
        <v>0</v>
      </c>
      <c r="F733" s="4">
        <v>0</v>
      </c>
      <c r="G733" s="4">
        <v>4.3499999999999996</v>
      </c>
      <c r="H733" s="2" t="s">
        <v>2246</v>
      </c>
      <c r="I733" s="4">
        <v>2.0680000000000001</v>
      </c>
      <c r="J733" s="2" t="b">
        <v>0</v>
      </c>
      <c r="K733" s="2" t="s">
        <v>2307</v>
      </c>
      <c r="L733" s="2" t="s">
        <v>10</v>
      </c>
      <c r="M733" s="2"/>
      <c r="N733" s="2" t="s">
        <v>2307</v>
      </c>
      <c r="O733" s="2"/>
      <c r="P733" s="2"/>
      <c r="Q733" s="2"/>
    </row>
    <row r="734" spans="1:17" x14ac:dyDescent="0.25">
      <c r="A734" s="2" t="s">
        <v>2737</v>
      </c>
      <c r="B734" s="2" t="s">
        <v>2738</v>
      </c>
      <c r="C734" s="3"/>
      <c r="D734" s="4">
        <v>0</v>
      </c>
      <c r="E734" s="4">
        <v>0</v>
      </c>
      <c r="F734" s="4">
        <v>0</v>
      </c>
      <c r="G734" s="4">
        <v>4.3499999999999996</v>
      </c>
      <c r="H734" s="2" t="s">
        <v>2246</v>
      </c>
      <c r="I734" s="4">
        <v>2.0680000000000001</v>
      </c>
      <c r="J734" s="2" t="b">
        <v>0</v>
      </c>
      <c r="K734" s="2" t="s">
        <v>2307</v>
      </c>
      <c r="L734" s="2" t="s">
        <v>10</v>
      </c>
      <c r="M734" s="2"/>
      <c r="N734" s="2" t="s">
        <v>2307</v>
      </c>
      <c r="O734" s="2"/>
      <c r="P734" s="2"/>
      <c r="Q734" s="2"/>
    </row>
    <row r="735" spans="1:17" x14ac:dyDescent="0.25">
      <c r="A735" s="2" t="s">
        <v>2739</v>
      </c>
      <c r="B735" s="2" t="s">
        <v>2740</v>
      </c>
      <c r="C735" s="3"/>
      <c r="D735" s="4">
        <v>0</v>
      </c>
      <c r="E735" s="4">
        <v>0</v>
      </c>
      <c r="F735" s="4">
        <v>0</v>
      </c>
      <c r="G735" s="4">
        <v>4.3499999999999996</v>
      </c>
      <c r="H735" s="2" t="s">
        <v>2246</v>
      </c>
      <c r="I735" s="4">
        <v>2.0674999999999999</v>
      </c>
      <c r="J735" s="2" t="b">
        <v>0</v>
      </c>
      <c r="K735" s="2" t="s">
        <v>2307</v>
      </c>
      <c r="L735" s="2" t="s">
        <v>10</v>
      </c>
      <c r="M735" s="2"/>
      <c r="N735" s="2" t="s">
        <v>2307</v>
      </c>
      <c r="O735" s="2"/>
      <c r="P735" s="2"/>
      <c r="Q735" s="2"/>
    </row>
    <row r="736" spans="1:17" x14ac:dyDescent="0.25">
      <c r="A736" s="2" t="s">
        <v>2743</v>
      </c>
      <c r="B736" s="2" t="s">
        <v>2744</v>
      </c>
      <c r="C736" s="3"/>
      <c r="D736" s="4">
        <v>0</v>
      </c>
      <c r="E736" s="4">
        <v>0</v>
      </c>
      <c r="F736" s="4">
        <v>0</v>
      </c>
      <c r="G736" s="4">
        <v>4.45</v>
      </c>
      <c r="H736" s="2" t="s">
        <v>2246</v>
      </c>
      <c r="I736" s="4">
        <v>2.117</v>
      </c>
      <c r="J736" s="2" t="b">
        <v>0</v>
      </c>
      <c r="K736" s="2" t="s">
        <v>2307</v>
      </c>
      <c r="L736" s="2" t="s">
        <v>10</v>
      </c>
      <c r="M736" s="2"/>
      <c r="N736" s="2" t="s">
        <v>2307</v>
      </c>
      <c r="O736" s="2"/>
      <c r="P736" s="2"/>
      <c r="Q736" s="2"/>
    </row>
    <row r="737" spans="1:17" x14ac:dyDescent="0.25">
      <c r="A737" s="2" t="s">
        <v>2731</v>
      </c>
      <c r="B737" s="2" t="s">
        <v>2732</v>
      </c>
      <c r="C737" s="3"/>
      <c r="D737" s="4">
        <v>0</v>
      </c>
      <c r="E737" s="4">
        <v>0</v>
      </c>
      <c r="F737" s="4">
        <v>0</v>
      </c>
      <c r="G737" s="4">
        <v>3.65</v>
      </c>
      <c r="H737" s="2" t="s">
        <v>2246</v>
      </c>
      <c r="I737" s="4">
        <v>1.6830000000000001</v>
      </c>
      <c r="J737" s="2" t="b">
        <v>0</v>
      </c>
      <c r="K737" s="2" t="s">
        <v>2307</v>
      </c>
      <c r="L737" s="2" t="s">
        <v>10</v>
      </c>
      <c r="M737" s="2"/>
      <c r="N737" s="2" t="s">
        <v>2307</v>
      </c>
      <c r="O737" s="2"/>
      <c r="P737" s="2"/>
      <c r="Q737" s="2"/>
    </row>
    <row r="738" spans="1:17" x14ac:dyDescent="0.25">
      <c r="A738" s="2" t="s">
        <v>2735</v>
      </c>
      <c r="B738" s="2" t="s">
        <v>2736</v>
      </c>
      <c r="C738" s="3"/>
      <c r="D738" s="4">
        <v>0</v>
      </c>
      <c r="E738" s="4">
        <v>0</v>
      </c>
      <c r="F738" s="4">
        <v>0</v>
      </c>
      <c r="G738" s="4">
        <v>3.8</v>
      </c>
      <c r="H738" s="2" t="s">
        <v>2246</v>
      </c>
      <c r="I738" s="4">
        <v>1.7330000000000001</v>
      </c>
      <c r="J738" s="2" t="b">
        <v>0</v>
      </c>
      <c r="K738" s="2" t="s">
        <v>2307</v>
      </c>
      <c r="L738" s="2" t="s">
        <v>10</v>
      </c>
      <c r="M738" s="2"/>
      <c r="N738" s="2" t="s">
        <v>2307</v>
      </c>
      <c r="O738" s="2"/>
      <c r="P738" s="2"/>
      <c r="Q738" s="2"/>
    </row>
    <row r="739" spans="1:17" x14ac:dyDescent="0.25">
      <c r="A739" s="2" t="s">
        <v>2733</v>
      </c>
      <c r="B739" s="2" t="s">
        <v>2734</v>
      </c>
      <c r="C739" s="3"/>
      <c r="D739" s="4">
        <v>0</v>
      </c>
      <c r="E739" s="4">
        <v>0</v>
      </c>
      <c r="F739" s="4">
        <v>0</v>
      </c>
      <c r="G739" s="4">
        <v>3.65</v>
      </c>
      <c r="H739" s="2" t="s">
        <v>2246</v>
      </c>
      <c r="I739" s="4">
        <v>1.6830000000000001</v>
      </c>
      <c r="J739" s="2" t="b">
        <v>0</v>
      </c>
      <c r="K739" s="2" t="s">
        <v>2307</v>
      </c>
      <c r="L739" s="2" t="s">
        <v>10</v>
      </c>
      <c r="M739" s="2"/>
      <c r="N739" s="2" t="s">
        <v>2307</v>
      </c>
      <c r="O739" s="2"/>
      <c r="P739" s="2"/>
      <c r="Q739" s="2"/>
    </row>
    <row r="740" spans="1:17" x14ac:dyDescent="0.25">
      <c r="A740" s="2" t="s">
        <v>2779</v>
      </c>
      <c r="B740" s="2" t="s">
        <v>2780</v>
      </c>
      <c r="C740" s="3"/>
      <c r="D740" s="4">
        <v>0</v>
      </c>
      <c r="E740" s="4">
        <v>0</v>
      </c>
      <c r="F740" s="4">
        <v>0</v>
      </c>
      <c r="G740" s="4">
        <v>4.0999999999999996</v>
      </c>
      <c r="H740" s="2" t="s">
        <v>2246</v>
      </c>
      <c r="I740" s="4">
        <v>1.853</v>
      </c>
      <c r="J740" s="2" t="b">
        <v>0</v>
      </c>
      <c r="K740" s="2" t="s">
        <v>2307</v>
      </c>
      <c r="L740" s="2" t="s">
        <v>10</v>
      </c>
      <c r="M740" s="2"/>
      <c r="N740" s="2" t="s">
        <v>2307</v>
      </c>
      <c r="O740" s="2"/>
      <c r="P740" s="2"/>
      <c r="Q740" s="2"/>
    </row>
    <row r="741" spans="1:17" x14ac:dyDescent="0.25">
      <c r="A741" s="2" t="s">
        <v>2781</v>
      </c>
      <c r="B741" s="2" t="s">
        <v>2782</v>
      </c>
      <c r="C741" s="3"/>
      <c r="D741" s="4">
        <v>0</v>
      </c>
      <c r="E741" s="4">
        <v>0</v>
      </c>
      <c r="F741" s="4">
        <v>0</v>
      </c>
      <c r="G741" s="4">
        <v>4.0999999999999996</v>
      </c>
      <c r="H741" s="2" t="s">
        <v>2246</v>
      </c>
      <c r="I741" s="4">
        <v>1.853</v>
      </c>
      <c r="J741" s="2" t="b">
        <v>0</v>
      </c>
      <c r="K741" s="2" t="s">
        <v>2307</v>
      </c>
      <c r="L741" s="2" t="s">
        <v>10</v>
      </c>
      <c r="M741" s="2"/>
      <c r="N741" s="2" t="s">
        <v>2307</v>
      </c>
      <c r="O741" s="2"/>
      <c r="P741" s="2"/>
      <c r="Q741" s="2"/>
    </row>
    <row r="742" spans="1:17" x14ac:dyDescent="0.25">
      <c r="A742" s="2" t="s">
        <v>2783</v>
      </c>
      <c r="B742" s="2" t="s">
        <v>2784</v>
      </c>
      <c r="C742" s="3"/>
      <c r="D742" s="4">
        <v>0</v>
      </c>
      <c r="E742" s="4">
        <v>0</v>
      </c>
      <c r="F742" s="4">
        <v>0</v>
      </c>
      <c r="G742" s="4">
        <v>4.0999999999999996</v>
      </c>
      <c r="H742" s="2" t="s">
        <v>2246</v>
      </c>
      <c r="I742" s="4">
        <v>1.853</v>
      </c>
      <c r="J742" s="2" t="b">
        <v>0</v>
      </c>
      <c r="K742" s="2" t="s">
        <v>2307</v>
      </c>
      <c r="L742" s="2" t="s">
        <v>10</v>
      </c>
      <c r="M742" s="2"/>
      <c r="N742" s="2" t="s">
        <v>2307</v>
      </c>
      <c r="O742" s="2"/>
      <c r="P742" s="2"/>
      <c r="Q742" s="2"/>
    </row>
    <row r="743" spans="1:17" x14ac:dyDescent="0.25">
      <c r="A743" s="2" t="s">
        <v>2775</v>
      </c>
      <c r="B743" s="2" t="s">
        <v>2776</v>
      </c>
      <c r="C743" s="3"/>
      <c r="D743" s="4">
        <v>0</v>
      </c>
      <c r="E743" s="4">
        <v>0</v>
      </c>
      <c r="F743" s="4">
        <v>0</v>
      </c>
      <c r="G743" s="4">
        <v>4.0999999999999996</v>
      </c>
      <c r="H743" s="2" t="s">
        <v>2246</v>
      </c>
      <c r="I743" s="4">
        <v>1.853</v>
      </c>
      <c r="J743" s="2" t="b">
        <v>0</v>
      </c>
      <c r="K743" s="2" t="s">
        <v>2307</v>
      </c>
      <c r="L743" s="2" t="s">
        <v>10</v>
      </c>
      <c r="M743" s="2"/>
      <c r="N743" s="2" t="s">
        <v>2307</v>
      </c>
      <c r="O743" s="2"/>
      <c r="P743" s="2"/>
      <c r="Q743" s="2"/>
    </row>
    <row r="744" spans="1:17" x14ac:dyDescent="0.25">
      <c r="A744" s="2" t="s">
        <v>2785</v>
      </c>
      <c r="B744" s="2" t="s">
        <v>2786</v>
      </c>
      <c r="C744" s="3"/>
      <c r="D744" s="4">
        <v>0</v>
      </c>
      <c r="E744" s="4">
        <v>0</v>
      </c>
      <c r="F744" s="4">
        <v>0</v>
      </c>
      <c r="G744" s="4">
        <v>4.0999999999999996</v>
      </c>
      <c r="H744" s="2" t="s">
        <v>2246</v>
      </c>
      <c r="I744" s="4">
        <v>1.853</v>
      </c>
      <c r="J744" s="2" t="b">
        <v>0</v>
      </c>
      <c r="K744" s="2" t="s">
        <v>2307</v>
      </c>
      <c r="L744" s="2" t="s">
        <v>10</v>
      </c>
      <c r="M744" s="2"/>
      <c r="N744" s="2" t="s">
        <v>2307</v>
      </c>
      <c r="O744" s="2"/>
      <c r="P744" s="2"/>
      <c r="Q744" s="2"/>
    </row>
    <row r="745" spans="1:17" x14ac:dyDescent="0.25">
      <c r="A745" s="2" t="s">
        <v>2777</v>
      </c>
      <c r="B745" s="2" t="s">
        <v>2778</v>
      </c>
      <c r="C745" s="3"/>
      <c r="D745" s="4">
        <v>0</v>
      </c>
      <c r="E745" s="4">
        <v>0</v>
      </c>
      <c r="F745" s="4">
        <v>0</v>
      </c>
      <c r="G745" s="4">
        <v>4.0999999999999996</v>
      </c>
      <c r="H745" s="2" t="s">
        <v>2246</v>
      </c>
      <c r="I745" s="4">
        <v>1.853</v>
      </c>
      <c r="J745" s="2" t="b">
        <v>0</v>
      </c>
      <c r="K745" s="2" t="s">
        <v>2307</v>
      </c>
      <c r="L745" s="2" t="s">
        <v>10</v>
      </c>
      <c r="M745" s="2"/>
      <c r="N745" s="2" t="s">
        <v>2307</v>
      </c>
      <c r="O745" s="2"/>
      <c r="P745" s="2"/>
      <c r="Q745" s="2"/>
    </row>
    <row r="746" spans="1:17" ht="199.5" x14ac:dyDescent="0.25">
      <c r="A746" s="2" t="s">
        <v>379</v>
      </c>
      <c r="B746" s="2" t="s">
        <v>380</v>
      </c>
      <c r="C746" s="3" t="s">
        <v>5205</v>
      </c>
      <c r="D746" s="4">
        <v>0</v>
      </c>
      <c r="E746" s="4">
        <v>4</v>
      </c>
      <c r="F746" s="4">
        <v>4</v>
      </c>
      <c r="G746" s="4">
        <v>3.6</v>
      </c>
      <c r="H746" s="2" t="s">
        <v>2246</v>
      </c>
      <c r="I746" s="4">
        <v>1.6675</v>
      </c>
      <c r="J746" s="2" t="b">
        <v>1</v>
      </c>
      <c r="K746" s="2" t="s">
        <v>2307</v>
      </c>
      <c r="L746" s="2" t="s">
        <v>10</v>
      </c>
      <c r="M746" s="2"/>
      <c r="N746" s="2" t="s">
        <v>2307</v>
      </c>
      <c r="O746" s="2" t="s">
        <v>2305</v>
      </c>
      <c r="P746" s="2" t="s">
        <v>4804</v>
      </c>
      <c r="Q746" s="2" t="s">
        <v>5665</v>
      </c>
    </row>
    <row r="747" spans="1:17" x14ac:dyDescent="0.25">
      <c r="A747" s="2" t="s">
        <v>131</v>
      </c>
      <c r="B747" s="2" t="s">
        <v>132</v>
      </c>
      <c r="C747" s="3"/>
      <c r="D747" s="4">
        <v>0</v>
      </c>
      <c r="E747" s="4">
        <v>1</v>
      </c>
      <c r="F747" s="4">
        <v>1</v>
      </c>
      <c r="G747" s="4">
        <v>80.5</v>
      </c>
      <c r="H747" s="2" t="s">
        <v>66</v>
      </c>
      <c r="I747" s="4">
        <v>40.24</v>
      </c>
      <c r="J747" s="2" t="b">
        <v>1</v>
      </c>
      <c r="K747" s="2" t="s">
        <v>4693</v>
      </c>
      <c r="L747" s="2" t="s">
        <v>10</v>
      </c>
      <c r="M747" s="2"/>
      <c r="N747" s="2" t="s">
        <v>5925</v>
      </c>
      <c r="O747" s="2"/>
      <c r="P747" s="2"/>
      <c r="Q747" s="2"/>
    </row>
    <row r="748" spans="1:17" x14ac:dyDescent="0.25">
      <c r="A748" s="2" t="s">
        <v>129</v>
      </c>
      <c r="B748" s="2" t="s">
        <v>130</v>
      </c>
      <c r="C748" s="3"/>
      <c r="D748" s="4">
        <v>0</v>
      </c>
      <c r="E748" s="4">
        <v>1</v>
      </c>
      <c r="F748" s="4">
        <v>1</v>
      </c>
      <c r="G748" s="4">
        <v>71.349999999999994</v>
      </c>
      <c r="H748" s="2" t="s">
        <v>66</v>
      </c>
      <c r="I748" s="4">
        <v>35.659999999999997</v>
      </c>
      <c r="J748" s="2" t="b">
        <v>1</v>
      </c>
      <c r="K748" s="2" t="s">
        <v>4693</v>
      </c>
      <c r="L748" s="2" t="s">
        <v>10</v>
      </c>
      <c r="M748" s="2"/>
      <c r="N748" s="2" t="s">
        <v>5925</v>
      </c>
      <c r="O748" s="2"/>
      <c r="P748" s="2"/>
      <c r="Q748" s="2"/>
    </row>
    <row r="749" spans="1:17" x14ac:dyDescent="0.25">
      <c r="A749" s="2" t="s">
        <v>127</v>
      </c>
      <c r="B749" s="2" t="s">
        <v>128</v>
      </c>
      <c r="C749" s="3"/>
      <c r="D749" s="4">
        <v>0</v>
      </c>
      <c r="E749" s="4">
        <v>1</v>
      </c>
      <c r="F749" s="4">
        <v>1</v>
      </c>
      <c r="G749" s="4">
        <v>72.95</v>
      </c>
      <c r="H749" s="2" t="s">
        <v>66</v>
      </c>
      <c r="I749" s="4">
        <v>36.479999999999997</v>
      </c>
      <c r="J749" s="2" t="b">
        <v>1</v>
      </c>
      <c r="K749" s="2" t="s">
        <v>4693</v>
      </c>
      <c r="L749" s="2" t="s">
        <v>10</v>
      </c>
      <c r="M749" s="2"/>
      <c r="N749" s="2" t="s">
        <v>5925</v>
      </c>
      <c r="O749" s="2"/>
      <c r="P749" s="2"/>
      <c r="Q749" s="2"/>
    </row>
    <row r="750" spans="1:17" x14ac:dyDescent="0.25">
      <c r="A750" s="2" t="s">
        <v>125</v>
      </c>
      <c r="B750" s="2" t="s">
        <v>126</v>
      </c>
      <c r="C750" s="3"/>
      <c r="D750" s="4">
        <v>0</v>
      </c>
      <c r="E750" s="4">
        <v>1</v>
      </c>
      <c r="F750" s="4">
        <v>1</v>
      </c>
      <c r="G750" s="4">
        <v>87.95</v>
      </c>
      <c r="H750" s="2" t="s">
        <v>66</v>
      </c>
      <c r="I750" s="4">
        <v>43.97</v>
      </c>
      <c r="J750" s="2" t="b">
        <v>1</v>
      </c>
      <c r="K750" s="2" t="s">
        <v>4693</v>
      </c>
      <c r="L750" s="2" t="s">
        <v>10</v>
      </c>
      <c r="M750" s="2"/>
      <c r="N750" s="2" t="s">
        <v>5925</v>
      </c>
      <c r="O750" s="2"/>
      <c r="P750" s="2"/>
      <c r="Q750" s="2"/>
    </row>
    <row r="751" spans="1:17" x14ac:dyDescent="0.25">
      <c r="A751" s="2" t="s">
        <v>123</v>
      </c>
      <c r="B751" s="2" t="s">
        <v>124</v>
      </c>
      <c r="C751" s="3"/>
      <c r="D751" s="4">
        <v>0</v>
      </c>
      <c r="E751" s="4">
        <v>1</v>
      </c>
      <c r="F751" s="4">
        <v>1</v>
      </c>
      <c r="G751" s="4">
        <v>80.099999999999994</v>
      </c>
      <c r="H751" s="2" t="s">
        <v>66</v>
      </c>
      <c r="I751" s="4">
        <v>40.04</v>
      </c>
      <c r="J751" s="2" t="b">
        <v>1</v>
      </c>
      <c r="K751" s="2" t="s">
        <v>4693</v>
      </c>
      <c r="L751" s="2" t="s">
        <v>10</v>
      </c>
      <c r="M751" s="2"/>
      <c r="N751" s="2" t="s">
        <v>5925</v>
      </c>
      <c r="O751" s="2"/>
      <c r="P751" s="2"/>
      <c r="Q751" s="2"/>
    </row>
    <row r="752" spans="1:17" x14ac:dyDescent="0.25">
      <c r="A752" s="2" t="s">
        <v>121</v>
      </c>
      <c r="B752" s="2" t="s">
        <v>122</v>
      </c>
      <c r="C752" s="3"/>
      <c r="D752" s="4">
        <v>0</v>
      </c>
      <c r="E752" s="4">
        <v>1</v>
      </c>
      <c r="F752" s="4">
        <v>1</v>
      </c>
      <c r="G752" s="4">
        <v>86</v>
      </c>
      <c r="H752" s="2" t="s">
        <v>66</v>
      </c>
      <c r="I752" s="4">
        <v>43</v>
      </c>
      <c r="J752" s="2" t="b">
        <v>1</v>
      </c>
      <c r="K752" s="2" t="s">
        <v>4693</v>
      </c>
      <c r="L752" s="2" t="s">
        <v>10</v>
      </c>
      <c r="M752" s="2"/>
      <c r="N752" s="2" t="s">
        <v>5925</v>
      </c>
      <c r="O752" s="2"/>
      <c r="P752" s="2"/>
      <c r="Q752" s="2"/>
    </row>
    <row r="753" spans="1:17" x14ac:dyDescent="0.25">
      <c r="A753" s="2" t="s">
        <v>119</v>
      </c>
      <c r="B753" s="2" t="s">
        <v>120</v>
      </c>
      <c r="C753" s="3"/>
      <c r="D753" s="4">
        <v>0</v>
      </c>
      <c r="E753" s="4">
        <v>1</v>
      </c>
      <c r="F753" s="4">
        <v>1</v>
      </c>
      <c r="G753" s="4">
        <v>79.55</v>
      </c>
      <c r="H753" s="2" t="s">
        <v>66</v>
      </c>
      <c r="I753" s="4">
        <v>39.76</v>
      </c>
      <c r="J753" s="2" t="b">
        <v>1</v>
      </c>
      <c r="K753" s="2" t="s">
        <v>4693</v>
      </c>
      <c r="L753" s="2" t="s">
        <v>10</v>
      </c>
      <c r="M753" s="2"/>
      <c r="N753" s="2" t="s">
        <v>5925</v>
      </c>
      <c r="O753" s="2"/>
      <c r="P753" s="2"/>
      <c r="Q753" s="2"/>
    </row>
    <row r="754" spans="1:17" x14ac:dyDescent="0.25">
      <c r="A754" s="2" t="s">
        <v>117</v>
      </c>
      <c r="B754" s="2" t="s">
        <v>118</v>
      </c>
      <c r="C754" s="3"/>
      <c r="D754" s="4">
        <v>0</v>
      </c>
      <c r="E754" s="4">
        <v>1</v>
      </c>
      <c r="F754" s="4">
        <v>1</v>
      </c>
      <c r="G754" s="4">
        <v>96.4</v>
      </c>
      <c r="H754" s="2" t="s">
        <v>66</v>
      </c>
      <c r="I754" s="4">
        <v>48.16</v>
      </c>
      <c r="J754" s="2" t="b">
        <v>1</v>
      </c>
      <c r="K754" s="2" t="s">
        <v>4693</v>
      </c>
      <c r="L754" s="2" t="s">
        <v>10</v>
      </c>
      <c r="M754" s="2"/>
      <c r="N754" s="2" t="s">
        <v>5925</v>
      </c>
      <c r="O754" s="2"/>
      <c r="P754" s="2" t="s">
        <v>4696</v>
      </c>
      <c r="Q754" s="2"/>
    </row>
    <row r="755" spans="1:17" x14ac:dyDescent="0.25">
      <c r="A755" s="2" t="s">
        <v>115</v>
      </c>
      <c r="B755" s="2" t="s">
        <v>116</v>
      </c>
      <c r="C755" s="3"/>
      <c r="D755" s="4">
        <v>0</v>
      </c>
      <c r="E755" s="4">
        <v>1</v>
      </c>
      <c r="F755" s="4">
        <v>1</v>
      </c>
      <c r="G755" s="4">
        <v>86</v>
      </c>
      <c r="H755" s="2" t="s">
        <v>66</v>
      </c>
      <c r="I755" s="4">
        <v>42.99</v>
      </c>
      <c r="J755" s="2" t="b">
        <v>1</v>
      </c>
      <c r="K755" s="2" t="s">
        <v>4693</v>
      </c>
      <c r="L755" s="2" t="s">
        <v>10</v>
      </c>
      <c r="M755" s="2"/>
      <c r="N755" s="2" t="s">
        <v>5925</v>
      </c>
      <c r="O755" s="2"/>
      <c r="P755" s="2"/>
      <c r="Q755" s="2"/>
    </row>
    <row r="756" spans="1:17" x14ac:dyDescent="0.25">
      <c r="A756" s="2" t="s">
        <v>113</v>
      </c>
      <c r="B756" s="2" t="s">
        <v>114</v>
      </c>
      <c r="C756" s="3"/>
      <c r="D756" s="4">
        <v>0</v>
      </c>
      <c r="E756" s="4">
        <v>0</v>
      </c>
      <c r="F756" s="4">
        <v>0</v>
      </c>
      <c r="G756" s="4">
        <v>94.1</v>
      </c>
      <c r="H756" s="2" t="s">
        <v>66</v>
      </c>
      <c r="I756" s="4">
        <v>47.04</v>
      </c>
      <c r="J756" s="2" t="b">
        <v>1</v>
      </c>
      <c r="K756" s="2" t="s">
        <v>4693</v>
      </c>
      <c r="L756" s="2" t="s">
        <v>10</v>
      </c>
      <c r="M756" s="2"/>
      <c r="N756" s="2" t="s">
        <v>5925</v>
      </c>
      <c r="O756" s="2"/>
      <c r="P756" s="2"/>
      <c r="Q756" s="2"/>
    </row>
    <row r="757" spans="1:17" x14ac:dyDescent="0.25">
      <c r="A757" s="2" t="s">
        <v>111</v>
      </c>
      <c r="B757" s="2" t="s">
        <v>112</v>
      </c>
      <c r="C757" s="3"/>
      <c r="D757" s="4">
        <v>0</v>
      </c>
      <c r="E757" s="4">
        <v>1</v>
      </c>
      <c r="F757" s="4">
        <v>1</v>
      </c>
      <c r="G757" s="4">
        <v>106</v>
      </c>
      <c r="H757" s="2" t="s">
        <v>66</v>
      </c>
      <c r="I757" s="4">
        <v>52.99</v>
      </c>
      <c r="J757" s="2" t="b">
        <v>1</v>
      </c>
      <c r="K757" s="2" t="s">
        <v>4693</v>
      </c>
      <c r="L757" s="2" t="s">
        <v>10</v>
      </c>
      <c r="M757" s="2"/>
      <c r="N757" s="2" t="s">
        <v>5925</v>
      </c>
      <c r="O757" s="2"/>
      <c r="P757" s="2" t="s">
        <v>4696</v>
      </c>
      <c r="Q757" s="2"/>
    </row>
    <row r="758" spans="1:17" ht="285" x14ac:dyDescent="0.25">
      <c r="A758" s="2" t="s">
        <v>153</v>
      </c>
      <c r="B758" s="2" t="s">
        <v>154</v>
      </c>
      <c r="C758" s="3" t="s">
        <v>5172</v>
      </c>
      <c r="D758" s="4">
        <v>0</v>
      </c>
      <c r="E758" s="4">
        <v>2</v>
      </c>
      <c r="F758" s="4">
        <v>2</v>
      </c>
      <c r="G758" s="4">
        <v>76.7</v>
      </c>
      <c r="H758" s="2" t="s">
        <v>66</v>
      </c>
      <c r="I758" s="4">
        <v>38.326700000000002</v>
      </c>
      <c r="J758" s="2" t="b">
        <v>1</v>
      </c>
      <c r="K758" s="2" t="s">
        <v>4693</v>
      </c>
      <c r="L758" s="2" t="s">
        <v>10</v>
      </c>
      <c r="M758" s="2"/>
      <c r="N758" s="2" t="s">
        <v>5925</v>
      </c>
      <c r="O758" s="2"/>
      <c r="P758" s="2" t="s">
        <v>4696</v>
      </c>
      <c r="Q758" s="2" t="s">
        <v>5754</v>
      </c>
    </row>
    <row r="759" spans="1:17" ht="256.5" x14ac:dyDescent="0.25">
      <c r="A759" s="2" t="s">
        <v>147</v>
      </c>
      <c r="B759" s="2" t="s">
        <v>148</v>
      </c>
      <c r="C759" s="3" t="s">
        <v>5169</v>
      </c>
      <c r="D759" s="4">
        <v>0</v>
      </c>
      <c r="E759" s="4">
        <v>5</v>
      </c>
      <c r="F759" s="4">
        <v>5</v>
      </c>
      <c r="G759" s="4">
        <v>43.1</v>
      </c>
      <c r="H759" s="2" t="s">
        <v>66</v>
      </c>
      <c r="I759" s="4">
        <v>21.545999999999999</v>
      </c>
      <c r="J759" s="2" t="b">
        <v>1</v>
      </c>
      <c r="K759" s="2" t="s">
        <v>4693</v>
      </c>
      <c r="L759" s="2" t="s">
        <v>10</v>
      </c>
      <c r="M759" s="2"/>
      <c r="N759" s="2" t="s">
        <v>5925</v>
      </c>
      <c r="O759" s="2"/>
      <c r="P759" s="2" t="s">
        <v>4695</v>
      </c>
      <c r="Q759" s="2" t="s">
        <v>5755</v>
      </c>
    </row>
    <row r="760" spans="1:17" x14ac:dyDescent="0.25">
      <c r="A760" s="2" t="s">
        <v>109</v>
      </c>
      <c r="B760" s="2" t="s">
        <v>110</v>
      </c>
      <c r="C760" s="3"/>
      <c r="D760" s="4">
        <v>0</v>
      </c>
      <c r="E760" s="4">
        <v>1</v>
      </c>
      <c r="F760" s="4">
        <v>1</v>
      </c>
      <c r="G760" s="4">
        <v>107.95</v>
      </c>
      <c r="H760" s="2" t="s">
        <v>66</v>
      </c>
      <c r="I760" s="4">
        <v>53.97</v>
      </c>
      <c r="J760" s="2" t="b">
        <v>1</v>
      </c>
      <c r="K760" s="2" t="s">
        <v>4693</v>
      </c>
      <c r="L760" s="2" t="s">
        <v>10</v>
      </c>
      <c r="M760" s="2"/>
      <c r="N760" s="2" t="s">
        <v>5925</v>
      </c>
      <c r="O760" s="2"/>
      <c r="P760" s="2"/>
      <c r="Q760" s="2"/>
    </row>
    <row r="761" spans="1:17" x14ac:dyDescent="0.25">
      <c r="A761" s="2" t="s">
        <v>107</v>
      </c>
      <c r="B761" s="2" t="s">
        <v>108</v>
      </c>
      <c r="C761" s="3"/>
      <c r="D761" s="4">
        <v>0</v>
      </c>
      <c r="E761" s="4">
        <v>1</v>
      </c>
      <c r="F761" s="4">
        <v>1</v>
      </c>
      <c r="G761" s="4">
        <v>91.8</v>
      </c>
      <c r="H761" s="2" t="s">
        <v>66</v>
      </c>
      <c r="I761" s="4">
        <v>45.902099999999997</v>
      </c>
      <c r="J761" s="2" t="b">
        <v>1</v>
      </c>
      <c r="K761" s="2" t="s">
        <v>4693</v>
      </c>
      <c r="L761" s="2" t="s">
        <v>10</v>
      </c>
      <c r="M761" s="2"/>
      <c r="N761" s="2" t="s">
        <v>5925</v>
      </c>
      <c r="O761" s="2"/>
      <c r="P761" s="2"/>
      <c r="Q761" s="2"/>
    </row>
    <row r="762" spans="1:17" x14ac:dyDescent="0.25">
      <c r="A762" s="2" t="s">
        <v>105</v>
      </c>
      <c r="B762" s="2" t="s">
        <v>106</v>
      </c>
      <c r="C762" s="3"/>
      <c r="D762" s="4">
        <v>0</v>
      </c>
      <c r="E762" s="4">
        <v>1</v>
      </c>
      <c r="F762" s="4">
        <v>1</v>
      </c>
      <c r="G762" s="4">
        <v>102.4</v>
      </c>
      <c r="H762" s="2" t="s">
        <v>66</v>
      </c>
      <c r="I762" s="4">
        <v>51.19</v>
      </c>
      <c r="J762" s="2" t="b">
        <v>1</v>
      </c>
      <c r="K762" s="2" t="s">
        <v>4693</v>
      </c>
      <c r="L762" s="2" t="s">
        <v>10</v>
      </c>
      <c r="M762" s="2"/>
      <c r="N762" s="2" t="s">
        <v>5925</v>
      </c>
      <c r="O762" s="2"/>
      <c r="P762" s="2"/>
      <c r="Q762" s="2"/>
    </row>
    <row r="763" spans="1:17" x14ac:dyDescent="0.25">
      <c r="A763" s="2" t="s">
        <v>103</v>
      </c>
      <c r="B763" s="2" t="s">
        <v>104</v>
      </c>
      <c r="C763" s="3"/>
      <c r="D763" s="4">
        <v>0</v>
      </c>
      <c r="E763" s="4">
        <v>1</v>
      </c>
      <c r="F763" s="4">
        <v>1</v>
      </c>
      <c r="G763" s="4">
        <v>110.25</v>
      </c>
      <c r="H763" s="2" t="s">
        <v>66</v>
      </c>
      <c r="I763" s="4">
        <v>55.12</v>
      </c>
      <c r="J763" s="2" t="b">
        <v>1</v>
      </c>
      <c r="K763" s="2" t="s">
        <v>4693</v>
      </c>
      <c r="L763" s="2" t="s">
        <v>10</v>
      </c>
      <c r="M763" s="2"/>
      <c r="N763" s="2" t="s">
        <v>5925</v>
      </c>
      <c r="O763" s="2"/>
      <c r="P763" s="2"/>
      <c r="Q763" s="2"/>
    </row>
    <row r="764" spans="1:17" x14ac:dyDescent="0.25">
      <c r="A764" s="2" t="s">
        <v>101</v>
      </c>
      <c r="B764" s="2" t="s">
        <v>102</v>
      </c>
      <c r="C764" s="3"/>
      <c r="D764" s="4">
        <v>0</v>
      </c>
      <c r="E764" s="4">
        <v>1</v>
      </c>
      <c r="F764" s="4">
        <v>1</v>
      </c>
      <c r="G764" s="4">
        <v>113.8</v>
      </c>
      <c r="H764" s="2" t="s">
        <v>66</v>
      </c>
      <c r="I764" s="4">
        <v>56.88</v>
      </c>
      <c r="J764" s="2" t="b">
        <v>1</v>
      </c>
      <c r="K764" s="2" t="s">
        <v>4693</v>
      </c>
      <c r="L764" s="2" t="s">
        <v>10</v>
      </c>
      <c r="M764" s="2"/>
      <c r="N764" s="2" t="s">
        <v>5925</v>
      </c>
      <c r="O764" s="2"/>
      <c r="P764" s="2" t="s">
        <v>4696</v>
      </c>
      <c r="Q764" s="2"/>
    </row>
    <row r="765" spans="1:17" x14ac:dyDescent="0.25">
      <c r="A765" s="2" t="s">
        <v>99</v>
      </c>
      <c r="B765" s="2" t="s">
        <v>100</v>
      </c>
      <c r="C765" s="3"/>
      <c r="D765" s="4">
        <v>0</v>
      </c>
      <c r="E765" s="4">
        <v>1</v>
      </c>
      <c r="F765" s="4">
        <v>1</v>
      </c>
      <c r="G765" s="4">
        <v>107</v>
      </c>
      <c r="H765" s="2" t="s">
        <v>66</v>
      </c>
      <c r="I765" s="4">
        <v>53.5</v>
      </c>
      <c r="J765" s="2" t="b">
        <v>1</v>
      </c>
      <c r="K765" s="2" t="s">
        <v>4693</v>
      </c>
      <c r="L765" s="2" t="s">
        <v>10</v>
      </c>
      <c r="M765" s="2"/>
      <c r="N765" s="2" t="s">
        <v>5925</v>
      </c>
      <c r="O765" s="2"/>
      <c r="P765" s="2"/>
      <c r="Q765" s="2"/>
    </row>
    <row r="766" spans="1:17" x14ac:dyDescent="0.25">
      <c r="A766" s="2" t="s">
        <v>97</v>
      </c>
      <c r="B766" s="2" t="s">
        <v>98</v>
      </c>
      <c r="C766" s="3"/>
      <c r="D766" s="4">
        <v>0</v>
      </c>
      <c r="E766" s="4">
        <v>2</v>
      </c>
      <c r="F766" s="4">
        <v>2</v>
      </c>
      <c r="G766" s="4">
        <v>115.55</v>
      </c>
      <c r="H766" s="2" t="s">
        <v>66</v>
      </c>
      <c r="I766" s="4">
        <v>57.765000000000001</v>
      </c>
      <c r="J766" s="2" t="b">
        <v>1</v>
      </c>
      <c r="K766" s="2" t="s">
        <v>4693</v>
      </c>
      <c r="L766" s="2" t="s">
        <v>10</v>
      </c>
      <c r="M766" s="2"/>
      <c r="N766" s="2" t="s">
        <v>5925</v>
      </c>
      <c r="O766" s="2"/>
      <c r="P766" s="2" t="s">
        <v>4696</v>
      </c>
      <c r="Q766" s="2"/>
    </row>
    <row r="767" spans="1:17" x14ac:dyDescent="0.25">
      <c r="A767" s="2" t="s">
        <v>95</v>
      </c>
      <c r="B767" s="2" t="s">
        <v>96</v>
      </c>
      <c r="C767" s="3"/>
      <c r="D767" s="4">
        <v>0</v>
      </c>
      <c r="E767" s="4">
        <v>1</v>
      </c>
      <c r="F767" s="4">
        <v>1</v>
      </c>
      <c r="G767" s="4">
        <v>112.25</v>
      </c>
      <c r="H767" s="2" t="s">
        <v>66</v>
      </c>
      <c r="I767" s="4">
        <v>56.115000000000002</v>
      </c>
      <c r="J767" s="2" t="b">
        <v>1</v>
      </c>
      <c r="K767" s="2" t="s">
        <v>4693</v>
      </c>
      <c r="L767" s="2" t="s">
        <v>10</v>
      </c>
      <c r="M767" s="2"/>
      <c r="N767" s="2" t="s">
        <v>5925</v>
      </c>
      <c r="O767" s="2"/>
      <c r="P767" s="2"/>
      <c r="Q767" s="2"/>
    </row>
    <row r="768" spans="1:17" x14ac:dyDescent="0.25">
      <c r="A768" s="2" t="s">
        <v>93</v>
      </c>
      <c r="B768" s="2" t="s">
        <v>94</v>
      </c>
      <c r="C768" s="3"/>
      <c r="D768" s="4">
        <v>0</v>
      </c>
      <c r="E768" s="4">
        <v>1</v>
      </c>
      <c r="F768" s="4">
        <v>1</v>
      </c>
      <c r="G768" s="4">
        <v>123.75</v>
      </c>
      <c r="H768" s="2" t="s">
        <v>66</v>
      </c>
      <c r="I768" s="4">
        <v>61.87</v>
      </c>
      <c r="J768" s="2" t="b">
        <v>1</v>
      </c>
      <c r="K768" s="2" t="s">
        <v>4693</v>
      </c>
      <c r="L768" s="2" t="s">
        <v>10</v>
      </c>
      <c r="M768" s="2"/>
      <c r="N768" s="2" t="s">
        <v>5925</v>
      </c>
      <c r="O768" s="2"/>
      <c r="P768" s="2"/>
      <c r="Q768" s="2"/>
    </row>
    <row r="769" spans="1:17" x14ac:dyDescent="0.25">
      <c r="A769" s="2" t="s">
        <v>2415</v>
      </c>
      <c r="B769" s="2" t="s">
        <v>2416</v>
      </c>
      <c r="C769" s="3"/>
      <c r="D769" s="4">
        <v>0</v>
      </c>
      <c r="E769" s="4">
        <v>0</v>
      </c>
      <c r="F769" s="4">
        <v>0</v>
      </c>
      <c r="G769" s="4">
        <v>134.94999999999999</v>
      </c>
      <c r="H769" s="2" t="s">
        <v>66</v>
      </c>
      <c r="I769" s="4">
        <v>61.482100000000003</v>
      </c>
      <c r="J769" s="2" t="b">
        <v>0</v>
      </c>
      <c r="K769" s="2" t="s">
        <v>4693</v>
      </c>
      <c r="L769" s="2" t="s">
        <v>10</v>
      </c>
      <c r="M769" s="2"/>
      <c r="N769" s="2" t="s">
        <v>5925</v>
      </c>
      <c r="O769" s="2"/>
      <c r="P769" s="2"/>
      <c r="Q769" s="2"/>
    </row>
    <row r="770" spans="1:17" x14ac:dyDescent="0.25">
      <c r="A770" s="2" t="s">
        <v>91</v>
      </c>
      <c r="B770" s="2" t="s">
        <v>92</v>
      </c>
      <c r="C770" s="3"/>
      <c r="D770" s="4">
        <v>0</v>
      </c>
      <c r="E770" s="4">
        <v>1</v>
      </c>
      <c r="F770" s="4">
        <v>1</v>
      </c>
      <c r="G770" s="4">
        <v>137.65</v>
      </c>
      <c r="H770" s="2" t="s">
        <v>66</v>
      </c>
      <c r="I770" s="4">
        <v>68.81</v>
      </c>
      <c r="J770" s="2" t="b">
        <v>1</v>
      </c>
      <c r="K770" s="2" t="s">
        <v>4693</v>
      </c>
      <c r="L770" s="2" t="s">
        <v>10</v>
      </c>
      <c r="M770" s="2"/>
      <c r="N770" s="2" t="s">
        <v>5925</v>
      </c>
      <c r="O770" s="2"/>
      <c r="P770" s="2"/>
      <c r="Q770" s="2"/>
    </row>
    <row r="771" spans="1:17" x14ac:dyDescent="0.25">
      <c r="A771" s="2" t="s">
        <v>85</v>
      </c>
      <c r="B771" s="2" t="s">
        <v>86</v>
      </c>
      <c r="C771" s="3"/>
      <c r="D771" s="4">
        <v>0</v>
      </c>
      <c r="E771" s="4">
        <v>1</v>
      </c>
      <c r="F771" s="4">
        <v>1</v>
      </c>
      <c r="G771" s="4">
        <v>179.8</v>
      </c>
      <c r="H771" s="2" t="s">
        <v>66</v>
      </c>
      <c r="I771" s="4">
        <v>89.9</v>
      </c>
      <c r="J771" s="2" t="b">
        <v>1</v>
      </c>
      <c r="K771" s="2" t="s">
        <v>4693</v>
      </c>
      <c r="L771" s="2" t="s">
        <v>10</v>
      </c>
      <c r="M771" s="2"/>
      <c r="N771" s="2" t="s">
        <v>5925</v>
      </c>
      <c r="O771" s="2"/>
      <c r="P771" s="2"/>
      <c r="Q771" s="2"/>
    </row>
    <row r="772" spans="1:17" x14ac:dyDescent="0.25">
      <c r="A772" s="2" t="s">
        <v>83</v>
      </c>
      <c r="B772" s="2" t="s">
        <v>84</v>
      </c>
      <c r="C772" s="3"/>
      <c r="D772" s="4">
        <v>0</v>
      </c>
      <c r="E772" s="4">
        <v>1</v>
      </c>
      <c r="F772" s="4">
        <v>1</v>
      </c>
      <c r="G772" s="4">
        <v>187.1</v>
      </c>
      <c r="H772" s="2" t="s">
        <v>66</v>
      </c>
      <c r="I772" s="4">
        <v>93.54</v>
      </c>
      <c r="J772" s="2" t="b">
        <v>1</v>
      </c>
      <c r="K772" s="2" t="s">
        <v>4693</v>
      </c>
      <c r="L772" s="2" t="s">
        <v>10</v>
      </c>
      <c r="M772" s="2"/>
      <c r="N772" s="2" t="s">
        <v>5925</v>
      </c>
      <c r="O772" s="2"/>
      <c r="P772" s="2"/>
      <c r="Q772" s="2"/>
    </row>
    <row r="773" spans="1:17" x14ac:dyDescent="0.25">
      <c r="A773" s="2" t="s">
        <v>81</v>
      </c>
      <c r="B773" s="2" t="s">
        <v>82</v>
      </c>
      <c r="C773" s="3"/>
      <c r="D773" s="4">
        <v>0</v>
      </c>
      <c r="E773" s="4">
        <v>1</v>
      </c>
      <c r="F773" s="4">
        <v>1</v>
      </c>
      <c r="G773" s="4">
        <v>170.65</v>
      </c>
      <c r="H773" s="2" t="s">
        <v>66</v>
      </c>
      <c r="I773" s="4">
        <v>85.314999999999998</v>
      </c>
      <c r="J773" s="2" t="b">
        <v>1</v>
      </c>
      <c r="K773" s="2" t="s">
        <v>4693</v>
      </c>
      <c r="L773" s="2" t="s">
        <v>10</v>
      </c>
      <c r="M773" s="2"/>
      <c r="N773" s="2" t="s">
        <v>5925</v>
      </c>
      <c r="O773" s="2"/>
      <c r="P773" s="2"/>
      <c r="Q773" s="2"/>
    </row>
    <row r="774" spans="1:17" x14ac:dyDescent="0.25">
      <c r="A774" s="2" t="s">
        <v>79</v>
      </c>
      <c r="B774" s="2" t="s">
        <v>80</v>
      </c>
      <c r="C774" s="3"/>
      <c r="D774" s="4">
        <v>0</v>
      </c>
      <c r="E774" s="4">
        <v>1</v>
      </c>
      <c r="F774" s="4">
        <v>1</v>
      </c>
      <c r="G774" s="4">
        <v>177.9</v>
      </c>
      <c r="H774" s="2" t="s">
        <v>66</v>
      </c>
      <c r="I774" s="4">
        <v>88.93</v>
      </c>
      <c r="J774" s="2" t="b">
        <v>1</v>
      </c>
      <c r="K774" s="2" t="s">
        <v>4693</v>
      </c>
      <c r="L774" s="2" t="s">
        <v>10</v>
      </c>
      <c r="M774" s="2"/>
      <c r="N774" s="2" t="s">
        <v>5925</v>
      </c>
      <c r="O774" s="2"/>
      <c r="P774" s="2"/>
      <c r="Q774" s="2"/>
    </row>
    <row r="775" spans="1:17" x14ac:dyDescent="0.25">
      <c r="A775" s="2" t="s">
        <v>2413</v>
      </c>
      <c r="B775" s="2" t="s">
        <v>2414</v>
      </c>
      <c r="C775" s="3"/>
      <c r="D775" s="4">
        <v>0</v>
      </c>
      <c r="E775" s="4">
        <v>0</v>
      </c>
      <c r="F775" s="4">
        <v>0</v>
      </c>
      <c r="G775" s="4">
        <v>209.8</v>
      </c>
      <c r="H775" s="2" t="s">
        <v>66</v>
      </c>
      <c r="I775" s="4">
        <v>104.9421</v>
      </c>
      <c r="J775" s="2" t="b">
        <v>0</v>
      </c>
      <c r="K775" s="2" t="s">
        <v>4693</v>
      </c>
      <c r="L775" s="2" t="s">
        <v>10</v>
      </c>
      <c r="M775" s="2"/>
      <c r="N775" s="2" t="s">
        <v>5925</v>
      </c>
      <c r="O775" s="2"/>
      <c r="P775" s="2"/>
      <c r="Q775" s="2"/>
    </row>
    <row r="776" spans="1:17" x14ac:dyDescent="0.25">
      <c r="A776" s="2" t="s">
        <v>77</v>
      </c>
      <c r="B776" s="2" t="s">
        <v>78</v>
      </c>
      <c r="C776" s="3"/>
      <c r="D776" s="4">
        <v>0</v>
      </c>
      <c r="E776" s="4">
        <v>0</v>
      </c>
      <c r="F776" s="4">
        <v>0</v>
      </c>
      <c r="G776" s="4">
        <v>178.75</v>
      </c>
      <c r="H776" s="2" t="s">
        <v>66</v>
      </c>
      <c r="I776" s="4">
        <v>82.11</v>
      </c>
      <c r="J776" s="2" t="b">
        <v>1</v>
      </c>
      <c r="K776" s="2" t="s">
        <v>4693</v>
      </c>
      <c r="L776" s="2" t="s">
        <v>10</v>
      </c>
      <c r="M776" s="2"/>
      <c r="N776" s="2" t="s">
        <v>5925</v>
      </c>
      <c r="O776" s="2"/>
      <c r="P776" s="2" t="s">
        <v>4695</v>
      </c>
      <c r="Q776" s="2"/>
    </row>
    <row r="777" spans="1:17" x14ac:dyDescent="0.25">
      <c r="A777" s="2" t="s">
        <v>75</v>
      </c>
      <c r="B777" s="2" t="s">
        <v>76</v>
      </c>
      <c r="C777" s="3"/>
      <c r="D777" s="4">
        <v>0</v>
      </c>
      <c r="E777" s="4">
        <v>0</v>
      </c>
      <c r="F777" s="4">
        <v>0</v>
      </c>
      <c r="G777" s="4">
        <v>215</v>
      </c>
      <c r="H777" s="2" t="s">
        <v>66</v>
      </c>
      <c r="I777" s="4">
        <v>97.49</v>
      </c>
      <c r="J777" s="2" t="b">
        <v>1</v>
      </c>
      <c r="K777" s="2" t="s">
        <v>4693</v>
      </c>
      <c r="L777" s="2" t="s">
        <v>10</v>
      </c>
      <c r="M777" s="2"/>
      <c r="N777" s="2" t="s">
        <v>5925</v>
      </c>
      <c r="O777" s="2"/>
      <c r="P777" s="2" t="s">
        <v>4695</v>
      </c>
      <c r="Q777" s="2"/>
    </row>
    <row r="778" spans="1:17" ht="285" x14ac:dyDescent="0.25">
      <c r="A778" s="2" t="s">
        <v>558</v>
      </c>
      <c r="B778" s="2" t="s">
        <v>559</v>
      </c>
      <c r="C778" s="3" t="s">
        <v>5238</v>
      </c>
      <c r="D778" s="4">
        <v>0</v>
      </c>
      <c r="E778" s="4">
        <v>4</v>
      </c>
      <c r="F778" s="4">
        <v>4</v>
      </c>
      <c r="G778" s="4">
        <v>62.15</v>
      </c>
      <c r="H778" s="2" t="s">
        <v>66</v>
      </c>
      <c r="I778" s="4">
        <v>31.065999999999999</v>
      </c>
      <c r="J778" s="2" t="b">
        <v>1</v>
      </c>
      <c r="K778" s="2" t="s">
        <v>4693</v>
      </c>
      <c r="L778" s="2" t="s">
        <v>10</v>
      </c>
      <c r="M778" s="2"/>
      <c r="N778" s="2" t="s">
        <v>4699</v>
      </c>
      <c r="O778" s="2"/>
      <c r="P778" s="2" t="s">
        <v>4696</v>
      </c>
      <c r="Q778" s="2" t="s">
        <v>5756</v>
      </c>
    </row>
    <row r="779" spans="1:17" x14ac:dyDescent="0.25">
      <c r="A779" s="2" t="s">
        <v>3280</v>
      </c>
      <c r="B779" s="2" t="s">
        <v>3281</v>
      </c>
      <c r="C779" s="3"/>
      <c r="D779" s="4">
        <v>0</v>
      </c>
      <c r="E779" s="4">
        <v>0</v>
      </c>
      <c r="F779" s="4">
        <v>0</v>
      </c>
      <c r="G779" s="4">
        <v>140.94999999999999</v>
      </c>
      <c r="H779" s="2" t="s">
        <v>66</v>
      </c>
      <c r="I779" s="4">
        <v>70.510000000000005</v>
      </c>
      <c r="J779" s="2" t="b">
        <v>0</v>
      </c>
      <c r="K779" s="2" t="s">
        <v>4693</v>
      </c>
      <c r="L779" s="2" t="s">
        <v>10</v>
      </c>
      <c r="M779" s="2"/>
      <c r="N779" s="2" t="s">
        <v>5926</v>
      </c>
      <c r="O779" s="2"/>
      <c r="P779" s="2"/>
      <c r="Q779" s="2"/>
    </row>
    <row r="780" spans="1:17" x14ac:dyDescent="0.25">
      <c r="A780" s="2" t="s">
        <v>3274</v>
      </c>
      <c r="B780" s="2" t="s">
        <v>3275</v>
      </c>
      <c r="C780" s="3"/>
      <c r="D780" s="4">
        <v>0</v>
      </c>
      <c r="E780" s="4">
        <v>0</v>
      </c>
      <c r="F780" s="4">
        <v>0</v>
      </c>
      <c r="G780" s="4">
        <v>52.5</v>
      </c>
      <c r="H780" s="2" t="s">
        <v>66</v>
      </c>
      <c r="I780" s="4">
        <v>25.04</v>
      </c>
      <c r="J780" s="2" t="b">
        <v>0</v>
      </c>
      <c r="K780" s="2" t="s">
        <v>4693</v>
      </c>
      <c r="L780" s="2" t="s">
        <v>10</v>
      </c>
      <c r="M780" s="2"/>
      <c r="N780" s="2" t="s">
        <v>5926</v>
      </c>
      <c r="O780" s="2"/>
      <c r="P780" s="2"/>
      <c r="Q780" s="2"/>
    </row>
    <row r="781" spans="1:17" x14ac:dyDescent="0.25">
      <c r="A781" s="2" t="s">
        <v>4671</v>
      </c>
      <c r="B781" s="2" t="s">
        <v>4672</v>
      </c>
      <c r="C781" s="3"/>
      <c r="D781" s="4">
        <v>0</v>
      </c>
      <c r="E781" s="4">
        <v>0</v>
      </c>
      <c r="F781" s="4">
        <v>0</v>
      </c>
      <c r="G781" s="4">
        <v>40.799999999999997</v>
      </c>
      <c r="H781" s="2" t="s">
        <v>66</v>
      </c>
      <c r="I781" s="4">
        <v>17.164200000000001</v>
      </c>
      <c r="J781" s="2" t="b">
        <v>0</v>
      </c>
      <c r="K781" s="2" t="s">
        <v>4693</v>
      </c>
      <c r="L781" s="2" t="s">
        <v>10</v>
      </c>
      <c r="M781" s="2"/>
      <c r="N781" s="2" t="s">
        <v>4698</v>
      </c>
      <c r="O781" s="2"/>
      <c r="P781" s="2"/>
      <c r="Q781" s="2"/>
    </row>
    <row r="782" spans="1:17" x14ac:dyDescent="0.25">
      <c r="A782" s="2" t="s">
        <v>4681</v>
      </c>
      <c r="B782" s="2" t="s">
        <v>4682</v>
      </c>
      <c r="C782" s="3"/>
      <c r="D782" s="4">
        <v>0</v>
      </c>
      <c r="E782" s="4">
        <v>0</v>
      </c>
      <c r="F782" s="4">
        <v>0</v>
      </c>
      <c r="G782" s="4">
        <v>69.849999999999994</v>
      </c>
      <c r="H782" s="2" t="s">
        <v>66</v>
      </c>
      <c r="I782" s="4">
        <v>34.909999999999997</v>
      </c>
      <c r="J782" s="2" t="b">
        <v>0</v>
      </c>
      <c r="K782" s="2" t="s">
        <v>4693</v>
      </c>
      <c r="L782" s="2" t="s">
        <v>10</v>
      </c>
      <c r="M782" s="2"/>
      <c r="N782" s="2" t="s">
        <v>4698</v>
      </c>
      <c r="O782" s="2"/>
      <c r="P782" s="2" t="s">
        <v>4696</v>
      </c>
      <c r="Q782" s="2"/>
    </row>
    <row r="783" spans="1:17" x14ac:dyDescent="0.25">
      <c r="A783" s="2" t="s">
        <v>1143</v>
      </c>
      <c r="B783" s="2" t="s">
        <v>1144</v>
      </c>
      <c r="C783" s="3"/>
      <c r="D783" s="4">
        <v>0</v>
      </c>
      <c r="E783" s="4">
        <v>0</v>
      </c>
      <c r="F783" s="4">
        <v>0</v>
      </c>
      <c r="G783" s="4">
        <v>13.75</v>
      </c>
      <c r="H783" s="2" t="s">
        <v>2247</v>
      </c>
      <c r="I783" s="4">
        <v>6.3</v>
      </c>
      <c r="J783" s="2" t="b">
        <v>1</v>
      </c>
      <c r="K783" s="2" t="s">
        <v>4716</v>
      </c>
      <c r="L783" s="2" t="s">
        <v>10</v>
      </c>
      <c r="M783" s="2" t="s">
        <v>4898</v>
      </c>
      <c r="N783" s="2" t="s">
        <v>4741</v>
      </c>
      <c r="O783" s="2" t="s">
        <v>4719</v>
      </c>
      <c r="P783" s="2" t="s">
        <v>4688</v>
      </c>
      <c r="Q783" s="2"/>
    </row>
    <row r="784" spans="1:17" x14ac:dyDescent="0.25">
      <c r="A784" s="2" t="s">
        <v>3532</v>
      </c>
      <c r="B784" s="2" t="s">
        <v>3533</v>
      </c>
      <c r="C784" s="3"/>
      <c r="D784" s="4">
        <v>0</v>
      </c>
      <c r="E784" s="4">
        <v>0</v>
      </c>
      <c r="F784" s="4">
        <v>0</v>
      </c>
      <c r="G784" s="4">
        <v>19.45</v>
      </c>
      <c r="H784" s="2" t="s">
        <v>2247</v>
      </c>
      <c r="I784" s="4">
        <v>9</v>
      </c>
      <c r="J784" s="2" t="b">
        <v>0</v>
      </c>
      <c r="K784" s="2" t="s">
        <v>4716</v>
      </c>
      <c r="L784" s="2" t="s">
        <v>10</v>
      </c>
      <c r="M784" s="2" t="s">
        <v>4898</v>
      </c>
      <c r="N784" s="2" t="s">
        <v>4741</v>
      </c>
      <c r="O784" s="2" t="s">
        <v>4719</v>
      </c>
      <c r="P784" s="2" t="s">
        <v>4688</v>
      </c>
      <c r="Q784" s="2"/>
    </row>
    <row r="785" spans="1:17" x14ac:dyDescent="0.25">
      <c r="A785" s="2" t="s">
        <v>1145</v>
      </c>
      <c r="B785" s="2" t="s">
        <v>1146</v>
      </c>
      <c r="C785" s="3"/>
      <c r="D785" s="4">
        <v>0</v>
      </c>
      <c r="E785" s="4">
        <v>9</v>
      </c>
      <c r="F785" s="4">
        <v>9</v>
      </c>
      <c r="G785" s="4">
        <v>19.350000000000001</v>
      </c>
      <c r="H785" s="2" t="s">
        <v>2247</v>
      </c>
      <c r="I785" s="4">
        <v>8.9499999999999993</v>
      </c>
      <c r="J785" s="2" t="b">
        <v>1</v>
      </c>
      <c r="K785" s="2" t="s">
        <v>4709</v>
      </c>
      <c r="L785" s="2" t="s">
        <v>10</v>
      </c>
      <c r="M785" s="2" t="s">
        <v>4898</v>
      </c>
      <c r="N785" s="2" t="s">
        <v>4741</v>
      </c>
      <c r="O785" s="2" t="s">
        <v>4689</v>
      </c>
      <c r="P785" s="2" t="s">
        <v>4688</v>
      </c>
      <c r="Q785" s="2"/>
    </row>
    <row r="786" spans="1:17" x14ac:dyDescent="0.25">
      <c r="A786" s="2" t="s">
        <v>1149</v>
      </c>
      <c r="B786" s="2" t="s">
        <v>1150</v>
      </c>
      <c r="C786" s="3"/>
      <c r="D786" s="4">
        <v>0</v>
      </c>
      <c r="E786" s="4">
        <v>4</v>
      </c>
      <c r="F786" s="4">
        <v>4</v>
      </c>
      <c r="G786" s="4">
        <v>19.350000000000001</v>
      </c>
      <c r="H786" s="2" t="s">
        <v>2247</v>
      </c>
      <c r="I786" s="4">
        <v>8.9499999999999993</v>
      </c>
      <c r="J786" s="2" t="b">
        <v>1</v>
      </c>
      <c r="K786" s="2" t="s">
        <v>4716</v>
      </c>
      <c r="L786" s="2" t="s">
        <v>10</v>
      </c>
      <c r="M786" s="2" t="s">
        <v>4898</v>
      </c>
      <c r="N786" s="2" t="s">
        <v>4741</v>
      </c>
      <c r="O786" s="2" t="s">
        <v>4719</v>
      </c>
      <c r="P786" s="2" t="s">
        <v>4688</v>
      </c>
      <c r="Q786" s="2"/>
    </row>
    <row r="787" spans="1:17" ht="370.5" x14ac:dyDescent="0.25">
      <c r="A787" s="2" t="s">
        <v>1679</v>
      </c>
      <c r="B787" s="2" t="s">
        <v>1680</v>
      </c>
      <c r="C787" s="3" t="s">
        <v>5402</v>
      </c>
      <c r="D787" s="4">
        <v>0</v>
      </c>
      <c r="E787" s="4">
        <v>0</v>
      </c>
      <c r="F787" s="4">
        <v>0</v>
      </c>
      <c r="G787" s="4">
        <v>113.6</v>
      </c>
      <c r="H787" s="2" t="s">
        <v>2233</v>
      </c>
      <c r="I787" s="4">
        <v>52.6</v>
      </c>
      <c r="J787" s="2" t="b">
        <v>1</v>
      </c>
      <c r="K787" s="2" t="s">
        <v>4716</v>
      </c>
      <c r="L787" s="2" t="s">
        <v>10</v>
      </c>
      <c r="M787" s="2" t="s">
        <v>4834</v>
      </c>
      <c r="N787" s="2" t="s">
        <v>4745</v>
      </c>
      <c r="O787" s="2" t="s">
        <v>4719</v>
      </c>
      <c r="P787" s="2" t="s">
        <v>4688</v>
      </c>
      <c r="Q787" s="2" t="s">
        <v>5703</v>
      </c>
    </row>
    <row r="788" spans="1:17" x14ac:dyDescent="0.25">
      <c r="A788" s="2" t="s">
        <v>4308</v>
      </c>
      <c r="B788" s="2" t="s">
        <v>4309</v>
      </c>
      <c r="C788" s="3"/>
      <c r="D788" s="4">
        <v>0</v>
      </c>
      <c r="E788" s="4">
        <v>0</v>
      </c>
      <c r="F788" s="4">
        <v>0</v>
      </c>
      <c r="G788" s="4">
        <v>5.95</v>
      </c>
      <c r="H788" s="2" t="s">
        <v>2260</v>
      </c>
      <c r="I788" s="4">
        <v>3.35</v>
      </c>
      <c r="J788" s="2" t="b">
        <v>0</v>
      </c>
      <c r="K788" s="2" t="s">
        <v>4686</v>
      </c>
      <c r="L788" s="2" t="s">
        <v>27</v>
      </c>
      <c r="M788" s="2"/>
      <c r="N788" s="2"/>
      <c r="O788" s="2"/>
      <c r="P788" s="2"/>
      <c r="Q788" s="2"/>
    </row>
    <row r="789" spans="1:17" x14ac:dyDescent="0.25">
      <c r="A789" s="2" t="s">
        <v>4294</v>
      </c>
      <c r="B789" s="2" t="s">
        <v>4295</v>
      </c>
      <c r="C789" s="3"/>
      <c r="D789" s="4">
        <v>0</v>
      </c>
      <c r="E789" s="4">
        <v>0</v>
      </c>
      <c r="F789" s="4">
        <v>0</v>
      </c>
      <c r="G789" s="4">
        <v>5.95</v>
      </c>
      <c r="H789" s="2" t="s">
        <v>2260</v>
      </c>
      <c r="I789" s="4">
        <v>3.35</v>
      </c>
      <c r="J789" s="2" t="b">
        <v>0</v>
      </c>
      <c r="K789" s="2" t="s">
        <v>4686</v>
      </c>
      <c r="L789" s="2" t="s">
        <v>27</v>
      </c>
      <c r="M789" s="2"/>
      <c r="N789" s="2"/>
      <c r="O789" s="2"/>
      <c r="P789" s="2"/>
      <c r="Q789" s="2"/>
    </row>
    <row r="790" spans="1:17" x14ac:dyDescent="0.25">
      <c r="A790" s="2" t="s">
        <v>4298</v>
      </c>
      <c r="B790" s="2" t="s">
        <v>4299</v>
      </c>
      <c r="C790" s="3"/>
      <c r="D790" s="4">
        <v>0</v>
      </c>
      <c r="E790" s="4">
        <v>0</v>
      </c>
      <c r="F790" s="4">
        <v>0</v>
      </c>
      <c r="G790" s="4">
        <v>5.95</v>
      </c>
      <c r="H790" s="2" t="s">
        <v>2260</v>
      </c>
      <c r="I790" s="4">
        <v>3.35</v>
      </c>
      <c r="J790" s="2" t="b">
        <v>0</v>
      </c>
      <c r="K790" s="2" t="s">
        <v>4686</v>
      </c>
      <c r="L790" s="2" t="s">
        <v>27</v>
      </c>
      <c r="M790" s="2"/>
      <c r="N790" s="2"/>
      <c r="O790" s="2"/>
      <c r="P790" s="2"/>
      <c r="Q790" s="2"/>
    </row>
    <row r="791" spans="1:17" x14ac:dyDescent="0.25">
      <c r="A791" s="2" t="s">
        <v>4304</v>
      </c>
      <c r="B791" s="2" t="s">
        <v>4305</v>
      </c>
      <c r="C791" s="3"/>
      <c r="D791" s="4">
        <v>0</v>
      </c>
      <c r="E791" s="4">
        <v>0</v>
      </c>
      <c r="F791" s="4">
        <v>0</v>
      </c>
      <c r="G791" s="4">
        <v>5.95</v>
      </c>
      <c r="H791" s="2" t="s">
        <v>2260</v>
      </c>
      <c r="I791" s="4">
        <v>3.35</v>
      </c>
      <c r="J791" s="2" t="b">
        <v>0</v>
      </c>
      <c r="K791" s="2" t="s">
        <v>4686</v>
      </c>
      <c r="L791" s="2" t="s">
        <v>27</v>
      </c>
      <c r="M791" s="2"/>
      <c r="N791" s="2"/>
      <c r="O791" s="2"/>
      <c r="P791" s="2"/>
      <c r="Q791" s="2"/>
    </row>
    <row r="792" spans="1:17" x14ac:dyDescent="0.25">
      <c r="A792" s="2" t="s">
        <v>4300</v>
      </c>
      <c r="B792" s="2" t="s">
        <v>4301</v>
      </c>
      <c r="C792" s="3"/>
      <c r="D792" s="4">
        <v>0</v>
      </c>
      <c r="E792" s="4">
        <v>0</v>
      </c>
      <c r="F792" s="4">
        <v>0</v>
      </c>
      <c r="G792" s="4">
        <v>5.95</v>
      </c>
      <c r="H792" s="2" t="s">
        <v>2260</v>
      </c>
      <c r="I792" s="4">
        <v>3.35</v>
      </c>
      <c r="J792" s="2" t="b">
        <v>0</v>
      </c>
      <c r="K792" s="2" t="s">
        <v>4686</v>
      </c>
      <c r="L792" s="2" t="s">
        <v>27</v>
      </c>
      <c r="M792" s="2"/>
      <c r="N792" s="2"/>
      <c r="O792" s="2"/>
      <c r="P792" s="2"/>
      <c r="Q792" s="2"/>
    </row>
    <row r="793" spans="1:17" x14ac:dyDescent="0.25">
      <c r="A793" s="2" t="s">
        <v>4302</v>
      </c>
      <c r="B793" s="2" t="s">
        <v>4303</v>
      </c>
      <c r="C793" s="3"/>
      <c r="D793" s="4">
        <v>0</v>
      </c>
      <c r="E793" s="4">
        <v>0</v>
      </c>
      <c r="F793" s="4">
        <v>0</v>
      </c>
      <c r="G793" s="4">
        <v>5.95</v>
      </c>
      <c r="H793" s="2" t="s">
        <v>2260</v>
      </c>
      <c r="I793" s="4">
        <v>3.35</v>
      </c>
      <c r="J793" s="2" t="b">
        <v>0</v>
      </c>
      <c r="K793" s="2" t="s">
        <v>4686</v>
      </c>
      <c r="L793" s="2" t="s">
        <v>27</v>
      </c>
      <c r="M793" s="2"/>
      <c r="N793" s="2"/>
      <c r="O793" s="2"/>
      <c r="P793" s="2"/>
      <c r="Q793" s="2"/>
    </row>
    <row r="794" spans="1:17" x14ac:dyDescent="0.25">
      <c r="A794" s="2" t="s">
        <v>4306</v>
      </c>
      <c r="B794" s="2" t="s">
        <v>4307</v>
      </c>
      <c r="C794" s="3"/>
      <c r="D794" s="4">
        <v>0</v>
      </c>
      <c r="E794" s="4">
        <v>0</v>
      </c>
      <c r="F794" s="4">
        <v>0</v>
      </c>
      <c r="G794" s="4">
        <v>5.95</v>
      </c>
      <c r="H794" s="2" t="s">
        <v>2260</v>
      </c>
      <c r="I794" s="4">
        <v>3.35</v>
      </c>
      <c r="J794" s="2" t="b">
        <v>0</v>
      </c>
      <c r="K794" s="2" t="s">
        <v>4686</v>
      </c>
      <c r="L794" s="2" t="s">
        <v>27</v>
      </c>
      <c r="M794" s="2"/>
      <c r="N794" s="2"/>
      <c r="O794" s="2"/>
      <c r="P794" s="2"/>
      <c r="Q794" s="2"/>
    </row>
    <row r="795" spans="1:17" x14ac:dyDescent="0.25">
      <c r="A795" s="2" t="s">
        <v>4296</v>
      </c>
      <c r="B795" s="2" t="s">
        <v>4297</v>
      </c>
      <c r="C795" s="3"/>
      <c r="D795" s="4">
        <v>0</v>
      </c>
      <c r="E795" s="4">
        <v>0</v>
      </c>
      <c r="F795" s="4">
        <v>0</v>
      </c>
      <c r="G795" s="4">
        <v>5.95</v>
      </c>
      <c r="H795" s="2" t="s">
        <v>2260</v>
      </c>
      <c r="I795" s="4">
        <v>3.35</v>
      </c>
      <c r="J795" s="2" t="b">
        <v>0</v>
      </c>
      <c r="K795" s="2" t="s">
        <v>4686</v>
      </c>
      <c r="L795" s="2" t="s">
        <v>27</v>
      </c>
      <c r="M795" s="2"/>
      <c r="N795" s="2"/>
      <c r="O795" s="2"/>
      <c r="P795" s="2"/>
      <c r="Q795" s="2"/>
    </row>
    <row r="796" spans="1:17" x14ac:dyDescent="0.25">
      <c r="A796" s="2" t="s">
        <v>4310</v>
      </c>
      <c r="B796" s="2" t="s">
        <v>4311</v>
      </c>
      <c r="C796" s="3"/>
      <c r="D796" s="4">
        <v>0</v>
      </c>
      <c r="E796" s="4">
        <v>0</v>
      </c>
      <c r="F796" s="4">
        <v>0</v>
      </c>
      <c r="G796" s="4">
        <v>5.95</v>
      </c>
      <c r="H796" s="2" t="s">
        <v>2260</v>
      </c>
      <c r="I796" s="4">
        <v>3.35</v>
      </c>
      <c r="J796" s="2" t="b">
        <v>0</v>
      </c>
      <c r="K796" s="2" t="s">
        <v>4686</v>
      </c>
      <c r="L796" s="2" t="s">
        <v>27</v>
      </c>
      <c r="M796" s="2"/>
      <c r="N796" s="2"/>
      <c r="O796" s="2"/>
      <c r="P796" s="2"/>
      <c r="Q796" s="2"/>
    </row>
    <row r="797" spans="1:17" x14ac:dyDescent="0.25">
      <c r="A797" s="2" t="s">
        <v>3565</v>
      </c>
      <c r="B797" s="2" t="s">
        <v>3566</v>
      </c>
      <c r="C797" s="3"/>
      <c r="D797" s="4">
        <v>0</v>
      </c>
      <c r="E797" s="4">
        <v>0</v>
      </c>
      <c r="F797" s="4">
        <v>0</v>
      </c>
      <c r="G797" s="4">
        <v>5.6</v>
      </c>
      <c r="H797" s="2" t="s">
        <v>2260</v>
      </c>
      <c r="I797" s="4">
        <v>3.4998</v>
      </c>
      <c r="J797" s="2" t="b">
        <v>0</v>
      </c>
      <c r="K797" s="2" t="s">
        <v>4686</v>
      </c>
      <c r="L797" s="2" t="s">
        <v>27</v>
      </c>
      <c r="M797" s="2"/>
      <c r="N797" s="2"/>
      <c r="O797" s="2"/>
      <c r="P797" s="2"/>
      <c r="Q797" s="2"/>
    </row>
    <row r="798" spans="1:17" x14ac:dyDescent="0.25">
      <c r="A798" s="2" t="s">
        <v>3769</v>
      </c>
      <c r="B798" s="2" t="s">
        <v>3770</v>
      </c>
      <c r="C798" s="3"/>
      <c r="D798" s="4">
        <v>0</v>
      </c>
      <c r="E798" s="4">
        <v>0</v>
      </c>
      <c r="F798" s="4">
        <v>0</v>
      </c>
      <c r="G798" s="4">
        <v>6.5</v>
      </c>
      <c r="H798" s="2" t="s">
        <v>2354</v>
      </c>
      <c r="I798" s="4">
        <v>3</v>
      </c>
      <c r="J798" s="2" t="b">
        <v>0</v>
      </c>
      <c r="K798" s="2" t="s">
        <v>4716</v>
      </c>
      <c r="L798" s="2" t="s">
        <v>10</v>
      </c>
      <c r="M798" s="2" t="s">
        <v>4830</v>
      </c>
      <c r="N798" s="2" t="s">
        <v>4745</v>
      </c>
      <c r="O798" s="2" t="s">
        <v>4719</v>
      </c>
      <c r="P798" s="2" t="s">
        <v>4688</v>
      </c>
      <c r="Q798" s="2"/>
    </row>
    <row r="799" spans="1:17" x14ac:dyDescent="0.25">
      <c r="A799" s="2" t="s">
        <v>3767</v>
      </c>
      <c r="B799" s="2" t="s">
        <v>3768</v>
      </c>
      <c r="C799" s="3"/>
      <c r="D799" s="4">
        <v>0</v>
      </c>
      <c r="E799" s="4">
        <v>0</v>
      </c>
      <c r="F799" s="4">
        <v>0</v>
      </c>
      <c r="G799" s="4">
        <v>6.5</v>
      </c>
      <c r="H799" s="2" t="s">
        <v>2354</v>
      </c>
      <c r="I799" s="4">
        <v>3</v>
      </c>
      <c r="J799" s="2" t="b">
        <v>0</v>
      </c>
      <c r="K799" s="2" t="s">
        <v>4709</v>
      </c>
      <c r="L799" s="2" t="s">
        <v>10</v>
      </c>
      <c r="M799" s="2" t="s">
        <v>4830</v>
      </c>
      <c r="N799" s="2" t="s">
        <v>4745</v>
      </c>
      <c r="O799" s="2" t="s">
        <v>4689</v>
      </c>
      <c r="P799" s="2" t="s">
        <v>4688</v>
      </c>
      <c r="Q799" s="2"/>
    </row>
    <row r="800" spans="1:17" x14ac:dyDescent="0.25">
      <c r="A800" s="2" t="s">
        <v>3778</v>
      </c>
      <c r="B800" s="2" t="s">
        <v>3779</v>
      </c>
      <c r="C800" s="3"/>
      <c r="D800" s="4">
        <v>0</v>
      </c>
      <c r="E800" s="4">
        <v>0</v>
      </c>
      <c r="F800" s="4">
        <v>0</v>
      </c>
      <c r="G800" s="4">
        <v>9.9499999999999993</v>
      </c>
      <c r="H800" s="2" t="s">
        <v>2354</v>
      </c>
      <c r="I800" s="4">
        <v>4.5999999999999996</v>
      </c>
      <c r="J800" s="2" t="b">
        <v>0</v>
      </c>
      <c r="K800" s="2" t="s">
        <v>4709</v>
      </c>
      <c r="L800" s="2" t="s">
        <v>10</v>
      </c>
      <c r="M800" s="2" t="s">
        <v>4830</v>
      </c>
      <c r="N800" s="2" t="s">
        <v>4745</v>
      </c>
      <c r="O800" s="2" t="s">
        <v>4689</v>
      </c>
      <c r="P800" s="2" t="s">
        <v>4688</v>
      </c>
      <c r="Q800" s="2"/>
    </row>
    <row r="801" spans="1:17" x14ac:dyDescent="0.25">
      <c r="A801" s="2" t="s">
        <v>3712</v>
      </c>
      <c r="B801" s="2" t="s">
        <v>3713</v>
      </c>
      <c r="C801" s="3"/>
      <c r="D801" s="4">
        <v>0</v>
      </c>
      <c r="E801" s="4">
        <v>0</v>
      </c>
      <c r="F801" s="4">
        <v>0</v>
      </c>
      <c r="G801" s="4">
        <v>5.2</v>
      </c>
      <c r="H801" s="2" t="s">
        <v>2354</v>
      </c>
      <c r="I801" s="4">
        <v>2.4</v>
      </c>
      <c r="J801" s="2" t="b">
        <v>0</v>
      </c>
      <c r="K801" s="2" t="s">
        <v>4716</v>
      </c>
      <c r="L801" s="2" t="s">
        <v>10</v>
      </c>
      <c r="M801" s="2" t="s">
        <v>4753</v>
      </c>
      <c r="N801" s="2" t="s">
        <v>4745</v>
      </c>
      <c r="O801" s="2" t="s">
        <v>4719</v>
      </c>
      <c r="P801" s="2" t="s">
        <v>4688</v>
      </c>
      <c r="Q801" s="2"/>
    </row>
    <row r="802" spans="1:17" x14ac:dyDescent="0.25">
      <c r="A802" s="2" t="s">
        <v>3710</v>
      </c>
      <c r="B802" s="2" t="s">
        <v>3711</v>
      </c>
      <c r="C802" s="3"/>
      <c r="D802" s="4">
        <v>0</v>
      </c>
      <c r="E802" s="4">
        <v>0</v>
      </c>
      <c r="F802" s="4">
        <v>0</v>
      </c>
      <c r="G802" s="4">
        <v>5.2</v>
      </c>
      <c r="H802" s="2" t="s">
        <v>2354</v>
      </c>
      <c r="I802" s="4">
        <v>2.4</v>
      </c>
      <c r="J802" s="2" t="b">
        <v>0</v>
      </c>
      <c r="K802" s="2" t="s">
        <v>2308</v>
      </c>
      <c r="L802" s="2" t="s">
        <v>10</v>
      </c>
      <c r="M802" s="2" t="s">
        <v>4753</v>
      </c>
      <c r="N802" s="2" t="s">
        <v>4745</v>
      </c>
      <c r="O802" s="2" t="s">
        <v>2306</v>
      </c>
      <c r="P802" s="2" t="s">
        <v>4688</v>
      </c>
      <c r="Q802" s="2"/>
    </row>
    <row r="803" spans="1:17" x14ac:dyDescent="0.25">
      <c r="A803" s="2" t="s">
        <v>3708</v>
      </c>
      <c r="B803" s="2" t="s">
        <v>3709</v>
      </c>
      <c r="C803" s="3"/>
      <c r="D803" s="4">
        <v>0</v>
      </c>
      <c r="E803" s="4">
        <v>0</v>
      </c>
      <c r="F803" s="4">
        <v>0</v>
      </c>
      <c r="G803" s="4">
        <v>5.2</v>
      </c>
      <c r="H803" s="2" t="s">
        <v>2354</v>
      </c>
      <c r="I803" s="4">
        <v>2.4</v>
      </c>
      <c r="J803" s="2" t="b">
        <v>0</v>
      </c>
      <c r="K803" s="2" t="s">
        <v>4709</v>
      </c>
      <c r="L803" s="2" t="s">
        <v>10</v>
      </c>
      <c r="M803" s="2" t="s">
        <v>4753</v>
      </c>
      <c r="N803" s="2" t="s">
        <v>4745</v>
      </c>
      <c r="O803" s="2" t="s">
        <v>4689</v>
      </c>
      <c r="P803" s="2" t="s">
        <v>4688</v>
      </c>
      <c r="Q803" s="2"/>
    </row>
    <row r="804" spans="1:17" x14ac:dyDescent="0.25">
      <c r="A804" s="2" t="s">
        <v>2620</v>
      </c>
      <c r="B804" s="2" t="s">
        <v>2621</v>
      </c>
      <c r="C804" s="3"/>
      <c r="D804" s="4">
        <v>0</v>
      </c>
      <c r="E804" s="4">
        <v>0</v>
      </c>
      <c r="F804" s="4">
        <v>0</v>
      </c>
      <c r="G804" s="4">
        <v>20.55</v>
      </c>
      <c r="H804" s="2" t="s">
        <v>2354</v>
      </c>
      <c r="I804" s="4">
        <v>9.5</v>
      </c>
      <c r="J804" s="2" t="b">
        <v>0</v>
      </c>
      <c r="K804" s="2" t="s">
        <v>2301</v>
      </c>
      <c r="L804" s="2" t="s">
        <v>10</v>
      </c>
      <c r="M804" s="2" t="s">
        <v>4753</v>
      </c>
      <c r="N804" s="2" t="s">
        <v>4745</v>
      </c>
      <c r="O804" s="2" t="s">
        <v>4719</v>
      </c>
      <c r="P804" s="2"/>
      <c r="Q804" s="2"/>
    </row>
    <row r="805" spans="1:17" x14ac:dyDescent="0.25">
      <c r="A805" s="2" t="s">
        <v>2618</v>
      </c>
      <c r="B805" s="2" t="s">
        <v>2619</v>
      </c>
      <c r="C805" s="3"/>
      <c r="D805" s="4">
        <v>0</v>
      </c>
      <c r="E805" s="4">
        <v>0</v>
      </c>
      <c r="F805" s="4">
        <v>0</v>
      </c>
      <c r="G805" s="4">
        <v>17.100000000000001</v>
      </c>
      <c r="H805" s="2" t="s">
        <v>2354</v>
      </c>
      <c r="I805" s="4">
        <v>7.9</v>
      </c>
      <c r="J805" s="2" t="b">
        <v>0</v>
      </c>
      <c r="K805" s="2" t="s">
        <v>2301</v>
      </c>
      <c r="L805" s="2" t="s">
        <v>10</v>
      </c>
      <c r="M805" s="2" t="s">
        <v>4753</v>
      </c>
      <c r="N805" s="2" t="s">
        <v>4745</v>
      </c>
      <c r="O805" s="2" t="s">
        <v>4719</v>
      </c>
      <c r="P805" s="2"/>
      <c r="Q805" s="2"/>
    </row>
    <row r="806" spans="1:17" x14ac:dyDescent="0.25">
      <c r="A806" s="2" t="s">
        <v>2624</v>
      </c>
      <c r="B806" s="2" t="s">
        <v>2625</v>
      </c>
      <c r="C806" s="3"/>
      <c r="D806" s="4">
        <v>0</v>
      </c>
      <c r="E806" s="4">
        <v>0</v>
      </c>
      <c r="F806" s="4">
        <v>0</v>
      </c>
      <c r="G806" s="4">
        <v>18.100000000000001</v>
      </c>
      <c r="H806" s="2" t="s">
        <v>2354</v>
      </c>
      <c r="I806" s="4">
        <v>8.3800000000000008</v>
      </c>
      <c r="J806" s="2" t="b">
        <v>0</v>
      </c>
      <c r="K806" s="2" t="s">
        <v>2301</v>
      </c>
      <c r="L806" s="2" t="s">
        <v>10</v>
      </c>
      <c r="M806" s="2" t="s">
        <v>4753</v>
      </c>
      <c r="N806" s="2" t="s">
        <v>4745</v>
      </c>
      <c r="O806" s="2" t="s">
        <v>4719</v>
      </c>
      <c r="P806" s="2"/>
      <c r="Q806" s="2"/>
    </row>
    <row r="807" spans="1:17" x14ac:dyDescent="0.25">
      <c r="A807" s="2" t="s">
        <v>2663</v>
      </c>
      <c r="B807" s="2" t="s">
        <v>2664</v>
      </c>
      <c r="C807" s="3"/>
      <c r="D807" s="4">
        <v>0</v>
      </c>
      <c r="E807" s="4">
        <v>0</v>
      </c>
      <c r="F807" s="4">
        <v>0</v>
      </c>
      <c r="G807" s="4">
        <v>19.45</v>
      </c>
      <c r="H807" s="2" t="s">
        <v>2354</v>
      </c>
      <c r="I807" s="4">
        <v>9</v>
      </c>
      <c r="J807" s="2" t="b">
        <v>0</v>
      </c>
      <c r="K807" s="2" t="s">
        <v>2301</v>
      </c>
      <c r="L807" s="2" t="s">
        <v>10</v>
      </c>
      <c r="M807" s="2" t="s">
        <v>4751</v>
      </c>
      <c r="N807" s="2" t="s">
        <v>4752</v>
      </c>
      <c r="O807" s="2" t="s">
        <v>2306</v>
      </c>
      <c r="P807" s="2"/>
      <c r="Q807" s="2"/>
    </row>
    <row r="808" spans="1:17" x14ac:dyDescent="0.25">
      <c r="A808" s="2" t="s">
        <v>2661</v>
      </c>
      <c r="B808" s="2" t="s">
        <v>2662</v>
      </c>
      <c r="C808" s="3"/>
      <c r="D808" s="4">
        <v>0</v>
      </c>
      <c r="E808" s="4">
        <v>0</v>
      </c>
      <c r="F808" s="4">
        <v>0</v>
      </c>
      <c r="G808" s="4">
        <v>34.35</v>
      </c>
      <c r="H808" s="2" t="s">
        <v>2354</v>
      </c>
      <c r="I808" s="4">
        <v>15.9</v>
      </c>
      <c r="J808" s="2" t="b">
        <v>0</v>
      </c>
      <c r="K808" s="2" t="s">
        <v>2301</v>
      </c>
      <c r="L808" s="2" t="s">
        <v>10</v>
      </c>
      <c r="M808" s="2" t="s">
        <v>4751</v>
      </c>
      <c r="N808" s="2" t="s">
        <v>4752</v>
      </c>
      <c r="O808" s="2" t="s">
        <v>2306</v>
      </c>
      <c r="P808" s="2"/>
      <c r="Q808" s="2"/>
    </row>
    <row r="809" spans="1:17" x14ac:dyDescent="0.25">
      <c r="A809" s="2" t="s">
        <v>4443</v>
      </c>
      <c r="B809" s="2" t="s">
        <v>4444</v>
      </c>
      <c r="C809" s="3"/>
      <c r="D809" s="4">
        <v>0</v>
      </c>
      <c r="E809" s="4">
        <v>0</v>
      </c>
      <c r="F809" s="4">
        <v>0</v>
      </c>
      <c r="G809" s="4">
        <v>14.9</v>
      </c>
      <c r="H809" s="2" t="s">
        <v>3363</v>
      </c>
      <c r="I809" s="4">
        <v>4.8</v>
      </c>
      <c r="J809" s="2" t="b">
        <v>0</v>
      </c>
      <c r="K809" s="2" t="s">
        <v>4716</v>
      </c>
      <c r="L809" s="2" t="s">
        <v>10</v>
      </c>
      <c r="M809" s="2" t="s">
        <v>4899</v>
      </c>
      <c r="N809" s="2" t="s">
        <v>4745</v>
      </c>
      <c r="O809" s="2" t="s">
        <v>4719</v>
      </c>
      <c r="P809" s="2" t="s">
        <v>4688</v>
      </c>
      <c r="Q809" s="2"/>
    </row>
    <row r="810" spans="1:17" x14ac:dyDescent="0.25">
      <c r="A810" s="2" t="s">
        <v>2995</v>
      </c>
      <c r="B810" s="2" t="s">
        <v>2996</v>
      </c>
      <c r="C810" s="3"/>
      <c r="D810" s="4">
        <v>0</v>
      </c>
      <c r="E810" s="4">
        <v>0</v>
      </c>
      <c r="F810" s="4">
        <v>0</v>
      </c>
      <c r="G810" s="4">
        <v>5.5</v>
      </c>
      <c r="H810" s="2" t="s">
        <v>2218</v>
      </c>
      <c r="I810" s="4">
        <v>3.456</v>
      </c>
      <c r="J810" s="2" t="b">
        <v>0</v>
      </c>
      <c r="K810" s="2" t="s">
        <v>4716</v>
      </c>
      <c r="L810" s="2" t="s">
        <v>10</v>
      </c>
      <c r="M810" s="2" t="s">
        <v>4740</v>
      </c>
      <c r="N810" s="2" t="s">
        <v>4741</v>
      </c>
      <c r="O810" s="2" t="s">
        <v>4719</v>
      </c>
      <c r="P810" s="2" t="s">
        <v>4688</v>
      </c>
      <c r="Q810" s="2"/>
    </row>
    <row r="811" spans="1:17" ht="242.25" x14ac:dyDescent="0.25">
      <c r="A811" s="2" t="s">
        <v>1994</v>
      </c>
      <c r="B811" s="2" t="s">
        <v>1995</v>
      </c>
      <c r="C811" s="3" t="s">
        <v>5466</v>
      </c>
      <c r="D811" s="4">
        <v>0</v>
      </c>
      <c r="E811" s="4">
        <v>5</v>
      </c>
      <c r="F811" s="4">
        <v>5</v>
      </c>
      <c r="G811" s="4">
        <v>11.5</v>
      </c>
      <c r="H811" s="2" t="s">
        <v>2248</v>
      </c>
      <c r="I811" s="4">
        <v>5.16</v>
      </c>
      <c r="J811" s="2" t="b">
        <v>1</v>
      </c>
      <c r="K811" s="2" t="s">
        <v>4709</v>
      </c>
      <c r="L811" s="2" t="s">
        <v>10</v>
      </c>
      <c r="M811" s="2" t="s">
        <v>4751</v>
      </c>
      <c r="N811" s="2" t="s">
        <v>4752</v>
      </c>
      <c r="O811" s="2" t="s">
        <v>4689</v>
      </c>
      <c r="P811" s="2" t="s">
        <v>4688</v>
      </c>
      <c r="Q811" s="2" t="s">
        <v>5855</v>
      </c>
    </row>
    <row r="812" spans="1:17" ht="228" x14ac:dyDescent="0.25">
      <c r="A812" s="2" t="s">
        <v>1282</v>
      </c>
      <c r="B812" s="2" t="s">
        <v>1283</v>
      </c>
      <c r="C812" s="3" t="s">
        <v>5342</v>
      </c>
      <c r="D812" s="4">
        <v>0</v>
      </c>
      <c r="E812" s="4">
        <v>2</v>
      </c>
      <c r="F812" s="4">
        <v>2</v>
      </c>
      <c r="G812" s="4">
        <v>9.9</v>
      </c>
      <c r="H812" s="2" t="s">
        <v>2248</v>
      </c>
      <c r="I812" s="4">
        <v>4.47</v>
      </c>
      <c r="J812" s="2" t="b">
        <v>1</v>
      </c>
      <c r="K812" s="2" t="s">
        <v>4709</v>
      </c>
      <c r="L812" s="2" t="s">
        <v>10</v>
      </c>
      <c r="M812" s="2" t="s">
        <v>4900</v>
      </c>
      <c r="N812" s="2" t="s">
        <v>4822</v>
      </c>
      <c r="O812" s="2" t="s">
        <v>4689</v>
      </c>
      <c r="P812" s="2" t="s">
        <v>4688</v>
      </c>
      <c r="Q812" s="2" t="s">
        <v>5856</v>
      </c>
    </row>
    <row r="813" spans="1:17" ht="242.25" x14ac:dyDescent="0.25">
      <c r="A813" s="2" t="s">
        <v>1284</v>
      </c>
      <c r="B813" s="2" t="s">
        <v>1285</v>
      </c>
      <c r="C813" s="3" t="s">
        <v>5343</v>
      </c>
      <c r="D813" s="4">
        <v>0</v>
      </c>
      <c r="E813" s="4">
        <v>0</v>
      </c>
      <c r="F813" s="4">
        <v>0</v>
      </c>
      <c r="G813" s="4">
        <v>10.15</v>
      </c>
      <c r="H813" s="2" t="s">
        <v>2248</v>
      </c>
      <c r="I813" s="4">
        <v>4.28</v>
      </c>
      <c r="J813" s="2" t="b">
        <v>1</v>
      </c>
      <c r="K813" s="2" t="s">
        <v>4716</v>
      </c>
      <c r="L813" s="2" t="s">
        <v>10</v>
      </c>
      <c r="M813" s="2" t="s">
        <v>4900</v>
      </c>
      <c r="N813" s="2" t="s">
        <v>4822</v>
      </c>
      <c r="O813" s="2" t="s">
        <v>4719</v>
      </c>
      <c r="P813" s="2" t="s">
        <v>4688</v>
      </c>
      <c r="Q813" s="2" t="s">
        <v>5857</v>
      </c>
    </row>
    <row r="814" spans="1:17" ht="228" x14ac:dyDescent="0.25">
      <c r="A814" s="2" t="s">
        <v>1533</v>
      </c>
      <c r="B814" s="2" t="s">
        <v>1534</v>
      </c>
      <c r="C814" s="3" t="s">
        <v>5382</v>
      </c>
      <c r="D814" s="4">
        <v>0</v>
      </c>
      <c r="E814" s="4">
        <v>10</v>
      </c>
      <c r="F814" s="4">
        <v>10</v>
      </c>
      <c r="G814" s="4">
        <v>18.95</v>
      </c>
      <c r="H814" s="2" t="s">
        <v>2248</v>
      </c>
      <c r="I814" s="4">
        <v>8.35</v>
      </c>
      <c r="J814" s="2" t="b">
        <v>1</v>
      </c>
      <c r="K814" s="2" t="s">
        <v>4709</v>
      </c>
      <c r="L814" s="2" t="s">
        <v>10</v>
      </c>
      <c r="M814" s="2" t="s">
        <v>4901</v>
      </c>
      <c r="N814" s="2" t="s">
        <v>4822</v>
      </c>
      <c r="O814" s="2" t="s">
        <v>4689</v>
      </c>
      <c r="P814" s="2" t="s">
        <v>4688</v>
      </c>
      <c r="Q814" s="2" t="s">
        <v>5858</v>
      </c>
    </row>
    <row r="815" spans="1:17" ht="242.25" x14ac:dyDescent="0.25">
      <c r="A815" s="2" t="s">
        <v>1993</v>
      </c>
      <c r="B815" s="11" t="s">
        <v>2204</v>
      </c>
      <c r="C815" s="3" t="s">
        <v>5155</v>
      </c>
      <c r="D815" s="4">
        <v>0</v>
      </c>
      <c r="E815" s="4">
        <v>1</v>
      </c>
      <c r="F815" s="4">
        <v>1</v>
      </c>
      <c r="G815" s="4">
        <v>17.850000000000001</v>
      </c>
      <c r="H815" s="2" t="s">
        <v>2248</v>
      </c>
      <c r="I815" s="4">
        <v>7.84</v>
      </c>
      <c r="J815" s="2" t="b">
        <v>1</v>
      </c>
      <c r="K815" s="2" t="s">
        <v>4709</v>
      </c>
      <c r="L815" s="2" t="s">
        <v>10</v>
      </c>
      <c r="M815" s="2" t="s">
        <v>4751</v>
      </c>
      <c r="N815" s="2" t="s">
        <v>4752</v>
      </c>
      <c r="O815" s="2" t="s">
        <v>4689</v>
      </c>
      <c r="P815" s="2" t="s">
        <v>4688</v>
      </c>
      <c r="Q815" s="2" t="s">
        <v>5859</v>
      </c>
    </row>
    <row r="816" spans="1:17" ht="242.25" x14ac:dyDescent="0.25">
      <c r="A816" s="2" t="s">
        <v>1286</v>
      </c>
      <c r="B816" s="2" t="s">
        <v>1287</v>
      </c>
      <c r="C816" s="3" t="s">
        <v>5344</v>
      </c>
      <c r="D816" s="4">
        <v>0</v>
      </c>
      <c r="E816" s="4">
        <v>4</v>
      </c>
      <c r="F816" s="4">
        <v>4</v>
      </c>
      <c r="G816" s="4">
        <v>18.850000000000001</v>
      </c>
      <c r="H816" s="2" t="s">
        <v>2248</v>
      </c>
      <c r="I816" s="4">
        <v>8.3000000000000007</v>
      </c>
      <c r="J816" s="2" t="b">
        <v>1</v>
      </c>
      <c r="K816" s="2" t="s">
        <v>4716</v>
      </c>
      <c r="L816" s="2" t="s">
        <v>10</v>
      </c>
      <c r="M816" s="2" t="s">
        <v>4900</v>
      </c>
      <c r="N816" s="2" t="s">
        <v>4822</v>
      </c>
      <c r="O816" s="2" t="s">
        <v>4719</v>
      </c>
      <c r="P816" s="2" t="s">
        <v>4688</v>
      </c>
      <c r="Q816" s="2" t="s">
        <v>5860</v>
      </c>
    </row>
    <row r="817" spans="1:17" x14ac:dyDescent="0.25">
      <c r="A817" s="2" t="s">
        <v>1176</v>
      </c>
      <c r="B817" s="2" t="s">
        <v>1177</v>
      </c>
      <c r="C817" s="3"/>
      <c r="D817" s="4">
        <v>0</v>
      </c>
      <c r="E817" s="4">
        <v>0</v>
      </c>
      <c r="F817" s="4">
        <v>0</v>
      </c>
      <c r="G817" s="4">
        <v>0</v>
      </c>
      <c r="H817" s="2" t="s">
        <v>2248</v>
      </c>
      <c r="I817" s="4">
        <v>1</v>
      </c>
      <c r="J817" s="2" t="b">
        <v>1</v>
      </c>
      <c r="K817" s="2" t="s">
        <v>43</v>
      </c>
      <c r="L817" s="2" t="s">
        <v>10</v>
      </c>
      <c r="M817" s="2"/>
      <c r="N817" s="2"/>
      <c r="O817" s="2"/>
      <c r="P817" s="2"/>
      <c r="Q817" s="2"/>
    </row>
    <row r="818" spans="1:17" x14ac:dyDescent="0.25">
      <c r="A818" s="2" t="s">
        <v>3271</v>
      </c>
      <c r="B818" s="2" t="s">
        <v>3272</v>
      </c>
      <c r="C818" s="3"/>
      <c r="D818" s="4">
        <v>0</v>
      </c>
      <c r="E818" s="4">
        <v>0</v>
      </c>
      <c r="F818" s="4">
        <v>0</v>
      </c>
      <c r="G818" s="4">
        <v>532</v>
      </c>
      <c r="H818" s="2" t="s">
        <v>3273</v>
      </c>
      <c r="I818" s="4">
        <v>266.69</v>
      </c>
      <c r="J818" s="2" t="b">
        <v>0</v>
      </c>
      <c r="K818" s="2" t="s">
        <v>4693</v>
      </c>
      <c r="L818" s="2" t="s">
        <v>10</v>
      </c>
      <c r="M818" s="2"/>
      <c r="N818" s="2" t="s">
        <v>5926</v>
      </c>
      <c r="O818" s="2"/>
      <c r="P818" s="2"/>
      <c r="Q818" s="2"/>
    </row>
    <row r="819" spans="1:17" x14ac:dyDescent="0.25">
      <c r="A819" s="2" t="s">
        <v>3295</v>
      </c>
      <c r="B819" s="2" t="s">
        <v>3296</v>
      </c>
      <c r="C819" s="3"/>
      <c r="D819" s="4">
        <v>0</v>
      </c>
      <c r="E819" s="4">
        <v>0</v>
      </c>
      <c r="F819" s="4">
        <v>0</v>
      </c>
      <c r="G819" s="4">
        <v>77.7</v>
      </c>
      <c r="H819" s="2" t="s">
        <v>3273</v>
      </c>
      <c r="I819" s="4">
        <v>38.85</v>
      </c>
      <c r="J819" s="2" t="b">
        <v>0</v>
      </c>
      <c r="K819" s="2" t="s">
        <v>4693</v>
      </c>
      <c r="L819" s="2" t="s">
        <v>10</v>
      </c>
      <c r="M819" s="2"/>
      <c r="N819" s="2" t="s">
        <v>5926</v>
      </c>
      <c r="O819" s="2"/>
      <c r="P819" s="2"/>
      <c r="Q819" s="2"/>
    </row>
    <row r="820" spans="1:17" x14ac:dyDescent="0.25">
      <c r="A820" s="2" t="s">
        <v>912</v>
      </c>
      <c r="B820" s="2" t="s">
        <v>913</v>
      </c>
      <c r="C820" s="3"/>
      <c r="D820" s="4">
        <v>0</v>
      </c>
      <c r="E820" s="4">
        <v>0</v>
      </c>
      <c r="F820" s="4">
        <v>0</v>
      </c>
      <c r="G820" s="4">
        <v>79</v>
      </c>
      <c r="H820" s="2" t="s">
        <v>2222</v>
      </c>
      <c r="I820" s="4">
        <v>46.41</v>
      </c>
      <c r="J820" s="2" t="b">
        <v>1</v>
      </c>
      <c r="K820" s="2" t="s">
        <v>4805</v>
      </c>
      <c r="L820" s="2" t="s">
        <v>10</v>
      </c>
      <c r="M820" s="2" t="s">
        <v>4806</v>
      </c>
      <c r="N820" s="2" t="s">
        <v>4806</v>
      </c>
      <c r="O820" s="2" t="s">
        <v>2306</v>
      </c>
      <c r="P820" s="2" t="s">
        <v>2303</v>
      </c>
      <c r="Q820" s="2"/>
    </row>
    <row r="821" spans="1:17" ht="242.25" x14ac:dyDescent="0.25">
      <c r="A821" s="2" t="s">
        <v>1260</v>
      </c>
      <c r="B821" s="2" t="s">
        <v>1261</v>
      </c>
      <c r="C821" s="3" t="s">
        <v>6158</v>
      </c>
      <c r="D821" s="4">
        <v>0</v>
      </c>
      <c r="E821" s="4">
        <v>21</v>
      </c>
      <c r="F821" s="4">
        <v>21</v>
      </c>
      <c r="G821" s="4">
        <v>12.95</v>
      </c>
      <c r="H821" s="2" t="s">
        <v>2224</v>
      </c>
      <c r="I821" s="4">
        <v>5.7</v>
      </c>
      <c r="J821" s="2" t="b">
        <v>1</v>
      </c>
      <c r="K821" s="2" t="s">
        <v>4709</v>
      </c>
      <c r="L821" s="2" t="s">
        <v>10</v>
      </c>
      <c r="M821" s="2" t="s">
        <v>4749</v>
      </c>
      <c r="N821" s="2" t="s">
        <v>4745</v>
      </c>
      <c r="O821" s="2" t="s">
        <v>4689</v>
      </c>
      <c r="P821" s="2" t="s">
        <v>4688</v>
      </c>
      <c r="Q821" s="2" t="s">
        <v>5724</v>
      </c>
    </row>
    <row r="822" spans="1:17" x14ac:dyDescent="0.25">
      <c r="A822" s="2" t="s">
        <v>3168</v>
      </c>
      <c r="B822" s="2" t="s">
        <v>3169</v>
      </c>
      <c r="C822" s="3"/>
      <c r="D822" s="4">
        <v>0</v>
      </c>
      <c r="E822" s="4">
        <v>0</v>
      </c>
      <c r="F822" s="4">
        <v>0</v>
      </c>
      <c r="G822" s="4">
        <v>79.900000000000006</v>
      </c>
      <c r="H822" s="2" t="s">
        <v>3153</v>
      </c>
      <c r="I822" s="4">
        <v>37</v>
      </c>
      <c r="J822" s="2" t="b">
        <v>0</v>
      </c>
      <c r="K822" s="2" t="s">
        <v>4805</v>
      </c>
      <c r="L822" s="2" t="s">
        <v>10</v>
      </c>
      <c r="M822" s="2" t="s">
        <v>4806</v>
      </c>
      <c r="N822" s="2" t="s">
        <v>4806</v>
      </c>
      <c r="O822" s="2"/>
      <c r="P822" s="2"/>
      <c r="Q822" s="2"/>
    </row>
    <row r="823" spans="1:17" x14ac:dyDescent="0.25">
      <c r="A823" s="2" t="s">
        <v>4166</v>
      </c>
      <c r="B823" s="2" t="s">
        <v>4167</v>
      </c>
      <c r="C823" s="3"/>
      <c r="D823" s="4">
        <v>0</v>
      </c>
      <c r="E823" s="4">
        <v>0</v>
      </c>
      <c r="F823" s="4">
        <v>0</v>
      </c>
      <c r="G823" s="4">
        <v>34.25</v>
      </c>
      <c r="H823" s="2" t="s">
        <v>2323</v>
      </c>
      <c r="I823" s="4">
        <v>15.85</v>
      </c>
      <c r="J823" s="2" t="b">
        <v>0</v>
      </c>
      <c r="K823" s="2" t="s">
        <v>4716</v>
      </c>
      <c r="L823" s="2" t="s">
        <v>10</v>
      </c>
      <c r="M823" s="2" t="s">
        <v>4801</v>
      </c>
      <c r="N823" s="2" t="s">
        <v>4762</v>
      </c>
      <c r="O823" s="2" t="s">
        <v>4719</v>
      </c>
      <c r="P823" s="2" t="s">
        <v>4688</v>
      </c>
      <c r="Q823" s="2"/>
    </row>
    <row r="824" spans="1:17" x14ac:dyDescent="0.25">
      <c r="A824" s="2" t="s">
        <v>4168</v>
      </c>
      <c r="B824" s="2" t="s">
        <v>4169</v>
      </c>
      <c r="C824" s="3"/>
      <c r="D824" s="4">
        <v>0</v>
      </c>
      <c r="E824" s="4">
        <v>0</v>
      </c>
      <c r="F824" s="4">
        <v>0</v>
      </c>
      <c r="G824" s="4">
        <v>29.7</v>
      </c>
      <c r="H824" s="2" t="s">
        <v>2323</v>
      </c>
      <c r="I824" s="4">
        <v>13.75</v>
      </c>
      <c r="J824" s="2" t="b">
        <v>0</v>
      </c>
      <c r="K824" s="2" t="s">
        <v>4716</v>
      </c>
      <c r="L824" s="2" t="s">
        <v>10</v>
      </c>
      <c r="M824" s="2" t="s">
        <v>4801</v>
      </c>
      <c r="N824" s="2" t="s">
        <v>4762</v>
      </c>
      <c r="O824" s="2" t="s">
        <v>4719</v>
      </c>
      <c r="P824" s="2" t="s">
        <v>4688</v>
      </c>
      <c r="Q824" s="2"/>
    </row>
    <row r="825" spans="1:17" x14ac:dyDescent="0.25">
      <c r="A825" s="2" t="s">
        <v>2465</v>
      </c>
      <c r="B825" s="2" t="s">
        <v>2466</v>
      </c>
      <c r="C825" s="3"/>
      <c r="D825" s="4">
        <v>0</v>
      </c>
      <c r="E825" s="4">
        <v>0</v>
      </c>
      <c r="F825" s="4">
        <v>0</v>
      </c>
      <c r="G825" s="4">
        <v>41.9</v>
      </c>
      <c r="H825" s="2" t="s">
        <v>2323</v>
      </c>
      <c r="I825" s="4">
        <v>18.350000000000001</v>
      </c>
      <c r="J825" s="2" t="b">
        <v>0</v>
      </c>
      <c r="K825" s="2" t="s">
        <v>4716</v>
      </c>
      <c r="L825" s="2" t="s">
        <v>10</v>
      </c>
      <c r="M825" s="2" t="s">
        <v>4902</v>
      </c>
      <c r="N825" s="2" t="s">
        <v>4762</v>
      </c>
      <c r="O825" s="2" t="s">
        <v>4719</v>
      </c>
      <c r="P825" s="2" t="s">
        <v>4688</v>
      </c>
      <c r="Q825" s="2"/>
    </row>
    <row r="826" spans="1:17" x14ac:dyDescent="0.25">
      <c r="A826" s="2" t="s">
        <v>2463</v>
      </c>
      <c r="B826" s="2" t="s">
        <v>2464</v>
      </c>
      <c r="C826" s="3"/>
      <c r="D826" s="4">
        <v>0</v>
      </c>
      <c r="E826" s="4">
        <v>0</v>
      </c>
      <c r="F826" s="4">
        <v>0</v>
      </c>
      <c r="G826" s="4">
        <v>50.45</v>
      </c>
      <c r="H826" s="2" t="s">
        <v>2323</v>
      </c>
      <c r="I826" s="4">
        <v>23.35</v>
      </c>
      <c r="J826" s="2" t="b">
        <v>0</v>
      </c>
      <c r="K826" s="2" t="s">
        <v>4716</v>
      </c>
      <c r="L826" s="2" t="s">
        <v>10</v>
      </c>
      <c r="M826" s="2" t="s">
        <v>4902</v>
      </c>
      <c r="N826" s="2" t="s">
        <v>4762</v>
      </c>
      <c r="O826" s="2" t="s">
        <v>4719</v>
      </c>
      <c r="P826" s="2" t="s">
        <v>4688</v>
      </c>
      <c r="Q826" s="2"/>
    </row>
    <row r="827" spans="1:17" x14ac:dyDescent="0.25">
      <c r="A827" s="2" t="s">
        <v>2488</v>
      </c>
      <c r="B827" s="2" t="s">
        <v>2489</v>
      </c>
      <c r="C827" s="3"/>
      <c r="D827" s="4">
        <v>0</v>
      </c>
      <c r="E827" s="4">
        <v>0</v>
      </c>
      <c r="F827" s="4">
        <v>0</v>
      </c>
      <c r="G827" s="4">
        <v>9.4</v>
      </c>
      <c r="H827" s="2" t="s">
        <v>2227</v>
      </c>
      <c r="I827" s="4">
        <v>3.75</v>
      </c>
      <c r="J827" s="2" t="b">
        <v>0</v>
      </c>
      <c r="K827" s="2" t="s">
        <v>4716</v>
      </c>
      <c r="L827" s="2" t="s">
        <v>10</v>
      </c>
      <c r="M827" s="2" t="s">
        <v>4768</v>
      </c>
      <c r="N827" s="2" t="s">
        <v>4762</v>
      </c>
      <c r="O827" s="2" t="s">
        <v>4719</v>
      </c>
      <c r="P827" s="2" t="s">
        <v>4688</v>
      </c>
      <c r="Q827" s="2"/>
    </row>
    <row r="828" spans="1:17" x14ac:dyDescent="0.25">
      <c r="A828" s="2" t="s">
        <v>2479</v>
      </c>
      <c r="B828" s="2" t="s">
        <v>2480</v>
      </c>
      <c r="C828" s="3"/>
      <c r="D828" s="4">
        <v>0</v>
      </c>
      <c r="E828" s="4">
        <v>0</v>
      </c>
      <c r="F828" s="4">
        <v>0</v>
      </c>
      <c r="G828" s="4">
        <v>8.9</v>
      </c>
      <c r="H828" s="2" t="s">
        <v>2227</v>
      </c>
      <c r="I828" s="4">
        <v>3.43</v>
      </c>
      <c r="J828" s="2" t="b">
        <v>0</v>
      </c>
      <c r="K828" s="2" t="s">
        <v>4709</v>
      </c>
      <c r="L828" s="2" t="s">
        <v>10</v>
      </c>
      <c r="M828" s="2" t="s">
        <v>4767</v>
      </c>
      <c r="N828" s="2" t="s">
        <v>4762</v>
      </c>
      <c r="O828" s="2" t="s">
        <v>4689</v>
      </c>
      <c r="P828" s="2" t="s">
        <v>4688</v>
      </c>
      <c r="Q828" s="2"/>
    </row>
    <row r="829" spans="1:17" x14ac:dyDescent="0.25">
      <c r="A829" s="2" t="s">
        <v>3799</v>
      </c>
      <c r="B829" s="2" t="s">
        <v>3800</v>
      </c>
      <c r="C829" s="3"/>
      <c r="D829" s="4">
        <v>0</v>
      </c>
      <c r="E829" s="4">
        <v>0</v>
      </c>
      <c r="F829" s="4">
        <v>0</v>
      </c>
      <c r="G829" s="4">
        <v>9.5</v>
      </c>
      <c r="H829" s="2" t="s">
        <v>2227</v>
      </c>
      <c r="I829" s="4">
        <v>3.5</v>
      </c>
      <c r="J829" s="2" t="b">
        <v>0</v>
      </c>
      <c r="K829" s="2" t="s">
        <v>4709</v>
      </c>
      <c r="L829" s="2" t="s">
        <v>10</v>
      </c>
      <c r="M829" s="2" t="s">
        <v>4903</v>
      </c>
      <c r="N829" s="2" t="s">
        <v>4762</v>
      </c>
      <c r="O829" s="2" t="s">
        <v>4689</v>
      </c>
      <c r="P829" s="2" t="s">
        <v>4688</v>
      </c>
      <c r="Q829" s="2"/>
    </row>
    <row r="830" spans="1:17" ht="242.25" x14ac:dyDescent="0.25">
      <c r="A830" s="2" t="s">
        <v>1827</v>
      </c>
      <c r="B830" s="2" t="s">
        <v>1828</v>
      </c>
      <c r="C830" s="3" t="s">
        <v>4904</v>
      </c>
      <c r="D830" s="4">
        <v>0</v>
      </c>
      <c r="E830" s="4">
        <v>0</v>
      </c>
      <c r="F830" s="4">
        <v>0</v>
      </c>
      <c r="G830" s="4">
        <v>15.2</v>
      </c>
      <c r="H830" s="2" t="s">
        <v>2227</v>
      </c>
      <c r="I830" s="4">
        <v>5.96</v>
      </c>
      <c r="J830" s="2" t="b">
        <v>1</v>
      </c>
      <c r="K830" s="2" t="s">
        <v>4709</v>
      </c>
      <c r="L830" s="2" t="s">
        <v>10</v>
      </c>
      <c r="M830" s="2" t="s">
        <v>4905</v>
      </c>
      <c r="N830" s="2" t="s">
        <v>4762</v>
      </c>
      <c r="O830" s="2" t="s">
        <v>4689</v>
      </c>
      <c r="P830" s="2" t="s">
        <v>4688</v>
      </c>
      <c r="Q830" s="2" t="s">
        <v>5904</v>
      </c>
    </row>
    <row r="831" spans="1:17" x14ac:dyDescent="0.25">
      <c r="A831" s="2" t="s">
        <v>1479</v>
      </c>
      <c r="B831" s="2" t="s">
        <v>1480</v>
      </c>
      <c r="C831" s="3"/>
      <c r="D831" s="4">
        <v>0</v>
      </c>
      <c r="E831" s="4">
        <v>0</v>
      </c>
      <c r="F831" s="4">
        <v>0</v>
      </c>
      <c r="G831" s="4">
        <v>4</v>
      </c>
      <c r="H831" s="2" t="s">
        <v>2241</v>
      </c>
      <c r="I831" s="4">
        <v>0</v>
      </c>
      <c r="J831" s="2" t="b">
        <v>1</v>
      </c>
      <c r="K831" s="2" t="s">
        <v>43</v>
      </c>
      <c r="L831" s="2" t="s">
        <v>10</v>
      </c>
      <c r="M831" s="2"/>
      <c r="N831" s="2"/>
      <c r="O831" s="2"/>
      <c r="P831" s="2"/>
      <c r="Q831" s="2"/>
    </row>
    <row r="832" spans="1:17" x14ac:dyDescent="0.25">
      <c r="A832" s="2" t="s">
        <v>3907</v>
      </c>
      <c r="B832" s="2" t="s">
        <v>3908</v>
      </c>
      <c r="C832" s="3"/>
      <c r="D832" s="4">
        <v>0</v>
      </c>
      <c r="E832" s="4">
        <v>0</v>
      </c>
      <c r="F832" s="4">
        <v>0</v>
      </c>
      <c r="G832" s="4">
        <v>4</v>
      </c>
      <c r="H832" s="2" t="s">
        <v>3909</v>
      </c>
      <c r="I832" s="4">
        <v>2.665</v>
      </c>
      <c r="J832" s="2" t="b">
        <v>0</v>
      </c>
      <c r="K832" s="2" t="s">
        <v>4686</v>
      </c>
      <c r="L832" s="2" t="s">
        <v>27</v>
      </c>
      <c r="M832" s="2"/>
      <c r="N832" s="2"/>
      <c r="O832" s="2"/>
      <c r="P832" s="2"/>
      <c r="Q832" s="2"/>
    </row>
    <row r="833" spans="1:17" x14ac:dyDescent="0.25">
      <c r="A833" s="2" t="s">
        <v>3231</v>
      </c>
      <c r="B833" s="2" t="s">
        <v>3232</v>
      </c>
      <c r="C833" s="3"/>
      <c r="D833" s="4">
        <v>0</v>
      </c>
      <c r="E833" s="4">
        <v>0</v>
      </c>
      <c r="F833" s="4">
        <v>0</v>
      </c>
      <c r="G833" s="4">
        <v>21.6</v>
      </c>
      <c r="H833" s="2" t="s">
        <v>2478</v>
      </c>
      <c r="I833" s="4">
        <v>10</v>
      </c>
      <c r="J833" s="2" t="b">
        <v>0</v>
      </c>
      <c r="K833" s="2" t="s">
        <v>4716</v>
      </c>
      <c r="L833" s="2" t="s">
        <v>10</v>
      </c>
      <c r="M833" s="2" t="s">
        <v>4906</v>
      </c>
      <c r="N833" s="2" t="s">
        <v>4762</v>
      </c>
      <c r="O833" s="2" t="s">
        <v>4719</v>
      </c>
      <c r="P833" s="2" t="s">
        <v>4688</v>
      </c>
      <c r="Q833" s="2"/>
    </row>
    <row r="834" spans="1:17" x14ac:dyDescent="0.25">
      <c r="A834" s="2" t="s">
        <v>4028</v>
      </c>
      <c r="B834" s="2" t="s">
        <v>4029</v>
      </c>
      <c r="C834" s="3"/>
      <c r="D834" s="4">
        <v>0</v>
      </c>
      <c r="E834" s="4">
        <v>0</v>
      </c>
      <c r="F834" s="4">
        <v>0</v>
      </c>
      <c r="G834" s="4">
        <v>37.799999999999997</v>
      </c>
      <c r="H834" s="2" t="s">
        <v>2478</v>
      </c>
      <c r="I834" s="4">
        <v>17.5</v>
      </c>
      <c r="J834" s="2" t="b">
        <v>0</v>
      </c>
      <c r="K834" s="2" t="s">
        <v>4709</v>
      </c>
      <c r="L834" s="2" t="s">
        <v>10</v>
      </c>
      <c r="M834" s="2" t="s">
        <v>4907</v>
      </c>
      <c r="N834" s="2" t="s">
        <v>4762</v>
      </c>
      <c r="O834" s="2" t="s">
        <v>4689</v>
      </c>
      <c r="P834" s="2" t="s">
        <v>4688</v>
      </c>
      <c r="Q834" s="2"/>
    </row>
    <row r="835" spans="1:17" x14ac:dyDescent="0.25">
      <c r="A835" s="2" t="s">
        <v>4024</v>
      </c>
      <c r="B835" s="2" t="s">
        <v>4025</v>
      </c>
      <c r="C835" s="3"/>
      <c r="D835" s="4">
        <v>0</v>
      </c>
      <c r="E835" s="4">
        <v>0</v>
      </c>
      <c r="F835" s="4">
        <v>0</v>
      </c>
      <c r="G835" s="4">
        <v>44.95</v>
      </c>
      <c r="H835" s="2" t="s">
        <v>2478</v>
      </c>
      <c r="I835" s="4">
        <v>20.833300000000001</v>
      </c>
      <c r="J835" s="2" t="b">
        <v>0</v>
      </c>
      <c r="K835" s="2" t="s">
        <v>4709</v>
      </c>
      <c r="L835" s="2" t="s">
        <v>10</v>
      </c>
      <c r="M835" s="2" t="s">
        <v>4907</v>
      </c>
      <c r="N835" s="2" t="s">
        <v>4762</v>
      </c>
      <c r="O835" s="2" t="s">
        <v>4689</v>
      </c>
      <c r="P835" s="2" t="s">
        <v>4688</v>
      </c>
      <c r="Q835" s="2"/>
    </row>
    <row r="836" spans="1:17" x14ac:dyDescent="0.25">
      <c r="A836" s="2" t="s">
        <v>2476</v>
      </c>
      <c r="B836" s="2" t="s">
        <v>2477</v>
      </c>
      <c r="C836" s="3"/>
      <c r="D836" s="4">
        <v>0</v>
      </c>
      <c r="E836" s="4">
        <v>0</v>
      </c>
      <c r="F836" s="4">
        <v>0</v>
      </c>
      <c r="G836" s="4">
        <v>9.9499999999999993</v>
      </c>
      <c r="H836" s="2" t="s">
        <v>2478</v>
      </c>
      <c r="I836" s="4">
        <v>4.5833000000000004</v>
      </c>
      <c r="J836" s="2" t="b">
        <v>0</v>
      </c>
      <c r="K836" s="2" t="s">
        <v>4709</v>
      </c>
      <c r="L836" s="2" t="s">
        <v>10</v>
      </c>
      <c r="M836" s="2" t="s">
        <v>4873</v>
      </c>
      <c r="N836" s="2" t="s">
        <v>4762</v>
      </c>
      <c r="O836" s="2" t="s">
        <v>4689</v>
      </c>
      <c r="P836" s="2" t="s">
        <v>4688</v>
      </c>
      <c r="Q836" s="2"/>
    </row>
    <row r="837" spans="1:17" x14ac:dyDescent="0.25">
      <c r="A837" s="2" t="s">
        <v>4176</v>
      </c>
      <c r="B837" s="2" t="s">
        <v>4177</v>
      </c>
      <c r="C837" s="3"/>
      <c r="D837" s="4">
        <v>0</v>
      </c>
      <c r="E837" s="4">
        <v>0</v>
      </c>
      <c r="F837" s="4">
        <v>0</v>
      </c>
      <c r="G837" s="4">
        <v>28.75</v>
      </c>
      <c r="H837" s="2" t="s">
        <v>2478</v>
      </c>
      <c r="I837" s="4">
        <v>13.333299999999999</v>
      </c>
      <c r="J837" s="2" t="b">
        <v>0</v>
      </c>
      <c r="K837" s="2" t="s">
        <v>4709</v>
      </c>
      <c r="L837" s="2" t="s">
        <v>10</v>
      </c>
      <c r="M837" s="2"/>
      <c r="N837" s="2" t="s">
        <v>4762</v>
      </c>
      <c r="O837" s="2" t="s">
        <v>4689</v>
      </c>
      <c r="P837" s="2" t="s">
        <v>4688</v>
      </c>
      <c r="Q837" s="2"/>
    </row>
    <row r="838" spans="1:17" x14ac:dyDescent="0.25">
      <c r="A838" s="2" t="s">
        <v>4174</v>
      </c>
      <c r="B838" s="2" t="s">
        <v>4175</v>
      </c>
      <c r="C838" s="3"/>
      <c r="D838" s="4">
        <v>0</v>
      </c>
      <c r="E838" s="4">
        <v>0</v>
      </c>
      <c r="F838" s="4">
        <v>0</v>
      </c>
      <c r="G838" s="4">
        <v>18.899999999999999</v>
      </c>
      <c r="H838" s="2" t="s">
        <v>2478</v>
      </c>
      <c r="I838" s="4">
        <v>8.75</v>
      </c>
      <c r="J838" s="2" t="b">
        <v>0</v>
      </c>
      <c r="K838" s="2" t="s">
        <v>4716</v>
      </c>
      <c r="L838" s="2" t="s">
        <v>10</v>
      </c>
      <c r="M838" s="2"/>
      <c r="N838" s="2" t="s">
        <v>4762</v>
      </c>
      <c r="O838" s="2" t="s">
        <v>4719</v>
      </c>
      <c r="P838" s="2" t="s">
        <v>4688</v>
      </c>
      <c r="Q838" s="2"/>
    </row>
    <row r="839" spans="1:17" x14ac:dyDescent="0.25">
      <c r="A839" s="2" t="s">
        <v>4012</v>
      </c>
      <c r="B839" s="2" t="s">
        <v>4013</v>
      </c>
      <c r="C839" s="3"/>
      <c r="D839" s="4">
        <v>0</v>
      </c>
      <c r="E839" s="4">
        <v>0</v>
      </c>
      <c r="F839" s="4">
        <v>0</v>
      </c>
      <c r="G839" s="4">
        <v>25.25</v>
      </c>
      <c r="H839" s="2" t="s">
        <v>3793</v>
      </c>
      <c r="I839" s="4">
        <v>11.7</v>
      </c>
      <c r="J839" s="2" t="b">
        <v>0</v>
      </c>
      <c r="K839" s="2" t="s">
        <v>4709</v>
      </c>
      <c r="L839" s="2" t="s">
        <v>10</v>
      </c>
      <c r="M839" s="2" t="s">
        <v>4797</v>
      </c>
      <c r="N839" s="2" t="s">
        <v>4762</v>
      </c>
      <c r="O839" s="2" t="s">
        <v>4689</v>
      </c>
      <c r="P839" s="2" t="s">
        <v>4688</v>
      </c>
      <c r="Q839" s="2"/>
    </row>
    <row r="840" spans="1:17" x14ac:dyDescent="0.25">
      <c r="A840" s="2" t="s">
        <v>3791</v>
      </c>
      <c r="B840" s="2" t="s">
        <v>3792</v>
      </c>
      <c r="C840" s="3"/>
      <c r="D840" s="4">
        <v>0</v>
      </c>
      <c r="E840" s="4">
        <v>0</v>
      </c>
      <c r="F840" s="4">
        <v>0</v>
      </c>
      <c r="G840" s="4">
        <v>14.55</v>
      </c>
      <c r="H840" s="2" t="s">
        <v>3793</v>
      </c>
      <c r="I840" s="4">
        <v>6.05</v>
      </c>
      <c r="J840" s="2" t="b">
        <v>0</v>
      </c>
      <c r="K840" s="2" t="s">
        <v>4709</v>
      </c>
      <c r="L840" s="2" t="s">
        <v>10</v>
      </c>
      <c r="M840" s="2"/>
      <c r="N840" s="2" t="s">
        <v>4762</v>
      </c>
      <c r="O840" s="2" t="s">
        <v>4689</v>
      </c>
      <c r="P840" s="2" t="s">
        <v>4688</v>
      </c>
      <c r="Q840" s="2"/>
    </row>
    <row r="841" spans="1:17" x14ac:dyDescent="0.25">
      <c r="A841" s="2" t="s">
        <v>1139</v>
      </c>
      <c r="B841" s="2" t="s">
        <v>1140</v>
      </c>
      <c r="C841" s="3"/>
      <c r="D841" s="4">
        <v>0</v>
      </c>
      <c r="E841" s="4">
        <v>6</v>
      </c>
      <c r="F841" s="4">
        <v>6</v>
      </c>
      <c r="G841" s="4">
        <v>13.75</v>
      </c>
      <c r="H841" s="2" t="s">
        <v>2247</v>
      </c>
      <c r="I841" s="4">
        <v>6.3</v>
      </c>
      <c r="J841" s="2" t="b">
        <v>1</v>
      </c>
      <c r="K841" s="2" t="s">
        <v>4709</v>
      </c>
      <c r="L841" s="2" t="s">
        <v>10</v>
      </c>
      <c r="M841" s="2" t="s">
        <v>4898</v>
      </c>
      <c r="N841" s="2" t="s">
        <v>4741</v>
      </c>
      <c r="O841" s="2" t="s">
        <v>4689</v>
      </c>
      <c r="P841" s="2" t="s">
        <v>4688</v>
      </c>
      <c r="Q841" s="2"/>
    </row>
    <row r="842" spans="1:17" x14ac:dyDescent="0.25">
      <c r="A842" s="2" t="s">
        <v>2693</v>
      </c>
      <c r="B842" s="2" t="s">
        <v>2694</v>
      </c>
      <c r="C842" s="3"/>
      <c r="D842" s="4">
        <v>0</v>
      </c>
      <c r="E842" s="4">
        <v>0</v>
      </c>
      <c r="F842" s="4">
        <v>0</v>
      </c>
      <c r="G842" s="4">
        <v>2.2999999999999998</v>
      </c>
      <c r="H842" s="2" t="s">
        <v>2216</v>
      </c>
      <c r="I842" s="4">
        <v>1.03</v>
      </c>
      <c r="J842" s="2" t="b">
        <v>0</v>
      </c>
      <c r="K842" s="2" t="s">
        <v>2307</v>
      </c>
      <c r="L842" s="2" t="s">
        <v>10</v>
      </c>
      <c r="M842" s="2"/>
      <c r="N842" s="2" t="s">
        <v>2307</v>
      </c>
      <c r="O842" s="2" t="s">
        <v>4803</v>
      </c>
      <c r="P842" s="2"/>
      <c r="Q842" s="2"/>
    </row>
    <row r="843" spans="1:17" x14ac:dyDescent="0.25">
      <c r="A843" s="2" t="s">
        <v>2687</v>
      </c>
      <c r="B843" s="2" t="s">
        <v>2688</v>
      </c>
      <c r="C843" s="3"/>
      <c r="D843" s="4">
        <v>0</v>
      </c>
      <c r="E843" s="4">
        <v>0</v>
      </c>
      <c r="F843" s="4">
        <v>0</v>
      </c>
      <c r="G843" s="4">
        <v>2.5</v>
      </c>
      <c r="H843" s="2" t="s">
        <v>2216</v>
      </c>
      <c r="I843" s="4">
        <v>1.1499999999999999</v>
      </c>
      <c r="J843" s="2" t="b">
        <v>0</v>
      </c>
      <c r="K843" s="2" t="s">
        <v>2307</v>
      </c>
      <c r="L843" s="2" t="s">
        <v>10</v>
      </c>
      <c r="M843" s="2"/>
      <c r="N843" s="2" t="s">
        <v>2307</v>
      </c>
      <c r="O843" s="2" t="s">
        <v>4877</v>
      </c>
      <c r="P843" s="2" t="s">
        <v>4804</v>
      </c>
      <c r="Q843" s="2"/>
    </row>
    <row r="844" spans="1:17" x14ac:dyDescent="0.25">
      <c r="A844" s="2" t="s">
        <v>2691</v>
      </c>
      <c r="B844" s="2" t="s">
        <v>2692</v>
      </c>
      <c r="C844" s="3"/>
      <c r="D844" s="4">
        <v>0</v>
      </c>
      <c r="E844" s="4">
        <v>0</v>
      </c>
      <c r="F844" s="4">
        <v>0</v>
      </c>
      <c r="G844" s="4">
        <v>2.65</v>
      </c>
      <c r="H844" s="2" t="s">
        <v>2216</v>
      </c>
      <c r="I844" s="4">
        <v>1.21</v>
      </c>
      <c r="J844" s="2" t="b">
        <v>0</v>
      </c>
      <c r="K844" s="2" t="s">
        <v>2307</v>
      </c>
      <c r="L844" s="2" t="s">
        <v>10</v>
      </c>
      <c r="M844" s="2"/>
      <c r="N844" s="2" t="s">
        <v>2307</v>
      </c>
      <c r="O844" s="2" t="s">
        <v>4803</v>
      </c>
      <c r="P844" s="2"/>
      <c r="Q844" s="2"/>
    </row>
    <row r="845" spans="1:17" x14ac:dyDescent="0.25">
      <c r="A845" s="2" t="s">
        <v>4219</v>
      </c>
      <c r="B845" s="2" t="s">
        <v>4220</v>
      </c>
      <c r="C845" s="3"/>
      <c r="D845" s="4">
        <v>0</v>
      </c>
      <c r="E845" s="4">
        <v>0</v>
      </c>
      <c r="F845" s="4">
        <v>0</v>
      </c>
      <c r="G845" s="4">
        <v>13.92</v>
      </c>
      <c r="H845" s="2" t="s">
        <v>2218</v>
      </c>
      <c r="I845" s="4">
        <v>8.7200000000000006</v>
      </c>
      <c r="J845" s="2" t="b">
        <v>0</v>
      </c>
      <c r="K845" s="2" t="s">
        <v>4716</v>
      </c>
      <c r="L845" s="2" t="s">
        <v>10</v>
      </c>
      <c r="M845" s="2" t="s">
        <v>4737</v>
      </c>
      <c r="N845" s="2" t="s">
        <v>4718</v>
      </c>
      <c r="O845" s="2" t="s">
        <v>4719</v>
      </c>
      <c r="P845" s="2" t="s">
        <v>4688</v>
      </c>
      <c r="Q845" s="2"/>
    </row>
    <row r="846" spans="1:17" x14ac:dyDescent="0.25">
      <c r="A846" s="2" t="s">
        <v>2862</v>
      </c>
      <c r="B846" s="2" t="s">
        <v>2863</v>
      </c>
      <c r="C846" s="3"/>
      <c r="D846" s="4">
        <v>0</v>
      </c>
      <c r="E846" s="4">
        <v>0</v>
      </c>
      <c r="F846" s="4">
        <v>0</v>
      </c>
      <c r="G846" s="4">
        <v>8.65</v>
      </c>
      <c r="H846" s="2" t="s">
        <v>2857</v>
      </c>
      <c r="I846" s="4">
        <v>3.5</v>
      </c>
      <c r="J846" s="2" t="b">
        <v>0</v>
      </c>
      <c r="K846" s="2" t="s">
        <v>4709</v>
      </c>
      <c r="L846" s="2" t="s">
        <v>10</v>
      </c>
      <c r="M846" s="2" t="s">
        <v>4856</v>
      </c>
      <c r="N846" s="2" t="s">
        <v>4857</v>
      </c>
      <c r="O846" s="2" t="s">
        <v>4689</v>
      </c>
      <c r="P846" s="2" t="s">
        <v>4688</v>
      </c>
      <c r="Q846" s="2"/>
    </row>
    <row r="847" spans="1:17" x14ac:dyDescent="0.25">
      <c r="A847" s="2" t="s">
        <v>2858</v>
      </c>
      <c r="B847" s="2" t="s">
        <v>2859</v>
      </c>
      <c r="C847" s="3"/>
      <c r="D847" s="4">
        <v>0</v>
      </c>
      <c r="E847" s="4">
        <v>0</v>
      </c>
      <c r="F847" s="4">
        <v>0</v>
      </c>
      <c r="G847" s="4">
        <v>9.75</v>
      </c>
      <c r="H847" s="2" t="s">
        <v>2857</v>
      </c>
      <c r="I847" s="4">
        <v>4</v>
      </c>
      <c r="J847" s="2" t="b">
        <v>0</v>
      </c>
      <c r="K847" s="2" t="s">
        <v>4709</v>
      </c>
      <c r="L847" s="2" t="s">
        <v>10</v>
      </c>
      <c r="M847" s="2" t="s">
        <v>4856</v>
      </c>
      <c r="N847" s="2" t="s">
        <v>4857</v>
      </c>
      <c r="O847" s="2" t="s">
        <v>4689</v>
      </c>
      <c r="P847" s="2" t="s">
        <v>4688</v>
      </c>
      <c r="Q847" s="2"/>
    </row>
    <row r="848" spans="1:17" x14ac:dyDescent="0.25">
      <c r="A848" s="2" t="s">
        <v>4510</v>
      </c>
      <c r="B848" s="2" t="s">
        <v>4511</v>
      </c>
      <c r="C848" s="3"/>
      <c r="D848" s="4">
        <v>0</v>
      </c>
      <c r="E848" s="4">
        <v>0</v>
      </c>
      <c r="F848" s="4">
        <v>0</v>
      </c>
      <c r="G848" s="4">
        <v>41.85</v>
      </c>
      <c r="H848" s="2" t="s">
        <v>2487</v>
      </c>
      <c r="I848" s="4">
        <v>17</v>
      </c>
      <c r="J848" s="2" t="b">
        <v>0</v>
      </c>
      <c r="K848" s="2" t="s">
        <v>4716</v>
      </c>
      <c r="L848" s="2" t="s">
        <v>10</v>
      </c>
      <c r="M848" s="2" t="s">
        <v>4908</v>
      </c>
      <c r="N848" s="2" t="s">
        <v>4762</v>
      </c>
      <c r="O848" s="2" t="s">
        <v>4719</v>
      </c>
      <c r="P848" s="2" t="s">
        <v>4688</v>
      </c>
      <c r="Q848" s="2"/>
    </row>
    <row r="849" spans="1:17" x14ac:dyDescent="0.25">
      <c r="A849" s="2" t="s">
        <v>169</v>
      </c>
      <c r="B849" s="2" t="s">
        <v>170</v>
      </c>
      <c r="C849" s="3"/>
      <c r="D849" s="4">
        <v>0</v>
      </c>
      <c r="E849" s="4">
        <v>0</v>
      </c>
      <c r="F849" s="4">
        <v>0</v>
      </c>
      <c r="G849" s="4">
        <v>8</v>
      </c>
      <c r="H849" s="2" t="s">
        <v>2226</v>
      </c>
      <c r="I849" s="4">
        <v>3.75</v>
      </c>
      <c r="J849" s="2" t="b">
        <v>1</v>
      </c>
      <c r="K849" s="2" t="s">
        <v>4716</v>
      </c>
      <c r="L849" s="2" t="s">
        <v>10</v>
      </c>
      <c r="M849" s="2" t="s">
        <v>4758</v>
      </c>
      <c r="N849" s="2" t="s">
        <v>4757</v>
      </c>
      <c r="O849" s="2" t="s">
        <v>4719</v>
      </c>
      <c r="P849" s="2" t="s">
        <v>4688</v>
      </c>
      <c r="Q849" s="2"/>
    </row>
    <row r="850" spans="1:17" x14ac:dyDescent="0.25">
      <c r="A850" s="2" t="s">
        <v>1075</v>
      </c>
      <c r="B850" s="2" t="s">
        <v>1076</v>
      </c>
      <c r="C850" s="3"/>
      <c r="D850" s="4">
        <v>0</v>
      </c>
      <c r="E850" s="4">
        <v>5</v>
      </c>
      <c r="F850" s="4">
        <v>5</v>
      </c>
      <c r="G850" s="4">
        <v>12.35</v>
      </c>
      <c r="H850" s="2" t="s">
        <v>2226</v>
      </c>
      <c r="I850" s="4">
        <v>5.75</v>
      </c>
      <c r="J850" s="2" t="b">
        <v>1</v>
      </c>
      <c r="K850" s="2" t="s">
        <v>4716</v>
      </c>
      <c r="L850" s="2" t="s">
        <v>10</v>
      </c>
      <c r="M850" s="2" t="s">
        <v>4909</v>
      </c>
      <c r="N850" s="2" t="s">
        <v>4757</v>
      </c>
      <c r="O850" s="2" t="s">
        <v>4719</v>
      </c>
      <c r="P850" s="2" t="s">
        <v>4688</v>
      </c>
      <c r="Q850" s="2"/>
    </row>
    <row r="851" spans="1:17" x14ac:dyDescent="0.25">
      <c r="A851" s="2" t="s">
        <v>3869</v>
      </c>
      <c r="B851" s="2" t="s">
        <v>3870</v>
      </c>
      <c r="C851" s="3"/>
      <c r="D851" s="4">
        <v>0</v>
      </c>
      <c r="E851" s="4">
        <v>0</v>
      </c>
      <c r="F851" s="4">
        <v>0</v>
      </c>
      <c r="G851" s="4">
        <v>12.45</v>
      </c>
      <c r="H851" s="2" t="s">
        <v>2226</v>
      </c>
      <c r="I851" s="4">
        <v>5.75</v>
      </c>
      <c r="J851" s="2" t="b">
        <v>0</v>
      </c>
      <c r="K851" s="2" t="s">
        <v>4716</v>
      </c>
      <c r="L851" s="2" t="s">
        <v>10</v>
      </c>
      <c r="M851" s="2" t="s">
        <v>4760</v>
      </c>
      <c r="N851" s="2" t="s">
        <v>4757</v>
      </c>
      <c r="O851" s="2" t="s">
        <v>4719</v>
      </c>
      <c r="P851" s="2" t="s">
        <v>4688</v>
      </c>
      <c r="Q851" s="2"/>
    </row>
    <row r="852" spans="1:17" x14ac:dyDescent="0.25">
      <c r="A852" s="2" t="s">
        <v>2449</v>
      </c>
      <c r="B852" s="2" t="s">
        <v>2450</v>
      </c>
      <c r="C852" s="3"/>
      <c r="D852" s="4">
        <v>0</v>
      </c>
      <c r="E852" s="4">
        <v>0</v>
      </c>
      <c r="F852" s="4">
        <v>0</v>
      </c>
      <c r="G852" s="4">
        <v>6.4</v>
      </c>
      <c r="H852" s="2" t="s">
        <v>2217</v>
      </c>
      <c r="I852" s="4">
        <v>2.95</v>
      </c>
      <c r="J852" s="2" t="b">
        <v>0</v>
      </c>
      <c r="K852" s="2" t="s">
        <v>4716</v>
      </c>
      <c r="L852" s="2" t="s">
        <v>10</v>
      </c>
      <c r="M852" s="2" t="s">
        <v>4757</v>
      </c>
      <c r="N852" s="2" t="s">
        <v>4757</v>
      </c>
      <c r="O852" s="2" t="s">
        <v>4719</v>
      </c>
      <c r="P852" s="2" t="s">
        <v>4688</v>
      </c>
      <c r="Q852" s="2"/>
    </row>
    <row r="853" spans="1:17" x14ac:dyDescent="0.25">
      <c r="A853" s="2" t="s">
        <v>2447</v>
      </c>
      <c r="B853" s="2" t="s">
        <v>2448</v>
      </c>
      <c r="C853" s="3"/>
      <c r="D853" s="4">
        <v>0</v>
      </c>
      <c r="E853" s="4">
        <v>0</v>
      </c>
      <c r="F853" s="4">
        <v>0</v>
      </c>
      <c r="G853" s="4">
        <v>5.85</v>
      </c>
      <c r="H853" s="2" t="s">
        <v>2217</v>
      </c>
      <c r="I853" s="4">
        <v>2.7</v>
      </c>
      <c r="J853" s="2" t="b">
        <v>0</v>
      </c>
      <c r="K853" s="2" t="s">
        <v>4716</v>
      </c>
      <c r="L853" s="2" t="s">
        <v>10</v>
      </c>
      <c r="M853" s="2" t="s">
        <v>4758</v>
      </c>
      <c r="N853" s="2" t="s">
        <v>4757</v>
      </c>
      <c r="O853" s="2" t="s">
        <v>4719</v>
      </c>
      <c r="P853" s="2" t="s">
        <v>4688</v>
      </c>
      <c r="Q853" s="2"/>
    </row>
    <row r="854" spans="1:17" x14ac:dyDescent="0.25">
      <c r="A854" s="2" t="s">
        <v>2451</v>
      </c>
      <c r="B854" s="2" t="s">
        <v>2452</v>
      </c>
      <c r="C854" s="3"/>
      <c r="D854" s="4">
        <v>0</v>
      </c>
      <c r="E854" s="4">
        <v>0</v>
      </c>
      <c r="F854" s="4">
        <v>0</v>
      </c>
      <c r="G854" s="4">
        <v>8.1999999999999993</v>
      </c>
      <c r="H854" s="2" t="s">
        <v>2442</v>
      </c>
      <c r="I854" s="4">
        <v>3.55</v>
      </c>
      <c r="J854" s="2" t="b">
        <v>0</v>
      </c>
      <c r="K854" s="2" t="s">
        <v>4716</v>
      </c>
      <c r="L854" s="2" t="s">
        <v>10</v>
      </c>
      <c r="M854" s="2" t="s">
        <v>4757</v>
      </c>
      <c r="N854" s="2" t="s">
        <v>4757</v>
      </c>
      <c r="O854" s="2" t="s">
        <v>4719</v>
      </c>
      <c r="P854" s="2" t="s">
        <v>4688</v>
      </c>
      <c r="Q854" s="2"/>
    </row>
    <row r="855" spans="1:17" x14ac:dyDescent="0.25">
      <c r="A855" s="2" t="s">
        <v>720</v>
      </c>
      <c r="B855" s="2" t="s">
        <v>721</v>
      </c>
      <c r="C855" s="3"/>
      <c r="D855" s="4">
        <v>0</v>
      </c>
      <c r="E855" s="4">
        <v>0</v>
      </c>
      <c r="F855" s="4">
        <v>0</v>
      </c>
      <c r="G855" s="4">
        <v>6.9</v>
      </c>
      <c r="H855" s="2" t="s">
        <v>2234</v>
      </c>
      <c r="I855" s="4">
        <v>3.2</v>
      </c>
      <c r="J855" s="2" t="b">
        <v>1</v>
      </c>
      <c r="K855" s="2" t="s">
        <v>4716</v>
      </c>
      <c r="L855" s="2" t="s">
        <v>10</v>
      </c>
      <c r="M855" s="2" t="s">
        <v>4744</v>
      </c>
      <c r="N855" s="2" t="s">
        <v>4745</v>
      </c>
      <c r="O855" s="2" t="s">
        <v>4719</v>
      </c>
      <c r="P855" s="2" t="s">
        <v>4688</v>
      </c>
      <c r="Q855" s="2"/>
    </row>
    <row r="856" spans="1:17" x14ac:dyDescent="0.25">
      <c r="A856" s="2" t="s">
        <v>1996</v>
      </c>
      <c r="B856" s="2" t="s">
        <v>1997</v>
      </c>
      <c r="C856" s="3"/>
      <c r="D856" s="4">
        <v>0</v>
      </c>
      <c r="E856" s="4">
        <v>0</v>
      </c>
      <c r="F856" s="4">
        <v>0</v>
      </c>
      <c r="G856" s="4">
        <v>9.4499999999999993</v>
      </c>
      <c r="H856" s="2" t="s">
        <v>2249</v>
      </c>
      <c r="I856" s="4">
        <v>3.95</v>
      </c>
      <c r="J856" s="2" t="b">
        <v>1</v>
      </c>
      <c r="K856" s="2" t="s">
        <v>4709</v>
      </c>
      <c r="L856" s="2" t="s">
        <v>10</v>
      </c>
      <c r="M856" s="2" t="s">
        <v>4751</v>
      </c>
      <c r="N856" s="2" t="s">
        <v>4752</v>
      </c>
      <c r="O856" s="2" t="s">
        <v>4689</v>
      </c>
      <c r="P856" s="2" t="s">
        <v>4688</v>
      </c>
      <c r="Q856" s="2"/>
    </row>
    <row r="857" spans="1:17" x14ac:dyDescent="0.25">
      <c r="A857" s="2" t="s">
        <v>1441</v>
      </c>
      <c r="B857" s="2" t="s">
        <v>1442</v>
      </c>
      <c r="C857" s="3"/>
      <c r="D857" s="4">
        <v>0</v>
      </c>
      <c r="E857" s="4">
        <v>0</v>
      </c>
      <c r="F857" s="4">
        <v>0</v>
      </c>
      <c r="G857" s="4">
        <v>31.85</v>
      </c>
      <c r="H857" s="2" t="s">
        <v>2218</v>
      </c>
      <c r="I857" s="4">
        <v>15.438000000000001</v>
      </c>
      <c r="J857" s="2" t="b">
        <v>1</v>
      </c>
      <c r="K857" s="2" t="s">
        <v>4693</v>
      </c>
      <c r="L857" s="2" t="s">
        <v>10</v>
      </c>
      <c r="M857" s="2"/>
      <c r="N857" s="2" t="s">
        <v>4694</v>
      </c>
      <c r="O857" s="2"/>
      <c r="P857" s="2" t="s">
        <v>4833</v>
      </c>
      <c r="Q857" s="2"/>
    </row>
    <row r="858" spans="1:17" x14ac:dyDescent="0.25">
      <c r="A858" s="2" t="s">
        <v>3757</v>
      </c>
      <c r="B858" s="2" t="s">
        <v>3758</v>
      </c>
      <c r="C858" s="3"/>
      <c r="D858" s="4">
        <v>0</v>
      </c>
      <c r="E858" s="4">
        <v>0</v>
      </c>
      <c r="F858" s="4">
        <v>0</v>
      </c>
      <c r="G858" s="4">
        <v>27.85</v>
      </c>
      <c r="H858" s="2" t="s">
        <v>2218</v>
      </c>
      <c r="I858" s="4">
        <v>13.92</v>
      </c>
      <c r="J858" s="2" t="b">
        <v>0</v>
      </c>
      <c r="K858" s="2" t="s">
        <v>4693</v>
      </c>
      <c r="L858" s="2" t="s">
        <v>10</v>
      </c>
      <c r="M858" s="2"/>
      <c r="N858" s="2" t="s">
        <v>4694</v>
      </c>
      <c r="O858" s="2"/>
      <c r="P858" s="2" t="s">
        <v>4833</v>
      </c>
      <c r="Q858" s="2"/>
    </row>
    <row r="859" spans="1:17" x14ac:dyDescent="0.25">
      <c r="A859" s="2" t="s">
        <v>3755</v>
      </c>
      <c r="B859" s="2" t="s">
        <v>3756</v>
      </c>
      <c r="C859" s="3"/>
      <c r="D859" s="4">
        <v>0</v>
      </c>
      <c r="E859" s="4">
        <v>0</v>
      </c>
      <c r="F859" s="4">
        <v>0</v>
      </c>
      <c r="G859" s="4">
        <v>25.7</v>
      </c>
      <c r="H859" s="2" t="s">
        <v>2218</v>
      </c>
      <c r="I859" s="4">
        <v>12.847</v>
      </c>
      <c r="J859" s="2" t="b">
        <v>0</v>
      </c>
      <c r="K859" s="2" t="s">
        <v>4693</v>
      </c>
      <c r="L859" s="2" t="s">
        <v>10</v>
      </c>
      <c r="M859" s="2"/>
      <c r="N859" s="2" t="s">
        <v>4694</v>
      </c>
      <c r="O859" s="2"/>
      <c r="P859" s="2"/>
      <c r="Q859" s="2"/>
    </row>
    <row r="860" spans="1:17" x14ac:dyDescent="0.25">
      <c r="A860" s="2" t="s">
        <v>3782</v>
      </c>
      <c r="B860" s="2" t="s">
        <v>3783</v>
      </c>
      <c r="C860" s="3"/>
      <c r="D860" s="4">
        <v>0</v>
      </c>
      <c r="E860" s="4">
        <v>0</v>
      </c>
      <c r="F860" s="4">
        <v>0</v>
      </c>
      <c r="G860" s="4">
        <v>10.6</v>
      </c>
      <c r="H860" s="2" t="s">
        <v>3775</v>
      </c>
      <c r="I860" s="4">
        <v>4.9000000000000004</v>
      </c>
      <c r="J860" s="2" t="b">
        <v>0</v>
      </c>
      <c r="K860" s="2" t="s">
        <v>4716</v>
      </c>
      <c r="L860" s="2" t="s">
        <v>10</v>
      </c>
      <c r="M860" s="2" t="s">
        <v>4830</v>
      </c>
      <c r="N860" s="2" t="s">
        <v>4745</v>
      </c>
      <c r="O860" s="2" t="s">
        <v>4719</v>
      </c>
      <c r="P860" s="2" t="s">
        <v>4688</v>
      </c>
      <c r="Q860" s="2"/>
    </row>
    <row r="861" spans="1:17" x14ac:dyDescent="0.25">
      <c r="A861" s="2" t="s">
        <v>3780</v>
      </c>
      <c r="B861" s="2" t="s">
        <v>3781</v>
      </c>
      <c r="C861" s="3"/>
      <c r="D861" s="4">
        <v>0</v>
      </c>
      <c r="E861" s="4">
        <v>0</v>
      </c>
      <c r="F861" s="4">
        <v>0</v>
      </c>
      <c r="G861" s="4">
        <v>10.6</v>
      </c>
      <c r="H861" s="2" t="s">
        <v>3775</v>
      </c>
      <c r="I861" s="4">
        <v>4.9000000000000004</v>
      </c>
      <c r="J861" s="2" t="b">
        <v>0</v>
      </c>
      <c r="K861" s="2" t="s">
        <v>4709</v>
      </c>
      <c r="L861" s="2" t="s">
        <v>10</v>
      </c>
      <c r="M861" s="2" t="s">
        <v>4830</v>
      </c>
      <c r="N861" s="2" t="s">
        <v>4745</v>
      </c>
      <c r="O861" s="2" t="s">
        <v>4689</v>
      </c>
      <c r="P861" s="2" t="s">
        <v>4688</v>
      </c>
      <c r="Q861" s="2"/>
    </row>
    <row r="862" spans="1:17" x14ac:dyDescent="0.25">
      <c r="A862" s="2" t="s">
        <v>3776</v>
      </c>
      <c r="B862" s="2" t="s">
        <v>3777</v>
      </c>
      <c r="C862" s="3"/>
      <c r="D862" s="4">
        <v>0</v>
      </c>
      <c r="E862" s="4">
        <v>0</v>
      </c>
      <c r="F862" s="4">
        <v>0</v>
      </c>
      <c r="G862" s="4">
        <v>16.3</v>
      </c>
      <c r="H862" s="2" t="s">
        <v>3775</v>
      </c>
      <c r="I862" s="4">
        <v>7.55</v>
      </c>
      <c r="J862" s="2" t="b">
        <v>0</v>
      </c>
      <c r="K862" s="2" t="s">
        <v>4716</v>
      </c>
      <c r="L862" s="2" t="s">
        <v>10</v>
      </c>
      <c r="M862" s="2" t="s">
        <v>4830</v>
      </c>
      <c r="N862" s="2" t="s">
        <v>4745</v>
      </c>
      <c r="O862" s="2" t="s">
        <v>4719</v>
      </c>
      <c r="P862" s="2" t="s">
        <v>4688</v>
      </c>
      <c r="Q862" s="2"/>
    </row>
    <row r="863" spans="1:17" x14ac:dyDescent="0.25">
      <c r="A863" s="2" t="s">
        <v>3773</v>
      </c>
      <c r="B863" s="2" t="s">
        <v>3774</v>
      </c>
      <c r="C863" s="3"/>
      <c r="D863" s="4">
        <v>0</v>
      </c>
      <c r="E863" s="4">
        <v>0</v>
      </c>
      <c r="F863" s="4">
        <v>0</v>
      </c>
      <c r="G863" s="4">
        <v>15.25</v>
      </c>
      <c r="H863" s="2" t="s">
        <v>3775</v>
      </c>
      <c r="I863" s="4">
        <v>7.05</v>
      </c>
      <c r="J863" s="2" t="b">
        <v>0</v>
      </c>
      <c r="K863" s="2" t="s">
        <v>4709</v>
      </c>
      <c r="L863" s="2" t="s">
        <v>10</v>
      </c>
      <c r="M863" s="2" t="s">
        <v>4830</v>
      </c>
      <c r="N863" s="2" t="s">
        <v>4745</v>
      </c>
      <c r="O863" s="2" t="s">
        <v>4689</v>
      </c>
      <c r="P863" s="2" t="s">
        <v>4688</v>
      </c>
      <c r="Q863" s="2"/>
    </row>
    <row r="864" spans="1:17" x14ac:dyDescent="0.25">
      <c r="A864" s="2" t="s">
        <v>2331</v>
      </c>
      <c r="B864" s="2" t="s">
        <v>2332</v>
      </c>
      <c r="C864" s="3"/>
      <c r="D864" s="4">
        <v>0</v>
      </c>
      <c r="E864" s="4">
        <v>0</v>
      </c>
      <c r="F864" s="4">
        <v>0</v>
      </c>
      <c r="G864" s="4">
        <v>24.9</v>
      </c>
      <c r="H864" s="2" t="s">
        <v>2328</v>
      </c>
      <c r="I864" s="4">
        <v>10.07</v>
      </c>
      <c r="J864" s="2" t="b">
        <v>0</v>
      </c>
      <c r="K864" s="2" t="s">
        <v>4709</v>
      </c>
      <c r="L864" s="2" t="s">
        <v>10</v>
      </c>
      <c r="M864" s="2" t="s">
        <v>4910</v>
      </c>
      <c r="N864" s="2" t="s">
        <v>4710</v>
      </c>
      <c r="O864" s="2" t="s">
        <v>4689</v>
      </c>
      <c r="P864" s="2" t="s">
        <v>4688</v>
      </c>
      <c r="Q864" s="2"/>
    </row>
    <row r="865" spans="1:17" x14ac:dyDescent="0.25">
      <c r="A865" s="2" t="s">
        <v>4465</v>
      </c>
      <c r="B865" s="2" t="s">
        <v>4466</v>
      </c>
      <c r="C865" s="3"/>
      <c r="D865" s="4">
        <v>0</v>
      </c>
      <c r="E865" s="4">
        <v>0</v>
      </c>
      <c r="F865" s="4">
        <v>0</v>
      </c>
      <c r="G865" s="4">
        <v>4.4000000000000004</v>
      </c>
      <c r="H865" s="2" t="s">
        <v>2250</v>
      </c>
      <c r="I865" s="4">
        <v>2.2000000000000002</v>
      </c>
      <c r="J865" s="2" t="b">
        <v>0</v>
      </c>
      <c r="K865" s="2" t="s">
        <v>4691</v>
      </c>
      <c r="L865" s="2" t="s">
        <v>10</v>
      </c>
      <c r="M865" s="2"/>
      <c r="N865" s="2" t="s">
        <v>4692</v>
      </c>
      <c r="O865" s="2"/>
      <c r="P865" s="2"/>
      <c r="Q865" s="2"/>
    </row>
    <row r="866" spans="1:17" x14ac:dyDescent="0.25">
      <c r="A866" s="2" t="s">
        <v>4469</v>
      </c>
      <c r="B866" s="2" t="s">
        <v>4470</v>
      </c>
      <c r="C866" s="3"/>
      <c r="D866" s="4">
        <v>0</v>
      </c>
      <c r="E866" s="4">
        <v>0</v>
      </c>
      <c r="F866" s="4">
        <v>0</v>
      </c>
      <c r="G866" s="4">
        <v>5.6</v>
      </c>
      <c r="H866" s="2" t="s">
        <v>2213</v>
      </c>
      <c r="I866" s="4">
        <v>2.4700000000000002</v>
      </c>
      <c r="J866" s="2" t="b">
        <v>0</v>
      </c>
      <c r="K866" s="2" t="s">
        <v>4691</v>
      </c>
      <c r="L866" s="2" t="s">
        <v>10</v>
      </c>
      <c r="M866" s="2"/>
      <c r="N866" s="2" t="s">
        <v>4692</v>
      </c>
      <c r="O866" s="2"/>
      <c r="P866" s="2"/>
      <c r="Q866" s="2"/>
    </row>
    <row r="867" spans="1:17" x14ac:dyDescent="0.25">
      <c r="A867" s="2" t="s">
        <v>4447</v>
      </c>
      <c r="B867" s="2" t="s">
        <v>4448</v>
      </c>
      <c r="C867" s="3"/>
      <c r="D867" s="4">
        <v>0</v>
      </c>
      <c r="E867" s="4">
        <v>0</v>
      </c>
      <c r="F867" s="4">
        <v>0</v>
      </c>
      <c r="G867" s="4">
        <v>9</v>
      </c>
      <c r="H867" s="2" t="s">
        <v>2250</v>
      </c>
      <c r="I867" s="4">
        <v>4.5</v>
      </c>
      <c r="J867" s="2" t="b">
        <v>0</v>
      </c>
      <c r="K867" s="2" t="s">
        <v>4691</v>
      </c>
      <c r="L867" s="2" t="s">
        <v>10</v>
      </c>
      <c r="M867" s="2"/>
      <c r="N867" s="2" t="s">
        <v>4692</v>
      </c>
      <c r="O867" s="2"/>
      <c r="P867" s="2"/>
      <c r="Q867" s="2"/>
    </row>
    <row r="868" spans="1:17" x14ac:dyDescent="0.25">
      <c r="A868" s="2" t="s">
        <v>4451</v>
      </c>
      <c r="B868" s="2" t="s">
        <v>4452</v>
      </c>
      <c r="C868" s="3"/>
      <c r="D868" s="4">
        <v>0</v>
      </c>
      <c r="E868" s="4">
        <v>0</v>
      </c>
      <c r="F868" s="4">
        <v>0</v>
      </c>
      <c r="G868" s="4">
        <v>11</v>
      </c>
      <c r="H868" s="2" t="s">
        <v>2250</v>
      </c>
      <c r="I868" s="4">
        <v>4.05</v>
      </c>
      <c r="J868" s="2" t="b">
        <v>0</v>
      </c>
      <c r="K868" s="2" t="s">
        <v>4691</v>
      </c>
      <c r="L868" s="2" t="s">
        <v>10</v>
      </c>
      <c r="M868" s="2"/>
      <c r="N868" s="2" t="s">
        <v>4692</v>
      </c>
      <c r="O868" s="2"/>
      <c r="P868" s="2"/>
      <c r="Q868" s="2"/>
    </row>
    <row r="869" spans="1:17" x14ac:dyDescent="0.25">
      <c r="A869" s="2" t="s">
        <v>2912</v>
      </c>
      <c r="B869" s="2" t="s">
        <v>2913</v>
      </c>
      <c r="C869" s="3"/>
      <c r="D869" s="4">
        <v>0</v>
      </c>
      <c r="E869" s="4">
        <v>0</v>
      </c>
      <c r="F869" s="4">
        <v>0</v>
      </c>
      <c r="G869" s="4">
        <v>25.7</v>
      </c>
      <c r="H869" s="2" t="s">
        <v>2213</v>
      </c>
      <c r="I869" s="4">
        <v>12.84</v>
      </c>
      <c r="J869" s="2" t="b">
        <v>0</v>
      </c>
      <c r="K869" s="2" t="s">
        <v>4691</v>
      </c>
      <c r="L869" s="2" t="s">
        <v>10</v>
      </c>
      <c r="M869" s="2"/>
      <c r="N869" s="2" t="s">
        <v>4692</v>
      </c>
      <c r="O869" s="2"/>
      <c r="P869" s="2"/>
      <c r="Q869" s="2"/>
    </row>
    <row r="870" spans="1:17" x14ac:dyDescent="0.25">
      <c r="A870" s="2" t="s">
        <v>2039</v>
      </c>
      <c r="B870" s="2" t="s">
        <v>2040</v>
      </c>
      <c r="C870" s="3" t="s">
        <v>5470</v>
      </c>
      <c r="D870" s="4">
        <v>0</v>
      </c>
      <c r="E870" s="4">
        <v>4</v>
      </c>
      <c r="F870" s="4">
        <v>4</v>
      </c>
      <c r="G870" s="4">
        <v>63.9</v>
      </c>
      <c r="H870" s="2" t="s">
        <v>2213</v>
      </c>
      <c r="I870" s="4">
        <v>31.91</v>
      </c>
      <c r="J870" s="2" t="b">
        <v>1</v>
      </c>
      <c r="K870" s="2" t="s">
        <v>4691</v>
      </c>
      <c r="L870" s="2" t="s">
        <v>10</v>
      </c>
      <c r="M870" s="2"/>
      <c r="N870" s="2" t="s">
        <v>4692</v>
      </c>
      <c r="O870" s="2"/>
      <c r="P870" s="2"/>
      <c r="Q870" s="2" t="s">
        <v>5575</v>
      </c>
    </row>
    <row r="871" spans="1:17" ht="57" x14ac:dyDescent="0.25">
      <c r="A871" s="2" t="s">
        <v>568</v>
      </c>
      <c r="B871" s="2" t="s">
        <v>569</v>
      </c>
      <c r="C871" s="3" t="s">
        <v>5243</v>
      </c>
      <c r="D871" s="4">
        <v>0</v>
      </c>
      <c r="E871" s="4">
        <v>1</v>
      </c>
      <c r="F871" s="4">
        <v>1</v>
      </c>
      <c r="G871" s="4">
        <v>67.5</v>
      </c>
      <c r="H871" s="2" t="s">
        <v>2250</v>
      </c>
      <c r="I871" s="4">
        <v>33.75</v>
      </c>
      <c r="J871" s="2" t="b">
        <v>1</v>
      </c>
      <c r="K871" s="2" t="s">
        <v>4691</v>
      </c>
      <c r="L871" s="2" t="s">
        <v>10</v>
      </c>
      <c r="M871" s="2"/>
      <c r="N871" s="2" t="s">
        <v>4692</v>
      </c>
      <c r="O871" s="2"/>
      <c r="P871" s="2"/>
      <c r="Q871" s="2" t="s">
        <v>5576</v>
      </c>
    </row>
    <row r="872" spans="1:17" ht="42.75" x14ac:dyDescent="0.25">
      <c r="A872" s="2" t="s">
        <v>570</v>
      </c>
      <c r="B872" s="2" t="s">
        <v>571</v>
      </c>
      <c r="C872" s="3" t="s">
        <v>5236</v>
      </c>
      <c r="D872" s="4">
        <v>0</v>
      </c>
      <c r="E872" s="4">
        <v>2</v>
      </c>
      <c r="F872" s="4">
        <v>2</v>
      </c>
      <c r="G872" s="4">
        <v>45</v>
      </c>
      <c r="H872" s="2" t="s">
        <v>2250</v>
      </c>
      <c r="I872" s="4">
        <v>22.5</v>
      </c>
      <c r="J872" s="2" t="b">
        <v>1</v>
      </c>
      <c r="K872" s="2" t="s">
        <v>4691</v>
      </c>
      <c r="L872" s="2" t="s">
        <v>10</v>
      </c>
      <c r="M872" s="2"/>
      <c r="N872" s="2" t="s">
        <v>4692</v>
      </c>
      <c r="O872" s="2"/>
      <c r="P872" s="2"/>
      <c r="Q872" s="2" t="s">
        <v>5577</v>
      </c>
    </row>
    <row r="873" spans="1:17" ht="85.5" x14ac:dyDescent="0.25">
      <c r="A873" s="2" t="s">
        <v>2041</v>
      </c>
      <c r="B873" s="2" t="s">
        <v>2042</v>
      </c>
      <c r="C873" s="3" t="s">
        <v>5471</v>
      </c>
      <c r="D873" s="4">
        <v>0</v>
      </c>
      <c r="E873" s="4">
        <v>6</v>
      </c>
      <c r="F873" s="4">
        <v>6</v>
      </c>
      <c r="G873" s="4">
        <v>5</v>
      </c>
      <c r="H873" s="2" t="s">
        <v>2213</v>
      </c>
      <c r="I873" s="4">
        <v>2.5</v>
      </c>
      <c r="J873" s="2" t="b">
        <v>1</v>
      </c>
      <c r="K873" s="2" t="s">
        <v>4691</v>
      </c>
      <c r="L873" s="2" t="s">
        <v>10</v>
      </c>
      <c r="M873" s="2"/>
      <c r="N873" s="2" t="s">
        <v>4692</v>
      </c>
      <c r="O873" s="2"/>
      <c r="P873" s="2"/>
      <c r="Q873" s="2" t="s">
        <v>6482</v>
      </c>
    </row>
    <row r="874" spans="1:17" ht="242.25" x14ac:dyDescent="0.25">
      <c r="A874" s="2" t="s">
        <v>1408</v>
      </c>
      <c r="B874" s="2" t="s">
        <v>3728</v>
      </c>
      <c r="C874" s="3" t="s">
        <v>5359</v>
      </c>
      <c r="D874" s="4">
        <v>0</v>
      </c>
      <c r="E874" s="4">
        <v>14</v>
      </c>
      <c r="F874" s="4">
        <v>14</v>
      </c>
      <c r="G874" s="4">
        <v>10.5</v>
      </c>
      <c r="H874" s="2" t="s">
        <v>23</v>
      </c>
      <c r="I874" s="4">
        <v>3.51</v>
      </c>
      <c r="J874" s="2" t="b">
        <v>1</v>
      </c>
      <c r="K874" s="2" t="s">
        <v>4709</v>
      </c>
      <c r="L874" s="2" t="s">
        <v>10</v>
      </c>
      <c r="M874" s="2"/>
      <c r="N874" s="2" t="s">
        <v>4911</v>
      </c>
      <c r="O874" s="2" t="s">
        <v>4689</v>
      </c>
      <c r="P874" s="2" t="s">
        <v>4688</v>
      </c>
      <c r="Q874" s="2" t="s">
        <v>5620</v>
      </c>
    </row>
    <row r="875" spans="1:17" x14ac:dyDescent="0.25">
      <c r="A875" s="2" t="s">
        <v>1234</v>
      </c>
      <c r="B875" s="2" t="s">
        <v>1235</v>
      </c>
      <c r="C875" s="3"/>
      <c r="D875" s="4">
        <v>0</v>
      </c>
      <c r="E875" s="4">
        <v>0</v>
      </c>
      <c r="F875" s="4">
        <v>0</v>
      </c>
      <c r="G875" s="4">
        <v>12.2</v>
      </c>
      <c r="H875" s="2" t="s">
        <v>23</v>
      </c>
      <c r="I875" s="4">
        <v>4.3099999999999996</v>
      </c>
      <c r="J875" s="2" t="b">
        <v>1</v>
      </c>
      <c r="K875" s="2" t="s">
        <v>4716</v>
      </c>
      <c r="L875" s="2" t="s">
        <v>10</v>
      </c>
      <c r="M875" s="2"/>
      <c r="N875" s="2" t="s">
        <v>4912</v>
      </c>
      <c r="O875" s="2" t="s">
        <v>4719</v>
      </c>
      <c r="P875" s="2" t="s">
        <v>4688</v>
      </c>
      <c r="Q875" s="2"/>
    </row>
    <row r="876" spans="1:17" ht="228" x14ac:dyDescent="0.25">
      <c r="A876" s="2" t="s">
        <v>24</v>
      </c>
      <c r="B876" s="2" t="s">
        <v>25</v>
      </c>
      <c r="C876" s="3" t="s">
        <v>5163</v>
      </c>
      <c r="D876" s="4">
        <v>0</v>
      </c>
      <c r="E876" s="4">
        <v>2</v>
      </c>
      <c r="F876" s="4">
        <v>2</v>
      </c>
      <c r="G876" s="4">
        <v>15.8</v>
      </c>
      <c r="H876" s="2" t="s">
        <v>23</v>
      </c>
      <c r="I876" s="4">
        <v>6.21</v>
      </c>
      <c r="J876" s="2" t="b">
        <v>1</v>
      </c>
      <c r="K876" s="2" t="s">
        <v>4716</v>
      </c>
      <c r="L876" s="2" t="s">
        <v>10</v>
      </c>
      <c r="M876" s="2"/>
      <c r="N876" s="2" t="s">
        <v>4913</v>
      </c>
      <c r="O876" s="2" t="s">
        <v>4719</v>
      </c>
      <c r="P876" s="2" t="s">
        <v>4688</v>
      </c>
      <c r="Q876" s="2" t="s">
        <v>5621</v>
      </c>
    </row>
    <row r="877" spans="1:17" ht="228" x14ac:dyDescent="0.25">
      <c r="A877" s="2" t="s">
        <v>21</v>
      </c>
      <c r="B877" s="2" t="s">
        <v>22</v>
      </c>
      <c r="C877" s="3" t="s">
        <v>5162</v>
      </c>
      <c r="D877" s="4">
        <v>0</v>
      </c>
      <c r="E877" s="4">
        <v>1</v>
      </c>
      <c r="F877" s="4">
        <v>1</v>
      </c>
      <c r="G877" s="4">
        <v>15.8</v>
      </c>
      <c r="H877" s="2" t="s">
        <v>23</v>
      </c>
      <c r="I877" s="4">
        <v>5.74</v>
      </c>
      <c r="J877" s="2" t="b">
        <v>1</v>
      </c>
      <c r="K877" s="2" t="s">
        <v>4709</v>
      </c>
      <c r="L877" s="2" t="s">
        <v>10</v>
      </c>
      <c r="M877" s="2"/>
      <c r="N877" s="2" t="s">
        <v>4913</v>
      </c>
      <c r="O877" s="2" t="s">
        <v>4689</v>
      </c>
      <c r="P877" s="2" t="s">
        <v>4688</v>
      </c>
      <c r="Q877" s="2" t="s">
        <v>5622</v>
      </c>
    </row>
    <row r="878" spans="1:17" x14ac:dyDescent="0.25">
      <c r="A878" s="2" t="s">
        <v>1340</v>
      </c>
      <c r="B878" s="2" t="s">
        <v>1341</v>
      </c>
      <c r="C878" s="3"/>
      <c r="D878" s="4">
        <v>0</v>
      </c>
      <c r="E878" s="4">
        <v>29</v>
      </c>
      <c r="F878" s="4">
        <v>29</v>
      </c>
      <c r="G878" s="4">
        <v>14.15</v>
      </c>
      <c r="H878" s="2" t="s">
        <v>23</v>
      </c>
      <c r="I878" s="4">
        <v>5.13</v>
      </c>
      <c r="J878" s="2" t="b">
        <v>1</v>
      </c>
      <c r="K878" s="2" t="s">
        <v>4716</v>
      </c>
      <c r="L878" s="2" t="s">
        <v>10</v>
      </c>
      <c r="M878" s="2"/>
      <c r="N878" s="2" t="s">
        <v>4819</v>
      </c>
      <c r="O878" s="2" t="s">
        <v>4719</v>
      </c>
      <c r="P878" s="2" t="s">
        <v>4688</v>
      </c>
      <c r="Q878" s="2"/>
    </row>
    <row r="879" spans="1:17" ht="242.25" x14ac:dyDescent="0.25">
      <c r="A879" s="2" t="s">
        <v>1845</v>
      </c>
      <c r="B879" s="2" t="s">
        <v>1846</v>
      </c>
      <c r="C879" s="3" t="s">
        <v>5442</v>
      </c>
      <c r="D879" s="4">
        <v>0</v>
      </c>
      <c r="E879" s="4">
        <v>9</v>
      </c>
      <c r="F879" s="4">
        <v>9</v>
      </c>
      <c r="G879" s="4">
        <v>26.45</v>
      </c>
      <c r="H879" s="2" t="s">
        <v>23</v>
      </c>
      <c r="I879" s="4">
        <v>10.75</v>
      </c>
      <c r="J879" s="2" t="b">
        <v>1</v>
      </c>
      <c r="K879" s="2" t="s">
        <v>4709</v>
      </c>
      <c r="L879" s="2" t="s">
        <v>10</v>
      </c>
      <c r="M879" s="2" t="s">
        <v>4735</v>
      </c>
      <c r="N879" s="2" t="s">
        <v>4718</v>
      </c>
      <c r="O879" s="2" t="s">
        <v>4689</v>
      </c>
      <c r="P879" s="2" t="s">
        <v>4688</v>
      </c>
      <c r="Q879" s="2" t="s">
        <v>5605</v>
      </c>
    </row>
    <row r="880" spans="1:17" ht="213.75" x14ac:dyDescent="0.25">
      <c r="A880" s="2" t="s">
        <v>1873</v>
      </c>
      <c r="B880" s="2" t="s">
        <v>1874</v>
      </c>
      <c r="C880" s="3" t="s">
        <v>5449</v>
      </c>
      <c r="D880" s="4">
        <v>0</v>
      </c>
      <c r="E880" s="4">
        <v>9</v>
      </c>
      <c r="F880" s="4">
        <v>9</v>
      </c>
      <c r="G880" s="4">
        <v>30.35</v>
      </c>
      <c r="H880" s="2" t="s">
        <v>23</v>
      </c>
      <c r="I880" s="4">
        <v>13.34</v>
      </c>
      <c r="J880" s="2" t="b">
        <v>1</v>
      </c>
      <c r="K880" s="2" t="s">
        <v>4716</v>
      </c>
      <c r="L880" s="2" t="s">
        <v>10</v>
      </c>
      <c r="M880" s="2" t="s">
        <v>4739</v>
      </c>
      <c r="N880" s="2" t="s">
        <v>4718</v>
      </c>
      <c r="O880" s="2" t="s">
        <v>4719</v>
      </c>
      <c r="P880" s="2" t="s">
        <v>4688</v>
      </c>
      <c r="Q880" s="2" t="s">
        <v>5606</v>
      </c>
    </row>
    <row r="881" spans="1:17" ht="242.25" x14ac:dyDescent="0.25">
      <c r="A881" s="2" t="s">
        <v>578</v>
      </c>
      <c r="B881" s="2" t="s">
        <v>579</v>
      </c>
      <c r="C881" s="3" t="s">
        <v>5245</v>
      </c>
      <c r="D881" s="4">
        <v>0</v>
      </c>
      <c r="E881" s="4">
        <v>9</v>
      </c>
      <c r="F881" s="4">
        <v>9</v>
      </c>
      <c r="G881" s="4">
        <v>14.15</v>
      </c>
      <c r="H881" s="2" t="s">
        <v>23</v>
      </c>
      <c r="I881" s="4">
        <v>5.85</v>
      </c>
      <c r="J881" s="2" t="b">
        <v>1</v>
      </c>
      <c r="K881" s="2" t="s">
        <v>4716</v>
      </c>
      <c r="L881" s="2" t="s">
        <v>10</v>
      </c>
      <c r="M881" s="2"/>
      <c r="N881" s="2" t="s">
        <v>4914</v>
      </c>
      <c r="O881" s="2" t="s">
        <v>4719</v>
      </c>
      <c r="P881" s="2" t="s">
        <v>4688</v>
      </c>
      <c r="Q881" s="2" t="s">
        <v>5623</v>
      </c>
    </row>
    <row r="882" spans="1:17" ht="242.25" x14ac:dyDescent="0.25">
      <c r="A882" s="2" t="s">
        <v>580</v>
      </c>
      <c r="B882" s="2" t="s">
        <v>581</v>
      </c>
      <c r="C882" s="3" t="s">
        <v>5246</v>
      </c>
      <c r="D882" s="4">
        <v>0</v>
      </c>
      <c r="E882" s="4">
        <v>5</v>
      </c>
      <c r="F882" s="4">
        <v>5</v>
      </c>
      <c r="G882" s="4">
        <v>12.85</v>
      </c>
      <c r="H882" s="2" t="s">
        <v>23</v>
      </c>
      <c r="I882" s="4">
        <v>4.26</v>
      </c>
      <c r="J882" s="2" t="b">
        <v>1</v>
      </c>
      <c r="K882" s="2" t="s">
        <v>4709</v>
      </c>
      <c r="L882" s="2" t="s">
        <v>10</v>
      </c>
      <c r="M882" s="2"/>
      <c r="N882" s="2" t="s">
        <v>4914</v>
      </c>
      <c r="O882" s="2" t="s">
        <v>4689</v>
      </c>
      <c r="P882" s="2" t="s">
        <v>4688</v>
      </c>
      <c r="Q882" s="2" t="s">
        <v>5624</v>
      </c>
    </row>
    <row r="883" spans="1:17" ht="242.25" x14ac:dyDescent="0.25">
      <c r="A883" s="2" t="s">
        <v>2047</v>
      </c>
      <c r="B883" s="2" t="s">
        <v>2048</v>
      </c>
      <c r="C883" s="3" t="s">
        <v>5473</v>
      </c>
      <c r="D883" s="4">
        <v>0</v>
      </c>
      <c r="E883" s="4">
        <v>7</v>
      </c>
      <c r="F883" s="4">
        <v>7</v>
      </c>
      <c r="G883" s="4">
        <v>18.05</v>
      </c>
      <c r="H883" s="2" t="s">
        <v>23</v>
      </c>
      <c r="I883" s="4">
        <v>7.56</v>
      </c>
      <c r="J883" s="2" t="b">
        <v>1</v>
      </c>
      <c r="K883" s="2" t="s">
        <v>4716</v>
      </c>
      <c r="L883" s="2" t="s">
        <v>10</v>
      </c>
      <c r="M883" s="2"/>
      <c r="N883" s="2" t="s">
        <v>4912</v>
      </c>
      <c r="O883" s="2" t="s">
        <v>4719</v>
      </c>
      <c r="P883" s="2" t="s">
        <v>4688</v>
      </c>
      <c r="Q883" s="2" t="s">
        <v>5625</v>
      </c>
    </row>
    <row r="884" spans="1:17" ht="242.25" x14ac:dyDescent="0.25">
      <c r="A884" s="2" t="s">
        <v>1127</v>
      </c>
      <c r="B884" s="2" t="s">
        <v>1128</v>
      </c>
      <c r="C884" s="3" t="s">
        <v>5305</v>
      </c>
      <c r="D884" s="4">
        <v>0</v>
      </c>
      <c r="E884" s="4">
        <v>6</v>
      </c>
      <c r="F884" s="4">
        <v>6</v>
      </c>
      <c r="G884" s="4">
        <v>35.75</v>
      </c>
      <c r="H884" s="2" t="s">
        <v>23</v>
      </c>
      <c r="I884" s="4">
        <v>15.03</v>
      </c>
      <c r="J884" s="2" t="b">
        <v>1</v>
      </c>
      <c r="K884" s="2" t="s">
        <v>4709</v>
      </c>
      <c r="L884" s="2" t="s">
        <v>10</v>
      </c>
      <c r="M884" s="2"/>
      <c r="N884" s="2" t="s">
        <v>4820</v>
      </c>
      <c r="O884" s="2" t="s">
        <v>4689</v>
      </c>
      <c r="P884" s="2" t="s">
        <v>4695</v>
      </c>
      <c r="Q884" s="2" t="s">
        <v>5626</v>
      </c>
    </row>
    <row r="885" spans="1:17" ht="242.25" x14ac:dyDescent="0.25">
      <c r="A885" s="2" t="s">
        <v>1129</v>
      </c>
      <c r="B885" s="2" t="s">
        <v>1130</v>
      </c>
      <c r="C885" s="3" t="s">
        <v>5306</v>
      </c>
      <c r="D885" s="4">
        <v>0</v>
      </c>
      <c r="E885" s="4">
        <v>3</v>
      </c>
      <c r="F885" s="4">
        <v>3</v>
      </c>
      <c r="G885" s="4">
        <v>18.45</v>
      </c>
      <c r="H885" s="2" t="s">
        <v>23</v>
      </c>
      <c r="I885" s="4">
        <v>6.26</v>
      </c>
      <c r="J885" s="2" t="b">
        <v>1</v>
      </c>
      <c r="K885" s="2" t="s">
        <v>4709</v>
      </c>
      <c r="L885" s="2" t="s">
        <v>10</v>
      </c>
      <c r="M885" s="2"/>
      <c r="N885" s="2" t="s">
        <v>4820</v>
      </c>
      <c r="O885" s="2" t="s">
        <v>4689</v>
      </c>
      <c r="P885" s="2" t="s">
        <v>4695</v>
      </c>
      <c r="Q885" s="2" t="s">
        <v>5627</v>
      </c>
    </row>
    <row r="886" spans="1:17" ht="256.5" x14ac:dyDescent="0.25">
      <c r="A886" s="2" t="s">
        <v>1131</v>
      </c>
      <c r="B886" s="2" t="s">
        <v>1132</v>
      </c>
      <c r="C886" s="3" t="s">
        <v>5307</v>
      </c>
      <c r="D886" s="4">
        <v>0</v>
      </c>
      <c r="E886" s="4">
        <v>13</v>
      </c>
      <c r="F886" s="4">
        <v>13</v>
      </c>
      <c r="G886" s="4">
        <v>15.65</v>
      </c>
      <c r="H886" s="2" t="s">
        <v>23</v>
      </c>
      <c r="I886" s="4">
        <v>4.96</v>
      </c>
      <c r="J886" s="2" t="b">
        <v>1</v>
      </c>
      <c r="K886" s="2" t="s">
        <v>4709</v>
      </c>
      <c r="L886" s="2" t="s">
        <v>10</v>
      </c>
      <c r="M886" s="2"/>
      <c r="N886" s="2" t="s">
        <v>4820</v>
      </c>
      <c r="O886" s="2" t="s">
        <v>4689</v>
      </c>
      <c r="P886" s="2" t="s">
        <v>4688</v>
      </c>
      <c r="Q886" s="2" t="s">
        <v>5628</v>
      </c>
    </row>
    <row r="887" spans="1:17" ht="228" x14ac:dyDescent="0.25">
      <c r="A887" s="2" t="s">
        <v>46</v>
      </c>
      <c r="B887" s="2" t="s">
        <v>47</v>
      </c>
      <c r="C887" s="3" t="s">
        <v>5164</v>
      </c>
      <c r="D887" s="4">
        <v>0</v>
      </c>
      <c r="E887" s="4">
        <v>14</v>
      </c>
      <c r="F887" s="4">
        <v>14</v>
      </c>
      <c r="G887" s="4">
        <v>16.899999999999999</v>
      </c>
      <c r="H887" s="2" t="s">
        <v>23</v>
      </c>
      <c r="I887" s="4">
        <v>7.11</v>
      </c>
      <c r="J887" s="2" t="b">
        <v>1</v>
      </c>
      <c r="K887" s="2" t="s">
        <v>4709</v>
      </c>
      <c r="L887" s="2" t="s">
        <v>10</v>
      </c>
      <c r="M887" s="2"/>
      <c r="N887" s="2" t="s">
        <v>4915</v>
      </c>
      <c r="O887" s="2" t="s">
        <v>4689</v>
      </c>
      <c r="P887" s="2" t="s">
        <v>4688</v>
      </c>
      <c r="Q887" s="2" t="s">
        <v>5629</v>
      </c>
    </row>
    <row r="888" spans="1:17" ht="256.5" x14ac:dyDescent="0.25">
      <c r="A888" s="2" t="s">
        <v>48</v>
      </c>
      <c r="B888" s="2" t="s">
        <v>49</v>
      </c>
      <c r="C888" s="3" t="s">
        <v>5165</v>
      </c>
      <c r="D888" s="4">
        <v>0</v>
      </c>
      <c r="E888" s="4">
        <v>14</v>
      </c>
      <c r="F888" s="4">
        <v>14</v>
      </c>
      <c r="G888" s="4">
        <v>18.25</v>
      </c>
      <c r="H888" s="2" t="s">
        <v>23</v>
      </c>
      <c r="I888" s="4">
        <v>7.29</v>
      </c>
      <c r="J888" s="2" t="b">
        <v>1</v>
      </c>
      <c r="K888" s="2" t="s">
        <v>4716</v>
      </c>
      <c r="L888" s="2" t="s">
        <v>10</v>
      </c>
      <c r="M888" s="2"/>
      <c r="N888" s="2" t="s">
        <v>4915</v>
      </c>
      <c r="O888" s="2" t="s">
        <v>4719</v>
      </c>
      <c r="P888" s="2" t="s">
        <v>4688</v>
      </c>
      <c r="Q888" s="2" t="s">
        <v>5630</v>
      </c>
    </row>
    <row r="889" spans="1:17" ht="242.25" x14ac:dyDescent="0.25">
      <c r="A889" s="2" t="s">
        <v>1190</v>
      </c>
      <c r="B889" s="2" t="s">
        <v>1191</v>
      </c>
      <c r="C889" s="3" t="s">
        <v>5315</v>
      </c>
      <c r="D889" s="4">
        <v>0</v>
      </c>
      <c r="E889" s="4">
        <v>8</v>
      </c>
      <c r="F889" s="4">
        <v>8</v>
      </c>
      <c r="G889" s="4">
        <v>10.7</v>
      </c>
      <c r="H889" s="2" t="s">
        <v>23</v>
      </c>
      <c r="I889" s="4">
        <v>3.78</v>
      </c>
      <c r="J889" s="2" t="b">
        <v>1</v>
      </c>
      <c r="K889" s="2" t="s">
        <v>4716</v>
      </c>
      <c r="L889" s="2" t="s">
        <v>10</v>
      </c>
      <c r="M889" s="2"/>
      <c r="N889" s="2" t="s">
        <v>4819</v>
      </c>
      <c r="O889" s="2" t="s">
        <v>4719</v>
      </c>
      <c r="P889" s="2" t="s">
        <v>4688</v>
      </c>
      <c r="Q889" s="2" t="s">
        <v>5631</v>
      </c>
    </row>
    <row r="890" spans="1:17" x14ac:dyDescent="0.25">
      <c r="A890" s="2" t="s">
        <v>1396</v>
      </c>
      <c r="B890" s="2" t="s">
        <v>1397</v>
      </c>
      <c r="C890" s="3"/>
      <c r="D890" s="4">
        <v>0</v>
      </c>
      <c r="E890" s="4">
        <v>0</v>
      </c>
      <c r="F890" s="4">
        <v>0</v>
      </c>
      <c r="G890" s="4">
        <v>13.3</v>
      </c>
      <c r="H890" s="2" t="s">
        <v>23</v>
      </c>
      <c r="I890" s="4">
        <v>4.95</v>
      </c>
      <c r="J890" s="2" t="b">
        <v>1</v>
      </c>
      <c r="K890" s="2" t="s">
        <v>4716</v>
      </c>
      <c r="L890" s="2" t="s">
        <v>10</v>
      </c>
      <c r="M890" s="2"/>
      <c r="N890" s="2" t="s">
        <v>4912</v>
      </c>
      <c r="O890" s="2" t="s">
        <v>4719</v>
      </c>
      <c r="P890" s="2" t="s">
        <v>4688</v>
      </c>
      <c r="Q890" s="2"/>
    </row>
    <row r="891" spans="1:17" x14ac:dyDescent="0.25">
      <c r="A891" s="2" t="s">
        <v>1616</v>
      </c>
      <c r="B891" s="2" t="s">
        <v>1617</v>
      </c>
      <c r="C891" s="3"/>
      <c r="D891" s="4">
        <v>0</v>
      </c>
      <c r="E891" s="4">
        <v>6</v>
      </c>
      <c r="F891" s="4">
        <v>6</v>
      </c>
      <c r="G891" s="4">
        <v>53</v>
      </c>
      <c r="H891" s="2" t="s">
        <v>23</v>
      </c>
      <c r="I891" s="4">
        <v>22.09</v>
      </c>
      <c r="J891" s="2" t="b">
        <v>1</v>
      </c>
      <c r="K891" s="2" t="s">
        <v>4716</v>
      </c>
      <c r="L891" s="2" t="s">
        <v>10</v>
      </c>
      <c r="M891" s="2" t="s">
        <v>4731</v>
      </c>
      <c r="N891" s="2" t="s">
        <v>4718</v>
      </c>
      <c r="O891" s="2" t="s">
        <v>4719</v>
      </c>
      <c r="P891" s="2" t="s">
        <v>4688</v>
      </c>
      <c r="Q891" s="2"/>
    </row>
    <row r="892" spans="1:17" ht="242.25" x14ac:dyDescent="0.25">
      <c r="A892" s="2" t="s">
        <v>1182</v>
      </c>
      <c r="B892" s="2" t="s">
        <v>1183</v>
      </c>
      <c r="C892" s="3" t="s">
        <v>5314</v>
      </c>
      <c r="D892" s="4">
        <v>0</v>
      </c>
      <c r="E892" s="4">
        <v>8</v>
      </c>
      <c r="F892" s="4">
        <v>8</v>
      </c>
      <c r="G892" s="4">
        <v>18.7</v>
      </c>
      <c r="H892" s="2" t="s">
        <v>23</v>
      </c>
      <c r="I892" s="4">
        <v>7.92</v>
      </c>
      <c r="J892" s="2" t="b">
        <v>1</v>
      </c>
      <c r="K892" s="2" t="s">
        <v>4716</v>
      </c>
      <c r="L892" s="2" t="s">
        <v>10</v>
      </c>
      <c r="M892" s="2"/>
      <c r="N892" s="2" t="s">
        <v>4916</v>
      </c>
      <c r="O892" s="2" t="s">
        <v>4719</v>
      </c>
      <c r="P892" s="2" t="s">
        <v>4688</v>
      </c>
      <c r="Q892" s="2" t="s">
        <v>5632</v>
      </c>
    </row>
    <row r="893" spans="1:17" ht="256.5" x14ac:dyDescent="0.25">
      <c r="A893" s="2" t="s">
        <v>1584</v>
      </c>
      <c r="B893" s="2" t="s">
        <v>1585</v>
      </c>
      <c r="C893" s="3" t="s">
        <v>5388</v>
      </c>
      <c r="D893" s="4">
        <v>0</v>
      </c>
      <c r="E893" s="4">
        <v>2</v>
      </c>
      <c r="F893" s="4">
        <v>2</v>
      </c>
      <c r="G893" s="4">
        <v>14.4</v>
      </c>
      <c r="H893" s="2" t="s">
        <v>23</v>
      </c>
      <c r="I893" s="4">
        <v>5.4</v>
      </c>
      <c r="J893" s="2" t="b">
        <v>1</v>
      </c>
      <c r="K893" s="2" t="s">
        <v>4709</v>
      </c>
      <c r="L893" s="2" t="s">
        <v>10</v>
      </c>
      <c r="M893" s="2"/>
      <c r="N893" s="2" t="s">
        <v>4912</v>
      </c>
      <c r="O893" s="2" t="s">
        <v>4689</v>
      </c>
      <c r="P893" s="2" t="s">
        <v>4688</v>
      </c>
      <c r="Q893" s="2" t="s">
        <v>5633</v>
      </c>
    </row>
    <row r="894" spans="1:17" ht="242.25" x14ac:dyDescent="0.25">
      <c r="A894" s="2" t="s">
        <v>1342</v>
      </c>
      <c r="B894" s="2" t="s">
        <v>1343</v>
      </c>
      <c r="C894" s="3" t="s">
        <v>5355</v>
      </c>
      <c r="D894" s="4">
        <v>0</v>
      </c>
      <c r="E894" s="4">
        <v>11</v>
      </c>
      <c r="F894" s="4">
        <v>11</v>
      </c>
      <c r="G894" s="4">
        <v>26</v>
      </c>
      <c r="H894" s="2" t="s">
        <v>23</v>
      </c>
      <c r="I894" s="4">
        <v>9.9</v>
      </c>
      <c r="J894" s="2" t="b">
        <v>1</v>
      </c>
      <c r="K894" s="2" t="s">
        <v>4716</v>
      </c>
      <c r="L894" s="2" t="s">
        <v>10</v>
      </c>
      <c r="M894" s="2"/>
      <c r="N894" s="2" t="s">
        <v>4917</v>
      </c>
      <c r="O894" s="2" t="s">
        <v>4719</v>
      </c>
      <c r="P894" s="2" t="s">
        <v>4688</v>
      </c>
      <c r="Q894" s="2" t="s">
        <v>5634</v>
      </c>
    </row>
    <row r="895" spans="1:17" ht="256.5" x14ac:dyDescent="0.25">
      <c r="A895" s="2" t="s">
        <v>1344</v>
      </c>
      <c r="B895" s="2" t="s">
        <v>1345</v>
      </c>
      <c r="C895" s="3" t="s">
        <v>5356</v>
      </c>
      <c r="D895" s="4">
        <v>0</v>
      </c>
      <c r="E895" s="4">
        <v>6</v>
      </c>
      <c r="F895" s="4">
        <v>6</v>
      </c>
      <c r="G895" s="4">
        <v>32.75</v>
      </c>
      <c r="H895" s="2" t="s">
        <v>23</v>
      </c>
      <c r="I895" s="4">
        <v>13.05</v>
      </c>
      <c r="J895" s="2" t="b">
        <v>1</v>
      </c>
      <c r="K895" s="2" t="s">
        <v>4709</v>
      </c>
      <c r="L895" s="2" t="s">
        <v>10</v>
      </c>
      <c r="M895" s="2"/>
      <c r="N895" s="2" t="s">
        <v>4917</v>
      </c>
      <c r="O895" s="2" t="s">
        <v>4689</v>
      </c>
      <c r="P895" s="2" t="s">
        <v>4688</v>
      </c>
      <c r="Q895" s="2" t="s">
        <v>5635</v>
      </c>
    </row>
    <row r="896" spans="1:17" ht="242.25" x14ac:dyDescent="0.25">
      <c r="A896" s="2" t="s">
        <v>1409</v>
      </c>
      <c r="B896" s="2" t="s">
        <v>1410</v>
      </c>
      <c r="C896" s="3" t="s">
        <v>5360</v>
      </c>
      <c r="D896" s="4">
        <v>0</v>
      </c>
      <c r="E896" s="4">
        <v>8</v>
      </c>
      <c r="F896" s="4">
        <v>8</v>
      </c>
      <c r="G896" s="4">
        <v>12.85</v>
      </c>
      <c r="H896" s="2" t="s">
        <v>23</v>
      </c>
      <c r="I896" s="4">
        <v>4.7</v>
      </c>
      <c r="J896" s="2" t="b">
        <v>1</v>
      </c>
      <c r="K896" s="2" t="s">
        <v>4716</v>
      </c>
      <c r="L896" s="2" t="s">
        <v>10</v>
      </c>
      <c r="M896" s="2"/>
      <c r="N896" s="2" t="s">
        <v>4911</v>
      </c>
      <c r="O896" s="2" t="s">
        <v>4719</v>
      </c>
      <c r="P896" s="2" t="s">
        <v>4688</v>
      </c>
      <c r="Q896" s="2" t="s">
        <v>5636</v>
      </c>
    </row>
    <row r="897" spans="1:17" ht="256.5" x14ac:dyDescent="0.25">
      <c r="A897" s="2" t="s">
        <v>1404</v>
      </c>
      <c r="B897" s="2" t="s">
        <v>1405</v>
      </c>
      <c r="C897" s="3" t="s">
        <v>5358</v>
      </c>
      <c r="D897" s="4">
        <v>0</v>
      </c>
      <c r="E897" s="4">
        <v>22</v>
      </c>
      <c r="F897" s="4">
        <v>22</v>
      </c>
      <c r="G897" s="4">
        <v>16.100000000000001</v>
      </c>
      <c r="H897" s="2" t="s">
        <v>23</v>
      </c>
      <c r="I897" s="4">
        <v>5.76</v>
      </c>
      <c r="J897" s="2" t="b">
        <v>1</v>
      </c>
      <c r="K897" s="2" t="s">
        <v>4687</v>
      </c>
      <c r="L897" s="2" t="s">
        <v>10</v>
      </c>
      <c r="M897" s="2"/>
      <c r="N897" s="2" t="s">
        <v>4819</v>
      </c>
      <c r="O897" s="2" t="s">
        <v>4689</v>
      </c>
      <c r="P897" s="2" t="s">
        <v>4688</v>
      </c>
      <c r="Q897" s="2" t="s">
        <v>5637</v>
      </c>
    </row>
    <row r="898" spans="1:17" ht="242.25" x14ac:dyDescent="0.25">
      <c r="A898" s="2" t="s">
        <v>1560</v>
      </c>
      <c r="B898" s="2" t="s">
        <v>1561</v>
      </c>
      <c r="C898" s="3" t="s">
        <v>5386</v>
      </c>
      <c r="D898" s="4">
        <v>0</v>
      </c>
      <c r="E898" s="4">
        <v>8</v>
      </c>
      <c r="F898" s="4">
        <v>8</v>
      </c>
      <c r="G898" s="4">
        <v>13.6</v>
      </c>
      <c r="H898" s="2" t="s">
        <v>23</v>
      </c>
      <c r="I898" s="4">
        <v>5.27</v>
      </c>
      <c r="J898" s="2" t="b">
        <v>1</v>
      </c>
      <c r="K898" s="2" t="s">
        <v>4709</v>
      </c>
      <c r="L898" s="2" t="s">
        <v>10</v>
      </c>
      <c r="M898" s="2"/>
      <c r="N898" s="2" t="s">
        <v>4918</v>
      </c>
      <c r="O898" s="2" t="s">
        <v>4689</v>
      </c>
      <c r="P898" s="2" t="s">
        <v>4688</v>
      </c>
      <c r="Q898" s="2" t="s">
        <v>5638</v>
      </c>
    </row>
    <row r="899" spans="1:17" ht="242.25" x14ac:dyDescent="0.25">
      <c r="A899" s="2" t="s">
        <v>1562</v>
      </c>
      <c r="B899" s="2" t="s">
        <v>1563</v>
      </c>
      <c r="C899" s="3" t="s">
        <v>5387</v>
      </c>
      <c r="D899" s="4">
        <v>0</v>
      </c>
      <c r="E899" s="4">
        <v>16</v>
      </c>
      <c r="F899" s="4">
        <v>16</v>
      </c>
      <c r="G899" s="4">
        <v>18.100000000000001</v>
      </c>
      <c r="H899" s="2" t="s">
        <v>23</v>
      </c>
      <c r="I899" s="4">
        <v>7.65</v>
      </c>
      <c r="J899" s="2" t="b">
        <v>1</v>
      </c>
      <c r="K899" s="2" t="s">
        <v>4716</v>
      </c>
      <c r="L899" s="2" t="s">
        <v>10</v>
      </c>
      <c r="M899" s="2"/>
      <c r="N899" s="2" t="s">
        <v>4918</v>
      </c>
      <c r="O899" s="2" t="s">
        <v>4719</v>
      </c>
      <c r="P899" s="2" t="s">
        <v>4688</v>
      </c>
      <c r="Q899" s="2" t="s">
        <v>5639</v>
      </c>
    </row>
    <row r="900" spans="1:17" ht="185.25" x14ac:dyDescent="0.25">
      <c r="A900" s="2" t="s">
        <v>1869</v>
      </c>
      <c r="B900" s="2" t="s">
        <v>1870</v>
      </c>
      <c r="C900" s="3" t="s">
        <v>5447</v>
      </c>
      <c r="D900" s="4">
        <v>0</v>
      </c>
      <c r="E900" s="4">
        <v>15</v>
      </c>
      <c r="F900" s="4">
        <v>15</v>
      </c>
      <c r="G900" s="4">
        <v>30.9</v>
      </c>
      <c r="H900" s="2" t="s">
        <v>23</v>
      </c>
      <c r="I900" s="4">
        <v>13.34</v>
      </c>
      <c r="J900" s="2" t="b">
        <v>1</v>
      </c>
      <c r="K900" s="2" t="s">
        <v>4716</v>
      </c>
      <c r="L900" s="2" t="s">
        <v>10</v>
      </c>
      <c r="M900" s="2" t="s">
        <v>4737</v>
      </c>
      <c r="N900" s="2" t="s">
        <v>4718</v>
      </c>
      <c r="O900" s="2" t="s">
        <v>4719</v>
      </c>
      <c r="P900" s="2" t="s">
        <v>4688</v>
      </c>
      <c r="Q900" s="2" t="s">
        <v>5607</v>
      </c>
    </row>
    <row r="901" spans="1:17" ht="256.5" x14ac:dyDescent="0.25">
      <c r="A901" s="2" t="s">
        <v>1620</v>
      </c>
      <c r="B901" s="2" t="s">
        <v>1621</v>
      </c>
      <c r="C901" s="3" t="s">
        <v>5389</v>
      </c>
      <c r="D901" s="4">
        <v>0</v>
      </c>
      <c r="E901" s="4">
        <v>12</v>
      </c>
      <c r="F901" s="4">
        <v>12</v>
      </c>
      <c r="G901" s="4">
        <v>21.95</v>
      </c>
      <c r="H901" s="2" t="s">
        <v>23</v>
      </c>
      <c r="I901" s="4">
        <v>8.7899999999999991</v>
      </c>
      <c r="J901" s="2" t="b">
        <v>1</v>
      </c>
      <c r="K901" s="2" t="s">
        <v>4716</v>
      </c>
      <c r="L901" s="2" t="s">
        <v>10</v>
      </c>
      <c r="M901" s="2"/>
      <c r="N901" s="2" t="s">
        <v>4919</v>
      </c>
      <c r="O901" s="2" t="s">
        <v>4719</v>
      </c>
      <c r="P901" s="2" t="s">
        <v>4688</v>
      </c>
      <c r="Q901" s="2" t="s">
        <v>5640</v>
      </c>
    </row>
    <row r="902" spans="1:17" x14ac:dyDescent="0.25">
      <c r="A902" s="2" t="s">
        <v>1622</v>
      </c>
      <c r="B902" s="2" t="s">
        <v>1623</v>
      </c>
      <c r="C902" s="3"/>
      <c r="D902" s="4">
        <v>0</v>
      </c>
      <c r="E902" s="4">
        <v>5</v>
      </c>
      <c r="F902" s="4">
        <v>5</v>
      </c>
      <c r="G902" s="4">
        <v>17.600000000000001</v>
      </c>
      <c r="H902" s="2" t="s">
        <v>23</v>
      </c>
      <c r="I902" s="4">
        <v>6.75</v>
      </c>
      <c r="J902" s="2" t="b">
        <v>1</v>
      </c>
      <c r="K902" s="2" t="s">
        <v>4709</v>
      </c>
      <c r="L902" s="2" t="s">
        <v>10</v>
      </c>
      <c r="M902" s="2"/>
      <c r="N902" s="2" t="s">
        <v>4919</v>
      </c>
      <c r="O902" s="2" t="s">
        <v>4689</v>
      </c>
      <c r="P902" s="2" t="s">
        <v>4688</v>
      </c>
      <c r="Q902" s="2"/>
    </row>
    <row r="903" spans="1:17" x14ac:dyDescent="0.25">
      <c r="A903" s="2" t="s">
        <v>3895</v>
      </c>
      <c r="B903" s="2" t="s">
        <v>3896</v>
      </c>
      <c r="C903" s="3"/>
      <c r="D903" s="4">
        <v>0</v>
      </c>
      <c r="E903" s="4">
        <v>0</v>
      </c>
      <c r="F903" s="4">
        <v>0</v>
      </c>
      <c r="G903" s="4">
        <v>17.05</v>
      </c>
      <c r="H903" s="2" t="s">
        <v>23</v>
      </c>
      <c r="I903" s="4">
        <v>6.53</v>
      </c>
      <c r="J903" s="2" t="b">
        <v>0</v>
      </c>
      <c r="K903" s="2" t="s">
        <v>4716</v>
      </c>
      <c r="L903" s="2" t="s">
        <v>10</v>
      </c>
      <c r="M903" s="2"/>
      <c r="N903" s="2" t="s">
        <v>4819</v>
      </c>
      <c r="O903" s="2" t="s">
        <v>4719</v>
      </c>
      <c r="P903" s="2" t="s">
        <v>4688</v>
      </c>
      <c r="Q903" s="2"/>
    </row>
    <row r="904" spans="1:17" ht="256.5" x14ac:dyDescent="0.25">
      <c r="A904" s="2" t="s">
        <v>1671</v>
      </c>
      <c r="B904" s="2" t="s">
        <v>1672</v>
      </c>
      <c r="C904" s="3" t="s">
        <v>5398</v>
      </c>
      <c r="D904" s="4">
        <v>0</v>
      </c>
      <c r="E904" s="4">
        <v>12</v>
      </c>
      <c r="F904" s="4">
        <v>12</v>
      </c>
      <c r="G904" s="4">
        <v>19.899999999999999</v>
      </c>
      <c r="H904" s="2" t="s">
        <v>23</v>
      </c>
      <c r="I904" s="4">
        <v>7.4</v>
      </c>
      <c r="J904" s="2" t="b">
        <v>1</v>
      </c>
      <c r="K904" s="2" t="s">
        <v>4709</v>
      </c>
      <c r="L904" s="2" t="s">
        <v>10</v>
      </c>
      <c r="M904" s="2"/>
      <c r="N904" s="2" t="s">
        <v>4920</v>
      </c>
      <c r="O904" s="2" t="s">
        <v>4689</v>
      </c>
      <c r="P904" s="2" t="s">
        <v>4688</v>
      </c>
      <c r="Q904" s="2" t="s">
        <v>5641</v>
      </c>
    </row>
    <row r="905" spans="1:17" ht="228" x14ac:dyDescent="0.25">
      <c r="A905" s="2" t="s">
        <v>2188</v>
      </c>
      <c r="B905" s="2" t="s">
        <v>2189</v>
      </c>
      <c r="C905" s="3" t="s">
        <v>5510</v>
      </c>
      <c r="D905" s="4">
        <v>0</v>
      </c>
      <c r="E905" s="4">
        <v>11</v>
      </c>
      <c r="F905" s="4">
        <v>11</v>
      </c>
      <c r="G905" s="4">
        <v>17.399999999999999</v>
      </c>
      <c r="H905" s="2" t="s">
        <v>23</v>
      </c>
      <c r="I905" s="4">
        <v>5.74</v>
      </c>
      <c r="J905" s="2" t="b">
        <v>1</v>
      </c>
      <c r="K905" s="2" t="s">
        <v>4716</v>
      </c>
      <c r="L905" s="2" t="s">
        <v>10</v>
      </c>
      <c r="M905" s="2"/>
      <c r="N905" s="2" t="s">
        <v>4819</v>
      </c>
      <c r="O905" s="2" t="s">
        <v>4719</v>
      </c>
      <c r="P905" s="2" t="s">
        <v>4688</v>
      </c>
      <c r="Q905" s="2" t="s">
        <v>5642</v>
      </c>
    </row>
    <row r="906" spans="1:17" ht="256.5" x14ac:dyDescent="0.25">
      <c r="A906" s="2" t="s">
        <v>2190</v>
      </c>
      <c r="B906" s="2" t="s">
        <v>2191</v>
      </c>
      <c r="C906" s="3" t="s">
        <v>5511</v>
      </c>
      <c r="D906" s="4">
        <v>0</v>
      </c>
      <c r="E906" s="4">
        <v>11</v>
      </c>
      <c r="F906" s="4">
        <v>11</v>
      </c>
      <c r="G906" s="4">
        <v>10.8</v>
      </c>
      <c r="H906" s="2" t="s">
        <v>23</v>
      </c>
      <c r="I906" s="4">
        <v>4.41</v>
      </c>
      <c r="J906" s="2" t="b">
        <v>1</v>
      </c>
      <c r="K906" s="2" t="s">
        <v>4716</v>
      </c>
      <c r="L906" s="2" t="s">
        <v>10</v>
      </c>
      <c r="M906" s="2"/>
      <c r="N906" s="2" t="s">
        <v>4921</v>
      </c>
      <c r="O906" s="2" t="s">
        <v>4719</v>
      </c>
      <c r="P906" s="2" t="s">
        <v>4688</v>
      </c>
      <c r="Q906" s="2" t="s">
        <v>5643</v>
      </c>
    </row>
    <row r="907" spans="1:17" x14ac:dyDescent="0.25">
      <c r="A907" s="2" t="s">
        <v>2453</v>
      </c>
      <c r="B907" s="2" t="s">
        <v>2454</v>
      </c>
      <c r="C907" s="3"/>
      <c r="D907" s="4">
        <v>0</v>
      </c>
      <c r="E907" s="4">
        <v>0</v>
      </c>
      <c r="F907" s="4">
        <v>0</v>
      </c>
      <c r="G907" s="4">
        <v>9.9</v>
      </c>
      <c r="H907" s="2" t="s">
        <v>2442</v>
      </c>
      <c r="I907" s="4">
        <v>4.3499999999999996</v>
      </c>
      <c r="J907" s="2" t="b">
        <v>0</v>
      </c>
      <c r="K907" s="2" t="s">
        <v>4716</v>
      </c>
      <c r="L907" s="2" t="s">
        <v>10</v>
      </c>
      <c r="M907" s="2" t="s">
        <v>4757</v>
      </c>
      <c r="N907" s="2" t="s">
        <v>4757</v>
      </c>
      <c r="O907" s="2" t="s">
        <v>4719</v>
      </c>
      <c r="P907" s="2" t="s">
        <v>4688</v>
      </c>
      <c r="Q907" s="2"/>
    </row>
    <row r="908" spans="1:17" x14ac:dyDescent="0.25">
      <c r="A908" s="2" t="s">
        <v>2505</v>
      </c>
      <c r="B908" s="2" t="s">
        <v>2506</v>
      </c>
      <c r="C908" s="3"/>
      <c r="D908" s="4">
        <v>0</v>
      </c>
      <c r="E908" s="4">
        <v>0</v>
      </c>
      <c r="F908" s="4">
        <v>0</v>
      </c>
      <c r="G908" s="4">
        <v>60.05</v>
      </c>
      <c r="H908" s="2" t="s">
        <v>2442</v>
      </c>
      <c r="I908" s="4">
        <v>32</v>
      </c>
      <c r="J908" s="2" t="b">
        <v>0</v>
      </c>
      <c r="K908" s="2" t="s">
        <v>2301</v>
      </c>
      <c r="L908" s="2" t="s">
        <v>10</v>
      </c>
      <c r="M908" s="2" t="s">
        <v>4757</v>
      </c>
      <c r="N908" s="2" t="s">
        <v>4757</v>
      </c>
      <c r="O908" s="2" t="s">
        <v>4719</v>
      </c>
      <c r="P908" s="2"/>
      <c r="Q908" s="2"/>
    </row>
    <row r="909" spans="1:17" x14ac:dyDescent="0.25">
      <c r="A909" s="2" t="s">
        <v>3078</v>
      </c>
      <c r="B909" s="2" t="s">
        <v>3079</v>
      </c>
      <c r="C909" s="3"/>
      <c r="D909" s="4">
        <v>0</v>
      </c>
      <c r="E909" s="4">
        <v>0</v>
      </c>
      <c r="F909" s="4">
        <v>0</v>
      </c>
      <c r="G909" s="4">
        <v>9.85</v>
      </c>
      <c r="H909" s="2" t="s">
        <v>175</v>
      </c>
      <c r="I909" s="4">
        <v>4.5</v>
      </c>
      <c r="J909" s="2" t="b">
        <v>0</v>
      </c>
      <c r="K909" s="2" t="s">
        <v>4716</v>
      </c>
      <c r="L909" s="2" t="s">
        <v>10</v>
      </c>
      <c r="M909" s="2" t="s">
        <v>4837</v>
      </c>
      <c r="N909" s="2" t="s">
        <v>4745</v>
      </c>
      <c r="O909" s="2" t="s">
        <v>4719</v>
      </c>
      <c r="P909" s="2" t="s">
        <v>4688</v>
      </c>
      <c r="Q909" s="2"/>
    </row>
    <row r="910" spans="1:17" ht="242.25" x14ac:dyDescent="0.25">
      <c r="A910" s="2" t="s">
        <v>1194</v>
      </c>
      <c r="B910" s="2" t="s">
        <v>1195</v>
      </c>
      <c r="C910" s="3" t="s">
        <v>5316</v>
      </c>
      <c r="D910" s="4">
        <v>0</v>
      </c>
      <c r="E910" s="4">
        <v>6</v>
      </c>
      <c r="F910" s="4">
        <v>6</v>
      </c>
      <c r="G910" s="4">
        <v>21.6</v>
      </c>
      <c r="H910" s="2" t="s">
        <v>175</v>
      </c>
      <c r="I910" s="4">
        <v>9.99</v>
      </c>
      <c r="J910" s="2" t="b">
        <v>1</v>
      </c>
      <c r="K910" s="2" t="s">
        <v>4716</v>
      </c>
      <c r="L910" s="2" t="s">
        <v>10</v>
      </c>
      <c r="M910" s="2" t="s">
        <v>4847</v>
      </c>
      <c r="N910" s="2" t="s">
        <v>4745</v>
      </c>
      <c r="O910" s="2" t="s">
        <v>4719</v>
      </c>
      <c r="P910" s="2" t="s">
        <v>4688</v>
      </c>
      <c r="Q910" s="2" t="s">
        <v>5725</v>
      </c>
    </row>
    <row r="911" spans="1:17" ht="299.25" x14ac:dyDescent="0.25">
      <c r="A911" s="2" t="s">
        <v>1961</v>
      </c>
      <c r="B911" s="2" t="s">
        <v>1962</v>
      </c>
      <c r="C911" s="3" t="s">
        <v>5462</v>
      </c>
      <c r="D911" s="4">
        <v>0</v>
      </c>
      <c r="E911" s="4">
        <v>0</v>
      </c>
      <c r="F911" s="4">
        <v>0</v>
      </c>
      <c r="G911" s="4">
        <v>16.8</v>
      </c>
      <c r="H911" s="2" t="s">
        <v>175</v>
      </c>
      <c r="I911" s="4">
        <v>7.75</v>
      </c>
      <c r="J911" s="2" t="b">
        <v>1</v>
      </c>
      <c r="K911" s="2" t="s">
        <v>4716</v>
      </c>
      <c r="L911" s="2" t="s">
        <v>10</v>
      </c>
      <c r="M911" s="2" t="s">
        <v>4853</v>
      </c>
      <c r="N911" s="2" t="s">
        <v>4745</v>
      </c>
      <c r="O911" s="2" t="s">
        <v>4719</v>
      </c>
      <c r="P911" s="2" t="s">
        <v>4688</v>
      </c>
      <c r="Q911" s="2" t="s">
        <v>5726</v>
      </c>
    </row>
    <row r="912" spans="1:17" ht="285" x14ac:dyDescent="0.25">
      <c r="A912" s="2" t="s">
        <v>178</v>
      </c>
      <c r="B912" s="2" t="s">
        <v>179</v>
      </c>
      <c r="C912" s="3" t="s">
        <v>5176</v>
      </c>
      <c r="D912" s="4">
        <v>0</v>
      </c>
      <c r="E912" s="4">
        <v>0</v>
      </c>
      <c r="F912" s="4">
        <v>0</v>
      </c>
      <c r="G912" s="4">
        <v>41.4</v>
      </c>
      <c r="H912" s="2" t="s">
        <v>175</v>
      </c>
      <c r="I912" s="4">
        <v>18.8</v>
      </c>
      <c r="J912" s="2" t="b">
        <v>1</v>
      </c>
      <c r="K912" s="2" t="s">
        <v>4716</v>
      </c>
      <c r="L912" s="2" t="s">
        <v>10</v>
      </c>
      <c r="M912" s="2" t="s">
        <v>4829</v>
      </c>
      <c r="N912" s="2" t="s">
        <v>4745</v>
      </c>
      <c r="O912" s="2" t="s">
        <v>4719</v>
      </c>
      <c r="P912" s="2" t="s">
        <v>2303</v>
      </c>
      <c r="Q912" s="2" t="s">
        <v>5702</v>
      </c>
    </row>
    <row r="913" spans="1:17" x14ac:dyDescent="0.25">
      <c r="A913" s="2" t="s">
        <v>3583</v>
      </c>
      <c r="B913" s="2" t="s">
        <v>3584</v>
      </c>
      <c r="C913" s="3"/>
      <c r="D913" s="4">
        <v>0</v>
      </c>
      <c r="E913" s="4">
        <v>0</v>
      </c>
      <c r="F913" s="4">
        <v>0</v>
      </c>
      <c r="G913" s="4">
        <v>39.299999999999997</v>
      </c>
      <c r="H913" s="2" t="s">
        <v>175</v>
      </c>
      <c r="I913" s="4">
        <v>17.2</v>
      </c>
      <c r="J913" s="2" t="b">
        <v>0</v>
      </c>
      <c r="K913" s="2" t="s">
        <v>4716</v>
      </c>
      <c r="L913" s="2" t="s">
        <v>10</v>
      </c>
      <c r="M913" s="2" t="s">
        <v>4847</v>
      </c>
      <c r="N913" s="2" t="s">
        <v>4745</v>
      </c>
      <c r="O913" s="2" t="s">
        <v>4719</v>
      </c>
      <c r="P913" s="2" t="s">
        <v>2303</v>
      </c>
      <c r="Q913" s="2"/>
    </row>
    <row r="914" spans="1:17" ht="299.25" x14ac:dyDescent="0.25">
      <c r="A914" s="2" t="s">
        <v>1959</v>
      </c>
      <c r="B914" s="2" t="s">
        <v>1960</v>
      </c>
      <c r="C914" s="3" t="s">
        <v>5461</v>
      </c>
      <c r="D914" s="4">
        <v>0</v>
      </c>
      <c r="E914" s="4">
        <v>0</v>
      </c>
      <c r="F914" s="4">
        <v>0</v>
      </c>
      <c r="G914" s="4">
        <v>49.6</v>
      </c>
      <c r="H914" s="2" t="s">
        <v>175</v>
      </c>
      <c r="I914" s="4">
        <v>22.6</v>
      </c>
      <c r="J914" s="2" t="b">
        <v>1</v>
      </c>
      <c r="K914" s="2" t="s">
        <v>4716</v>
      </c>
      <c r="L914" s="2" t="s">
        <v>10</v>
      </c>
      <c r="M914" s="2" t="s">
        <v>4853</v>
      </c>
      <c r="N914" s="2" t="s">
        <v>4745</v>
      </c>
      <c r="O914" s="2" t="s">
        <v>4719</v>
      </c>
      <c r="P914" s="2" t="s">
        <v>2303</v>
      </c>
      <c r="Q914" s="2" t="s">
        <v>5726</v>
      </c>
    </row>
    <row r="915" spans="1:17" x14ac:dyDescent="0.25">
      <c r="A915" s="2" t="s">
        <v>3106</v>
      </c>
      <c r="B915" s="2" t="s">
        <v>3107</v>
      </c>
      <c r="C915" s="3"/>
      <c r="D915" s="4">
        <v>0</v>
      </c>
      <c r="E915" s="4">
        <v>0</v>
      </c>
      <c r="F915" s="4">
        <v>0</v>
      </c>
      <c r="G915" s="4">
        <v>15.55</v>
      </c>
      <c r="H915" s="2" t="s">
        <v>2896</v>
      </c>
      <c r="I915" s="4">
        <v>6.06</v>
      </c>
      <c r="J915" s="2" t="b">
        <v>0</v>
      </c>
      <c r="K915" s="2" t="s">
        <v>4716</v>
      </c>
      <c r="L915" s="2" t="s">
        <v>10</v>
      </c>
      <c r="M915" s="2" t="s">
        <v>4923</v>
      </c>
      <c r="N915" s="2" t="s">
        <v>4745</v>
      </c>
      <c r="O915" s="2" t="s">
        <v>4719</v>
      </c>
      <c r="P915" s="2" t="s">
        <v>4688</v>
      </c>
      <c r="Q915" s="2"/>
    </row>
    <row r="916" spans="1:17" x14ac:dyDescent="0.25">
      <c r="A916" s="2" t="s">
        <v>3112</v>
      </c>
      <c r="B916" s="2" t="s">
        <v>3113</v>
      </c>
      <c r="C916" s="3"/>
      <c r="D916" s="4">
        <v>0</v>
      </c>
      <c r="E916" s="4">
        <v>0</v>
      </c>
      <c r="F916" s="4">
        <v>0</v>
      </c>
      <c r="G916" s="4">
        <v>10.45</v>
      </c>
      <c r="H916" s="2" t="s">
        <v>2896</v>
      </c>
      <c r="I916" s="4">
        <v>4.0999999999999996</v>
      </c>
      <c r="J916" s="2" t="b">
        <v>0</v>
      </c>
      <c r="K916" s="2" t="s">
        <v>4716</v>
      </c>
      <c r="L916" s="2" t="s">
        <v>10</v>
      </c>
      <c r="M916" s="2" t="s">
        <v>4923</v>
      </c>
      <c r="N916" s="2" t="s">
        <v>4745</v>
      </c>
      <c r="O916" s="2" t="s">
        <v>4719</v>
      </c>
      <c r="P916" s="2" t="s">
        <v>4688</v>
      </c>
      <c r="Q916" s="2"/>
    </row>
    <row r="917" spans="1:17" x14ac:dyDescent="0.25">
      <c r="A917" s="2" t="s">
        <v>3108</v>
      </c>
      <c r="B917" s="2" t="s">
        <v>3109</v>
      </c>
      <c r="C917" s="3"/>
      <c r="D917" s="4">
        <v>0</v>
      </c>
      <c r="E917" s="4">
        <v>0</v>
      </c>
      <c r="F917" s="4">
        <v>0</v>
      </c>
      <c r="G917" s="4">
        <v>8.65</v>
      </c>
      <c r="H917" s="2" t="s">
        <v>2896</v>
      </c>
      <c r="I917" s="4">
        <v>3.38</v>
      </c>
      <c r="J917" s="2" t="b">
        <v>0</v>
      </c>
      <c r="K917" s="2" t="s">
        <v>4709</v>
      </c>
      <c r="L917" s="2" t="s">
        <v>10</v>
      </c>
      <c r="M917" s="2" t="s">
        <v>4923</v>
      </c>
      <c r="N917" s="2" t="s">
        <v>4745</v>
      </c>
      <c r="O917" s="2" t="s">
        <v>4689</v>
      </c>
      <c r="P917" s="2" t="s">
        <v>4688</v>
      </c>
      <c r="Q917" s="2"/>
    </row>
    <row r="918" spans="1:17" x14ac:dyDescent="0.25">
      <c r="A918" s="2" t="s">
        <v>3110</v>
      </c>
      <c r="B918" s="2" t="s">
        <v>3111</v>
      </c>
      <c r="C918" s="3"/>
      <c r="D918" s="4">
        <v>0</v>
      </c>
      <c r="E918" s="4">
        <v>0</v>
      </c>
      <c r="F918" s="4">
        <v>0</v>
      </c>
      <c r="G918" s="4">
        <v>8.65</v>
      </c>
      <c r="H918" s="2" t="s">
        <v>2896</v>
      </c>
      <c r="I918" s="4">
        <v>3.38</v>
      </c>
      <c r="J918" s="2" t="b">
        <v>0</v>
      </c>
      <c r="K918" s="2" t="s">
        <v>4716</v>
      </c>
      <c r="L918" s="2" t="s">
        <v>10</v>
      </c>
      <c r="M918" s="2" t="s">
        <v>4923</v>
      </c>
      <c r="N918" s="2" t="s">
        <v>4745</v>
      </c>
      <c r="O918" s="2" t="s">
        <v>4719</v>
      </c>
      <c r="P918" s="2" t="s">
        <v>4688</v>
      </c>
      <c r="Q918" s="2"/>
    </row>
    <row r="919" spans="1:17" x14ac:dyDescent="0.25">
      <c r="A919" s="2" t="s">
        <v>4041</v>
      </c>
      <c r="B919" s="2" t="s">
        <v>4042</v>
      </c>
      <c r="C919" s="3"/>
      <c r="D919" s="4">
        <v>0</v>
      </c>
      <c r="E919" s="4">
        <v>0</v>
      </c>
      <c r="F919" s="4">
        <v>0</v>
      </c>
      <c r="G919" s="4">
        <v>11.3</v>
      </c>
      <c r="H919" s="2" t="s">
        <v>2896</v>
      </c>
      <c r="I919" s="4">
        <v>4.4800000000000004</v>
      </c>
      <c r="J919" s="2" t="b">
        <v>0</v>
      </c>
      <c r="K919" s="2" t="s">
        <v>4716</v>
      </c>
      <c r="L919" s="2" t="s">
        <v>10</v>
      </c>
      <c r="M919" s="2" t="s">
        <v>4834</v>
      </c>
      <c r="N919" s="2" t="s">
        <v>4745</v>
      </c>
      <c r="O919" s="2" t="s">
        <v>4719</v>
      </c>
      <c r="P919" s="2" t="s">
        <v>4688</v>
      </c>
      <c r="Q919" s="2"/>
    </row>
    <row r="920" spans="1:17" ht="213.75" x14ac:dyDescent="0.25">
      <c r="A920" s="2" t="s">
        <v>2049</v>
      </c>
      <c r="B920" s="2" t="s">
        <v>2050</v>
      </c>
      <c r="C920" s="3" t="s">
        <v>5474</v>
      </c>
      <c r="D920" s="4">
        <v>0</v>
      </c>
      <c r="E920" s="4">
        <v>60</v>
      </c>
      <c r="F920" s="4">
        <v>60</v>
      </c>
      <c r="G920" s="4">
        <v>12.95</v>
      </c>
      <c r="H920" s="2" t="s">
        <v>2246</v>
      </c>
      <c r="I920" s="4">
        <v>5.4</v>
      </c>
      <c r="J920" s="2" t="b">
        <v>1</v>
      </c>
      <c r="K920" s="2" t="s">
        <v>4709</v>
      </c>
      <c r="L920" s="2" t="s">
        <v>10</v>
      </c>
      <c r="M920" s="2" t="s">
        <v>4924</v>
      </c>
      <c r="N920" s="2" t="s">
        <v>4857</v>
      </c>
      <c r="O920" s="2" t="s">
        <v>4689</v>
      </c>
      <c r="P920" s="2" t="s">
        <v>4688</v>
      </c>
      <c r="Q920" s="2" t="s">
        <v>5870</v>
      </c>
    </row>
    <row r="921" spans="1:17" x14ac:dyDescent="0.25">
      <c r="A921" s="2" t="s">
        <v>4498</v>
      </c>
      <c r="B921" s="2" t="s">
        <v>4499</v>
      </c>
      <c r="C921" s="3"/>
      <c r="D921" s="4">
        <v>0</v>
      </c>
      <c r="E921" s="4">
        <v>0</v>
      </c>
      <c r="F921" s="4">
        <v>0</v>
      </c>
      <c r="G921" s="4">
        <v>8.9</v>
      </c>
      <c r="H921" s="2" t="s">
        <v>2246</v>
      </c>
      <c r="I921" s="4">
        <v>4.0999999999999996</v>
      </c>
      <c r="J921" s="2" t="b">
        <v>0</v>
      </c>
      <c r="K921" s="2" t="s">
        <v>4709</v>
      </c>
      <c r="L921" s="2" t="s">
        <v>10</v>
      </c>
      <c r="M921" s="2"/>
      <c r="N921" s="2" t="s">
        <v>4857</v>
      </c>
      <c r="O921" s="2" t="s">
        <v>4689</v>
      </c>
      <c r="P921" s="2" t="s">
        <v>4688</v>
      </c>
      <c r="Q921" s="2"/>
    </row>
    <row r="922" spans="1:17" x14ac:dyDescent="0.25">
      <c r="A922" s="2" t="s">
        <v>2471</v>
      </c>
      <c r="B922" s="2" t="s">
        <v>2472</v>
      </c>
      <c r="C922" s="3"/>
      <c r="D922" s="4">
        <v>0</v>
      </c>
      <c r="E922" s="4">
        <v>0</v>
      </c>
      <c r="F922" s="4">
        <v>0</v>
      </c>
      <c r="G922" s="4">
        <v>11.25</v>
      </c>
      <c r="H922" s="2" t="s">
        <v>2246</v>
      </c>
      <c r="I922" s="4">
        <v>5.2</v>
      </c>
      <c r="J922" s="2" t="b">
        <v>0</v>
      </c>
      <c r="K922" s="2" t="s">
        <v>4709</v>
      </c>
      <c r="L922" s="2" t="s">
        <v>10</v>
      </c>
      <c r="M922" s="2" t="s">
        <v>4925</v>
      </c>
      <c r="N922" s="2" t="s">
        <v>4857</v>
      </c>
      <c r="O922" s="2" t="s">
        <v>4689</v>
      </c>
      <c r="P922" s="2" t="s">
        <v>4688</v>
      </c>
      <c r="Q922" s="2"/>
    </row>
    <row r="923" spans="1:17" x14ac:dyDescent="0.25">
      <c r="A923" s="2" t="s">
        <v>2832</v>
      </c>
      <c r="B923" s="2" t="s">
        <v>2833</v>
      </c>
      <c r="C923" s="3"/>
      <c r="D923" s="4">
        <v>0</v>
      </c>
      <c r="E923" s="4">
        <v>0</v>
      </c>
      <c r="F923" s="4">
        <v>0</v>
      </c>
      <c r="G923" s="4">
        <v>10.6</v>
      </c>
      <c r="H923" s="2" t="s">
        <v>2246</v>
      </c>
      <c r="I923" s="4">
        <v>4.9000000000000004</v>
      </c>
      <c r="J923" s="2" t="b">
        <v>0</v>
      </c>
      <c r="K923" s="2" t="s">
        <v>4716</v>
      </c>
      <c r="L923" s="2" t="s">
        <v>10</v>
      </c>
      <c r="M923" s="2" t="s">
        <v>4926</v>
      </c>
      <c r="N923" s="2" t="s">
        <v>4857</v>
      </c>
      <c r="O923" s="2" t="s">
        <v>4719</v>
      </c>
      <c r="P923" s="2" t="s">
        <v>4688</v>
      </c>
      <c r="Q923" s="2"/>
    </row>
    <row r="924" spans="1:17" ht="213.75" x14ac:dyDescent="0.25">
      <c r="A924" s="2" t="s">
        <v>1531</v>
      </c>
      <c r="B924" s="2" t="s">
        <v>1532</v>
      </c>
      <c r="C924" s="3" t="s">
        <v>5381</v>
      </c>
      <c r="D924" s="4">
        <v>0</v>
      </c>
      <c r="E924" s="4">
        <v>7</v>
      </c>
      <c r="F924" s="4">
        <v>7</v>
      </c>
      <c r="G924" s="4">
        <v>15.6</v>
      </c>
      <c r="H924" s="2" t="s">
        <v>2246</v>
      </c>
      <c r="I924" s="4">
        <v>7.2</v>
      </c>
      <c r="J924" s="2" t="b">
        <v>1</v>
      </c>
      <c r="K924" s="2" t="s">
        <v>4716</v>
      </c>
      <c r="L924" s="2" t="s">
        <v>10</v>
      </c>
      <c r="M924" s="2" t="s">
        <v>4927</v>
      </c>
      <c r="N924" s="2" t="s">
        <v>4857</v>
      </c>
      <c r="O924" s="2" t="s">
        <v>4719</v>
      </c>
      <c r="P924" s="2" t="s">
        <v>4688</v>
      </c>
      <c r="Q924" s="2" t="s">
        <v>5871</v>
      </c>
    </row>
    <row r="925" spans="1:17" x14ac:dyDescent="0.25">
      <c r="A925" s="2" t="s">
        <v>1588</v>
      </c>
      <c r="B925" s="2" t="s">
        <v>1589</v>
      </c>
      <c r="C925" s="3"/>
      <c r="D925" s="4">
        <v>0</v>
      </c>
      <c r="E925" s="4">
        <v>0</v>
      </c>
      <c r="F925" s="4">
        <v>0</v>
      </c>
      <c r="G925" s="4">
        <v>14.25</v>
      </c>
      <c r="H925" s="2" t="s">
        <v>2246</v>
      </c>
      <c r="I925" s="4">
        <v>6.6</v>
      </c>
      <c r="J925" s="2" t="b">
        <v>1</v>
      </c>
      <c r="K925" s="2" t="s">
        <v>4709</v>
      </c>
      <c r="L925" s="2" t="s">
        <v>10</v>
      </c>
      <c r="M925" s="2" t="s">
        <v>4928</v>
      </c>
      <c r="N925" s="2" t="s">
        <v>4857</v>
      </c>
      <c r="O925" s="2" t="s">
        <v>4689</v>
      </c>
      <c r="P925" s="2" t="s">
        <v>4688</v>
      </c>
      <c r="Q925" s="2"/>
    </row>
    <row r="926" spans="1:17" x14ac:dyDescent="0.25">
      <c r="A926" s="2" t="s">
        <v>1586</v>
      </c>
      <c r="B926" s="2" t="s">
        <v>1587</v>
      </c>
      <c r="C926" s="3"/>
      <c r="D926" s="4">
        <v>0</v>
      </c>
      <c r="E926" s="4">
        <v>0</v>
      </c>
      <c r="F926" s="4">
        <v>0</v>
      </c>
      <c r="G926" s="4">
        <v>19.45</v>
      </c>
      <c r="H926" s="2" t="s">
        <v>2246</v>
      </c>
      <c r="I926" s="4">
        <v>8.6</v>
      </c>
      <c r="J926" s="2" t="b">
        <v>1</v>
      </c>
      <c r="K926" s="2" t="s">
        <v>4709</v>
      </c>
      <c r="L926" s="2" t="s">
        <v>10</v>
      </c>
      <c r="M926" s="2" t="s">
        <v>4928</v>
      </c>
      <c r="N926" s="2" t="s">
        <v>4857</v>
      </c>
      <c r="O926" s="2" t="s">
        <v>4689</v>
      </c>
      <c r="P926" s="2" t="s">
        <v>4688</v>
      </c>
      <c r="Q926" s="2"/>
    </row>
    <row r="927" spans="1:17" x14ac:dyDescent="0.25">
      <c r="A927" s="2" t="s">
        <v>1398</v>
      </c>
      <c r="B927" s="2" t="s">
        <v>1399</v>
      </c>
      <c r="C927" s="3"/>
      <c r="D927" s="4">
        <v>0</v>
      </c>
      <c r="E927" s="4">
        <v>0</v>
      </c>
      <c r="F927" s="4">
        <v>0</v>
      </c>
      <c r="G927" s="4">
        <v>20.55</v>
      </c>
      <c r="H927" s="2" t="s">
        <v>2246</v>
      </c>
      <c r="I927" s="4">
        <v>9</v>
      </c>
      <c r="J927" s="2" t="b">
        <v>1</v>
      </c>
      <c r="K927" s="2" t="s">
        <v>4709</v>
      </c>
      <c r="L927" s="2" t="s">
        <v>10</v>
      </c>
      <c r="M927" s="2" t="s">
        <v>4929</v>
      </c>
      <c r="N927" s="2" t="s">
        <v>4857</v>
      </c>
      <c r="O927" s="2" t="s">
        <v>4689</v>
      </c>
      <c r="P927" s="2" t="s">
        <v>4688</v>
      </c>
      <c r="Q927" s="2"/>
    </row>
    <row r="928" spans="1:17" x14ac:dyDescent="0.25">
      <c r="A928" s="2" t="s">
        <v>3672</v>
      </c>
      <c r="B928" s="2" t="s">
        <v>3673</v>
      </c>
      <c r="C928" s="3"/>
      <c r="D928" s="4">
        <v>0</v>
      </c>
      <c r="E928" s="4">
        <v>0</v>
      </c>
      <c r="F928" s="4">
        <v>0</v>
      </c>
      <c r="G928" s="4">
        <v>17.649999999999999</v>
      </c>
      <c r="H928" s="2" t="s">
        <v>2251</v>
      </c>
      <c r="I928" s="4">
        <v>8.16</v>
      </c>
      <c r="J928" s="2" t="b">
        <v>0</v>
      </c>
      <c r="K928" s="2" t="s">
        <v>4709</v>
      </c>
      <c r="L928" s="2" t="s">
        <v>10</v>
      </c>
      <c r="M928" s="2" t="s">
        <v>263</v>
      </c>
      <c r="N928" s="2" t="s">
        <v>4743</v>
      </c>
      <c r="O928" s="2" t="s">
        <v>4689</v>
      </c>
      <c r="P928" s="2" t="s">
        <v>4688</v>
      </c>
      <c r="Q928" s="2"/>
    </row>
    <row r="929" spans="1:17" x14ac:dyDescent="0.25">
      <c r="A929" s="2" t="s">
        <v>2870</v>
      </c>
      <c r="B929" s="2" t="s">
        <v>2871</v>
      </c>
      <c r="C929" s="3"/>
      <c r="D929" s="4">
        <v>0</v>
      </c>
      <c r="E929" s="4">
        <v>0</v>
      </c>
      <c r="F929" s="4">
        <v>0</v>
      </c>
      <c r="G929" s="4">
        <v>29.15</v>
      </c>
      <c r="H929" s="2" t="s">
        <v>2251</v>
      </c>
      <c r="I929" s="4">
        <v>13.5</v>
      </c>
      <c r="J929" s="2" t="b">
        <v>0</v>
      </c>
      <c r="K929" s="2" t="s">
        <v>4716</v>
      </c>
      <c r="L929" s="2" t="s">
        <v>10</v>
      </c>
      <c r="M929" s="2" t="s">
        <v>4930</v>
      </c>
      <c r="N929" s="2" t="s">
        <v>4743</v>
      </c>
      <c r="O929" s="2" t="s">
        <v>4719</v>
      </c>
      <c r="P929" s="2" t="s">
        <v>4688</v>
      </c>
      <c r="Q929" s="2"/>
    </row>
    <row r="930" spans="1:17" x14ac:dyDescent="0.25">
      <c r="A930" s="2" t="s">
        <v>1240</v>
      </c>
      <c r="B930" s="2" t="s">
        <v>1241</v>
      </c>
      <c r="C930" s="3"/>
      <c r="D930" s="4">
        <v>0</v>
      </c>
      <c r="E930" s="4">
        <v>6</v>
      </c>
      <c r="F930" s="4">
        <v>6</v>
      </c>
      <c r="G930" s="4">
        <v>35.65</v>
      </c>
      <c r="H930" s="2" t="s">
        <v>2251</v>
      </c>
      <c r="I930" s="4">
        <v>16.5</v>
      </c>
      <c r="J930" s="2" t="b">
        <v>1</v>
      </c>
      <c r="K930" s="2" t="s">
        <v>4709</v>
      </c>
      <c r="L930" s="2" t="s">
        <v>10</v>
      </c>
      <c r="M930" s="2" t="s">
        <v>4878</v>
      </c>
      <c r="N930" s="2" t="s">
        <v>4743</v>
      </c>
      <c r="O930" s="2" t="s">
        <v>4689</v>
      </c>
      <c r="P930" s="2" t="s">
        <v>4688</v>
      </c>
      <c r="Q930" s="2"/>
    </row>
    <row r="931" spans="1:17" x14ac:dyDescent="0.25">
      <c r="A931" s="2" t="s">
        <v>3638</v>
      </c>
      <c r="B931" s="2" t="s">
        <v>3639</v>
      </c>
      <c r="C931" s="3"/>
      <c r="D931" s="4">
        <v>0</v>
      </c>
      <c r="E931" s="4">
        <v>0</v>
      </c>
      <c r="F931" s="4">
        <v>0</v>
      </c>
      <c r="G931" s="4">
        <v>35</v>
      </c>
      <c r="H931" s="2" t="s">
        <v>2251</v>
      </c>
      <c r="I931" s="4">
        <v>16.2</v>
      </c>
      <c r="J931" s="2" t="b">
        <v>0</v>
      </c>
      <c r="K931" s="2" t="s">
        <v>4716</v>
      </c>
      <c r="L931" s="2" t="s">
        <v>10</v>
      </c>
      <c r="M931" s="2" t="s">
        <v>4878</v>
      </c>
      <c r="N931" s="2" t="s">
        <v>4743</v>
      </c>
      <c r="O931" s="2" t="s">
        <v>4719</v>
      </c>
      <c r="P931" s="2" t="s">
        <v>4688</v>
      </c>
      <c r="Q931" s="2"/>
    </row>
    <row r="932" spans="1:17" x14ac:dyDescent="0.25">
      <c r="A932" s="2" t="s">
        <v>2868</v>
      </c>
      <c r="B932" s="2" t="s">
        <v>2869</v>
      </c>
      <c r="C932" s="3"/>
      <c r="D932" s="4">
        <v>0</v>
      </c>
      <c r="E932" s="4">
        <v>0</v>
      </c>
      <c r="F932" s="4">
        <v>0</v>
      </c>
      <c r="G932" s="4">
        <v>34.549999999999997</v>
      </c>
      <c r="H932" s="2" t="s">
        <v>2251</v>
      </c>
      <c r="I932" s="4">
        <v>16</v>
      </c>
      <c r="J932" s="2" t="b">
        <v>0</v>
      </c>
      <c r="K932" s="2" t="s">
        <v>4716</v>
      </c>
      <c r="L932" s="2" t="s">
        <v>10</v>
      </c>
      <c r="M932" s="2" t="s">
        <v>4930</v>
      </c>
      <c r="N932" s="2" t="s">
        <v>4743</v>
      </c>
      <c r="O932" s="2" t="s">
        <v>4719</v>
      </c>
      <c r="P932" s="2" t="s">
        <v>4688</v>
      </c>
      <c r="Q932" s="2"/>
    </row>
    <row r="933" spans="1:17" x14ac:dyDescent="0.25">
      <c r="A933" s="2" t="s">
        <v>3859</v>
      </c>
      <c r="B933" s="2" t="s">
        <v>3860</v>
      </c>
      <c r="C933" s="3"/>
      <c r="D933" s="4">
        <v>0</v>
      </c>
      <c r="E933" s="4">
        <v>0</v>
      </c>
      <c r="F933" s="4">
        <v>0</v>
      </c>
      <c r="G933" s="4">
        <v>16.149999999999999</v>
      </c>
      <c r="H933" s="2" t="s">
        <v>2251</v>
      </c>
      <c r="I933" s="4">
        <v>7.48</v>
      </c>
      <c r="J933" s="2" t="b">
        <v>0</v>
      </c>
      <c r="K933" s="2" t="s">
        <v>4716</v>
      </c>
      <c r="L933" s="2" t="s">
        <v>10</v>
      </c>
      <c r="M933" s="2" t="s">
        <v>4860</v>
      </c>
      <c r="N933" s="2" t="s">
        <v>4743</v>
      </c>
      <c r="O933" s="2" t="s">
        <v>4719</v>
      </c>
      <c r="P933" s="2" t="s">
        <v>4688</v>
      </c>
      <c r="Q933" s="2"/>
    </row>
    <row r="934" spans="1:17" x14ac:dyDescent="0.25">
      <c r="A934" s="2" t="s">
        <v>2887</v>
      </c>
      <c r="B934" s="2" t="s">
        <v>2888</v>
      </c>
      <c r="C934" s="3"/>
      <c r="D934" s="4">
        <v>0</v>
      </c>
      <c r="E934" s="4">
        <v>0</v>
      </c>
      <c r="F934" s="4">
        <v>0</v>
      </c>
      <c r="G934" s="4">
        <v>25.7</v>
      </c>
      <c r="H934" s="2" t="s">
        <v>2251</v>
      </c>
      <c r="I934" s="4">
        <v>11.9</v>
      </c>
      <c r="J934" s="2" t="b">
        <v>0</v>
      </c>
      <c r="K934" s="2" t="s">
        <v>4716</v>
      </c>
      <c r="L934" s="2" t="s">
        <v>10</v>
      </c>
      <c r="M934" s="2" t="s">
        <v>4931</v>
      </c>
      <c r="N934" s="2" t="s">
        <v>4743</v>
      </c>
      <c r="O934" s="2" t="s">
        <v>4719</v>
      </c>
      <c r="P934" s="2" t="s">
        <v>4688</v>
      </c>
      <c r="Q934" s="2"/>
    </row>
    <row r="935" spans="1:17" x14ac:dyDescent="0.25">
      <c r="A935" s="2" t="s">
        <v>3743</v>
      </c>
      <c r="B935" s="2" t="s">
        <v>3744</v>
      </c>
      <c r="C935" s="3"/>
      <c r="D935" s="4">
        <v>0</v>
      </c>
      <c r="E935" s="4">
        <v>0</v>
      </c>
      <c r="F935" s="4">
        <v>0</v>
      </c>
      <c r="G935" s="4">
        <v>16.7</v>
      </c>
      <c r="H935" s="2" t="s">
        <v>2251</v>
      </c>
      <c r="I935" s="4">
        <v>7.75</v>
      </c>
      <c r="J935" s="2" t="b">
        <v>0</v>
      </c>
      <c r="K935" s="2" t="s">
        <v>4709</v>
      </c>
      <c r="L935" s="2" t="s">
        <v>10</v>
      </c>
      <c r="M935" s="2" t="s">
        <v>4932</v>
      </c>
      <c r="N935" s="2" t="s">
        <v>4743</v>
      </c>
      <c r="O935" s="2" t="s">
        <v>4689</v>
      </c>
      <c r="P935" s="2" t="s">
        <v>4688</v>
      </c>
      <c r="Q935" s="2"/>
    </row>
    <row r="936" spans="1:17" x14ac:dyDescent="0.25">
      <c r="A936" s="2" t="s">
        <v>3632</v>
      </c>
      <c r="B936" s="2" t="s">
        <v>3633</v>
      </c>
      <c r="C936" s="3"/>
      <c r="D936" s="4">
        <v>0</v>
      </c>
      <c r="E936" s="4">
        <v>0</v>
      </c>
      <c r="F936" s="4">
        <v>0</v>
      </c>
      <c r="G936" s="4">
        <v>17.649999999999999</v>
      </c>
      <c r="H936" s="2" t="s">
        <v>2251</v>
      </c>
      <c r="I936" s="4">
        <v>8.16</v>
      </c>
      <c r="J936" s="2" t="b">
        <v>0</v>
      </c>
      <c r="K936" s="2" t="s">
        <v>4716</v>
      </c>
      <c r="L936" s="2" t="s">
        <v>10</v>
      </c>
      <c r="M936" s="2" t="s">
        <v>4933</v>
      </c>
      <c r="N936" s="2" t="s">
        <v>4743</v>
      </c>
      <c r="O936" s="2" t="s">
        <v>4719</v>
      </c>
      <c r="P936" s="2" t="s">
        <v>4688</v>
      </c>
      <c r="Q936" s="2"/>
    </row>
    <row r="937" spans="1:17" x14ac:dyDescent="0.25">
      <c r="A937" s="2" t="s">
        <v>1384</v>
      </c>
      <c r="B937" s="2" t="s">
        <v>1385</v>
      </c>
      <c r="C937" s="3"/>
      <c r="D937" s="4">
        <v>0</v>
      </c>
      <c r="E937" s="4">
        <v>0</v>
      </c>
      <c r="F937" s="4">
        <v>0</v>
      </c>
      <c r="G937" s="4">
        <v>3.05</v>
      </c>
      <c r="H937" s="2" t="s">
        <v>2252</v>
      </c>
      <c r="I937" s="4">
        <v>1.53</v>
      </c>
      <c r="J937" s="2" t="b">
        <v>0</v>
      </c>
      <c r="K937" s="2" t="s">
        <v>4686</v>
      </c>
      <c r="L937" s="2" t="s">
        <v>27</v>
      </c>
      <c r="M937" s="2"/>
      <c r="N937" s="2" t="s">
        <v>4934</v>
      </c>
      <c r="O937" s="2"/>
      <c r="P937" s="2" t="s">
        <v>4935</v>
      </c>
      <c r="Q937" s="2"/>
    </row>
    <row r="938" spans="1:17" x14ac:dyDescent="0.25">
      <c r="A938" s="2" t="s">
        <v>1348</v>
      </c>
      <c r="B938" s="2" t="s">
        <v>1349</v>
      </c>
      <c r="C938" s="3"/>
      <c r="D938" s="4">
        <v>0</v>
      </c>
      <c r="E938" s="4">
        <v>0</v>
      </c>
      <c r="F938" s="4">
        <v>0</v>
      </c>
      <c r="G938" s="4">
        <v>3.05</v>
      </c>
      <c r="H938" s="2" t="s">
        <v>2252</v>
      </c>
      <c r="I938" s="4">
        <v>1.53</v>
      </c>
      <c r="J938" s="2" t="b">
        <v>0</v>
      </c>
      <c r="K938" s="2" t="s">
        <v>4686</v>
      </c>
      <c r="L938" s="2" t="s">
        <v>27</v>
      </c>
      <c r="M938" s="2"/>
      <c r="N938" s="2" t="s">
        <v>4934</v>
      </c>
      <c r="O938" s="2"/>
      <c r="P938" s="2" t="s">
        <v>4935</v>
      </c>
      <c r="Q938" s="2"/>
    </row>
    <row r="939" spans="1:17" x14ac:dyDescent="0.25">
      <c r="A939" s="2" t="s">
        <v>1394</v>
      </c>
      <c r="B939" s="2" t="s">
        <v>1395</v>
      </c>
      <c r="C939" s="3"/>
      <c r="D939" s="4">
        <v>0</v>
      </c>
      <c r="E939" s="4">
        <v>0</v>
      </c>
      <c r="F939" s="4">
        <v>0</v>
      </c>
      <c r="G939" s="4">
        <v>3.45</v>
      </c>
      <c r="H939" s="2" t="s">
        <v>2252</v>
      </c>
      <c r="I939" s="4">
        <v>1.71</v>
      </c>
      <c r="J939" s="2" t="b">
        <v>0</v>
      </c>
      <c r="K939" s="2" t="s">
        <v>4686</v>
      </c>
      <c r="L939" s="2" t="s">
        <v>27</v>
      </c>
      <c r="M939" s="2"/>
      <c r="N939" s="2" t="s">
        <v>4934</v>
      </c>
      <c r="O939" s="2"/>
      <c r="P939" s="2" t="s">
        <v>4935</v>
      </c>
      <c r="Q939" s="2"/>
    </row>
    <row r="940" spans="1:17" x14ac:dyDescent="0.25">
      <c r="A940" s="2" t="s">
        <v>1392</v>
      </c>
      <c r="B940" s="2" t="s">
        <v>1393</v>
      </c>
      <c r="C940" s="3"/>
      <c r="D940" s="4">
        <v>0</v>
      </c>
      <c r="E940" s="4">
        <v>0</v>
      </c>
      <c r="F940" s="4">
        <v>0</v>
      </c>
      <c r="G940" s="4">
        <v>3.4</v>
      </c>
      <c r="H940" s="2" t="s">
        <v>2252</v>
      </c>
      <c r="I940" s="4">
        <v>1.69</v>
      </c>
      <c r="J940" s="2" t="b">
        <v>0</v>
      </c>
      <c r="K940" s="2" t="s">
        <v>4686</v>
      </c>
      <c r="L940" s="2" t="s">
        <v>27</v>
      </c>
      <c r="M940" s="2"/>
      <c r="N940" s="2" t="s">
        <v>4934</v>
      </c>
      <c r="O940" s="2"/>
      <c r="P940" s="2" t="s">
        <v>4935</v>
      </c>
      <c r="Q940" s="2"/>
    </row>
    <row r="941" spans="1:17" x14ac:dyDescent="0.25">
      <c r="A941" s="2" t="s">
        <v>1376</v>
      </c>
      <c r="B941" s="2" t="s">
        <v>1377</v>
      </c>
      <c r="C941" s="3"/>
      <c r="D941" s="4">
        <v>0</v>
      </c>
      <c r="E941" s="4">
        <v>0</v>
      </c>
      <c r="F941" s="4">
        <v>0</v>
      </c>
      <c r="G941" s="4">
        <v>3.45</v>
      </c>
      <c r="H941" s="2" t="s">
        <v>2252</v>
      </c>
      <c r="I941" s="4">
        <v>1.71</v>
      </c>
      <c r="J941" s="2" t="b">
        <v>0</v>
      </c>
      <c r="K941" s="2" t="s">
        <v>4686</v>
      </c>
      <c r="L941" s="2" t="s">
        <v>27</v>
      </c>
      <c r="M941" s="2"/>
      <c r="N941" s="2" t="s">
        <v>4934</v>
      </c>
      <c r="O941" s="2"/>
      <c r="P941" s="2" t="s">
        <v>4935</v>
      </c>
      <c r="Q941" s="2"/>
    </row>
    <row r="942" spans="1:17" x14ac:dyDescent="0.25">
      <c r="A942" s="2" t="s">
        <v>1360</v>
      </c>
      <c r="B942" s="2" t="s">
        <v>1361</v>
      </c>
      <c r="C942" s="3"/>
      <c r="D942" s="4">
        <v>0</v>
      </c>
      <c r="E942" s="4">
        <v>0</v>
      </c>
      <c r="F942" s="4">
        <v>0</v>
      </c>
      <c r="G942" s="4">
        <v>3.55</v>
      </c>
      <c r="H942" s="2" t="s">
        <v>2252</v>
      </c>
      <c r="I942" s="4">
        <v>1.77</v>
      </c>
      <c r="J942" s="2" t="b">
        <v>0</v>
      </c>
      <c r="K942" s="2" t="s">
        <v>4686</v>
      </c>
      <c r="L942" s="2" t="s">
        <v>27</v>
      </c>
      <c r="M942" s="2"/>
      <c r="N942" s="2" t="s">
        <v>4934</v>
      </c>
      <c r="O942" s="2"/>
      <c r="P942" s="2" t="s">
        <v>4935</v>
      </c>
      <c r="Q942" s="2"/>
    </row>
    <row r="943" spans="1:17" x14ac:dyDescent="0.25">
      <c r="A943" s="2" t="s">
        <v>1368</v>
      </c>
      <c r="B943" s="2" t="s">
        <v>1369</v>
      </c>
      <c r="C943" s="3"/>
      <c r="D943" s="4">
        <v>0</v>
      </c>
      <c r="E943" s="4">
        <v>0</v>
      </c>
      <c r="F943" s="4">
        <v>0</v>
      </c>
      <c r="G943" s="4">
        <v>4.2</v>
      </c>
      <c r="H943" s="2" t="s">
        <v>2252</v>
      </c>
      <c r="I943" s="4">
        <v>2.1</v>
      </c>
      <c r="J943" s="2" t="b">
        <v>0</v>
      </c>
      <c r="K943" s="2" t="s">
        <v>4686</v>
      </c>
      <c r="L943" s="2" t="s">
        <v>27</v>
      </c>
      <c r="M943" s="2"/>
      <c r="N943" s="2" t="s">
        <v>4934</v>
      </c>
      <c r="O943" s="2"/>
      <c r="P943" s="2" t="s">
        <v>4935</v>
      </c>
      <c r="Q943" s="2"/>
    </row>
    <row r="944" spans="1:17" x14ac:dyDescent="0.25">
      <c r="A944" s="2" t="s">
        <v>1356</v>
      </c>
      <c r="B944" s="2" t="s">
        <v>1357</v>
      </c>
      <c r="C944" s="3"/>
      <c r="D944" s="4">
        <v>0</v>
      </c>
      <c r="E944" s="4">
        <v>0</v>
      </c>
      <c r="F944" s="4">
        <v>0</v>
      </c>
      <c r="G944" s="4">
        <v>3.55</v>
      </c>
      <c r="H944" s="2" t="s">
        <v>2252</v>
      </c>
      <c r="I944" s="4">
        <v>1.77</v>
      </c>
      <c r="J944" s="2" t="b">
        <v>0</v>
      </c>
      <c r="K944" s="2" t="s">
        <v>4686</v>
      </c>
      <c r="L944" s="2" t="s">
        <v>27</v>
      </c>
      <c r="M944" s="2"/>
      <c r="N944" s="2" t="s">
        <v>4934</v>
      </c>
      <c r="O944" s="2"/>
      <c r="P944" s="2" t="s">
        <v>4935</v>
      </c>
      <c r="Q944" s="2"/>
    </row>
    <row r="945" spans="1:17" x14ac:dyDescent="0.25">
      <c r="A945" s="2" t="s">
        <v>1380</v>
      </c>
      <c r="B945" s="2" t="s">
        <v>1381</v>
      </c>
      <c r="C945" s="3"/>
      <c r="D945" s="4">
        <v>0</v>
      </c>
      <c r="E945" s="4">
        <v>0</v>
      </c>
      <c r="F945" s="4">
        <v>0</v>
      </c>
      <c r="G945" s="4">
        <v>3.45</v>
      </c>
      <c r="H945" s="2" t="s">
        <v>2252</v>
      </c>
      <c r="I945" s="4">
        <v>1.71</v>
      </c>
      <c r="J945" s="2" t="b">
        <v>0</v>
      </c>
      <c r="K945" s="2" t="s">
        <v>4686</v>
      </c>
      <c r="L945" s="2" t="s">
        <v>27</v>
      </c>
      <c r="M945" s="2"/>
      <c r="N945" s="2" t="s">
        <v>4934</v>
      </c>
      <c r="O945" s="2"/>
      <c r="P945" s="2" t="s">
        <v>4935</v>
      </c>
      <c r="Q945" s="2"/>
    </row>
    <row r="946" spans="1:17" x14ac:dyDescent="0.25">
      <c r="A946" s="2" t="s">
        <v>1372</v>
      </c>
      <c r="B946" s="2" t="s">
        <v>1373</v>
      </c>
      <c r="C946" s="3"/>
      <c r="D946" s="4">
        <v>0</v>
      </c>
      <c r="E946" s="4">
        <v>0</v>
      </c>
      <c r="F946" s="4">
        <v>0</v>
      </c>
      <c r="G946" s="4">
        <v>3.55</v>
      </c>
      <c r="H946" s="2" t="s">
        <v>2252</v>
      </c>
      <c r="I946" s="4">
        <v>1.76</v>
      </c>
      <c r="J946" s="2" t="b">
        <v>0</v>
      </c>
      <c r="K946" s="2" t="s">
        <v>4686</v>
      </c>
      <c r="L946" s="2" t="s">
        <v>27</v>
      </c>
      <c r="M946" s="2"/>
      <c r="N946" s="2" t="s">
        <v>4934</v>
      </c>
      <c r="O946" s="2"/>
      <c r="P946" s="2" t="s">
        <v>4935</v>
      </c>
      <c r="Q946" s="2"/>
    </row>
    <row r="947" spans="1:17" x14ac:dyDescent="0.25">
      <c r="A947" s="2" t="s">
        <v>1390</v>
      </c>
      <c r="B947" s="2" t="s">
        <v>1391</v>
      </c>
      <c r="C947" s="3"/>
      <c r="D947" s="4">
        <v>0</v>
      </c>
      <c r="E947" s="4">
        <v>0</v>
      </c>
      <c r="F947" s="4">
        <v>0</v>
      </c>
      <c r="G947" s="4">
        <v>5.95</v>
      </c>
      <c r="H947" s="2" t="s">
        <v>2252</v>
      </c>
      <c r="I947" s="4">
        <v>2.98</v>
      </c>
      <c r="J947" s="2" t="b">
        <v>0</v>
      </c>
      <c r="K947" s="2" t="s">
        <v>4686</v>
      </c>
      <c r="L947" s="2" t="s">
        <v>27</v>
      </c>
      <c r="M947" s="2"/>
      <c r="N947" s="2" t="s">
        <v>4934</v>
      </c>
      <c r="O947" s="2"/>
      <c r="P947" s="2" t="s">
        <v>574</v>
      </c>
      <c r="Q947" s="2"/>
    </row>
    <row r="948" spans="1:17" x14ac:dyDescent="0.25">
      <c r="A948" s="2" t="s">
        <v>1374</v>
      </c>
      <c r="B948" s="2" t="s">
        <v>1375</v>
      </c>
      <c r="C948" s="3"/>
      <c r="D948" s="4">
        <v>0</v>
      </c>
      <c r="E948" s="4">
        <v>0</v>
      </c>
      <c r="F948" s="4">
        <v>0</v>
      </c>
      <c r="G948" s="4">
        <v>6.1</v>
      </c>
      <c r="H948" s="2" t="s">
        <v>2252</v>
      </c>
      <c r="I948" s="4">
        <v>3.05</v>
      </c>
      <c r="J948" s="2" t="b">
        <v>0</v>
      </c>
      <c r="K948" s="2" t="s">
        <v>4686</v>
      </c>
      <c r="L948" s="2" t="s">
        <v>27</v>
      </c>
      <c r="M948" s="2"/>
      <c r="N948" s="2" t="s">
        <v>4934</v>
      </c>
      <c r="O948" s="2"/>
      <c r="P948" s="2" t="s">
        <v>574</v>
      </c>
      <c r="Q948" s="2"/>
    </row>
    <row r="949" spans="1:17" x14ac:dyDescent="0.25">
      <c r="A949" s="2" t="s">
        <v>1358</v>
      </c>
      <c r="B949" s="2" t="s">
        <v>1359</v>
      </c>
      <c r="C949" s="3"/>
      <c r="D949" s="4">
        <v>0</v>
      </c>
      <c r="E949" s="4">
        <v>0</v>
      </c>
      <c r="F949" s="4">
        <v>0</v>
      </c>
      <c r="G949" s="4">
        <v>6.9</v>
      </c>
      <c r="H949" s="2" t="s">
        <v>2252</v>
      </c>
      <c r="I949" s="4">
        <v>3.44</v>
      </c>
      <c r="J949" s="2" t="b">
        <v>0</v>
      </c>
      <c r="K949" s="2" t="s">
        <v>4686</v>
      </c>
      <c r="L949" s="2" t="s">
        <v>27</v>
      </c>
      <c r="M949" s="2"/>
      <c r="N949" s="2" t="s">
        <v>4934</v>
      </c>
      <c r="O949" s="2"/>
      <c r="P949" s="2" t="s">
        <v>574</v>
      </c>
      <c r="Q949" s="2"/>
    </row>
    <row r="950" spans="1:17" x14ac:dyDescent="0.25">
      <c r="A950" s="2" t="s">
        <v>1382</v>
      </c>
      <c r="B950" s="2" t="s">
        <v>1383</v>
      </c>
      <c r="C950" s="3"/>
      <c r="D950" s="4">
        <v>0</v>
      </c>
      <c r="E950" s="4">
        <v>0</v>
      </c>
      <c r="F950" s="4">
        <v>0</v>
      </c>
      <c r="G950" s="4">
        <v>5.3</v>
      </c>
      <c r="H950" s="2" t="s">
        <v>2252</v>
      </c>
      <c r="I950" s="4">
        <v>2.65</v>
      </c>
      <c r="J950" s="2" t="b">
        <v>0</v>
      </c>
      <c r="K950" s="2" t="s">
        <v>4686</v>
      </c>
      <c r="L950" s="2" t="s">
        <v>27</v>
      </c>
      <c r="M950" s="2"/>
      <c r="N950" s="2" t="s">
        <v>4934</v>
      </c>
      <c r="O950" s="2"/>
      <c r="P950" s="2" t="s">
        <v>574</v>
      </c>
      <c r="Q950" s="2"/>
    </row>
    <row r="951" spans="1:17" x14ac:dyDescent="0.25">
      <c r="A951" s="2" t="s">
        <v>1366</v>
      </c>
      <c r="B951" s="2" t="s">
        <v>1367</v>
      </c>
      <c r="C951" s="3"/>
      <c r="D951" s="4">
        <v>0</v>
      </c>
      <c r="E951" s="4">
        <v>0</v>
      </c>
      <c r="F951" s="4">
        <v>0</v>
      </c>
      <c r="G951" s="4">
        <v>8.9</v>
      </c>
      <c r="H951" s="2" t="s">
        <v>2252</v>
      </c>
      <c r="I951" s="4">
        <v>4.45</v>
      </c>
      <c r="J951" s="2" t="b">
        <v>0</v>
      </c>
      <c r="K951" s="2" t="s">
        <v>4686</v>
      </c>
      <c r="L951" s="2" t="s">
        <v>27</v>
      </c>
      <c r="M951" s="2"/>
      <c r="N951" s="2" t="s">
        <v>4934</v>
      </c>
      <c r="O951" s="2"/>
      <c r="P951" s="2" t="s">
        <v>574</v>
      </c>
      <c r="Q951" s="2"/>
    </row>
    <row r="952" spans="1:17" x14ac:dyDescent="0.25">
      <c r="A952" s="2" t="s">
        <v>1346</v>
      </c>
      <c r="B952" s="2" t="s">
        <v>1347</v>
      </c>
      <c r="C952" s="3"/>
      <c r="D952" s="4">
        <v>0</v>
      </c>
      <c r="E952" s="4">
        <v>0</v>
      </c>
      <c r="F952" s="4">
        <v>0</v>
      </c>
      <c r="G952" s="4">
        <v>5.3</v>
      </c>
      <c r="H952" s="2" t="s">
        <v>2252</v>
      </c>
      <c r="I952" s="4">
        <v>2.65</v>
      </c>
      <c r="J952" s="2" t="b">
        <v>0</v>
      </c>
      <c r="K952" s="2" t="s">
        <v>4686</v>
      </c>
      <c r="L952" s="2" t="s">
        <v>27</v>
      </c>
      <c r="M952" s="2"/>
      <c r="N952" s="2" t="s">
        <v>4934</v>
      </c>
      <c r="O952" s="2"/>
      <c r="P952" s="2" t="s">
        <v>574</v>
      </c>
      <c r="Q952" s="2"/>
    </row>
    <row r="953" spans="1:17" x14ac:dyDescent="0.25">
      <c r="A953" s="2" t="s">
        <v>3613</v>
      </c>
      <c r="B953" s="2" t="s">
        <v>3614</v>
      </c>
      <c r="C953" s="3"/>
      <c r="D953" s="4">
        <v>0</v>
      </c>
      <c r="E953" s="4">
        <v>0</v>
      </c>
      <c r="F953" s="4">
        <v>0</v>
      </c>
      <c r="G953" s="4">
        <v>79.5</v>
      </c>
      <c r="H953" s="2" t="s">
        <v>2222</v>
      </c>
      <c r="I953" s="4">
        <v>34.506999999999998</v>
      </c>
      <c r="J953" s="2" t="b">
        <v>0</v>
      </c>
      <c r="K953" s="2" t="s">
        <v>4716</v>
      </c>
      <c r="L953" s="2" t="s">
        <v>10</v>
      </c>
      <c r="M953" s="2" t="s">
        <v>4725</v>
      </c>
      <c r="N953" s="2" t="s">
        <v>4718</v>
      </c>
      <c r="O953" s="2" t="s">
        <v>4719</v>
      </c>
      <c r="P953" s="2" t="s">
        <v>4688</v>
      </c>
      <c r="Q953" s="2"/>
    </row>
    <row r="954" spans="1:17" x14ac:dyDescent="0.25">
      <c r="A954" s="2" t="s">
        <v>3619</v>
      </c>
      <c r="B954" s="2" t="s">
        <v>3620</v>
      </c>
      <c r="C954" s="3"/>
      <c r="D954" s="4">
        <v>0</v>
      </c>
      <c r="E954" s="4">
        <v>0</v>
      </c>
      <c r="F954" s="4">
        <v>0</v>
      </c>
      <c r="G954" s="4">
        <v>21.7</v>
      </c>
      <c r="H954" s="2" t="s">
        <v>2222</v>
      </c>
      <c r="I954" s="4">
        <v>10.045999999999999</v>
      </c>
      <c r="J954" s="2" t="b">
        <v>0</v>
      </c>
      <c r="K954" s="2" t="s">
        <v>4716</v>
      </c>
      <c r="L954" s="2" t="s">
        <v>10</v>
      </c>
      <c r="M954" s="2" t="s">
        <v>4725</v>
      </c>
      <c r="N954" s="2" t="s">
        <v>4718</v>
      </c>
      <c r="O954" s="2" t="s">
        <v>4719</v>
      </c>
      <c r="P954" s="2" t="s">
        <v>4688</v>
      </c>
      <c r="Q954" s="2"/>
    </row>
    <row r="955" spans="1:17" x14ac:dyDescent="0.25">
      <c r="A955" s="2" t="s">
        <v>3936</v>
      </c>
      <c r="B955" s="2" t="s">
        <v>3937</v>
      </c>
      <c r="C955" s="3"/>
      <c r="D955" s="4">
        <v>0</v>
      </c>
      <c r="E955" s="4">
        <v>0</v>
      </c>
      <c r="F955" s="4">
        <v>0</v>
      </c>
      <c r="G955" s="4">
        <v>65.95</v>
      </c>
      <c r="H955" s="2" t="s">
        <v>2222</v>
      </c>
      <c r="I955" s="4">
        <v>24.44</v>
      </c>
      <c r="J955" s="2" t="b">
        <v>0</v>
      </c>
      <c r="K955" s="2" t="s">
        <v>4716</v>
      </c>
      <c r="L955" s="2" t="s">
        <v>10</v>
      </c>
      <c r="M955" s="2" t="s">
        <v>4732</v>
      </c>
      <c r="N955" s="2" t="s">
        <v>4718</v>
      </c>
      <c r="O955" s="2" t="s">
        <v>4719</v>
      </c>
      <c r="P955" s="2" t="s">
        <v>4688</v>
      </c>
      <c r="Q955" s="2"/>
    </row>
    <row r="956" spans="1:17" x14ac:dyDescent="0.25">
      <c r="A956" s="2" t="s">
        <v>4225</v>
      </c>
      <c r="B956" s="2" t="s">
        <v>4226</v>
      </c>
      <c r="C956" s="3"/>
      <c r="D956" s="4">
        <v>0</v>
      </c>
      <c r="E956" s="4">
        <v>0</v>
      </c>
      <c r="F956" s="4">
        <v>0</v>
      </c>
      <c r="G956" s="4">
        <v>29.05</v>
      </c>
      <c r="H956" s="2" t="s">
        <v>2222</v>
      </c>
      <c r="I956" s="4">
        <v>10.763</v>
      </c>
      <c r="J956" s="2" t="b">
        <v>0</v>
      </c>
      <c r="K956" s="2" t="s">
        <v>4716</v>
      </c>
      <c r="L956" s="2" t="s">
        <v>10</v>
      </c>
      <c r="M956" s="2" t="s">
        <v>4737</v>
      </c>
      <c r="N956" s="2" t="s">
        <v>4718</v>
      </c>
      <c r="O956" s="2" t="s">
        <v>4719</v>
      </c>
      <c r="P956" s="2" t="s">
        <v>4688</v>
      </c>
      <c r="Q956" s="2"/>
    </row>
    <row r="957" spans="1:17" x14ac:dyDescent="0.25">
      <c r="A957" s="2" t="s">
        <v>4223</v>
      </c>
      <c r="B957" s="2" t="s">
        <v>4224</v>
      </c>
      <c r="C957" s="3"/>
      <c r="D957" s="4">
        <v>0</v>
      </c>
      <c r="E957" s="4">
        <v>0</v>
      </c>
      <c r="F957" s="4">
        <v>0</v>
      </c>
      <c r="G957" s="4">
        <v>55.8</v>
      </c>
      <c r="H957" s="2" t="s">
        <v>2222</v>
      </c>
      <c r="I957" s="4">
        <v>20.68</v>
      </c>
      <c r="J957" s="2" t="b">
        <v>0</v>
      </c>
      <c r="K957" s="2" t="s">
        <v>4716</v>
      </c>
      <c r="L957" s="2" t="s">
        <v>10</v>
      </c>
      <c r="M957" s="2" t="s">
        <v>4737</v>
      </c>
      <c r="N957" s="2" t="s">
        <v>4718</v>
      </c>
      <c r="O957" s="2" t="s">
        <v>4719</v>
      </c>
      <c r="P957" s="2" t="s">
        <v>4688</v>
      </c>
      <c r="Q957" s="2"/>
    </row>
    <row r="958" spans="1:17" x14ac:dyDescent="0.25">
      <c r="A958" s="2" t="s">
        <v>4249</v>
      </c>
      <c r="B958" s="2" t="s">
        <v>4250</v>
      </c>
      <c r="C958" s="3"/>
      <c r="D958" s="4">
        <v>0</v>
      </c>
      <c r="E958" s="4">
        <v>0</v>
      </c>
      <c r="F958" s="4">
        <v>0</v>
      </c>
      <c r="G958" s="4">
        <v>148.94999999999999</v>
      </c>
      <c r="H958" s="2" t="s">
        <v>2222</v>
      </c>
      <c r="I958" s="4">
        <v>69</v>
      </c>
      <c r="J958" s="2" t="b">
        <v>0</v>
      </c>
      <c r="K958" s="2" t="s">
        <v>4716</v>
      </c>
      <c r="L958" s="2" t="s">
        <v>10</v>
      </c>
      <c r="M958" s="2" t="s">
        <v>4936</v>
      </c>
      <c r="N958" s="2" t="s">
        <v>4718</v>
      </c>
      <c r="O958" s="2" t="s">
        <v>4719</v>
      </c>
      <c r="P958" s="2" t="s">
        <v>4688</v>
      </c>
      <c r="Q958" s="2"/>
    </row>
    <row r="959" spans="1:17" x14ac:dyDescent="0.25">
      <c r="A959" s="2" t="s">
        <v>3815</v>
      </c>
      <c r="B959" s="2" t="s">
        <v>3816</v>
      </c>
      <c r="C959" s="3"/>
      <c r="D959" s="4">
        <v>0</v>
      </c>
      <c r="E959" s="4">
        <v>0</v>
      </c>
      <c r="F959" s="4">
        <v>0</v>
      </c>
      <c r="G959" s="4">
        <v>79.650000000000006</v>
      </c>
      <c r="H959" s="2" t="s">
        <v>2222</v>
      </c>
      <c r="I959" s="4">
        <v>36.9</v>
      </c>
      <c r="J959" s="2" t="b">
        <v>0</v>
      </c>
      <c r="K959" s="2" t="s">
        <v>4716</v>
      </c>
      <c r="L959" s="2" t="s">
        <v>10</v>
      </c>
      <c r="M959" s="2" t="s">
        <v>4727</v>
      </c>
      <c r="N959" s="2" t="s">
        <v>4718</v>
      </c>
      <c r="O959" s="2" t="s">
        <v>4719</v>
      </c>
      <c r="P959" s="2" t="s">
        <v>4688</v>
      </c>
      <c r="Q959" s="2"/>
    </row>
    <row r="960" spans="1:17" x14ac:dyDescent="0.25">
      <c r="A960" s="2" t="s">
        <v>4235</v>
      </c>
      <c r="B960" s="2" t="s">
        <v>4236</v>
      </c>
      <c r="C960" s="3"/>
      <c r="D960" s="4">
        <v>0</v>
      </c>
      <c r="E960" s="4">
        <v>0</v>
      </c>
      <c r="F960" s="4">
        <v>0</v>
      </c>
      <c r="G960" s="4">
        <v>63.5</v>
      </c>
      <c r="H960" s="2" t="s">
        <v>2222</v>
      </c>
      <c r="I960" s="4">
        <v>29.4</v>
      </c>
      <c r="J960" s="2" t="b">
        <v>0</v>
      </c>
      <c r="K960" s="2" t="s">
        <v>4716</v>
      </c>
      <c r="L960" s="2" t="s">
        <v>10</v>
      </c>
      <c r="M960" s="2" t="s">
        <v>4739</v>
      </c>
      <c r="N960" s="2" t="s">
        <v>4718</v>
      </c>
      <c r="O960" s="2" t="s">
        <v>4719</v>
      </c>
      <c r="P960" s="2" t="s">
        <v>4688</v>
      </c>
      <c r="Q960" s="2"/>
    </row>
    <row r="961" spans="1:17" x14ac:dyDescent="0.25">
      <c r="A961" s="2" t="s">
        <v>4247</v>
      </c>
      <c r="B961" s="2" t="s">
        <v>4248</v>
      </c>
      <c r="C961" s="3"/>
      <c r="D961" s="4">
        <v>0</v>
      </c>
      <c r="E961" s="4">
        <v>0</v>
      </c>
      <c r="F961" s="4">
        <v>0</v>
      </c>
      <c r="G961" s="4">
        <v>290</v>
      </c>
      <c r="H961" s="2" t="s">
        <v>2222</v>
      </c>
      <c r="I961" s="4">
        <v>145</v>
      </c>
      <c r="J961" s="2" t="b">
        <v>0</v>
      </c>
      <c r="K961" s="2" t="s">
        <v>4716</v>
      </c>
      <c r="L961" s="2" t="s">
        <v>10</v>
      </c>
      <c r="M961" s="2" t="s">
        <v>4936</v>
      </c>
      <c r="N961" s="2" t="s">
        <v>4718</v>
      </c>
      <c r="O961" s="2" t="s">
        <v>4719</v>
      </c>
      <c r="P961" s="2" t="s">
        <v>4688</v>
      </c>
      <c r="Q961" s="2"/>
    </row>
    <row r="962" spans="1:17" x14ac:dyDescent="0.25">
      <c r="A962" s="2" t="s">
        <v>1481</v>
      </c>
      <c r="B962" s="2" t="s">
        <v>1482</v>
      </c>
      <c r="C962" s="3"/>
      <c r="D962" s="4">
        <v>0</v>
      </c>
      <c r="E962" s="4">
        <v>0</v>
      </c>
      <c r="F962" s="4">
        <v>0</v>
      </c>
      <c r="G962" s="4">
        <v>18.7</v>
      </c>
      <c r="H962" s="2" t="s">
        <v>2222</v>
      </c>
      <c r="I962" s="4">
        <v>8.64</v>
      </c>
      <c r="J962" s="2" t="b">
        <v>1</v>
      </c>
      <c r="K962" s="2" t="s">
        <v>4709</v>
      </c>
      <c r="L962" s="2" t="s">
        <v>10</v>
      </c>
      <c r="M962" s="2" t="s">
        <v>4937</v>
      </c>
      <c r="N962" s="2" t="s">
        <v>4718</v>
      </c>
      <c r="O962" s="2" t="s">
        <v>4689</v>
      </c>
      <c r="P962" s="2" t="s">
        <v>4688</v>
      </c>
      <c r="Q962" s="2"/>
    </row>
    <row r="963" spans="1:17" ht="256.5" x14ac:dyDescent="0.25">
      <c r="A963" s="2" t="s">
        <v>939</v>
      </c>
      <c r="B963" s="2" t="s">
        <v>940</v>
      </c>
      <c r="C963" s="3" t="s">
        <v>6150</v>
      </c>
      <c r="D963" s="4">
        <v>0</v>
      </c>
      <c r="E963" s="4">
        <v>0</v>
      </c>
      <c r="F963" s="4">
        <v>0</v>
      </c>
      <c r="G963" s="4">
        <v>20.8</v>
      </c>
      <c r="H963" s="2" t="s">
        <v>2222</v>
      </c>
      <c r="I963" s="4">
        <v>9.6449999999999996</v>
      </c>
      <c r="J963" s="2" t="b">
        <v>1</v>
      </c>
      <c r="K963" s="2" t="s">
        <v>4716</v>
      </c>
      <c r="L963" s="2" t="s">
        <v>10</v>
      </c>
      <c r="M963" s="2"/>
      <c r="N963" s="2" t="s">
        <v>4913</v>
      </c>
      <c r="O963" s="2" t="s">
        <v>4719</v>
      </c>
      <c r="P963" s="2" t="s">
        <v>4688</v>
      </c>
      <c r="Q963" s="2" t="s">
        <v>5644</v>
      </c>
    </row>
    <row r="964" spans="1:17" ht="185.25" x14ac:dyDescent="0.25">
      <c r="A964" s="2" t="s">
        <v>834</v>
      </c>
      <c r="B964" s="2" t="s">
        <v>835</v>
      </c>
      <c r="C964" s="3" t="s">
        <v>4938</v>
      </c>
      <c r="D964" s="4">
        <v>0</v>
      </c>
      <c r="E964" s="4">
        <v>2</v>
      </c>
      <c r="F964" s="4">
        <v>2</v>
      </c>
      <c r="G964" s="4">
        <v>36.700000000000003</v>
      </c>
      <c r="H964" s="2" t="s">
        <v>2222</v>
      </c>
      <c r="I964" s="4">
        <v>18.335999999999999</v>
      </c>
      <c r="J964" s="2" t="b">
        <v>1</v>
      </c>
      <c r="K964" s="2" t="s">
        <v>4805</v>
      </c>
      <c r="L964" s="2" t="s">
        <v>10</v>
      </c>
      <c r="M964" s="2" t="s">
        <v>4806</v>
      </c>
      <c r="N964" s="2" t="s">
        <v>4806</v>
      </c>
      <c r="O964" s="2"/>
      <c r="P964" s="2" t="s">
        <v>4688</v>
      </c>
      <c r="Q964" s="2" t="s">
        <v>5840</v>
      </c>
    </row>
    <row r="965" spans="1:17" ht="228" x14ac:dyDescent="0.25">
      <c r="A965" s="2" t="s">
        <v>1875</v>
      </c>
      <c r="B965" s="2" t="s">
        <v>1876</v>
      </c>
      <c r="C965" s="3" t="s">
        <v>5450</v>
      </c>
      <c r="D965" s="4">
        <v>0</v>
      </c>
      <c r="E965" s="4">
        <v>9</v>
      </c>
      <c r="F965" s="4">
        <v>9</v>
      </c>
      <c r="G965" s="4">
        <v>39.950000000000003</v>
      </c>
      <c r="H965" s="2" t="s">
        <v>2222</v>
      </c>
      <c r="I965" s="4">
        <v>16.074000000000002</v>
      </c>
      <c r="J965" s="2" t="b">
        <v>1</v>
      </c>
      <c r="K965" s="2" t="s">
        <v>4716</v>
      </c>
      <c r="L965" s="2" t="s">
        <v>10</v>
      </c>
      <c r="M965" s="2" t="s">
        <v>4739</v>
      </c>
      <c r="N965" s="2" t="s">
        <v>4718</v>
      </c>
      <c r="O965" s="2" t="s">
        <v>4719</v>
      </c>
      <c r="P965" s="2" t="s">
        <v>4688</v>
      </c>
      <c r="Q965" s="2" t="s">
        <v>5608</v>
      </c>
    </row>
    <row r="966" spans="1:17" x14ac:dyDescent="0.25">
      <c r="A966" s="2" t="s">
        <v>4381</v>
      </c>
      <c r="B966" s="2" t="s">
        <v>4382</v>
      </c>
      <c r="C966" s="3"/>
      <c r="D966" s="4">
        <v>0</v>
      </c>
      <c r="E966" s="4">
        <v>0</v>
      </c>
      <c r="F966" s="4">
        <v>0</v>
      </c>
      <c r="G966" s="4">
        <v>69.099999999999994</v>
      </c>
      <c r="H966" s="2" t="s">
        <v>2230</v>
      </c>
      <c r="I966" s="4">
        <v>32</v>
      </c>
      <c r="J966" s="2" t="b">
        <v>0</v>
      </c>
      <c r="K966" s="2" t="s">
        <v>4716</v>
      </c>
      <c r="L966" s="2" t="s">
        <v>10</v>
      </c>
      <c r="M966" s="2" t="s">
        <v>4751</v>
      </c>
      <c r="N966" s="2" t="s">
        <v>4752</v>
      </c>
      <c r="O966" s="2" t="s">
        <v>4719</v>
      </c>
      <c r="P966" s="2" t="s">
        <v>4688</v>
      </c>
      <c r="Q966" s="2"/>
    </row>
    <row r="967" spans="1:17" x14ac:dyDescent="0.25">
      <c r="A967" s="2" t="s">
        <v>3346</v>
      </c>
      <c r="B967" s="2" t="s">
        <v>3347</v>
      </c>
      <c r="C967" s="3"/>
      <c r="D967" s="4">
        <v>0</v>
      </c>
      <c r="E967" s="4">
        <v>0</v>
      </c>
      <c r="F967" s="4">
        <v>0</v>
      </c>
      <c r="G967" s="4">
        <v>38.75</v>
      </c>
      <c r="H967" s="2" t="s">
        <v>2237</v>
      </c>
      <c r="I967" s="4">
        <v>17.579999999999998</v>
      </c>
      <c r="J967" s="2" t="b">
        <v>0</v>
      </c>
      <c r="K967" s="2" t="s">
        <v>4716</v>
      </c>
      <c r="L967" s="2" t="s">
        <v>10</v>
      </c>
      <c r="M967" s="2" t="s">
        <v>4859</v>
      </c>
      <c r="N967" s="2" t="s">
        <v>4743</v>
      </c>
      <c r="O967" s="2" t="s">
        <v>4719</v>
      </c>
      <c r="P967" s="2" t="s">
        <v>4688</v>
      </c>
      <c r="Q967" s="2"/>
    </row>
    <row r="968" spans="1:17" x14ac:dyDescent="0.25">
      <c r="A968" s="2" t="s">
        <v>606</v>
      </c>
      <c r="B968" s="2" t="s">
        <v>607</v>
      </c>
      <c r="C968" s="3"/>
      <c r="D968" s="4">
        <v>0</v>
      </c>
      <c r="E968" s="4">
        <v>0</v>
      </c>
      <c r="F968" s="4">
        <v>0</v>
      </c>
      <c r="G968" s="4">
        <v>82</v>
      </c>
      <c r="H968" s="2" t="s">
        <v>2253</v>
      </c>
      <c r="I968" s="4">
        <v>35</v>
      </c>
      <c r="J968" s="2" t="b">
        <v>1</v>
      </c>
      <c r="K968" s="2" t="s">
        <v>4686</v>
      </c>
      <c r="L968" s="2" t="s">
        <v>10</v>
      </c>
      <c r="M968" s="2"/>
      <c r="N968" s="2" t="s">
        <v>4690</v>
      </c>
      <c r="O968" s="2"/>
      <c r="P968" s="2" t="s">
        <v>4939</v>
      </c>
      <c r="Q968" s="2"/>
    </row>
    <row r="969" spans="1:17" x14ac:dyDescent="0.25">
      <c r="A969" s="2" t="s">
        <v>608</v>
      </c>
      <c r="B969" s="2" t="s">
        <v>609</v>
      </c>
      <c r="C969" s="3"/>
      <c r="D969" s="4">
        <v>0</v>
      </c>
      <c r="E969" s="4">
        <v>0</v>
      </c>
      <c r="F969" s="4">
        <v>0</v>
      </c>
      <c r="G969" s="4">
        <v>125</v>
      </c>
      <c r="H969" s="2" t="s">
        <v>2253</v>
      </c>
      <c r="I969" s="4">
        <v>58</v>
      </c>
      <c r="J969" s="2" t="b">
        <v>1</v>
      </c>
      <c r="K969" s="2" t="s">
        <v>4686</v>
      </c>
      <c r="L969" s="2" t="s">
        <v>10</v>
      </c>
      <c r="M969" s="2"/>
      <c r="N969" s="2" t="s">
        <v>4690</v>
      </c>
      <c r="O969" s="2"/>
      <c r="P969" s="2" t="s">
        <v>4940</v>
      </c>
      <c r="Q969" s="2"/>
    </row>
    <row r="970" spans="1:17" x14ac:dyDescent="0.25">
      <c r="A970" s="2" t="s">
        <v>614</v>
      </c>
      <c r="B970" s="2" t="s">
        <v>615</v>
      </c>
      <c r="C970" s="3"/>
      <c r="D970" s="4">
        <v>0</v>
      </c>
      <c r="E970" s="4">
        <v>0</v>
      </c>
      <c r="F970" s="4">
        <v>0</v>
      </c>
      <c r="G970" s="4">
        <v>96</v>
      </c>
      <c r="H970" s="2" t="s">
        <v>2253</v>
      </c>
      <c r="I970" s="4">
        <v>41</v>
      </c>
      <c r="J970" s="2" t="b">
        <v>1</v>
      </c>
      <c r="K970" s="2" t="s">
        <v>4686</v>
      </c>
      <c r="L970" s="2" t="s">
        <v>10</v>
      </c>
      <c r="M970" s="2"/>
      <c r="N970" s="2" t="s">
        <v>4690</v>
      </c>
      <c r="O970" s="2"/>
      <c r="P970" s="2" t="s">
        <v>4939</v>
      </c>
      <c r="Q970" s="2"/>
    </row>
    <row r="971" spans="1:17" x14ac:dyDescent="0.25">
      <c r="A971" s="2" t="s">
        <v>616</v>
      </c>
      <c r="B971" s="2" t="s">
        <v>617</v>
      </c>
      <c r="C971" s="3"/>
      <c r="D971" s="4">
        <v>0</v>
      </c>
      <c r="E971" s="4">
        <v>0</v>
      </c>
      <c r="F971" s="4">
        <v>0</v>
      </c>
      <c r="G971" s="4">
        <v>147</v>
      </c>
      <c r="H971" s="2" t="s">
        <v>2253</v>
      </c>
      <c r="I971" s="4">
        <v>74.95</v>
      </c>
      <c r="J971" s="2" t="b">
        <v>1</v>
      </c>
      <c r="K971" s="2" t="s">
        <v>4686</v>
      </c>
      <c r="L971" s="2" t="s">
        <v>10</v>
      </c>
      <c r="M971" s="2"/>
      <c r="N971" s="2" t="s">
        <v>4690</v>
      </c>
      <c r="O971" s="2"/>
      <c r="P971" s="2" t="s">
        <v>4940</v>
      </c>
      <c r="Q971" s="2"/>
    </row>
    <row r="972" spans="1:17" x14ac:dyDescent="0.25">
      <c r="A972" s="2" t="s">
        <v>3522</v>
      </c>
      <c r="B972" s="2" t="s">
        <v>3523</v>
      </c>
      <c r="C972" s="3"/>
      <c r="D972" s="4">
        <v>0</v>
      </c>
      <c r="E972" s="4">
        <v>0</v>
      </c>
      <c r="F972" s="4">
        <v>0</v>
      </c>
      <c r="G972" s="4">
        <v>43</v>
      </c>
      <c r="H972" s="2" t="s">
        <v>2253</v>
      </c>
      <c r="I972" s="4">
        <v>20</v>
      </c>
      <c r="J972" s="2" t="b">
        <v>0</v>
      </c>
      <c r="K972" s="2" t="s">
        <v>4686</v>
      </c>
      <c r="L972" s="2" t="s">
        <v>10</v>
      </c>
      <c r="M972" s="2"/>
      <c r="N972" s="2" t="s">
        <v>4690</v>
      </c>
      <c r="O972" s="2"/>
      <c r="P972" s="2"/>
      <c r="Q972" s="2"/>
    </row>
    <row r="973" spans="1:17" x14ac:dyDescent="0.25">
      <c r="A973" s="2" t="s">
        <v>3526</v>
      </c>
      <c r="B973" s="2" t="s">
        <v>3527</v>
      </c>
      <c r="C973" s="3"/>
      <c r="D973" s="4">
        <v>0</v>
      </c>
      <c r="E973" s="4">
        <v>0</v>
      </c>
      <c r="F973" s="4">
        <v>0</v>
      </c>
      <c r="G973" s="4">
        <v>43</v>
      </c>
      <c r="H973" s="2" t="s">
        <v>2253</v>
      </c>
      <c r="I973" s="4">
        <v>20</v>
      </c>
      <c r="J973" s="2" t="b">
        <v>0</v>
      </c>
      <c r="K973" s="2" t="s">
        <v>4686</v>
      </c>
      <c r="L973" s="2" t="s">
        <v>10</v>
      </c>
      <c r="M973" s="2"/>
      <c r="N973" s="2" t="s">
        <v>4690</v>
      </c>
      <c r="O973" s="2"/>
      <c r="P973" s="2"/>
      <c r="Q973" s="2"/>
    </row>
    <row r="974" spans="1:17" x14ac:dyDescent="0.25">
      <c r="A974" s="2" t="s">
        <v>3520</v>
      </c>
      <c r="B974" s="2" t="s">
        <v>3521</v>
      </c>
      <c r="C974" s="3"/>
      <c r="D974" s="4">
        <v>0</v>
      </c>
      <c r="E974" s="4">
        <v>0</v>
      </c>
      <c r="F974" s="4">
        <v>0</v>
      </c>
      <c r="G974" s="4">
        <v>43</v>
      </c>
      <c r="H974" s="2" t="s">
        <v>2253</v>
      </c>
      <c r="I974" s="4">
        <v>20</v>
      </c>
      <c r="J974" s="2" t="b">
        <v>0</v>
      </c>
      <c r="K974" s="2" t="s">
        <v>4686</v>
      </c>
      <c r="L974" s="2" t="s">
        <v>10</v>
      </c>
      <c r="M974" s="2"/>
      <c r="N974" s="2" t="s">
        <v>4690</v>
      </c>
      <c r="O974" s="2"/>
      <c r="P974" s="2"/>
      <c r="Q974" s="2"/>
    </row>
    <row r="975" spans="1:17" x14ac:dyDescent="0.25">
      <c r="A975" s="2" t="s">
        <v>3528</v>
      </c>
      <c r="B975" s="2" t="s">
        <v>3529</v>
      </c>
      <c r="C975" s="3"/>
      <c r="D975" s="4">
        <v>0</v>
      </c>
      <c r="E975" s="4">
        <v>0</v>
      </c>
      <c r="F975" s="4">
        <v>0</v>
      </c>
      <c r="G975" s="4">
        <v>43</v>
      </c>
      <c r="H975" s="2" t="s">
        <v>2253</v>
      </c>
      <c r="I975" s="4">
        <v>20</v>
      </c>
      <c r="J975" s="2" t="b">
        <v>0</v>
      </c>
      <c r="K975" s="2" t="s">
        <v>4686</v>
      </c>
      <c r="L975" s="2" t="s">
        <v>10</v>
      </c>
      <c r="M975" s="2"/>
      <c r="N975" s="2" t="s">
        <v>4690</v>
      </c>
      <c r="O975" s="2"/>
      <c r="P975" s="2"/>
      <c r="Q975" s="2"/>
    </row>
    <row r="976" spans="1:17" x14ac:dyDescent="0.25">
      <c r="A976" s="2" t="s">
        <v>3524</v>
      </c>
      <c r="B976" s="2" t="s">
        <v>3525</v>
      </c>
      <c r="C976" s="3"/>
      <c r="D976" s="4">
        <v>0</v>
      </c>
      <c r="E976" s="4">
        <v>0</v>
      </c>
      <c r="F976" s="4">
        <v>0</v>
      </c>
      <c r="G976" s="4">
        <v>43</v>
      </c>
      <c r="H976" s="2" t="s">
        <v>2253</v>
      </c>
      <c r="I976" s="4">
        <v>20</v>
      </c>
      <c r="J976" s="2" t="b">
        <v>0</v>
      </c>
      <c r="K976" s="2" t="s">
        <v>4686</v>
      </c>
      <c r="L976" s="2" t="s">
        <v>10</v>
      </c>
      <c r="M976" s="2"/>
      <c r="N976" s="2" t="s">
        <v>4690</v>
      </c>
      <c r="O976" s="2"/>
      <c r="P976" s="2"/>
      <c r="Q976" s="2"/>
    </row>
    <row r="977" spans="1:17" x14ac:dyDescent="0.25">
      <c r="A977" s="2" t="s">
        <v>2329</v>
      </c>
      <c r="B977" s="2" t="s">
        <v>2330</v>
      </c>
      <c r="C977" s="3"/>
      <c r="D977" s="4">
        <v>0</v>
      </c>
      <c r="E977" s="4">
        <v>0</v>
      </c>
      <c r="F977" s="4">
        <v>0</v>
      </c>
      <c r="G977" s="4">
        <v>18.600000000000001</v>
      </c>
      <c r="H977" s="2" t="s">
        <v>2328</v>
      </c>
      <c r="I977" s="4">
        <v>8.6</v>
      </c>
      <c r="J977" s="2" t="b">
        <v>0</v>
      </c>
      <c r="K977" s="2" t="s">
        <v>4709</v>
      </c>
      <c r="L977" s="2" t="s">
        <v>10</v>
      </c>
      <c r="M977" s="2" t="s">
        <v>4910</v>
      </c>
      <c r="N977" s="2" t="s">
        <v>4710</v>
      </c>
      <c r="O977" s="2" t="s">
        <v>4689</v>
      </c>
      <c r="P977" s="2" t="s">
        <v>4688</v>
      </c>
      <c r="Q977" s="2"/>
    </row>
    <row r="978" spans="1:17" x14ac:dyDescent="0.25">
      <c r="A978" s="2" t="s">
        <v>2824</v>
      </c>
      <c r="B978" s="2" t="s">
        <v>2825</v>
      </c>
      <c r="C978" s="3"/>
      <c r="D978" s="4">
        <v>0</v>
      </c>
      <c r="E978" s="4">
        <v>0</v>
      </c>
      <c r="F978" s="4">
        <v>0</v>
      </c>
      <c r="G978" s="4">
        <v>1.4</v>
      </c>
      <c r="H978" s="2"/>
      <c r="I978" s="4">
        <v>0</v>
      </c>
      <c r="J978" s="2" t="b">
        <v>0</v>
      </c>
      <c r="K978" s="2" t="s">
        <v>4691</v>
      </c>
      <c r="L978" s="2" t="s">
        <v>10</v>
      </c>
      <c r="M978" s="2"/>
      <c r="N978" s="2" t="s">
        <v>4855</v>
      </c>
      <c r="O978" s="2"/>
      <c r="P978" s="2"/>
      <c r="Q978" s="2"/>
    </row>
    <row r="979" spans="1:17" x14ac:dyDescent="0.25">
      <c r="A979" s="2" t="s">
        <v>2314</v>
      </c>
      <c r="B979" s="2" t="s">
        <v>2315</v>
      </c>
      <c r="C979" s="3"/>
      <c r="D979" s="4">
        <v>0</v>
      </c>
      <c r="E979" s="4">
        <v>0</v>
      </c>
      <c r="F979" s="4">
        <v>0</v>
      </c>
      <c r="G979" s="4">
        <v>2.8</v>
      </c>
      <c r="H979" s="2"/>
      <c r="I979" s="4">
        <v>0</v>
      </c>
      <c r="J979" s="2" t="b">
        <v>0</v>
      </c>
      <c r="K979" s="2" t="s">
        <v>4691</v>
      </c>
      <c r="L979" s="2" t="s">
        <v>10</v>
      </c>
      <c r="M979" s="2"/>
      <c r="N979" s="2" t="s">
        <v>4855</v>
      </c>
      <c r="O979" s="2"/>
      <c r="P979" s="2"/>
      <c r="Q979" s="2"/>
    </row>
    <row r="980" spans="1:17" x14ac:dyDescent="0.25">
      <c r="A980" s="2" t="s">
        <v>2822</v>
      </c>
      <c r="B980" s="2" t="s">
        <v>2823</v>
      </c>
      <c r="C980" s="3"/>
      <c r="D980" s="4">
        <v>0</v>
      </c>
      <c r="E980" s="4">
        <v>0</v>
      </c>
      <c r="F980" s="4">
        <v>0</v>
      </c>
      <c r="G980" s="4">
        <v>1.3</v>
      </c>
      <c r="H980" s="2"/>
      <c r="I980" s="4">
        <v>0</v>
      </c>
      <c r="J980" s="2" t="b">
        <v>0</v>
      </c>
      <c r="K980" s="2" t="s">
        <v>4691</v>
      </c>
      <c r="L980" s="2" t="s">
        <v>10</v>
      </c>
      <c r="M980" s="2"/>
      <c r="N980" s="2" t="s">
        <v>4855</v>
      </c>
      <c r="O980" s="2"/>
      <c r="P980" s="2"/>
      <c r="Q980" s="2"/>
    </row>
    <row r="981" spans="1:17" x14ac:dyDescent="0.25">
      <c r="A981" s="2" t="s">
        <v>2826</v>
      </c>
      <c r="B981" s="2" t="s">
        <v>2827</v>
      </c>
      <c r="C981" s="3"/>
      <c r="D981" s="4">
        <v>0</v>
      </c>
      <c r="E981" s="4">
        <v>0</v>
      </c>
      <c r="F981" s="4">
        <v>0</v>
      </c>
      <c r="G981" s="4">
        <v>1.8</v>
      </c>
      <c r="H981" s="2"/>
      <c r="I981" s="4">
        <v>0</v>
      </c>
      <c r="J981" s="2" t="b">
        <v>0</v>
      </c>
      <c r="K981" s="2" t="s">
        <v>4691</v>
      </c>
      <c r="L981" s="2" t="s">
        <v>10</v>
      </c>
      <c r="M981" s="2"/>
      <c r="N981" s="2" t="s">
        <v>4855</v>
      </c>
      <c r="O981" s="2"/>
      <c r="P981" s="2"/>
      <c r="Q981" s="2"/>
    </row>
    <row r="982" spans="1:17" x14ac:dyDescent="0.25">
      <c r="A982" s="2" t="s">
        <v>4245</v>
      </c>
      <c r="B982" s="2" t="s">
        <v>4246</v>
      </c>
      <c r="C982" s="3"/>
      <c r="D982" s="4">
        <v>0</v>
      </c>
      <c r="E982" s="4">
        <v>0</v>
      </c>
      <c r="F982" s="4">
        <v>0</v>
      </c>
      <c r="G982" s="4">
        <v>41.65</v>
      </c>
      <c r="H982" s="2" t="s">
        <v>2311</v>
      </c>
      <c r="I982" s="4">
        <v>18.78</v>
      </c>
      <c r="J982" s="2" t="b">
        <v>0</v>
      </c>
      <c r="K982" s="2" t="s">
        <v>4716</v>
      </c>
      <c r="L982" s="2" t="s">
        <v>10</v>
      </c>
      <c r="M982" s="2" t="s">
        <v>4936</v>
      </c>
      <c r="N982" s="2" t="s">
        <v>4718</v>
      </c>
      <c r="O982" s="2" t="s">
        <v>4719</v>
      </c>
      <c r="P982" s="2" t="s">
        <v>4688</v>
      </c>
      <c r="Q982" s="2"/>
    </row>
    <row r="983" spans="1:17" x14ac:dyDescent="0.25">
      <c r="A983" s="2" t="s">
        <v>3970</v>
      </c>
      <c r="B983" s="2" t="s">
        <v>3971</v>
      </c>
      <c r="C983" s="3"/>
      <c r="D983" s="4">
        <v>0</v>
      </c>
      <c r="E983" s="4">
        <v>0</v>
      </c>
      <c r="F983" s="4">
        <v>0</v>
      </c>
      <c r="G983" s="4">
        <v>38.950000000000003</v>
      </c>
      <c r="H983" s="2" t="s">
        <v>2311</v>
      </c>
      <c r="I983" s="4">
        <v>18.03</v>
      </c>
      <c r="J983" s="2" t="b">
        <v>0</v>
      </c>
      <c r="K983" s="2" t="s">
        <v>4716</v>
      </c>
      <c r="L983" s="2" t="s">
        <v>10</v>
      </c>
      <c r="M983" s="2" t="s">
        <v>4733</v>
      </c>
      <c r="N983" s="2" t="s">
        <v>4718</v>
      </c>
      <c r="O983" s="2" t="s">
        <v>4719</v>
      </c>
      <c r="P983" s="2" t="s">
        <v>4688</v>
      </c>
      <c r="Q983" s="2"/>
    </row>
    <row r="984" spans="1:17" x14ac:dyDescent="0.25">
      <c r="A984" s="2" t="s">
        <v>2467</v>
      </c>
      <c r="B984" s="2" t="s">
        <v>2468</v>
      </c>
      <c r="C984" s="3"/>
      <c r="D984" s="4">
        <v>0</v>
      </c>
      <c r="E984" s="4">
        <v>0</v>
      </c>
      <c r="F984" s="4">
        <v>0</v>
      </c>
      <c r="G984" s="4">
        <v>39.65</v>
      </c>
      <c r="H984" s="2" t="s">
        <v>2323</v>
      </c>
      <c r="I984" s="4">
        <v>18.347999999999999</v>
      </c>
      <c r="J984" s="2" t="b">
        <v>0</v>
      </c>
      <c r="K984" s="2" t="s">
        <v>4716</v>
      </c>
      <c r="L984" s="2" t="s">
        <v>10</v>
      </c>
      <c r="M984" s="2" t="s">
        <v>4902</v>
      </c>
      <c r="N984" s="2" t="s">
        <v>4762</v>
      </c>
      <c r="O984" s="2" t="s">
        <v>4719</v>
      </c>
      <c r="P984" s="2" t="s">
        <v>4688</v>
      </c>
      <c r="Q984" s="2"/>
    </row>
    <row r="985" spans="1:17" x14ac:dyDescent="0.25">
      <c r="A985" s="2" t="s">
        <v>2469</v>
      </c>
      <c r="B985" s="2" t="s">
        <v>2470</v>
      </c>
      <c r="C985" s="3"/>
      <c r="D985" s="4">
        <v>0</v>
      </c>
      <c r="E985" s="4">
        <v>0</v>
      </c>
      <c r="F985" s="4">
        <v>0</v>
      </c>
      <c r="G985" s="4">
        <v>82.05</v>
      </c>
      <c r="H985" s="2" t="s">
        <v>2323</v>
      </c>
      <c r="I985" s="4">
        <v>38</v>
      </c>
      <c r="J985" s="2" t="b">
        <v>0</v>
      </c>
      <c r="K985" s="2" t="s">
        <v>4716</v>
      </c>
      <c r="L985" s="2" t="s">
        <v>10</v>
      </c>
      <c r="M985" s="2" t="s">
        <v>4902</v>
      </c>
      <c r="N985" s="2" t="s">
        <v>4762</v>
      </c>
      <c r="O985" s="2" t="s">
        <v>4719</v>
      </c>
      <c r="P985" s="2" t="s">
        <v>4688</v>
      </c>
      <c r="Q985" s="2"/>
    </row>
    <row r="986" spans="1:17" x14ac:dyDescent="0.25">
      <c r="A986" s="2" t="s">
        <v>4164</v>
      </c>
      <c r="B986" s="2" t="s">
        <v>4165</v>
      </c>
      <c r="C986" s="3"/>
      <c r="D986" s="4">
        <v>0</v>
      </c>
      <c r="E986" s="4">
        <v>0</v>
      </c>
      <c r="F986" s="4">
        <v>0</v>
      </c>
      <c r="G986" s="4">
        <v>34.5</v>
      </c>
      <c r="H986" s="2" t="s">
        <v>2323</v>
      </c>
      <c r="I986" s="4">
        <v>16.45</v>
      </c>
      <c r="J986" s="2" t="b">
        <v>0</v>
      </c>
      <c r="K986" s="2" t="s">
        <v>4716</v>
      </c>
      <c r="L986" s="2" t="s">
        <v>10</v>
      </c>
      <c r="M986" s="2" t="s">
        <v>4801</v>
      </c>
      <c r="N986" s="2" t="s">
        <v>4762</v>
      </c>
      <c r="O986" s="2" t="s">
        <v>4719</v>
      </c>
      <c r="P986" s="2" t="s">
        <v>4688</v>
      </c>
      <c r="Q986" s="2"/>
    </row>
    <row r="987" spans="1:17" x14ac:dyDescent="0.25">
      <c r="A987" s="2" t="s">
        <v>3450</v>
      </c>
      <c r="B987" s="2" t="s">
        <v>3451</v>
      </c>
      <c r="C987" s="3"/>
      <c r="D987" s="4">
        <v>0</v>
      </c>
      <c r="E987" s="4">
        <v>0</v>
      </c>
      <c r="F987" s="4">
        <v>0</v>
      </c>
      <c r="G987" s="4">
        <v>24.3</v>
      </c>
      <c r="H987" s="2" t="s">
        <v>2323</v>
      </c>
      <c r="I987" s="4">
        <v>11.25</v>
      </c>
      <c r="J987" s="2" t="b">
        <v>0</v>
      </c>
      <c r="K987" s="2" t="s">
        <v>4709</v>
      </c>
      <c r="L987" s="2" t="s">
        <v>10</v>
      </c>
      <c r="M987" s="2" t="s">
        <v>4778</v>
      </c>
      <c r="N987" s="2" t="s">
        <v>4762</v>
      </c>
      <c r="O987" s="2" t="s">
        <v>4689</v>
      </c>
      <c r="P987" s="2" t="s">
        <v>4688</v>
      </c>
      <c r="Q987" s="2"/>
    </row>
    <row r="988" spans="1:17" x14ac:dyDescent="0.25">
      <c r="A988" s="2" t="s">
        <v>3982</v>
      </c>
      <c r="B988" s="2" t="s">
        <v>3983</v>
      </c>
      <c r="C988" s="3"/>
      <c r="D988" s="4">
        <v>0</v>
      </c>
      <c r="E988" s="4">
        <v>0</v>
      </c>
      <c r="F988" s="4">
        <v>0</v>
      </c>
      <c r="G988" s="4">
        <v>99.35</v>
      </c>
      <c r="H988" s="2" t="s">
        <v>2323</v>
      </c>
      <c r="I988" s="4">
        <v>46</v>
      </c>
      <c r="J988" s="2" t="b">
        <v>0</v>
      </c>
      <c r="K988" s="2" t="s">
        <v>4716</v>
      </c>
      <c r="L988" s="2" t="s">
        <v>10</v>
      </c>
      <c r="M988" s="2" t="s">
        <v>4796</v>
      </c>
      <c r="N988" s="2" t="s">
        <v>4762</v>
      </c>
      <c r="O988" s="2" t="s">
        <v>4719</v>
      </c>
      <c r="P988" s="2" t="s">
        <v>4688</v>
      </c>
      <c r="Q988" s="2"/>
    </row>
    <row r="989" spans="1:17" x14ac:dyDescent="0.25">
      <c r="A989" s="2" t="s">
        <v>2589</v>
      </c>
      <c r="B989" s="2" t="s">
        <v>2590</v>
      </c>
      <c r="C989" s="3"/>
      <c r="D989" s="4">
        <v>0</v>
      </c>
      <c r="E989" s="4">
        <v>0</v>
      </c>
      <c r="F989" s="4">
        <v>0</v>
      </c>
      <c r="G989" s="4">
        <v>15.7</v>
      </c>
      <c r="H989" s="2" t="s">
        <v>2588</v>
      </c>
      <c r="I989" s="4">
        <v>7.25</v>
      </c>
      <c r="J989" s="2" t="b">
        <v>0</v>
      </c>
      <c r="K989" s="2" t="s">
        <v>2301</v>
      </c>
      <c r="L989" s="2" t="s">
        <v>10</v>
      </c>
      <c r="M989" s="2" t="s">
        <v>4748</v>
      </c>
      <c r="N989" s="2" t="s">
        <v>4743</v>
      </c>
      <c r="O989" s="2" t="s">
        <v>4719</v>
      </c>
      <c r="P989" s="2"/>
      <c r="Q989" s="2"/>
    </row>
    <row r="990" spans="1:17" x14ac:dyDescent="0.25">
      <c r="A990" s="2" t="s">
        <v>4207</v>
      </c>
      <c r="B990" s="2" t="s">
        <v>4208</v>
      </c>
      <c r="C990" s="3"/>
      <c r="D990" s="4">
        <v>0</v>
      </c>
      <c r="E990" s="4">
        <v>0</v>
      </c>
      <c r="F990" s="4">
        <v>0</v>
      </c>
      <c r="G990" s="4">
        <v>6.75</v>
      </c>
      <c r="H990" s="2" t="s">
        <v>2588</v>
      </c>
      <c r="I990" s="4">
        <v>3.05</v>
      </c>
      <c r="J990" s="2" t="b">
        <v>0</v>
      </c>
      <c r="K990" s="2" t="s">
        <v>4716</v>
      </c>
      <c r="L990" s="2" t="s">
        <v>10</v>
      </c>
      <c r="M990" s="2" t="s">
        <v>4742</v>
      </c>
      <c r="N990" s="2" t="s">
        <v>4743</v>
      </c>
      <c r="O990" s="2" t="s">
        <v>4719</v>
      </c>
      <c r="P990" s="2" t="s">
        <v>4688</v>
      </c>
      <c r="Q990" s="2"/>
    </row>
    <row r="991" spans="1:17" x14ac:dyDescent="0.25">
      <c r="A991" s="2" t="s">
        <v>4209</v>
      </c>
      <c r="B991" s="2" t="s">
        <v>4210</v>
      </c>
      <c r="C991" s="3"/>
      <c r="D991" s="4">
        <v>0</v>
      </c>
      <c r="E991" s="4">
        <v>0</v>
      </c>
      <c r="F991" s="4">
        <v>0</v>
      </c>
      <c r="G991" s="4">
        <v>8.1</v>
      </c>
      <c r="H991" s="2" t="s">
        <v>2588</v>
      </c>
      <c r="I991" s="4">
        <v>3.75</v>
      </c>
      <c r="J991" s="2" t="b">
        <v>0</v>
      </c>
      <c r="K991" s="2" t="s">
        <v>4716</v>
      </c>
      <c r="L991" s="2" t="s">
        <v>10</v>
      </c>
      <c r="M991" s="2" t="s">
        <v>4742</v>
      </c>
      <c r="N991" s="2" t="s">
        <v>4743</v>
      </c>
      <c r="O991" s="2" t="s">
        <v>4719</v>
      </c>
      <c r="P991" s="2" t="s">
        <v>4688</v>
      </c>
      <c r="Q991" s="2"/>
    </row>
    <row r="992" spans="1:17" x14ac:dyDescent="0.25">
      <c r="A992" s="2" t="s">
        <v>4194</v>
      </c>
      <c r="B992" s="2" t="s">
        <v>4195</v>
      </c>
      <c r="C992" s="3"/>
      <c r="D992" s="4">
        <v>0</v>
      </c>
      <c r="E992" s="4">
        <v>0</v>
      </c>
      <c r="F992" s="4">
        <v>0</v>
      </c>
      <c r="G992" s="4">
        <v>10.4</v>
      </c>
      <c r="H992" s="2" t="s">
        <v>2588</v>
      </c>
      <c r="I992" s="4">
        <v>4.8</v>
      </c>
      <c r="J992" s="2" t="b">
        <v>0</v>
      </c>
      <c r="K992" s="2" t="s">
        <v>4716</v>
      </c>
      <c r="L992" s="2" t="s">
        <v>10</v>
      </c>
      <c r="M992" s="2" t="s">
        <v>4742</v>
      </c>
      <c r="N992" s="2" t="s">
        <v>4743</v>
      </c>
      <c r="O992" s="2" t="s">
        <v>4719</v>
      </c>
      <c r="P992" s="2" t="s">
        <v>4688</v>
      </c>
      <c r="Q992" s="2"/>
    </row>
    <row r="993" spans="1:17" ht="327.75" x14ac:dyDescent="0.25">
      <c r="A993" s="2" t="s">
        <v>1889</v>
      </c>
      <c r="B993" s="2" t="s">
        <v>1890</v>
      </c>
      <c r="C993" s="3" t="s">
        <v>5454</v>
      </c>
      <c r="D993" s="4">
        <v>0</v>
      </c>
      <c r="E993" s="4">
        <v>0</v>
      </c>
      <c r="F993" s="4">
        <v>0</v>
      </c>
      <c r="G993" s="4">
        <v>46.5</v>
      </c>
      <c r="H993" s="2" t="s">
        <v>953</v>
      </c>
      <c r="I993" s="4">
        <v>21.5</v>
      </c>
      <c r="J993" s="2" t="b">
        <v>1</v>
      </c>
      <c r="K993" s="2" t="s">
        <v>4716</v>
      </c>
      <c r="L993" s="2" t="s">
        <v>10</v>
      </c>
      <c r="M993" s="2" t="s">
        <v>4869</v>
      </c>
      <c r="N993" s="2" t="s">
        <v>4745</v>
      </c>
      <c r="O993" s="2" t="s">
        <v>4719</v>
      </c>
      <c r="P993" s="2" t="s">
        <v>2303</v>
      </c>
      <c r="Q993" s="2" t="s">
        <v>5810</v>
      </c>
    </row>
    <row r="994" spans="1:17" ht="270.75" x14ac:dyDescent="0.25">
      <c r="A994" s="2" t="s">
        <v>1079</v>
      </c>
      <c r="B994" s="2" t="s">
        <v>1080</v>
      </c>
      <c r="C994" s="3" t="s">
        <v>5296</v>
      </c>
      <c r="D994" s="4">
        <v>0</v>
      </c>
      <c r="E994" s="4">
        <v>3</v>
      </c>
      <c r="F994" s="4">
        <v>3</v>
      </c>
      <c r="G994" s="4">
        <v>50.8</v>
      </c>
      <c r="H994" s="2" t="s">
        <v>953</v>
      </c>
      <c r="I994" s="4">
        <v>23</v>
      </c>
      <c r="J994" s="2" t="b">
        <v>1</v>
      </c>
      <c r="K994" s="2" t="s">
        <v>4716</v>
      </c>
      <c r="L994" s="2" t="s">
        <v>10</v>
      </c>
      <c r="M994" s="2" t="s">
        <v>4941</v>
      </c>
      <c r="N994" s="2" t="s">
        <v>4745</v>
      </c>
      <c r="O994" s="2" t="s">
        <v>4719</v>
      </c>
      <c r="P994" s="2" t="s">
        <v>4688</v>
      </c>
      <c r="Q994" s="2" t="s">
        <v>5909</v>
      </c>
    </row>
    <row r="995" spans="1:17" ht="270.75" x14ac:dyDescent="0.25">
      <c r="A995" s="2" t="s">
        <v>1077</v>
      </c>
      <c r="B995" s="2" t="s">
        <v>1078</v>
      </c>
      <c r="C995" s="3" t="s">
        <v>5295</v>
      </c>
      <c r="D995" s="4">
        <v>0</v>
      </c>
      <c r="E995" s="4">
        <v>2</v>
      </c>
      <c r="F995" s="4">
        <v>2</v>
      </c>
      <c r="G995" s="4">
        <v>101.55</v>
      </c>
      <c r="H995" s="2" t="s">
        <v>953</v>
      </c>
      <c r="I995" s="4">
        <v>46.5</v>
      </c>
      <c r="J995" s="2" t="b">
        <v>1</v>
      </c>
      <c r="K995" s="2" t="s">
        <v>4716</v>
      </c>
      <c r="L995" s="2" t="s">
        <v>10</v>
      </c>
      <c r="M995" s="2" t="s">
        <v>4941</v>
      </c>
      <c r="N995" s="2" t="s">
        <v>4745</v>
      </c>
      <c r="O995" s="2" t="s">
        <v>4719</v>
      </c>
      <c r="P995" s="2" t="s">
        <v>4688</v>
      </c>
      <c r="Q995" s="2" t="s">
        <v>5909</v>
      </c>
    </row>
    <row r="996" spans="1:17" ht="213.75" x14ac:dyDescent="0.25">
      <c r="A996" s="2" t="s">
        <v>1727</v>
      </c>
      <c r="B996" s="2" t="s">
        <v>1728</v>
      </c>
      <c r="C996" s="3" t="s">
        <v>5423</v>
      </c>
      <c r="D996" s="4">
        <v>0</v>
      </c>
      <c r="E996" s="4">
        <v>4</v>
      </c>
      <c r="F996" s="4">
        <v>4</v>
      </c>
      <c r="G996" s="4">
        <v>47.7</v>
      </c>
      <c r="H996" s="2" t="s">
        <v>469</v>
      </c>
      <c r="I996" s="4">
        <v>23.848299999999998</v>
      </c>
      <c r="J996" s="2" t="b">
        <v>1</v>
      </c>
      <c r="K996" s="2" t="s">
        <v>4693</v>
      </c>
      <c r="L996" s="2" t="s">
        <v>10</v>
      </c>
      <c r="M996" s="2"/>
      <c r="N996" s="2" t="s">
        <v>4703</v>
      </c>
      <c r="O996" s="2"/>
      <c r="P996" s="2" t="s">
        <v>4696</v>
      </c>
      <c r="Q996" s="2" t="s">
        <v>5837</v>
      </c>
    </row>
    <row r="997" spans="1:17" x14ac:dyDescent="0.25">
      <c r="A997" s="2" t="s">
        <v>4073</v>
      </c>
      <c r="B997" s="2" t="s">
        <v>4074</v>
      </c>
      <c r="C997" s="3"/>
      <c r="D997" s="4">
        <v>0</v>
      </c>
      <c r="E997" s="4">
        <v>0</v>
      </c>
      <c r="F997" s="4">
        <v>0</v>
      </c>
      <c r="G997" s="4">
        <v>45.3</v>
      </c>
      <c r="H997" s="2" t="s">
        <v>469</v>
      </c>
      <c r="I997" s="4">
        <v>22.628299999999999</v>
      </c>
      <c r="J997" s="2" t="b">
        <v>0</v>
      </c>
      <c r="K997" s="2" t="s">
        <v>4693</v>
      </c>
      <c r="L997" s="2" t="s">
        <v>10</v>
      </c>
      <c r="M997" s="2"/>
      <c r="N997" s="2" t="s">
        <v>4703</v>
      </c>
      <c r="O997" s="2"/>
      <c r="P997" s="2" t="s">
        <v>4696</v>
      </c>
      <c r="Q997" s="2"/>
    </row>
    <row r="998" spans="1:17" ht="270.75" x14ac:dyDescent="0.25">
      <c r="A998" s="2" t="s">
        <v>1733</v>
      </c>
      <c r="B998" s="2" t="s">
        <v>1734</v>
      </c>
      <c r="C998" s="3" t="s">
        <v>5425</v>
      </c>
      <c r="D998" s="4">
        <v>0</v>
      </c>
      <c r="E998" s="4">
        <v>13</v>
      </c>
      <c r="F998" s="4">
        <v>13</v>
      </c>
      <c r="G998" s="4">
        <v>82.6</v>
      </c>
      <c r="H998" s="2" t="s">
        <v>469</v>
      </c>
      <c r="I998" s="4">
        <v>41.286000000000001</v>
      </c>
      <c r="J998" s="2" t="b">
        <v>1</v>
      </c>
      <c r="K998" s="2" t="s">
        <v>4693</v>
      </c>
      <c r="L998" s="2" t="s">
        <v>10</v>
      </c>
      <c r="M998" s="2"/>
      <c r="N998" s="2" t="s">
        <v>4703</v>
      </c>
      <c r="O998" s="2"/>
      <c r="P998" s="2" t="s">
        <v>4696</v>
      </c>
      <c r="Q998" s="2" t="s">
        <v>5838</v>
      </c>
    </row>
    <row r="999" spans="1:17" x14ac:dyDescent="0.25">
      <c r="A999" s="2" t="s">
        <v>4144</v>
      </c>
      <c r="B999" s="2" t="s">
        <v>4145</v>
      </c>
      <c r="C999" s="3"/>
      <c r="D999" s="4">
        <v>0</v>
      </c>
      <c r="E999" s="4">
        <v>0</v>
      </c>
      <c r="F999" s="4">
        <v>0</v>
      </c>
      <c r="G999" s="4">
        <v>18.55</v>
      </c>
      <c r="H999" s="2" t="s">
        <v>4143</v>
      </c>
      <c r="I999" s="4">
        <v>7.94</v>
      </c>
      <c r="J999" s="2" t="b">
        <v>0</v>
      </c>
      <c r="K999" s="2" t="s">
        <v>4709</v>
      </c>
      <c r="L999" s="2" t="s">
        <v>10</v>
      </c>
      <c r="M999" s="2" t="s">
        <v>4942</v>
      </c>
      <c r="N999" s="2" t="s">
        <v>4822</v>
      </c>
      <c r="O999" s="2" t="s">
        <v>4689</v>
      </c>
      <c r="P999" s="2" t="s">
        <v>4688</v>
      </c>
      <c r="Q999" s="2"/>
    </row>
    <row r="1000" spans="1:17" x14ac:dyDescent="0.25">
      <c r="A1000" s="2" t="s">
        <v>4146</v>
      </c>
      <c r="B1000" s="2" t="s">
        <v>4147</v>
      </c>
      <c r="C1000" s="3"/>
      <c r="D1000" s="4">
        <v>0</v>
      </c>
      <c r="E1000" s="4">
        <v>0</v>
      </c>
      <c r="F1000" s="4">
        <v>0</v>
      </c>
      <c r="G1000" s="4">
        <v>20.55</v>
      </c>
      <c r="H1000" s="2" t="s">
        <v>4143</v>
      </c>
      <c r="I1000" s="4">
        <v>8.8699999999999992</v>
      </c>
      <c r="J1000" s="2" t="b">
        <v>0</v>
      </c>
      <c r="K1000" s="2" t="s">
        <v>4716</v>
      </c>
      <c r="L1000" s="2" t="s">
        <v>10</v>
      </c>
      <c r="M1000" s="2" t="s">
        <v>4942</v>
      </c>
      <c r="N1000" s="2" t="s">
        <v>4822</v>
      </c>
      <c r="O1000" s="2" t="s">
        <v>4719</v>
      </c>
      <c r="P1000" s="2" t="s">
        <v>4688</v>
      </c>
      <c r="Q1000" s="2"/>
    </row>
    <row r="1001" spans="1:17" x14ac:dyDescent="0.25">
      <c r="A1001" s="2" t="s">
        <v>4017</v>
      </c>
      <c r="B1001" s="2" t="s">
        <v>4018</v>
      </c>
      <c r="C1001" s="3"/>
      <c r="D1001" s="4">
        <v>0</v>
      </c>
      <c r="E1001" s="4">
        <v>0</v>
      </c>
      <c r="F1001" s="4">
        <v>0</v>
      </c>
      <c r="G1001" s="4">
        <v>22.1</v>
      </c>
      <c r="H1001" s="2" t="s">
        <v>4019</v>
      </c>
      <c r="I1001" s="4">
        <v>9.58</v>
      </c>
      <c r="J1001" s="2" t="b">
        <v>0</v>
      </c>
      <c r="K1001" s="2" t="s">
        <v>4709</v>
      </c>
      <c r="L1001" s="2" t="s">
        <v>10</v>
      </c>
      <c r="M1001" s="2" t="s">
        <v>4824</v>
      </c>
      <c r="N1001" s="2" t="s">
        <v>4822</v>
      </c>
      <c r="O1001" s="2" t="s">
        <v>4689</v>
      </c>
      <c r="P1001" s="2" t="s">
        <v>4688</v>
      </c>
      <c r="Q1001" s="2"/>
    </row>
    <row r="1002" spans="1:17" x14ac:dyDescent="0.25">
      <c r="A1002" s="2" t="s">
        <v>4141</v>
      </c>
      <c r="B1002" s="2" t="s">
        <v>4142</v>
      </c>
      <c r="C1002" s="3"/>
      <c r="D1002" s="4">
        <v>0</v>
      </c>
      <c r="E1002" s="4">
        <v>0</v>
      </c>
      <c r="F1002" s="4">
        <v>0</v>
      </c>
      <c r="G1002" s="4">
        <v>31.6</v>
      </c>
      <c r="H1002" s="2" t="s">
        <v>4143</v>
      </c>
      <c r="I1002" s="4">
        <v>13.98</v>
      </c>
      <c r="J1002" s="2" t="b">
        <v>0</v>
      </c>
      <c r="K1002" s="2" t="s">
        <v>4716</v>
      </c>
      <c r="L1002" s="2" t="s">
        <v>10</v>
      </c>
      <c r="M1002" s="2" t="s">
        <v>4942</v>
      </c>
      <c r="N1002" s="2" t="s">
        <v>4822</v>
      </c>
      <c r="O1002" s="2" t="s">
        <v>4719</v>
      </c>
      <c r="P1002" s="2" t="s">
        <v>4688</v>
      </c>
      <c r="Q1002" s="2"/>
    </row>
    <row r="1003" spans="1:17" x14ac:dyDescent="0.25">
      <c r="A1003" s="2" t="s">
        <v>2093</v>
      </c>
      <c r="B1003" s="2" t="s">
        <v>2094</v>
      </c>
      <c r="C1003" s="3"/>
      <c r="D1003" s="4">
        <v>0</v>
      </c>
      <c r="E1003" s="4">
        <v>0</v>
      </c>
      <c r="F1003" s="4">
        <v>0</v>
      </c>
      <c r="G1003" s="4">
        <v>73.349999999999994</v>
      </c>
      <c r="H1003" s="2" t="s">
        <v>42</v>
      </c>
      <c r="I1003" s="4">
        <v>32.380000000000003</v>
      </c>
      <c r="J1003" s="2" t="b">
        <v>1</v>
      </c>
      <c r="K1003" s="2" t="s">
        <v>4693</v>
      </c>
      <c r="L1003" s="2" t="s">
        <v>10</v>
      </c>
      <c r="M1003" s="2"/>
      <c r="N1003" s="2" t="s">
        <v>4698</v>
      </c>
      <c r="O1003" s="2"/>
      <c r="P1003" s="2" t="s">
        <v>4696</v>
      </c>
      <c r="Q1003" s="2"/>
    </row>
    <row r="1004" spans="1:17" x14ac:dyDescent="0.25">
      <c r="A1004" s="2" t="s">
        <v>2166</v>
      </c>
      <c r="B1004" s="2" t="s">
        <v>2167</v>
      </c>
      <c r="C1004" s="3"/>
      <c r="D1004" s="4">
        <v>0</v>
      </c>
      <c r="E1004" s="4">
        <v>0</v>
      </c>
      <c r="F1004" s="4">
        <v>0</v>
      </c>
      <c r="G1004" s="4">
        <v>245</v>
      </c>
      <c r="H1004" s="2" t="s">
        <v>42</v>
      </c>
      <c r="I1004" s="4">
        <v>120.39</v>
      </c>
      <c r="J1004" s="2" t="b">
        <v>1</v>
      </c>
      <c r="K1004" s="2" t="s">
        <v>4693</v>
      </c>
      <c r="L1004" s="2" t="s">
        <v>10</v>
      </c>
      <c r="M1004" s="2"/>
      <c r="N1004" s="2" t="s">
        <v>4698</v>
      </c>
      <c r="O1004" s="2"/>
      <c r="P1004" s="2" t="s">
        <v>4696</v>
      </c>
      <c r="Q1004" s="2"/>
    </row>
    <row r="1005" spans="1:17" x14ac:dyDescent="0.25">
      <c r="A1005" s="2" t="s">
        <v>4651</v>
      </c>
      <c r="B1005" s="2" t="s">
        <v>4652</v>
      </c>
      <c r="C1005" s="3"/>
      <c r="D1005" s="4">
        <v>0</v>
      </c>
      <c r="E1005" s="4">
        <v>0</v>
      </c>
      <c r="F1005" s="4">
        <v>0</v>
      </c>
      <c r="G1005" s="4">
        <v>49</v>
      </c>
      <c r="H1005" s="2" t="s">
        <v>42</v>
      </c>
      <c r="I1005" s="4">
        <v>22.31</v>
      </c>
      <c r="J1005" s="2" t="b">
        <v>0</v>
      </c>
      <c r="K1005" s="2" t="s">
        <v>4693</v>
      </c>
      <c r="L1005" s="2" t="s">
        <v>10</v>
      </c>
      <c r="M1005" s="2"/>
      <c r="N1005" s="2" t="s">
        <v>4698</v>
      </c>
      <c r="O1005" s="2"/>
      <c r="P1005" s="2"/>
      <c r="Q1005" s="2"/>
    </row>
    <row r="1006" spans="1:17" x14ac:dyDescent="0.25">
      <c r="A1006" s="2" t="s">
        <v>4653</v>
      </c>
      <c r="B1006" s="2" t="s">
        <v>4654</v>
      </c>
      <c r="C1006" s="3"/>
      <c r="D1006" s="4">
        <v>0</v>
      </c>
      <c r="E1006" s="4">
        <v>0</v>
      </c>
      <c r="F1006" s="4">
        <v>0</v>
      </c>
      <c r="G1006" s="4">
        <v>85.4</v>
      </c>
      <c r="H1006" s="2" t="s">
        <v>42</v>
      </c>
      <c r="I1006" s="4">
        <v>42.6875</v>
      </c>
      <c r="J1006" s="2" t="b">
        <v>0</v>
      </c>
      <c r="K1006" s="2" t="s">
        <v>4693</v>
      </c>
      <c r="L1006" s="2" t="s">
        <v>10</v>
      </c>
      <c r="M1006" s="2"/>
      <c r="N1006" s="2" t="s">
        <v>4698</v>
      </c>
      <c r="O1006" s="2"/>
      <c r="P1006" s="2"/>
      <c r="Q1006" s="2"/>
    </row>
    <row r="1007" spans="1:17" x14ac:dyDescent="0.25">
      <c r="A1007" s="2" t="s">
        <v>4645</v>
      </c>
      <c r="B1007" s="2" t="s">
        <v>4646</v>
      </c>
      <c r="C1007" s="3"/>
      <c r="D1007" s="4">
        <v>0</v>
      </c>
      <c r="E1007" s="4">
        <v>0</v>
      </c>
      <c r="F1007" s="4">
        <v>0</v>
      </c>
      <c r="G1007" s="4">
        <v>52.6</v>
      </c>
      <c r="H1007" s="2" t="s">
        <v>42</v>
      </c>
      <c r="I1007" s="4">
        <v>26.287199999999999</v>
      </c>
      <c r="J1007" s="2" t="b">
        <v>0</v>
      </c>
      <c r="K1007" s="2" t="s">
        <v>4693</v>
      </c>
      <c r="L1007" s="2" t="s">
        <v>10</v>
      </c>
      <c r="M1007" s="2"/>
      <c r="N1007" s="2" t="s">
        <v>4698</v>
      </c>
      <c r="O1007" s="2"/>
      <c r="P1007" s="2"/>
      <c r="Q1007" s="2"/>
    </row>
    <row r="1008" spans="1:17" x14ac:dyDescent="0.25">
      <c r="A1008" s="2" t="s">
        <v>4639</v>
      </c>
      <c r="B1008" s="2" t="s">
        <v>4640</v>
      </c>
      <c r="C1008" s="3"/>
      <c r="D1008" s="4">
        <v>0</v>
      </c>
      <c r="E1008" s="4">
        <v>0</v>
      </c>
      <c r="F1008" s="4">
        <v>0</v>
      </c>
      <c r="G1008" s="4">
        <v>35.200000000000003</v>
      </c>
      <c r="H1008" s="2" t="s">
        <v>42</v>
      </c>
      <c r="I1008" s="4">
        <v>17.600000000000001</v>
      </c>
      <c r="J1008" s="2" t="b">
        <v>0</v>
      </c>
      <c r="K1008" s="2" t="s">
        <v>4693</v>
      </c>
      <c r="L1008" s="2" t="s">
        <v>10</v>
      </c>
      <c r="M1008" s="2"/>
      <c r="N1008" s="2" t="s">
        <v>4698</v>
      </c>
      <c r="O1008" s="2"/>
      <c r="P1008" s="2"/>
      <c r="Q1008" s="2"/>
    </row>
    <row r="1009" spans="1:17" x14ac:dyDescent="0.25">
      <c r="A1009" s="2" t="s">
        <v>4619</v>
      </c>
      <c r="B1009" s="2" t="s">
        <v>4620</v>
      </c>
      <c r="C1009" s="3"/>
      <c r="D1009" s="4">
        <v>0</v>
      </c>
      <c r="E1009" s="4">
        <v>0</v>
      </c>
      <c r="F1009" s="4">
        <v>0</v>
      </c>
      <c r="G1009" s="4">
        <v>65.400000000000006</v>
      </c>
      <c r="H1009" s="2" t="s">
        <v>42</v>
      </c>
      <c r="I1009" s="4">
        <v>32.693300000000001</v>
      </c>
      <c r="J1009" s="2" t="b">
        <v>0</v>
      </c>
      <c r="K1009" s="2" t="s">
        <v>4693</v>
      </c>
      <c r="L1009" s="2" t="s">
        <v>10</v>
      </c>
      <c r="M1009" s="2"/>
      <c r="N1009" s="2" t="s">
        <v>4698</v>
      </c>
      <c r="O1009" s="2"/>
      <c r="P1009" s="2"/>
      <c r="Q1009" s="2"/>
    </row>
    <row r="1010" spans="1:17" x14ac:dyDescent="0.25">
      <c r="A1010" s="2" t="s">
        <v>4615</v>
      </c>
      <c r="B1010" s="2" t="s">
        <v>4616</v>
      </c>
      <c r="C1010" s="3"/>
      <c r="D1010" s="4">
        <v>0</v>
      </c>
      <c r="E1010" s="4">
        <v>0</v>
      </c>
      <c r="F1010" s="4">
        <v>0</v>
      </c>
      <c r="G1010" s="4">
        <v>108</v>
      </c>
      <c r="H1010" s="2" t="s">
        <v>42</v>
      </c>
      <c r="I1010" s="4">
        <v>53.977400000000003</v>
      </c>
      <c r="J1010" s="2" t="b">
        <v>0</v>
      </c>
      <c r="K1010" s="2" t="s">
        <v>4693</v>
      </c>
      <c r="L1010" s="2" t="s">
        <v>10</v>
      </c>
      <c r="M1010" s="2"/>
      <c r="N1010" s="2" t="s">
        <v>4698</v>
      </c>
      <c r="O1010" s="2"/>
      <c r="P1010" s="2"/>
      <c r="Q1010" s="2"/>
    </row>
    <row r="1011" spans="1:17" x14ac:dyDescent="0.25">
      <c r="A1011" s="2" t="s">
        <v>482</v>
      </c>
      <c r="B1011" s="2" t="s">
        <v>483</v>
      </c>
      <c r="C1011" s="3"/>
      <c r="D1011" s="4">
        <v>0</v>
      </c>
      <c r="E1011" s="4">
        <v>0</v>
      </c>
      <c r="F1011" s="4">
        <v>0</v>
      </c>
      <c r="G1011" s="4">
        <v>43</v>
      </c>
      <c r="H1011" s="2" t="s">
        <v>42</v>
      </c>
      <c r="I1011" s="4">
        <v>21.21</v>
      </c>
      <c r="J1011" s="2" t="b">
        <v>1</v>
      </c>
      <c r="K1011" s="2" t="s">
        <v>4693</v>
      </c>
      <c r="L1011" s="2" t="s">
        <v>10</v>
      </c>
      <c r="M1011" s="2"/>
      <c r="N1011" s="2" t="s">
        <v>4698</v>
      </c>
      <c r="O1011" s="2"/>
      <c r="P1011" s="2" t="s">
        <v>4696</v>
      </c>
      <c r="Q1011" s="2"/>
    </row>
    <row r="1012" spans="1:17" x14ac:dyDescent="0.25">
      <c r="A1012" s="2" t="s">
        <v>480</v>
      </c>
      <c r="B1012" s="2" t="s">
        <v>481</v>
      </c>
      <c r="C1012" s="3"/>
      <c r="D1012" s="4">
        <v>0</v>
      </c>
      <c r="E1012" s="4">
        <v>0</v>
      </c>
      <c r="F1012" s="4">
        <v>0</v>
      </c>
      <c r="G1012" s="4">
        <v>57.55</v>
      </c>
      <c r="H1012" s="2" t="s">
        <v>42</v>
      </c>
      <c r="I1012" s="4">
        <v>27.35</v>
      </c>
      <c r="J1012" s="2" t="b">
        <v>1</v>
      </c>
      <c r="K1012" s="2" t="s">
        <v>4693</v>
      </c>
      <c r="L1012" s="2" t="s">
        <v>10</v>
      </c>
      <c r="M1012" s="2"/>
      <c r="N1012" s="2" t="s">
        <v>4698</v>
      </c>
      <c r="O1012" s="2"/>
      <c r="P1012" s="2" t="s">
        <v>4696</v>
      </c>
      <c r="Q1012" s="2"/>
    </row>
    <row r="1013" spans="1:17" x14ac:dyDescent="0.25">
      <c r="A1013" s="2" t="s">
        <v>2357</v>
      </c>
      <c r="B1013" s="2" t="s">
        <v>2358</v>
      </c>
      <c r="C1013" s="3"/>
      <c r="D1013" s="4">
        <v>0</v>
      </c>
      <c r="E1013" s="4">
        <v>0</v>
      </c>
      <c r="F1013" s="4">
        <v>0</v>
      </c>
      <c r="G1013" s="4">
        <v>17.05</v>
      </c>
      <c r="H1013" s="2" t="s">
        <v>42</v>
      </c>
      <c r="I1013" s="4">
        <v>8.5180000000000007</v>
      </c>
      <c r="J1013" s="2" t="b">
        <v>0</v>
      </c>
      <c r="K1013" s="2" t="s">
        <v>4693</v>
      </c>
      <c r="L1013" s="2" t="s">
        <v>10</v>
      </c>
      <c r="M1013" s="2"/>
      <c r="N1013" s="2" t="s">
        <v>4943</v>
      </c>
      <c r="O1013" s="2"/>
      <c r="P1013" s="2"/>
      <c r="Q1013" s="2"/>
    </row>
    <row r="1014" spans="1:17" x14ac:dyDescent="0.25">
      <c r="A1014" s="2" t="s">
        <v>2355</v>
      </c>
      <c r="B1014" s="2" t="s">
        <v>2356</v>
      </c>
      <c r="C1014" s="3"/>
      <c r="D1014" s="4">
        <v>0</v>
      </c>
      <c r="E1014" s="4">
        <v>0</v>
      </c>
      <c r="F1014" s="4">
        <v>0</v>
      </c>
      <c r="G1014" s="4">
        <v>17.05</v>
      </c>
      <c r="H1014" s="2" t="s">
        <v>42</v>
      </c>
      <c r="I1014" s="4">
        <v>8.5152000000000001</v>
      </c>
      <c r="J1014" s="2" t="b">
        <v>0</v>
      </c>
      <c r="K1014" s="2" t="s">
        <v>4693</v>
      </c>
      <c r="L1014" s="2" t="s">
        <v>10</v>
      </c>
      <c r="M1014" s="2"/>
      <c r="N1014" s="2" t="s">
        <v>4943</v>
      </c>
      <c r="O1014" s="2"/>
      <c r="P1014" s="2"/>
      <c r="Q1014" s="2"/>
    </row>
    <row r="1015" spans="1:17" x14ac:dyDescent="0.25">
      <c r="A1015" s="2" t="s">
        <v>866</v>
      </c>
      <c r="B1015" s="2" t="s">
        <v>867</v>
      </c>
      <c r="C1015" s="3"/>
      <c r="D1015" s="4">
        <v>0</v>
      </c>
      <c r="E1015" s="4">
        <v>0</v>
      </c>
      <c r="F1015" s="4">
        <v>0</v>
      </c>
      <c r="G1015" s="4">
        <v>56.5</v>
      </c>
      <c r="H1015" s="2" t="s">
        <v>42</v>
      </c>
      <c r="I1015" s="4">
        <v>28.21</v>
      </c>
      <c r="J1015" s="2" t="b">
        <v>1</v>
      </c>
      <c r="K1015" s="2" t="s">
        <v>4805</v>
      </c>
      <c r="L1015" s="2" t="s">
        <v>10</v>
      </c>
      <c r="M1015" s="2" t="s">
        <v>4806</v>
      </c>
      <c r="N1015" s="2" t="s">
        <v>4806</v>
      </c>
      <c r="O1015" s="2"/>
      <c r="P1015" s="2" t="s">
        <v>4688</v>
      </c>
      <c r="Q1015" s="2"/>
    </row>
    <row r="1016" spans="1:17" x14ac:dyDescent="0.25">
      <c r="A1016" s="2" t="s">
        <v>864</v>
      </c>
      <c r="B1016" s="2" t="s">
        <v>865</v>
      </c>
      <c r="C1016" s="3"/>
      <c r="D1016" s="4">
        <v>0</v>
      </c>
      <c r="E1016" s="4">
        <v>0</v>
      </c>
      <c r="F1016" s="4">
        <v>0</v>
      </c>
      <c r="G1016" s="4">
        <v>189.2</v>
      </c>
      <c r="H1016" s="2" t="s">
        <v>42</v>
      </c>
      <c r="I1016" s="4">
        <v>87.63</v>
      </c>
      <c r="J1016" s="2" t="b">
        <v>1</v>
      </c>
      <c r="K1016" s="2" t="s">
        <v>4805</v>
      </c>
      <c r="L1016" s="2" t="s">
        <v>10</v>
      </c>
      <c r="M1016" s="2" t="s">
        <v>4806</v>
      </c>
      <c r="N1016" s="2" t="s">
        <v>4806</v>
      </c>
      <c r="O1016" s="2"/>
      <c r="P1016" s="2" t="s">
        <v>4688</v>
      </c>
      <c r="Q1016" s="2"/>
    </row>
    <row r="1017" spans="1:17" x14ac:dyDescent="0.25">
      <c r="A1017" s="2" t="s">
        <v>2937</v>
      </c>
      <c r="B1017" s="2" t="s">
        <v>2938</v>
      </c>
      <c r="C1017" s="3"/>
      <c r="D1017" s="4">
        <v>0</v>
      </c>
      <c r="E1017" s="4">
        <v>0</v>
      </c>
      <c r="F1017" s="4">
        <v>0</v>
      </c>
      <c r="G1017" s="4">
        <v>7</v>
      </c>
      <c r="H1017" s="2" t="s">
        <v>2254</v>
      </c>
      <c r="I1017" s="4">
        <v>3.9</v>
      </c>
      <c r="J1017" s="2" t="b">
        <v>0</v>
      </c>
      <c r="K1017" s="2" t="s">
        <v>4686</v>
      </c>
      <c r="L1017" s="2" t="s">
        <v>27</v>
      </c>
      <c r="M1017" s="2"/>
      <c r="N1017" s="2"/>
      <c r="O1017" s="2"/>
      <c r="P1017" s="2"/>
      <c r="Q1017" s="2"/>
    </row>
    <row r="1018" spans="1:17" x14ac:dyDescent="0.25">
      <c r="A1018" s="2" t="s">
        <v>3516</v>
      </c>
      <c r="B1018" s="2" t="s">
        <v>3517</v>
      </c>
      <c r="C1018" s="3"/>
      <c r="D1018" s="4">
        <v>0</v>
      </c>
      <c r="E1018" s="4">
        <v>0</v>
      </c>
      <c r="F1018" s="4">
        <v>0</v>
      </c>
      <c r="G1018" s="4">
        <v>6.6</v>
      </c>
      <c r="H1018" s="2" t="s">
        <v>2254</v>
      </c>
      <c r="I1018" s="4">
        <v>3.67</v>
      </c>
      <c r="J1018" s="2" t="b">
        <v>0</v>
      </c>
      <c r="K1018" s="2" t="s">
        <v>4686</v>
      </c>
      <c r="L1018" s="2" t="s">
        <v>27</v>
      </c>
      <c r="M1018" s="2"/>
      <c r="N1018" s="2"/>
      <c r="O1018" s="2"/>
      <c r="P1018" s="2"/>
      <c r="Q1018" s="2"/>
    </row>
    <row r="1019" spans="1:17" x14ac:dyDescent="0.25">
      <c r="A1019" s="2" t="s">
        <v>3471</v>
      </c>
      <c r="B1019" s="2" t="s">
        <v>3472</v>
      </c>
      <c r="C1019" s="3"/>
      <c r="D1019" s="4">
        <v>0</v>
      </c>
      <c r="E1019" s="4">
        <v>0</v>
      </c>
      <c r="F1019" s="4">
        <v>0</v>
      </c>
      <c r="G1019" s="4">
        <v>6.6</v>
      </c>
      <c r="H1019" s="2" t="s">
        <v>2254</v>
      </c>
      <c r="I1019" s="4">
        <v>3.67</v>
      </c>
      <c r="J1019" s="2" t="b">
        <v>0</v>
      </c>
      <c r="K1019" s="2" t="s">
        <v>4686</v>
      </c>
      <c r="L1019" s="2" t="s">
        <v>27</v>
      </c>
      <c r="M1019" s="2"/>
      <c r="N1019" s="2"/>
      <c r="O1019" s="2"/>
      <c r="P1019" s="2"/>
      <c r="Q1019" s="2"/>
    </row>
    <row r="1020" spans="1:17" x14ac:dyDescent="0.25">
      <c r="A1020" s="2" t="s">
        <v>3518</v>
      </c>
      <c r="B1020" s="2" t="s">
        <v>3519</v>
      </c>
      <c r="C1020" s="3"/>
      <c r="D1020" s="4">
        <v>0</v>
      </c>
      <c r="E1020" s="4">
        <v>0</v>
      </c>
      <c r="F1020" s="4">
        <v>0</v>
      </c>
      <c r="G1020" s="4">
        <v>6.45</v>
      </c>
      <c r="H1020" s="2" t="s">
        <v>2254</v>
      </c>
      <c r="I1020" s="4">
        <v>3.58</v>
      </c>
      <c r="J1020" s="2" t="b">
        <v>0</v>
      </c>
      <c r="K1020" s="2" t="s">
        <v>4686</v>
      </c>
      <c r="L1020" s="2" t="s">
        <v>27</v>
      </c>
      <c r="M1020" s="2"/>
      <c r="N1020" s="2"/>
      <c r="O1020" s="2"/>
      <c r="P1020" s="2"/>
      <c r="Q1020" s="2"/>
    </row>
    <row r="1021" spans="1:17" x14ac:dyDescent="0.25">
      <c r="A1021" s="2" t="s">
        <v>4150</v>
      </c>
      <c r="B1021" s="2" t="s">
        <v>4151</v>
      </c>
      <c r="C1021" s="3"/>
      <c r="D1021" s="4">
        <v>0</v>
      </c>
      <c r="E1021" s="4">
        <v>0</v>
      </c>
      <c r="F1021" s="4">
        <v>0</v>
      </c>
      <c r="G1021" s="4">
        <v>6.85</v>
      </c>
      <c r="H1021" s="2" t="s">
        <v>2254</v>
      </c>
      <c r="I1021" s="4">
        <v>3.8</v>
      </c>
      <c r="J1021" s="2" t="b">
        <v>0</v>
      </c>
      <c r="K1021" s="2" t="s">
        <v>4686</v>
      </c>
      <c r="L1021" s="2" t="s">
        <v>27</v>
      </c>
      <c r="M1021" s="2"/>
      <c r="N1021" s="2"/>
      <c r="O1021" s="2"/>
      <c r="P1021" s="2"/>
      <c r="Q1021" s="2"/>
    </row>
    <row r="1022" spans="1:17" x14ac:dyDescent="0.25">
      <c r="A1022" s="2" t="s">
        <v>3465</v>
      </c>
      <c r="B1022" s="2" t="s">
        <v>3466</v>
      </c>
      <c r="C1022" s="3"/>
      <c r="D1022" s="4">
        <v>0</v>
      </c>
      <c r="E1022" s="4">
        <v>0</v>
      </c>
      <c r="F1022" s="4">
        <v>0</v>
      </c>
      <c r="G1022" s="4">
        <v>7.45</v>
      </c>
      <c r="H1022" s="2" t="s">
        <v>2254</v>
      </c>
      <c r="I1022" s="4">
        <v>4.1500000000000004</v>
      </c>
      <c r="J1022" s="2" t="b">
        <v>0</v>
      </c>
      <c r="K1022" s="2" t="s">
        <v>4686</v>
      </c>
      <c r="L1022" s="2" t="s">
        <v>27</v>
      </c>
      <c r="M1022" s="2"/>
      <c r="N1022" s="2"/>
      <c r="O1022" s="2"/>
      <c r="P1022" s="2"/>
      <c r="Q1022" s="2"/>
    </row>
    <row r="1023" spans="1:17" x14ac:dyDescent="0.25">
      <c r="A1023" s="2" t="s">
        <v>4258</v>
      </c>
      <c r="B1023" s="2" t="s">
        <v>4259</v>
      </c>
      <c r="C1023" s="3"/>
      <c r="D1023" s="4">
        <v>0</v>
      </c>
      <c r="E1023" s="4">
        <v>0</v>
      </c>
      <c r="F1023" s="4">
        <v>0</v>
      </c>
      <c r="G1023" s="4">
        <v>6.1</v>
      </c>
      <c r="H1023" s="2" t="s">
        <v>2254</v>
      </c>
      <c r="I1023" s="4">
        <v>3.37</v>
      </c>
      <c r="J1023" s="2" t="b">
        <v>0</v>
      </c>
      <c r="K1023" s="2" t="s">
        <v>4686</v>
      </c>
      <c r="L1023" s="2" t="s">
        <v>27</v>
      </c>
      <c r="M1023" s="2"/>
      <c r="N1023" s="2"/>
      <c r="O1023" s="2"/>
      <c r="P1023" s="2"/>
      <c r="Q1023" s="2"/>
    </row>
    <row r="1024" spans="1:17" x14ac:dyDescent="0.25">
      <c r="A1024" s="2" t="s">
        <v>3334</v>
      </c>
      <c r="B1024" s="2" t="s">
        <v>3335</v>
      </c>
      <c r="C1024" s="3"/>
      <c r="D1024" s="4">
        <v>0</v>
      </c>
      <c r="E1024" s="4">
        <v>0</v>
      </c>
      <c r="F1024" s="4">
        <v>0</v>
      </c>
      <c r="G1024" s="4">
        <v>6.65</v>
      </c>
      <c r="H1024" s="2" t="s">
        <v>2254</v>
      </c>
      <c r="I1024" s="4">
        <v>3.69</v>
      </c>
      <c r="J1024" s="2" t="b">
        <v>0</v>
      </c>
      <c r="K1024" s="2" t="s">
        <v>4686</v>
      </c>
      <c r="L1024" s="2" t="s">
        <v>27</v>
      </c>
      <c r="M1024" s="2"/>
      <c r="N1024" s="2"/>
      <c r="O1024" s="2"/>
      <c r="P1024" s="2"/>
      <c r="Q1024" s="2"/>
    </row>
    <row r="1025" spans="1:17" x14ac:dyDescent="0.25">
      <c r="A1025" s="2" t="s">
        <v>4264</v>
      </c>
      <c r="B1025" s="2" t="s">
        <v>4265</v>
      </c>
      <c r="C1025" s="3"/>
      <c r="D1025" s="4">
        <v>0</v>
      </c>
      <c r="E1025" s="4">
        <v>0</v>
      </c>
      <c r="F1025" s="4">
        <v>0</v>
      </c>
      <c r="G1025" s="4">
        <v>6.85</v>
      </c>
      <c r="H1025" s="2" t="s">
        <v>2254</v>
      </c>
      <c r="I1025" s="4">
        <v>3.8</v>
      </c>
      <c r="J1025" s="2" t="b">
        <v>0</v>
      </c>
      <c r="K1025" s="2" t="s">
        <v>4686</v>
      </c>
      <c r="L1025" s="2" t="s">
        <v>27</v>
      </c>
      <c r="M1025" s="2"/>
      <c r="N1025" s="2"/>
      <c r="O1025" s="2"/>
      <c r="P1025" s="2"/>
      <c r="Q1025" s="2"/>
    </row>
    <row r="1026" spans="1:17" ht="270.75" x14ac:dyDescent="0.25">
      <c r="A1026" s="2" t="s">
        <v>600</v>
      </c>
      <c r="B1026" s="2" t="s">
        <v>601</v>
      </c>
      <c r="C1026" s="3" t="s">
        <v>6146</v>
      </c>
      <c r="D1026" s="4">
        <v>0</v>
      </c>
      <c r="E1026" s="4">
        <v>3</v>
      </c>
      <c r="F1026" s="4">
        <v>3</v>
      </c>
      <c r="G1026" s="4">
        <v>4.6500000000000004</v>
      </c>
      <c r="H1026" s="2" t="s">
        <v>2254</v>
      </c>
      <c r="I1026" s="4">
        <v>2.56</v>
      </c>
      <c r="J1026" s="2" t="b">
        <v>1</v>
      </c>
      <c r="K1026" s="2" t="s">
        <v>4686</v>
      </c>
      <c r="L1026" s="2" t="s">
        <v>27</v>
      </c>
      <c r="M1026" s="2"/>
      <c r="N1026" s="2" t="s">
        <v>4944</v>
      </c>
      <c r="O1026" s="2"/>
      <c r="P1026" s="2" t="s">
        <v>4945</v>
      </c>
      <c r="Q1026" s="2" t="s">
        <v>5670</v>
      </c>
    </row>
    <row r="1027" spans="1:17" ht="270.75" x14ac:dyDescent="0.25">
      <c r="A1027" s="2" t="s">
        <v>1121</v>
      </c>
      <c r="B1027" s="2" t="s">
        <v>1122</v>
      </c>
      <c r="C1027" s="3" t="s">
        <v>6155</v>
      </c>
      <c r="D1027" s="4">
        <v>0</v>
      </c>
      <c r="E1027" s="4">
        <v>0</v>
      </c>
      <c r="F1027" s="4">
        <v>0</v>
      </c>
      <c r="G1027" s="4">
        <v>4.9000000000000004</v>
      </c>
      <c r="H1027" s="2" t="s">
        <v>2254</v>
      </c>
      <c r="I1027" s="4">
        <v>2.7</v>
      </c>
      <c r="J1027" s="2" t="b">
        <v>1</v>
      </c>
      <c r="K1027" s="2" t="s">
        <v>4686</v>
      </c>
      <c r="L1027" s="2" t="s">
        <v>27</v>
      </c>
      <c r="M1027" s="2"/>
      <c r="N1027" s="2" t="s">
        <v>4944</v>
      </c>
      <c r="O1027" s="2"/>
      <c r="P1027" s="2" t="s">
        <v>4945</v>
      </c>
      <c r="Q1027" s="2" t="s">
        <v>5670</v>
      </c>
    </row>
    <row r="1028" spans="1:17" ht="285" x14ac:dyDescent="0.25">
      <c r="A1028" s="2" t="s">
        <v>1101</v>
      </c>
      <c r="B1028" s="2" t="s">
        <v>1102</v>
      </c>
      <c r="C1028" s="3" t="s">
        <v>6153</v>
      </c>
      <c r="D1028" s="4">
        <v>0</v>
      </c>
      <c r="E1028" s="4">
        <v>5</v>
      </c>
      <c r="F1028" s="4">
        <v>5</v>
      </c>
      <c r="G1028" s="4">
        <v>4.55</v>
      </c>
      <c r="H1028" s="2" t="s">
        <v>2254</v>
      </c>
      <c r="I1028" s="4">
        <v>2.5099999999999998</v>
      </c>
      <c r="J1028" s="2" t="b">
        <v>1</v>
      </c>
      <c r="K1028" s="2" t="s">
        <v>4686</v>
      </c>
      <c r="L1028" s="2" t="s">
        <v>27</v>
      </c>
      <c r="M1028" s="2"/>
      <c r="N1028" s="2" t="s">
        <v>4944</v>
      </c>
      <c r="O1028" s="2"/>
      <c r="P1028" s="2" t="s">
        <v>4945</v>
      </c>
      <c r="Q1028" s="2" t="s">
        <v>5670</v>
      </c>
    </row>
    <row r="1029" spans="1:17" ht="270.75" x14ac:dyDescent="0.25">
      <c r="A1029" s="2" t="s">
        <v>1125</v>
      </c>
      <c r="B1029" s="2" t="s">
        <v>1126</v>
      </c>
      <c r="C1029" s="3" t="s">
        <v>6156</v>
      </c>
      <c r="D1029" s="4">
        <v>0</v>
      </c>
      <c r="E1029" s="4">
        <v>13</v>
      </c>
      <c r="F1029" s="4">
        <v>13</v>
      </c>
      <c r="G1029" s="4">
        <v>4.5999999999999996</v>
      </c>
      <c r="H1029" s="2" t="s">
        <v>2254</v>
      </c>
      <c r="I1029" s="4">
        <v>2.5499999999999998</v>
      </c>
      <c r="J1029" s="2" t="b">
        <v>1</v>
      </c>
      <c r="K1029" s="2" t="s">
        <v>4686</v>
      </c>
      <c r="L1029" s="2" t="s">
        <v>27</v>
      </c>
      <c r="M1029" s="2"/>
      <c r="N1029" s="2" t="s">
        <v>4944</v>
      </c>
      <c r="O1029" s="2"/>
      <c r="P1029" s="2" t="s">
        <v>4945</v>
      </c>
      <c r="Q1029" s="2" t="s">
        <v>5670</v>
      </c>
    </row>
    <row r="1030" spans="1:17" ht="270.75" x14ac:dyDescent="0.25">
      <c r="A1030" s="2" t="s">
        <v>1841</v>
      </c>
      <c r="B1030" s="2" t="s">
        <v>1842</v>
      </c>
      <c r="C1030" s="3" t="s">
        <v>6176</v>
      </c>
      <c r="D1030" s="4">
        <v>0</v>
      </c>
      <c r="E1030" s="4">
        <v>8</v>
      </c>
      <c r="F1030" s="4">
        <v>8</v>
      </c>
      <c r="G1030" s="4">
        <v>5</v>
      </c>
      <c r="H1030" s="2" t="s">
        <v>2254</v>
      </c>
      <c r="I1030" s="4">
        <v>2.77</v>
      </c>
      <c r="J1030" s="2" t="b">
        <v>1</v>
      </c>
      <c r="K1030" s="2" t="s">
        <v>4686</v>
      </c>
      <c r="L1030" s="2" t="s">
        <v>27</v>
      </c>
      <c r="M1030" s="2"/>
      <c r="N1030" s="2" t="s">
        <v>4944</v>
      </c>
      <c r="O1030" s="2"/>
      <c r="P1030" s="2" t="s">
        <v>4945</v>
      </c>
      <c r="Q1030" s="2" t="s">
        <v>5670</v>
      </c>
    </row>
    <row r="1031" spans="1:17" ht="270.75" x14ac:dyDescent="0.25">
      <c r="A1031" s="2" t="s">
        <v>1119</v>
      </c>
      <c r="B1031" s="2" t="s">
        <v>1120</v>
      </c>
      <c r="C1031" s="3" t="s">
        <v>6154</v>
      </c>
      <c r="D1031" s="4">
        <v>0</v>
      </c>
      <c r="E1031" s="4">
        <v>3</v>
      </c>
      <c r="F1031" s="4">
        <v>3</v>
      </c>
      <c r="G1031" s="4">
        <v>5.5</v>
      </c>
      <c r="H1031" s="2" t="s">
        <v>2254</v>
      </c>
      <c r="I1031" s="4">
        <v>3.03</v>
      </c>
      <c r="J1031" s="2" t="b">
        <v>1</v>
      </c>
      <c r="K1031" s="2" t="s">
        <v>4686</v>
      </c>
      <c r="L1031" s="2" t="s">
        <v>27</v>
      </c>
      <c r="M1031" s="2"/>
      <c r="N1031" s="2" t="s">
        <v>4944</v>
      </c>
      <c r="O1031" s="2"/>
      <c r="P1031" s="2" t="s">
        <v>4945</v>
      </c>
      <c r="Q1031" s="2" t="s">
        <v>5670</v>
      </c>
    </row>
    <row r="1032" spans="1:17" ht="270.75" x14ac:dyDescent="0.25">
      <c r="A1032" s="2" t="s">
        <v>1909</v>
      </c>
      <c r="B1032" s="2" t="s">
        <v>1910</v>
      </c>
      <c r="C1032" s="3" t="s">
        <v>6177</v>
      </c>
      <c r="D1032" s="4">
        <v>0</v>
      </c>
      <c r="E1032" s="4">
        <v>0</v>
      </c>
      <c r="F1032" s="4">
        <v>0</v>
      </c>
      <c r="G1032" s="4">
        <v>5</v>
      </c>
      <c r="H1032" s="2" t="s">
        <v>2254</v>
      </c>
      <c r="I1032" s="4">
        <v>2.77</v>
      </c>
      <c r="J1032" s="2" t="b">
        <v>1</v>
      </c>
      <c r="K1032" s="2" t="s">
        <v>4686</v>
      </c>
      <c r="L1032" s="2" t="s">
        <v>27</v>
      </c>
      <c r="M1032" s="2"/>
      <c r="N1032" s="2" t="s">
        <v>4944</v>
      </c>
      <c r="O1032" s="2"/>
      <c r="P1032" s="2" t="s">
        <v>4945</v>
      </c>
      <c r="Q1032" s="2" t="s">
        <v>5670</v>
      </c>
    </row>
    <row r="1033" spans="1:17" ht="270.75" x14ac:dyDescent="0.25">
      <c r="A1033" s="2" t="s">
        <v>956</v>
      </c>
      <c r="B1033" s="2" t="s">
        <v>957</v>
      </c>
      <c r="C1033" s="3" t="s">
        <v>6151</v>
      </c>
      <c r="D1033" s="4">
        <v>0</v>
      </c>
      <c r="E1033" s="4">
        <v>0</v>
      </c>
      <c r="F1033" s="4">
        <v>0</v>
      </c>
      <c r="G1033" s="4">
        <v>4.95</v>
      </c>
      <c r="H1033" s="2" t="s">
        <v>2254</v>
      </c>
      <c r="I1033" s="4">
        <v>2.74</v>
      </c>
      <c r="J1033" s="2" t="b">
        <v>1</v>
      </c>
      <c r="K1033" s="2" t="s">
        <v>4686</v>
      </c>
      <c r="L1033" s="2" t="s">
        <v>27</v>
      </c>
      <c r="M1033" s="2"/>
      <c r="N1033" s="2" t="s">
        <v>4944</v>
      </c>
      <c r="O1033" s="2"/>
      <c r="P1033" s="2" t="s">
        <v>4945</v>
      </c>
      <c r="Q1033" s="2" t="s">
        <v>5670</v>
      </c>
    </row>
    <row r="1034" spans="1:17" ht="270.75" x14ac:dyDescent="0.25">
      <c r="A1034" s="2" t="s">
        <v>1911</v>
      </c>
      <c r="B1034" s="2" t="s">
        <v>1912</v>
      </c>
      <c r="C1034" s="3" t="s">
        <v>6178</v>
      </c>
      <c r="D1034" s="4">
        <v>0</v>
      </c>
      <c r="E1034" s="4">
        <v>3</v>
      </c>
      <c r="F1034" s="4">
        <v>3</v>
      </c>
      <c r="G1034" s="4">
        <v>5</v>
      </c>
      <c r="H1034" s="2" t="s">
        <v>2254</v>
      </c>
      <c r="I1034" s="4">
        <v>2.79</v>
      </c>
      <c r="J1034" s="2" t="b">
        <v>1</v>
      </c>
      <c r="K1034" s="2" t="s">
        <v>4686</v>
      </c>
      <c r="L1034" s="2" t="s">
        <v>27</v>
      </c>
      <c r="M1034" s="2"/>
      <c r="N1034" s="2" t="s">
        <v>4944</v>
      </c>
      <c r="O1034" s="2"/>
      <c r="P1034" s="2" t="s">
        <v>4945</v>
      </c>
      <c r="Q1034" s="2" t="s">
        <v>5670</v>
      </c>
    </row>
    <row r="1035" spans="1:17" x14ac:dyDescent="0.25">
      <c r="A1035" s="2" t="s">
        <v>4377</v>
      </c>
      <c r="B1035" s="2" t="s">
        <v>4378</v>
      </c>
      <c r="C1035" s="3"/>
      <c r="D1035" s="4">
        <v>0</v>
      </c>
      <c r="E1035" s="4">
        <v>0</v>
      </c>
      <c r="F1035" s="4">
        <v>0</v>
      </c>
      <c r="G1035" s="4">
        <v>6.8</v>
      </c>
      <c r="H1035" s="2" t="s">
        <v>2254</v>
      </c>
      <c r="I1035" s="4">
        <v>3.77</v>
      </c>
      <c r="J1035" s="2" t="b">
        <v>0</v>
      </c>
      <c r="K1035" s="2" t="s">
        <v>4686</v>
      </c>
      <c r="L1035" s="2" t="s">
        <v>27</v>
      </c>
      <c r="M1035" s="2"/>
      <c r="N1035" s="2"/>
      <c r="O1035" s="2"/>
      <c r="P1035" s="2"/>
      <c r="Q1035" s="2"/>
    </row>
    <row r="1036" spans="1:17" x14ac:dyDescent="0.25">
      <c r="A1036" s="2" t="s">
        <v>4375</v>
      </c>
      <c r="B1036" s="2" t="s">
        <v>4376</v>
      </c>
      <c r="C1036" s="3"/>
      <c r="D1036" s="4">
        <v>0</v>
      </c>
      <c r="E1036" s="4">
        <v>0</v>
      </c>
      <c r="F1036" s="4">
        <v>0</v>
      </c>
      <c r="G1036" s="4">
        <v>9.5</v>
      </c>
      <c r="H1036" s="2" t="s">
        <v>2254</v>
      </c>
      <c r="I1036" s="4">
        <v>5.27</v>
      </c>
      <c r="J1036" s="2" t="b">
        <v>0</v>
      </c>
      <c r="K1036" s="2" t="s">
        <v>4686</v>
      </c>
      <c r="L1036" s="2" t="s">
        <v>27</v>
      </c>
      <c r="M1036" s="2"/>
      <c r="N1036" s="2"/>
      <c r="O1036" s="2"/>
      <c r="P1036" s="2"/>
      <c r="Q1036" s="2"/>
    </row>
    <row r="1037" spans="1:17" x14ac:dyDescent="0.25">
      <c r="A1037" s="2" t="s">
        <v>3338</v>
      </c>
      <c r="B1037" s="2" t="s">
        <v>3339</v>
      </c>
      <c r="C1037" s="3"/>
      <c r="D1037" s="4">
        <v>0</v>
      </c>
      <c r="E1037" s="4">
        <v>0</v>
      </c>
      <c r="F1037" s="4">
        <v>0</v>
      </c>
      <c r="G1037" s="4">
        <v>4.8</v>
      </c>
      <c r="H1037" s="2" t="s">
        <v>2254</v>
      </c>
      <c r="I1037" s="4">
        <v>2.65</v>
      </c>
      <c r="J1037" s="2" t="b">
        <v>0</v>
      </c>
      <c r="K1037" s="2" t="s">
        <v>4686</v>
      </c>
      <c r="L1037" s="2" t="s">
        <v>27</v>
      </c>
      <c r="M1037" s="2"/>
      <c r="N1037" s="2"/>
      <c r="O1037" s="2"/>
      <c r="P1037" s="2"/>
      <c r="Q1037" s="2"/>
    </row>
    <row r="1038" spans="1:17" ht="199.5" x14ac:dyDescent="0.25">
      <c r="A1038" s="2" t="s">
        <v>978</v>
      </c>
      <c r="B1038" s="2" t="s">
        <v>979</v>
      </c>
      <c r="C1038" s="3" t="s">
        <v>5249</v>
      </c>
      <c r="D1038" s="4">
        <v>0</v>
      </c>
      <c r="E1038" s="4">
        <v>0</v>
      </c>
      <c r="F1038" s="4">
        <v>0</v>
      </c>
      <c r="G1038" s="4">
        <v>11</v>
      </c>
      <c r="H1038" s="2" t="s">
        <v>2255</v>
      </c>
      <c r="I1038" s="4">
        <v>5.7</v>
      </c>
      <c r="J1038" s="2" t="b">
        <v>1</v>
      </c>
      <c r="K1038" s="2" t="s">
        <v>4686</v>
      </c>
      <c r="L1038" s="2" t="s">
        <v>27</v>
      </c>
      <c r="M1038" s="2"/>
      <c r="N1038" s="2" t="s">
        <v>4946</v>
      </c>
      <c r="O1038" s="2"/>
      <c r="P1038" s="2"/>
      <c r="Q1038" s="2" t="s">
        <v>5671</v>
      </c>
    </row>
    <row r="1039" spans="1:17" ht="199.5" x14ac:dyDescent="0.25">
      <c r="A1039" s="2" t="s">
        <v>980</v>
      </c>
      <c r="B1039" s="2" t="s">
        <v>981</v>
      </c>
      <c r="C1039" s="3" t="s">
        <v>5249</v>
      </c>
      <c r="D1039" s="4">
        <v>0</v>
      </c>
      <c r="E1039" s="4">
        <v>2</v>
      </c>
      <c r="F1039" s="4">
        <v>2</v>
      </c>
      <c r="G1039" s="4">
        <v>9.75</v>
      </c>
      <c r="H1039" s="2" t="s">
        <v>2255</v>
      </c>
      <c r="I1039" s="4">
        <v>5</v>
      </c>
      <c r="J1039" s="2" t="b">
        <v>1</v>
      </c>
      <c r="K1039" s="2" t="s">
        <v>4686</v>
      </c>
      <c r="L1039" s="2" t="s">
        <v>27</v>
      </c>
      <c r="M1039" s="2"/>
      <c r="N1039" s="2" t="s">
        <v>4946</v>
      </c>
      <c r="O1039" s="2"/>
      <c r="P1039" s="2"/>
      <c r="Q1039" s="2" t="s">
        <v>5671</v>
      </c>
    </row>
    <row r="1040" spans="1:17" ht="199.5" x14ac:dyDescent="0.25">
      <c r="A1040" s="2" t="s">
        <v>982</v>
      </c>
      <c r="B1040" s="2" t="s">
        <v>983</v>
      </c>
      <c r="C1040" s="3" t="s">
        <v>5249</v>
      </c>
      <c r="D1040" s="4">
        <v>0</v>
      </c>
      <c r="E1040" s="4">
        <v>7</v>
      </c>
      <c r="F1040" s="4">
        <v>7</v>
      </c>
      <c r="G1040" s="4">
        <v>9.75</v>
      </c>
      <c r="H1040" s="2" t="s">
        <v>2255</v>
      </c>
      <c r="I1040" s="4">
        <v>5</v>
      </c>
      <c r="J1040" s="2" t="b">
        <v>1</v>
      </c>
      <c r="K1040" s="2" t="s">
        <v>4686</v>
      </c>
      <c r="L1040" s="2" t="s">
        <v>27</v>
      </c>
      <c r="M1040" s="2"/>
      <c r="N1040" s="2" t="s">
        <v>4946</v>
      </c>
      <c r="O1040" s="2"/>
      <c r="P1040" s="2"/>
      <c r="Q1040" s="2" t="s">
        <v>5671</v>
      </c>
    </row>
    <row r="1041" spans="1:17" x14ac:dyDescent="0.25">
      <c r="A1041" s="2" t="s">
        <v>2335</v>
      </c>
      <c r="B1041" s="2" t="s">
        <v>2336</v>
      </c>
      <c r="C1041" s="3"/>
      <c r="D1041" s="4">
        <v>0</v>
      </c>
      <c r="E1041" s="4">
        <v>0</v>
      </c>
      <c r="F1041" s="4">
        <v>0</v>
      </c>
      <c r="G1041" s="4">
        <v>29.6</v>
      </c>
      <c r="H1041" s="2" t="s">
        <v>2328</v>
      </c>
      <c r="I1041" s="4">
        <v>13.7</v>
      </c>
      <c r="J1041" s="2" t="b">
        <v>0</v>
      </c>
      <c r="K1041" s="2" t="s">
        <v>4709</v>
      </c>
      <c r="L1041" s="2" t="s">
        <v>10</v>
      </c>
      <c r="M1041" s="2" t="s">
        <v>4712</v>
      </c>
      <c r="N1041" s="2" t="s">
        <v>4710</v>
      </c>
      <c r="O1041" s="2" t="s">
        <v>4689</v>
      </c>
      <c r="P1041" s="2" t="s">
        <v>4688</v>
      </c>
      <c r="Q1041" s="2"/>
    </row>
    <row r="1042" spans="1:17" x14ac:dyDescent="0.25">
      <c r="A1042" s="2" t="s">
        <v>3662</v>
      </c>
      <c r="B1042" s="2" t="s">
        <v>3663</v>
      </c>
      <c r="C1042" s="3"/>
      <c r="D1042" s="4">
        <v>0</v>
      </c>
      <c r="E1042" s="4">
        <v>0</v>
      </c>
      <c r="F1042" s="4">
        <v>0</v>
      </c>
      <c r="G1042" s="4">
        <v>28.95</v>
      </c>
      <c r="H1042" s="2" t="s">
        <v>2236</v>
      </c>
      <c r="I1042" s="4">
        <v>13.4</v>
      </c>
      <c r="J1042" s="2" t="b">
        <v>0</v>
      </c>
      <c r="K1042" s="2" t="s">
        <v>4716</v>
      </c>
      <c r="L1042" s="2" t="s">
        <v>10</v>
      </c>
      <c r="M1042" s="2" t="s">
        <v>4849</v>
      </c>
      <c r="N1042" s="2" t="s">
        <v>4741</v>
      </c>
      <c r="O1042" s="2" t="s">
        <v>4719</v>
      </c>
      <c r="P1042" s="2" t="s">
        <v>4688</v>
      </c>
      <c r="Q1042" s="2"/>
    </row>
    <row r="1043" spans="1:17" x14ac:dyDescent="0.25">
      <c r="A1043" s="2" t="s">
        <v>1048</v>
      </c>
      <c r="B1043" s="2" t="s">
        <v>1049</v>
      </c>
      <c r="C1043" s="3"/>
      <c r="D1043" s="4">
        <v>0</v>
      </c>
      <c r="E1043" s="4">
        <v>0</v>
      </c>
      <c r="F1043" s="4">
        <v>0</v>
      </c>
      <c r="G1043" s="4">
        <v>31.75</v>
      </c>
      <c r="H1043" s="2" t="s">
        <v>2236</v>
      </c>
      <c r="I1043" s="4">
        <v>14.7</v>
      </c>
      <c r="J1043" s="2" t="b">
        <v>1</v>
      </c>
      <c r="K1043" s="2" t="s">
        <v>4716</v>
      </c>
      <c r="L1043" s="2" t="s">
        <v>10</v>
      </c>
      <c r="M1043" s="2" t="s">
        <v>4746</v>
      </c>
      <c r="N1043" s="2" t="s">
        <v>4741</v>
      </c>
      <c r="O1043" s="2" t="s">
        <v>4719</v>
      </c>
      <c r="P1043" s="2" t="s">
        <v>4688</v>
      </c>
      <c r="Q1043" s="2"/>
    </row>
    <row r="1044" spans="1:17" x14ac:dyDescent="0.25">
      <c r="A1044" s="2" t="s">
        <v>1280</v>
      </c>
      <c r="B1044" s="2" t="s">
        <v>1281</v>
      </c>
      <c r="C1044" s="3"/>
      <c r="D1044" s="4">
        <v>0</v>
      </c>
      <c r="E1044" s="4">
        <v>9</v>
      </c>
      <c r="F1044" s="4">
        <v>9</v>
      </c>
      <c r="G1044" s="4">
        <v>17.3</v>
      </c>
      <c r="H1044" s="2" t="s">
        <v>1066</v>
      </c>
      <c r="I1044" s="4">
        <v>8</v>
      </c>
      <c r="J1044" s="2" t="b">
        <v>1</v>
      </c>
      <c r="K1044" s="2" t="s">
        <v>4716</v>
      </c>
      <c r="L1044" s="2" t="s">
        <v>10</v>
      </c>
      <c r="M1044" s="2" t="s">
        <v>4748</v>
      </c>
      <c r="N1044" s="2" t="s">
        <v>4743</v>
      </c>
      <c r="O1044" s="2" t="s">
        <v>4719</v>
      </c>
      <c r="P1044" s="2" t="s">
        <v>4688</v>
      </c>
      <c r="Q1044" s="2"/>
    </row>
    <row r="1045" spans="1:17" x14ac:dyDescent="0.25">
      <c r="A1045" s="2" t="s">
        <v>1067</v>
      </c>
      <c r="B1045" s="2" t="s">
        <v>1068</v>
      </c>
      <c r="C1045" s="3"/>
      <c r="D1045" s="4">
        <v>0</v>
      </c>
      <c r="E1045" s="4">
        <v>8</v>
      </c>
      <c r="F1045" s="4">
        <v>8</v>
      </c>
      <c r="G1045" s="4">
        <v>17.899999999999999</v>
      </c>
      <c r="H1045" s="2" t="s">
        <v>1066</v>
      </c>
      <c r="I1045" s="4">
        <v>8.25</v>
      </c>
      <c r="J1045" s="2" t="b">
        <v>1</v>
      </c>
      <c r="K1045" s="2" t="s">
        <v>4716</v>
      </c>
      <c r="L1045" s="2" t="s">
        <v>10</v>
      </c>
      <c r="M1045" s="2" t="s">
        <v>4947</v>
      </c>
      <c r="N1045" s="2" t="s">
        <v>4743</v>
      </c>
      <c r="O1045" s="2" t="s">
        <v>4719</v>
      </c>
      <c r="P1045" s="2" t="s">
        <v>4688</v>
      </c>
      <c r="Q1045" s="2"/>
    </row>
    <row r="1046" spans="1:17" x14ac:dyDescent="0.25">
      <c r="A1046" s="2" t="s">
        <v>3433</v>
      </c>
      <c r="B1046" s="2" t="s">
        <v>3434</v>
      </c>
      <c r="C1046" s="3"/>
      <c r="D1046" s="4">
        <v>0</v>
      </c>
      <c r="E1046" s="4">
        <v>0</v>
      </c>
      <c r="F1046" s="4">
        <v>0</v>
      </c>
      <c r="G1046" s="4">
        <v>15.15</v>
      </c>
      <c r="H1046" s="2" t="s">
        <v>1066</v>
      </c>
      <c r="I1046" s="4">
        <v>7</v>
      </c>
      <c r="J1046" s="2" t="b">
        <v>0</v>
      </c>
      <c r="K1046" s="2" t="s">
        <v>4709</v>
      </c>
      <c r="L1046" s="2" t="s">
        <v>10</v>
      </c>
      <c r="M1046" s="2" t="s">
        <v>4947</v>
      </c>
      <c r="N1046" s="2" t="s">
        <v>4743</v>
      </c>
      <c r="O1046" s="2" t="s">
        <v>4689</v>
      </c>
      <c r="P1046" s="2" t="s">
        <v>4688</v>
      </c>
      <c r="Q1046" s="2"/>
    </row>
    <row r="1047" spans="1:17" x14ac:dyDescent="0.25">
      <c r="A1047" s="2" t="s">
        <v>676</v>
      </c>
      <c r="B1047" s="2" t="s">
        <v>677</v>
      </c>
      <c r="C1047" s="3"/>
      <c r="D1047" s="4">
        <v>0</v>
      </c>
      <c r="E1047" s="4">
        <v>0</v>
      </c>
      <c r="F1047" s="4">
        <v>0</v>
      </c>
      <c r="G1047" s="4">
        <v>9.3000000000000007</v>
      </c>
      <c r="H1047" s="2" t="s">
        <v>2242</v>
      </c>
      <c r="I1047" s="4">
        <v>4.3</v>
      </c>
      <c r="J1047" s="2" t="b">
        <v>1</v>
      </c>
      <c r="K1047" s="2" t="s">
        <v>4716</v>
      </c>
      <c r="L1047" s="2" t="s">
        <v>10</v>
      </c>
      <c r="M1047" s="2" t="s">
        <v>4740</v>
      </c>
      <c r="N1047" s="2" t="s">
        <v>4741</v>
      </c>
      <c r="O1047" s="2" t="s">
        <v>4719</v>
      </c>
      <c r="P1047" s="2" t="s">
        <v>4688</v>
      </c>
      <c r="Q1047" s="2"/>
    </row>
    <row r="1048" spans="1:17" ht="242.25" x14ac:dyDescent="0.25">
      <c r="A1048" s="2" t="s">
        <v>36</v>
      </c>
      <c r="B1048" s="2" t="s">
        <v>37</v>
      </c>
      <c r="C1048" s="3" t="s">
        <v>4922</v>
      </c>
      <c r="D1048" s="4">
        <v>0</v>
      </c>
      <c r="E1048" s="4">
        <v>0</v>
      </c>
      <c r="F1048" s="4">
        <v>0</v>
      </c>
      <c r="G1048" s="4">
        <v>86.4</v>
      </c>
      <c r="H1048" s="2" t="s">
        <v>2219</v>
      </c>
      <c r="I1048" s="4">
        <v>40</v>
      </c>
      <c r="J1048" s="2" t="b">
        <v>1</v>
      </c>
      <c r="K1048" s="2" t="s">
        <v>4716</v>
      </c>
      <c r="L1048" s="2" t="s">
        <v>10</v>
      </c>
      <c r="M1048" s="2" t="s">
        <v>4761</v>
      </c>
      <c r="N1048" s="2" t="s">
        <v>4762</v>
      </c>
      <c r="O1048" s="2" t="s">
        <v>4719</v>
      </c>
      <c r="P1048" s="2" t="s">
        <v>4688</v>
      </c>
      <c r="Q1048" s="2" t="s">
        <v>5647</v>
      </c>
    </row>
    <row r="1049" spans="1:17" x14ac:dyDescent="0.25">
      <c r="A1049" s="2" t="s">
        <v>1612</v>
      </c>
      <c r="B1049" s="2" t="s">
        <v>1613</v>
      </c>
      <c r="C1049" s="3"/>
      <c r="D1049" s="4">
        <v>0</v>
      </c>
      <c r="E1049" s="4">
        <v>0</v>
      </c>
      <c r="F1049" s="4">
        <v>0</v>
      </c>
      <c r="G1049" s="4">
        <v>24.9</v>
      </c>
      <c r="H1049" s="2" t="s">
        <v>2256</v>
      </c>
      <c r="I1049" s="4">
        <v>11.5</v>
      </c>
      <c r="J1049" s="2" t="b">
        <v>1</v>
      </c>
      <c r="K1049" s="2" t="s">
        <v>4716</v>
      </c>
      <c r="L1049" s="2" t="s">
        <v>10</v>
      </c>
      <c r="M1049" s="2" t="s">
        <v>4948</v>
      </c>
      <c r="N1049" s="2" t="s">
        <v>4844</v>
      </c>
      <c r="O1049" s="2" t="s">
        <v>4719</v>
      </c>
      <c r="P1049" s="2" t="s">
        <v>4688</v>
      </c>
      <c r="Q1049" s="2"/>
    </row>
    <row r="1050" spans="1:17" x14ac:dyDescent="0.25">
      <c r="A1050" s="2" t="s">
        <v>1610</v>
      </c>
      <c r="B1050" s="2" t="s">
        <v>1611</v>
      </c>
      <c r="C1050" s="3"/>
      <c r="D1050" s="4">
        <v>0</v>
      </c>
      <c r="E1050" s="4">
        <v>0</v>
      </c>
      <c r="F1050" s="4">
        <v>0</v>
      </c>
      <c r="G1050" s="4">
        <v>25.3</v>
      </c>
      <c r="H1050" s="2" t="s">
        <v>2256</v>
      </c>
      <c r="I1050" s="4">
        <v>11.6</v>
      </c>
      <c r="J1050" s="2" t="b">
        <v>1</v>
      </c>
      <c r="K1050" s="2" t="s">
        <v>4709</v>
      </c>
      <c r="L1050" s="2" t="s">
        <v>10</v>
      </c>
      <c r="M1050" s="2" t="s">
        <v>4948</v>
      </c>
      <c r="N1050" s="2" t="s">
        <v>4844</v>
      </c>
      <c r="O1050" s="2" t="s">
        <v>4689</v>
      </c>
      <c r="P1050" s="2" t="s">
        <v>4688</v>
      </c>
      <c r="Q1050" s="2"/>
    </row>
    <row r="1051" spans="1:17" x14ac:dyDescent="0.25">
      <c r="A1051" s="2" t="s">
        <v>1578</v>
      </c>
      <c r="B1051" s="2" t="s">
        <v>1579</v>
      </c>
      <c r="C1051" s="3"/>
      <c r="D1051" s="4">
        <v>0</v>
      </c>
      <c r="E1051" s="4">
        <v>6</v>
      </c>
      <c r="F1051" s="4">
        <v>6</v>
      </c>
      <c r="G1051" s="4">
        <v>32.4</v>
      </c>
      <c r="H1051" s="2" t="s">
        <v>2256</v>
      </c>
      <c r="I1051" s="4">
        <v>15</v>
      </c>
      <c r="J1051" s="2" t="b">
        <v>1</v>
      </c>
      <c r="K1051" s="2" t="s">
        <v>4709</v>
      </c>
      <c r="L1051" s="2" t="s">
        <v>10</v>
      </c>
      <c r="M1051" s="2" t="s">
        <v>4949</v>
      </c>
      <c r="N1051" s="2" t="s">
        <v>4844</v>
      </c>
      <c r="O1051" s="2" t="s">
        <v>4689</v>
      </c>
      <c r="P1051" s="2" t="s">
        <v>4688</v>
      </c>
      <c r="Q1051" s="2"/>
    </row>
    <row r="1052" spans="1:17" x14ac:dyDescent="0.25">
      <c r="A1052" s="2" t="s">
        <v>794</v>
      </c>
      <c r="B1052" s="2" t="s">
        <v>795</v>
      </c>
      <c r="C1052" s="3"/>
      <c r="D1052" s="4">
        <v>0</v>
      </c>
      <c r="E1052" s="4">
        <v>0</v>
      </c>
      <c r="F1052" s="4">
        <v>0</v>
      </c>
      <c r="G1052" s="4">
        <v>82.05</v>
      </c>
      <c r="H1052" s="2" t="s">
        <v>2257</v>
      </c>
      <c r="I1052" s="4">
        <v>38</v>
      </c>
      <c r="J1052" s="2" t="b">
        <v>1</v>
      </c>
      <c r="K1052" s="2" t="s">
        <v>4716</v>
      </c>
      <c r="L1052" s="2" t="s">
        <v>10</v>
      </c>
      <c r="M1052" s="2" t="s">
        <v>4841</v>
      </c>
      <c r="N1052" s="2" t="s">
        <v>4745</v>
      </c>
      <c r="O1052" s="2" t="s">
        <v>4719</v>
      </c>
      <c r="P1052" s="2" t="s">
        <v>4688</v>
      </c>
      <c r="Q1052" s="2"/>
    </row>
    <row r="1053" spans="1:17" x14ac:dyDescent="0.25">
      <c r="A1053" s="2" t="s">
        <v>790</v>
      </c>
      <c r="B1053" s="2" t="s">
        <v>791</v>
      </c>
      <c r="C1053" s="3"/>
      <c r="D1053" s="4">
        <v>0</v>
      </c>
      <c r="E1053" s="4">
        <v>0</v>
      </c>
      <c r="F1053" s="4">
        <v>0</v>
      </c>
      <c r="G1053" s="4">
        <v>73.5</v>
      </c>
      <c r="H1053" s="2" t="s">
        <v>2257</v>
      </c>
      <c r="I1053" s="4">
        <v>34</v>
      </c>
      <c r="J1053" s="2" t="b">
        <v>1</v>
      </c>
      <c r="K1053" s="2" t="s">
        <v>4709</v>
      </c>
      <c r="L1053" s="2" t="s">
        <v>10</v>
      </c>
      <c r="M1053" s="2" t="s">
        <v>4841</v>
      </c>
      <c r="N1053" s="2" t="s">
        <v>4745</v>
      </c>
      <c r="O1053" s="2" t="s">
        <v>4689</v>
      </c>
      <c r="P1053" s="2" t="s">
        <v>4688</v>
      </c>
      <c r="Q1053" s="2"/>
    </row>
    <row r="1054" spans="1:17" x14ac:dyDescent="0.25">
      <c r="A1054" s="2" t="s">
        <v>784</v>
      </c>
      <c r="B1054" s="2" t="s">
        <v>785</v>
      </c>
      <c r="C1054" s="3"/>
      <c r="D1054" s="4">
        <v>0</v>
      </c>
      <c r="E1054" s="4">
        <v>0</v>
      </c>
      <c r="F1054" s="4">
        <v>0</v>
      </c>
      <c r="G1054" s="4">
        <v>38.9</v>
      </c>
      <c r="H1054" s="2" t="s">
        <v>2257</v>
      </c>
      <c r="I1054" s="4">
        <v>18</v>
      </c>
      <c r="J1054" s="2" t="b">
        <v>1</v>
      </c>
      <c r="K1054" s="2" t="s">
        <v>4716</v>
      </c>
      <c r="L1054" s="2" t="s">
        <v>10</v>
      </c>
      <c r="M1054" s="2" t="s">
        <v>4841</v>
      </c>
      <c r="N1054" s="2" t="s">
        <v>4745</v>
      </c>
      <c r="O1054" s="2" t="s">
        <v>4719</v>
      </c>
      <c r="P1054" s="2" t="s">
        <v>4688</v>
      </c>
      <c r="Q1054" s="2"/>
    </row>
    <row r="1055" spans="1:17" x14ac:dyDescent="0.25">
      <c r="A1055" s="2" t="s">
        <v>3135</v>
      </c>
      <c r="B1055" s="2" t="s">
        <v>3136</v>
      </c>
      <c r="C1055" s="3"/>
      <c r="D1055" s="4">
        <v>0</v>
      </c>
      <c r="E1055" s="4">
        <v>0</v>
      </c>
      <c r="F1055" s="4">
        <v>0</v>
      </c>
      <c r="G1055" s="4">
        <v>103.7</v>
      </c>
      <c r="H1055" s="2" t="s">
        <v>2257</v>
      </c>
      <c r="I1055" s="4">
        <v>48</v>
      </c>
      <c r="J1055" s="2" t="b">
        <v>0</v>
      </c>
      <c r="K1055" s="2" t="s">
        <v>4716</v>
      </c>
      <c r="L1055" s="2" t="s">
        <v>10</v>
      </c>
      <c r="M1055" s="2" t="s">
        <v>4841</v>
      </c>
      <c r="N1055" s="2" t="s">
        <v>4745</v>
      </c>
      <c r="O1055" s="2" t="s">
        <v>4719</v>
      </c>
      <c r="P1055" s="2" t="s">
        <v>4688</v>
      </c>
      <c r="Q1055" s="2"/>
    </row>
    <row r="1056" spans="1:17" x14ac:dyDescent="0.25">
      <c r="A1056" s="2" t="s">
        <v>3131</v>
      </c>
      <c r="B1056" s="2" t="s">
        <v>3132</v>
      </c>
      <c r="C1056" s="3"/>
      <c r="D1056" s="4">
        <v>0</v>
      </c>
      <c r="E1056" s="4">
        <v>0</v>
      </c>
      <c r="F1056" s="4">
        <v>0</v>
      </c>
      <c r="G1056" s="4">
        <v>149</v>
      </c>
      <c r="H1056" s="2" t="s">
        <v>2257</v>
      </c>
      <c r="I1056" s="4">
        <v>69</v>
      </c>
      <c r="J1056" s="2" t="b">
        <v>0</v>
      </c>
      <c r="K1056" s="2" t="s">
        <v>4716</v>
      </c>
      <c r="L1056" s="2" t="s">
        <v>10</v>
      </c>
      <c r="M1056" s="2" t="s">
        <v>4841</v>
      </c>
      <c r="N1056" s="2" t="s">
        <v>4745</v>
      </c>
      <c r="O1056" s="2" t="s">
        <v>4719</v>
      </c>
      <c r="P1056" s="2" t="s">
        <v>4688</v>
      </c>
      <c r="Q1056" s="2"/>
    </row>
    <row r="1057" spans="1:17" x14ac:dyDescent="0.25">
      <c r="A1057" s="2" t="s">
        <v>3129</v>
      </c>
      <c r="B1057" s="2" t="s">
        <v>3130</v>
      </c>
      <c r="C1057" s="3"/>
      <c r="D1057" s="4">
        <v>0</v>
      </c>
      <c r="E1057" s="4">
        <v>0</v>
      </c>
      <c r="F1057" s="4">
        <v>0</v>
      </c>
      <c r="G1057" s="4">
        <v>226.7</v>
      </c>
      <c r="H1057" s="2" t="s">
        <v>2257</v>
      </c>
      <c r="I1057" s="4">
        <v>105</v>
      </c>
      <c r="J1057" s="2" t="b">
        <v>0</v>
      </c>
      <c r="K1057" s="2" t="s">
        <v>4716</v>
      </c>
      <c r="L1057" s="2" t="s">
        <v>10</v>
      </c>
      <c r="M1057" s="2" t="s">
        <v>4841</v>
      </c>
      <c r="N1057" s="2" t="s">
        <v>4745</v>
      </c>
      <c r="O1057" s="2" t="s">
        <v>4719</v>
      </c>
      <c r="P1057" s="2" t="s">
        <v>4688</v>
      </c>
      <c r="Q1057" s="2"/>
    </row>
    <row r="1058" spans="1:17" x14ac:dyDescent="0.25">
      <c r="A1058" s="2" t="s">
        <v>3248</v>
      </c>
      <c r="B1058" s="2" t="s">
        <v>3249</v>
      </c>
      <c r="C1058" s="3"/>
      <c r="D1058" s="4">
        <v>0</v>
      </c>
      <c r="E1058" s="4">
        <v>0</v>
      </c>
      <c r="F1058" s="4">
        <v>0</v>
      </c>
      <c r="G1058" s="4">
        <v>19.350000000000001</v>
      </c>
      <c r="H1058" s="2" t="s">
        <v>3245</v>
      </c>
      <c r="I1058" s="4">
        <v>8.9499999999999993</v>
      </c>
      <c r="J1058" s="2" t="b">
        <v>0</v>
      </c>
      <c r="K1058" s="2" t="s">
        <v>4716</v>
      </c>
      <c r="L1058" s="2" t="s">
        <v>10</v>
      </c>
      <c r="M1058" s="2" t="s">
        <v>4851</v>
      </c>
      <c r="N1058" s="2" t="s">
        <v>4743</v>
      </c>
      <c r="O1058" s="2" t="s">
        <v>4719</v>
      </c>
      <c r="P1058" s="2" t="s">
        <v>4688</v>
      </c>
      <c r="Q1058" s="2"/>
    </row>
    <row r="1059" spans="1:17" x14ac:dyDescent="0.25">
      <c r="A1059" s="2" t="s">
        <v>3243</v>
      </c>
      <c r="B1059" s="2" t="s">
        <v>3244</v>
      </c>
      <c r="C1059" s="3"/>
      <c r="D1059" s="4">
        <v>0</v>
      </c>
      <c r="E1059" s="4">
        <v>0</v>
      </c>
      <c r="F1059" s="4">
        <v>0</v>
      </c>
      <c r="G1059" s="4">
        <v>19.350000000000001</v>
      </c>
      <c r="H1059" s="2" t="s">
        <v>3245</v>
      </c>
      <c r="I1059" s="4">
        <v>8.9499999999999993</v>
      </c>
      <c r="J1059" s="2" t="b">
        <v>0</v>
      </c>
      <c r="K1059" s="2" t="s">
        <v>4709</v>
      </c>
      <c r="L1059" s="2" t="s">
        <v>10</v>
      </c>
      <c r="M1059" s="2" t="s">
        <v>4851</v>
      </c>
      <c r="N1059" s="2" t="s">
        <v>4743</v>
      </c>
      <c r="O1059" s="2" t="s">
        <v>4689</v>
      </c>
      <c r="P1059" s="2" t="s">
        <v>4688</v>
      </c>
      <c r="Q1059" s="2"/>
    </row>
    <row r="1060" spans="1:17" x14ac:dyDescent="0.25">
      <c r="A1060" s="2" t="s">
        <v>3252</v>
      </c>
      <c r="B1060" s="2" t="s">
        <v>3253</v>
      </c>
      <c r="C1060" s="3"/>
      <c r="D1060" s="4">
        <v>0</v>
      </c>
      <c r="E1060" s="4">
        <v>0</v>
      </c>
      <c r="F1060" s="4">
        <v>0</v>
      </c>
      <c r="G1060" s="4">
        <v>31.95</v>
      </c>
      <c r="H1060" s="2" t="s">
        <v>3245</v>
      </c>
      <c r="I1060" s="4">
        <v>14.8</v>
      </c>
      <c r="J1060" s="2" t="b">
        <v>0</v>
      </c>
      <c r="K1060" s="2" t="s">
        <v>4716</v>
      </c>
      <c r="L1060" s="2" t="s">
        <v>10</v>
      </c>
      <c r="M1060" s="2" t="s">
        <v>4851</v>
      </c>
      <c r="N1060" s="2" t="s">
        <v>4743</v>
      </c>
      <c r="O1060" s="2" t="s">
        <v>4719</v>
      </c>
      <c r="P1060" s="2" t="s">
        <v>4688</v>
      </c>
      <c r="Q1060" s="2"/>
    </row>
    <row r="1061" spans="1:17" x14ac:dyDescent="0.25">
      <c r="A1061" s="2" t="s">
        <v>3250</v>
      </c>
      <c r="B1061" s="2" t="s">
        <v>3251</v>
      </c>
      <c r="C1061" s="3"/>
      <c r="D1061" s="4">
        <v>0</v>
      </c>
      <c r="E1061" s="4">
        <v>0</v>
      </c>
      <c r="F1061" s="4">
        <v>0</v>
      </c>
      <c r="G1061" s="4">
        <v>41.25</v>
      </c>
      <c r="H1061" s="2" t="s">
        <v>3245</v>
      </c>
      <c r="I1061" s="4">
        <v>19.100000000000001</v>
      </c>
      <c r="J1061" s="2" t="b">
        <v>0</v>
      </c>
      <c r="K1061" s="2" t="s">
        <v>4716</v>
      </c>
      <c r="L1061" s="2" t="s">
        <v>10</v>
      </c>
      <c r="M1061" s="2" t="s">
        <v>4851</v>
      </c>
      <c r="N1061" s="2" t="s">
        <v>4743</v>
      </c>
      <c r="O1061" s="2" t="s">
        <v>4719</v>
      </c>
      <c r="P1061" s="2" t="s">
        <v>4688</v>
      </c>
      <c r="Q1061" s="2"/>
    </row>
    <row r="1062" spans="1:17" x14ac:dyDescent="0.25">
      <c r="A1062" s="2" t="s">
        <v>3735</v>
      </c>
      <c r="B1062" s="2" t="s">
        <v>3736</v>
      </c>
      <c r="C1062" s="3"/>
      <c r="D1062" s="4">
        <v>0</v>
      </c>
      <c r="E1062" s="4">
        <v>0</v>
      </c>
      <c r="F1062" s="4">
        <v>0</v>
      </c>
      <c r="G1062" s="4">
        <v>14.15</v>
      </c>
      <c r="H1062" s="2" t="s">
        <v>3245</v>
      </c>
      <c r="I1062" s="4">
        <v>6.55</v>
      </c>
      <c r="J1062" s="2" t="b">
        <v>0</v>
      </c>
      <c r="K1062" s="2" t="s">
        <v>4716</v>
      </c>
      <c r="L1062" s="2" t="s">
        <v>10</v>
      </c>
      <c r="M1062" s="2" t="s">
        <v>4851</v>
      </c>
      <c r="N1062" s="2" t="s">
        <v>4743</v>
      </c>
      <c r="O1062" s="2" t="s">
        <v>4719</v>
      </c>
      <c r="P1062" s="2" t="s">
        <v>4688</v>
      </c>
      <c r="Q1062" s="2"/>
    </row>
    <row r="1063" spans="1:17" x14ac:dyDescent="0.25">
      <c r="A1063" s="2" t="s">
        <v>3819</v>
      </c>
      <c r="B1063" s="2" t="s">
        <v>3820</v>
      </c>
      <c r="C1063" s="3"/>
      <c r="D1063" s="4">
        <v>0</v>
      </c>
      <c r="E1063" s="4">
        <v>0</v>
      </c>
      <c r="F1063" s="4">
        <v>0</v>
      </c>
      <c r="G1063" s="4">
        <v>24.9</v>
      </c>
      <c r="H1063" s="2" t="s">
        <v>3594</v>
      </c>
      <c r="I1063" s="4">
        <v>11.69</v>
      </c>
      <c r="J1063" s="2" t="b">
        <v>0</v>
      </c>
      <c r="K1063" s="2" t="s">
        <v>4693</v>
      </c>
      <c r="L1063" s="2" t="s">
        <v>10</v>
      </c>
      <c r="M1063" s="2"/>
      <c r="N1063" s="2" t="s">
        <v>4698</v>
      </c>
      <c r="O1063" s="2"/>
      <c r="P1063" s="2"/>
      <c r="Q1063" s="2"/>
    </row>
    <row r="1064" spans="1:17" x14ac:dyDescent="0.25">
      <c r="A1064" s="2" t="s">
        <v>3821</v>
      </c>
      <c r="B1064" s="2" t="s">
        <v>3822</v>
      </c>
      <c r="C1064" s="3"/>
      <c r="D1064" s="4">
        <v>0</v>
      </c>
      <c r="E1064" s="4">
        <v>0</v>
      </c>
      <c r="F1064" s="4">
        <v>0</v>
      </c>
      <c r="G1064" s="4">
        <v>28.6</v>
      </c>
      <c r="H1064" s="2" t="s">
        <v>3594</v>
      </c>
      <c r="I1064" s="4">
        <v>14.276999999999999</v>
      </c>
      <c r="J1064" s="2" t="b">
        <v>0</v>
      </c>
      <c r="K1064" s="2" t="s">
        <v>4693</v>
      </c>
      <c r="L1064" s="2" t="s">
        <v>10</v>
      </c>
      <c r="M1064" s="2"/>
      <c r="N1064" s="2" t="s">
        <v>4698</v>
      </c>
      <c r="O1064" s="2"/>
      <c r="P1064" s="2"/>
      <c r="Q1064" s="2"/>
    </row>
    <row r="1065" spans="1:17" x14ac:dyDescent="0.25">
      <c r="A1065" s="2" t="s">
        <v>3592</v>
      </c>
      <c r="B1065" s="2" t="s">
        <v>3593</v>
      </c>
      <c r="C1065" s="3"/>
      <c r="D1065" s="4">
        <v>0</v>
      </c>
      <c r="E1065" s="4">
        <v>0</v>
      </c>
      <c r="F1065" s="4">
        <v>0</v>
      </c>
      <c r="G1065" s="4">
        <v>58.7</v>
      </c>
      <c r="H1065" s="2" t="s">
        <v>3594</v>
      </c>
      <c r="I1065" s="4">
        <v>29.31</v>
      </c>
      <c r="J1065" s="2" t="b">
        <v>0</v>
      </c>
      <c r="K1065" s="2" t="s">
        <v>4693</v>
      </c>
      <c r="L1065" s="2" t="s">
        <v>10</v>
      </c>
      <c r="M1065" s="2"/>
      <c r="N1065" s="2" t="s">
        <v>4698</v>
      </c>
      <c r="O1065" s="2"/>
      <c r="P1065" s="2"/>
      <c r="Q1065" s="2"/>
    </row>
    <row r="1066" spans="1:17" x14ac:dyDescent="0.25">
      <c r="A1066" s="2" t="s">
        <v>3595</v>
      </c>
      <c r="B1066" s="2" t="s">
        <v>3596</v>
      </c>
      <c r="C1066" s="3"/>
      <c r="D1066" s="4">
        <v>0</v>
      </c>
      <c r="E1066" s="4">
        <v>0</v>
      </c>
      <c r="F1066" s="4">
        <v>0</v>
      </c>
      <c r="G1066" s="4">
        <v>102.2</v>
      </c>
      <c r="H1066" s="2" t="s">
        <v>3594</v>
      </c>
      <c r="I1066" s="4">
        <v>51.09</v>
      </c>
      <c r="J1066" s="2" t="b">
        <v>0</v>
      </c>
      <c r="K1066" s="2" t="s">
        <v>4693</v>
      </c>
      <c r="L1066" s="2" t="s">
        <v>10</v>
      </c>
      <c r="M1066" s="2"/>
      <c r="N1066" s="2" t="s">
        <v>4698</v>
      </c>
      <c r="O1066" s="2"/>
      <c r="P1066" s="2"/>
      <c r="Q1066" s="2"/>
    </row>
    <row r="1067" spans="1:17" x14ac:dyDescent="0.25">
      <c r="A1067" s="2" t="s">
        <v>4591</v>
      </c>
      <c r="B1067" s="2" t="s">
        <v>4592</v>
      </c>
      <c r="C1067" s="3"/>
      <c r="D1067" s="4">
        <v>0</v>
      </c>
      <c r="E1067" s="4">
        <v>0</v>
      </c>
      <c r="F1067" s="4">
        <v>0</v>
      </c>
      <c r="G1067" s="4">
        <v>74</v>
      </c>
      <c r="H1067" s="2" t="s">
        <v>3594</v>
      </c>
      <c r="I1067" s="4">
        <v>37</v>
      </c>
      <c r="J1067" s="2" t="b">
        <v>0</v>
      </c>
      <c r="K1067" s="2" t="s">
        <v>4693</v>
      </c>
      <c r="L1067" s="2" t="s">
        <v>10</v>
      </c>
      <c r="M1067" s="2"/>
      <c r="N1067" s="2" t="s">
        <v>4698</v>
      </c>
      <c r="O1067" s="2"/>
      <c r="P1067" s="2"/>
      <c r="Q1067" s="2"/>
    </row>
    <row r="1068" spans="1:17" x14ac:dyDescent="0.25">
      <c r="A1068" s="2" t="s">
        <v>3597</v>
      </c>
      <c r="B1068" s="2" t="s">
        <v>3598</v>
      </c>
      <c r="C1068" s="3"/>
      <c r="D1068" s="4">
        <v>0</v>
      </c>
      <c r="E1068" s="4">
        <v>0</v>
      </c>
      <c r="F1068" s="4">
        <v>0</v>
      </c>
      <c r="G1068" s="4">
        <v>135.19999999999999</v>
      </c>
      <c r="H1068" s="2" t="s">
        <v>3594</v>
      </c>
      <c r="I1068" s="4">
        <v>67.599999999999994</v>
      </c>
      <c r="J1068" s="2" t="b">
        <v>0</v>
      </c>
      <c r="K1068" s="2" t="s">
        <v>4693</v>
      </c>
      <c r="L1068" s="2" t="s">
        <v>10</v>
      </c>
      <c r="M1068" s="2"/>
      <c r="N1068" s="2" t="s">
        <v>4698</v>
      </c>
      <c r="O1068" s="2"/>
      <c r="P1068" s="2"/>
      <c r="Q1068" s="2"/>
    </row>
    <row r="1069" spans="1:17" x14ac:dyDescent="0.25">
      <c r="A1069" s="2" t="s">
        <v>3182</v>
      </c>
      <c r="B1069" s="2" t="s">
        <v>3183</v>
      </c>
      <c r="C1069" s="3"/>
      <c r="D1069" s="4">
        <v>0</v>
      </c>
      <c r="E1069" s="4">
        <v>0</v>
      </c>
      <c r="F1069" s="4">
        <v>0</v>
      </c>
      <c r="G1069" s="4">
        <v>39.9</v>
      </c>
      <c r="H1069" s="2" t="s">
        <v>3156</v>
      </c>
      <c r="I1069" s="4">
        <v>18.760000000000002</v>
      </c>
      <c r="J1069" s="2" t="b">
        <v>0</v>
      </c>
      <c r="K1069" s="2" t="s">
        <v>4805</v>
      </c>
      <c r="L1069" s="2" t="s">
        <v>10</v>
      </c>
      <c r="M1069" s="2" t="s">
        <v>4806</v>
      </c>
      <c r="N1069" s="2" t="s">
        <v>4806</v>
      </c>
      <c r="O1069" s="2"/>
      <c r="P1069" s="2"/>
      <c r="Q1069" s="2"/>
    </row>
    <row r="1070" spans="1:17" x14ac:dyDescent="0.25">
      <c r="A1070" s="2" t="s">
        <v>3186</v>
      </c>
      <c r="B1070" s="2" t="s">
        <v>3187</v>
      </c>
      <c r="C1070" s="3"/>
      <c r="D1070" s="4">
        <v>0</v>
      </c>
      <c r="E1070" s="4">
        <v>0</v>
      </c>
      <c r="F1070" s="4">
        <v>0</v>
      </c>
      <c r="G1070" s="4">
        <v>54.25</v>
      </c>
      <c r="H1070" s="2" t="s">
        <v>3156</v>
      </c>
      <c r="I1070" s="4">
        <v>25.11</v>
      </c>
      <c r="J1070" s="2" t="b">
        <v>0</v>
      </c>
      <c r="K1070" s="2" t="s">
        <v>4805</v>
      </c>
      <c r="L1070" s="2" t="s">
        <v>10</v>
      </c>
      <c r="M1070" s="2" t="s">
        <v>4806</v>
      </c>
      <c r="N1070" s="2" t="s">
        <v>4806</v>
      </c>
      <c r="O1070" s="2"/>
      <c r="P1070" s="2"/>
      <c r="Q1070" s="2"/>
    </row>
    <row r="1071" spans="1:17" x14ac:dyDescent="0.25">
      <c r="A1071" s="2" t="s">
        <v>3763</v>
      </c>
      <c r="B1071" s="2" t="s">
        <v>3764</v>
      </c>
      <c r="C1071" s="3"/>
      <c r="D1071" s="4">
        <v>0</v>
      </c>
      <c r="E1071" s="4">
        <v>0</v>
      </c>
      <c r="F1071" s="4">
        <v>0</v>
      </c>
      <c r="G1071" s="4">
        <v>15.5</v>
      </c>
      <c r="H1071" s="2" t="s">
        <v>3156</v>
      </c>
      <c r="I1071" s="4">
        <v>7.16</v>
      </c>
      <c r="J1071" s="2" t="b">
        <v>0</v>
      </c>
      <c r="K1071" s="2" t="s">
        <v>4716</v>
      </c>
      <c r="L1071" s="2" t="s">
        <v>10</v>
      </c>
      <c r="M1071" s="2" t="s">
        <v>4830</v>
      </c>
      <c r="N1071" s="2" t="s">
        <v>4745</v>
      </c>
      <c r="O1071" s="2" t="s">
        <v>4719</v>
      </c>
      <c r="P1071" s="2" t="s">
        <v>4688</v>
      </c>
      <c r="Q1071" s="2"/>
    </row>
    <row r="1072" spans="1:17" x14ac:dyDescent="0.25">
      <c r="A1072" s="2" t="s">
        <v>3761</v>
      </c>
      <c r="B1072" s="2" t="s">
        <v>3762</v>
      </c>
      <c r="C1072" s="3"/>
      <c r="D1072" s="4">
        <v>0</v>
      </c>
      <c r="E1072" s="4">
        <v>0</v>
      </c>
      <c r="F1072" s="4">
        <v>0</v>
      </c>
      <c r="G1072" s="4">
        <v>15.75</v>
      </c>
      <c r="H1072" s="2" t="s">
        <v>3156</v>
      </c>
      <c r="I1072" s="4">
        <v>7.2</v>
      </c>
      <c r="J1072" s="2" t="b">
        <v>0</v>
      </c>
      <c r="K1072" s="2" t="s">
        <v>4709</v>
      </c>
      <c r="L1072" s="2" t="s">
        <v>10</v>
      </c>
      <c r="M1072" s="2" t="s">
        <v>4830</v>
      </c>
      <c r="N1072" s="2" t="s">
        <v>4745</v>
      </c>
      <c r="O1072" s="2" t="s">
        <v>4689</v>
      </c>
      <c r="P1072" s="2" t="s">
        <v>4688</v>
      </c>
      <c r="Q1072" s="2"/>
    </row>
    <row r="1073" spans="1:17" x14ac:dyDescent="0.25">
      <c r="A1073" s="2" t="s">
        <v>4613</v>
      </c>
      <c r="B1073" s="2" t="s">
        <v>4614</v>
      </c>
      <c r="C1073" s="3"/>
      <c r="D1073" s="4">
        <v>0</v>
      </c>
      <c r="E1073" s="4">
        <v>0</v>
      </c>
      <c r="F1073" s="4">
        <v>0</v>
      </c>
      <c r="G1073" s="4">
        <v>207.8</v>
      </c>
      <c r="H1073" s="2" t="s">
        <v>469</v>
      </c>
      <c r="I1073" s="4">
        <v>103.88500000000001</v>
      </c>
      <c r="J1073" s="2" t="b">
        <v>0</v>
      </c>
      <c r="K1073" s="2" t="s">
        <v>4693</v>
      </c>
      <c r="L1073" s="2" t="s">
        <v>10</v>
      </c>
      <c r="M1073" s="2"/>
      <c r="N1073" s="2" t="s">
        <v>4698</v>
      </c>
      <c r="O1073" s="2"/>
      <c r="P1073" s="2"/>
      <c r="Q1073" s="2"/>
    </row>
    <row r="1074" spans="1:17" x14ac:dyDescent="0.25">
      <c r="A1074" s="2" t="s">
        <v>4560</v>
      </c>
      <c r="B1074" s="2" t="s">
        <v>4561</v>
      </c>
      <c r="C1074" s="3"/>
      <c r="D1074" s="4">
        <v>0</v>
      </c>
      <c r="E1074" s="4">
        <v>0</v>
      </c>
      <c r="F1074" s="4">
        <v>0</v>
      </c>
      <c r="G1074" s="4">
        <v>114.15</v>
      </c>
      <c r="H1074" s="2" t="s">
        <v>469</v>
      </c>
      <c r="I1074" s="4">
        <v>57.058</v>
      </c>
      <c r="J1074" s="2" t="b">
        <v>0</v>
      </c>
      <c r="K1074" s="2" t="s">
        <v>4693</v>
      </c>
      <c r="L1074" s="2" t="s">
        <v>10</v>
      </c>
      <c r="M1074" s="2"/>
      <c r="N1074" s="2" t="s">
        <v>4698</v>
      </c>
      <c r="O1074" s="2"/>
      <c r="P1074" s="2"/>
      <c r="Q1074" s="2"/>
    </row>
    <row r="1075" spans="1:17" x14ac:dyDescent="0.25">
      <c r="A1075" s="2" t="s">
        <v>4611</v>
      </c>
      <c r="B1075" s="2" t="s">
        <v>4612</v>
      </c>
      <c r="C1075" s="3"/>
      <c r="D1075" s="4">
        <v>0</v>
      </c>
      <c r="E1075" s="4">
        <v>0</v>
      </c>
      <c r="F1075" s="4">
        <v>0</v>
      </c>
      <c r="G1075" s="4">
        <v>90.05</v>
      </c>
      <c r="H1075" s="2" t="s">
        <v>469</v>
      </c>
      <c r="I1075" s="4">
        <v>45.006999999999998</v>
      </c>
      <c r="J1075" s="2" t="b">
        <v>0</v>
      </c>
      <c r="K1075" s="2" t="s">
        <v>4693</v>
      </c>
      <c r="L1075" s="2" t="s">
        <v>10</v>
      </c>
      <c r="M1075" s="2"/>
      <c r="N1075" s="2" t="s">
        <v>4698</v>
      </c>
      <c r="O1075" s="2"/>
      <c r="P1075" s="2"/>
      <c r="Q1075" s="2"/>
    </row>
    <row r="1076" spans="1:17" ht="242.25" x14ac:dyDescent="0.25">
      <c r="A1076" s="2" t="s">
        <v>1529</v>
      </c>
      <c r="B1076" s="2" t="s">
        <v>1530</v>
      </c>
      <c r="C1076" s="3" t="s">
        <v>5380</v>
      </c>
      <c r="D1076" s="4">
        <v>0</v>
      </c>
      <c r="E1076" s="4">
        <v>3</v>
      </c>
      <c r="F1076" s="4">
        <v>3</v>
      </c>
      <c r="G1076" s="4">
        <v>34.200000000000003</v>
      </c>
      <c r="H1076" s="2" t="s">
        <v>469</v>
      </c>
      <c r="I1076" s="4">
        <v>17.100000000000001</v>
      </c>
      <c r="J1076" s="2" t="b">
        <v>1</v>
      </c>
      <c r="K1076" s="2" t="s">
        <v>4693</v>
      </c>
      <c r="L1076" s="2" t="s">
        <v>10</v>
      </c>
      <c r="M1076" s="2"/>
      <c r="N1076" s="2" t="s">
        <v>4694</v>
      </c>
      <c r="O1076" s="2"/>
      <c r="P1076" s="2" t="s">
        <v>4696</v>
      </c>
      <c r="Q1076" s="2" t="s">
        <v>5912</v>
      </c>
    </row>
    <row r="1077" spans="1:17" ht="242.25" x14ac:dyDescent="0.25">
      <c r="A1077" s="2" t="s">
        <v>1647</v>
      </c>
      <c r="B1077" s="2" t="s">
        <v>1648</v>
      </c>
      <c r="C1077" s="3" t="s">
        <v>5392</v>
      </c>
      <c r="D1077" s="4">
        <v>0</v>
      </c>
      <c r="E1077" s="4">
        <v>0</v>
      </c>
      <c r="F1077" s="4">
        <v>0</v>
      </c>
      <c r="G1077" s="4">
        <v>64.95</v>
      </c>
      <c r="H1077" s="2" t="s">
        <v>469</v>
      </c>
      <c r="I1077" s="4">
        <v>30.484999999999999</v>
      </c>
      <c r="J1077" s="2" t="b">
        <v>1</v>
      </c>
      <c r="K1077" s="2" t="s">
        <v>4693</v>
      </c>
      <c r="L1077" s="2" t="s">
        <v>10</v>
      </c>
      <c r="M1077" s="2"/>
      <c r="N1077" s="2" t="s">
        <v>4694</v>
      </c>
      <c r="O1077" s="2"/>
      <c r="P1077" s="2" t="s">
        <v>4696</v>
      </c>
      <c r="Q1077" s="2" t="s">
        <v>5913</v>
      </c>
    </row>
    <row r="1078" spans="1:17" ht="242.25" x14ac:dyDescent="0.25">
      <c r="A1078" s="2" t="s">
        <v>1178</v>
      </c>
      <c r="B1078" s="2" t="s">
        <v>1179</v>
      </c>
      <c r="C1078" s="3" t="s">
        <v>5312</v>
      </c>
      <c r="D1078" s="4">
        <v>0</v>
      </c>
      <c r="E1078" s="4">
        <v>9</v>
      </c>
      <c r="F1078" s="4">
        <v>9</v>
      </c>
      <c r="G1078" s="4">
        <v>46</v>
      </c>
      <c r="H1078" s="2" t="s">
        <v>469</v>
      </c>
      <c r="I1078" s="4">
        <v>22.986599999999999</v>
      </c>
      <c r="J1078" s="2" t="b">
        <v>1</v>
      </c>
      <c r="K1078" s="2" t="s">
        <v>4693</v>
      </c>
      <c r="L1078" s="2" t="s">
        <v>10</v>
      </c>
      <c r="M1078" s="2"/>
      <c r="N1078" s="2" t="s">
        <v>4702</v>
      </c>
      <c r="O1078" s="2"/>
      <c r="P1078" s="2" t="s">
        <v>4696</v>
      </c>
      <c r="Q1078" s="2" t="s">
        <v>5914</v>
      </c>
    </row>
    <row r="1079" spans="1:17" ht="242.25" x14ac:dyDescent="0.25">
      <c r="A1079" s="2" t="s">
        <v>1099</v>
      </c>
      <c r="B1079" s="2" t="s">
        <v>1100</v>
      </c>
      <c r="C1079" s="3" t="s">
        <v>5299</v>
      </c>
      <c r="D1079" s="4">
        <v>0</v>
      </c>
      <c r="E1079" s="4">
        <v>3</v>
      </c>
      <c r="F1079" s="4">
        <v>3</v>
      </c>
      <c r="G1079" s="4">
        <v>14.95</v>
      </c>
      <c r="H1079" s="2" t="s">
        <v>469</v>
      </c>
      <c r="I1079" s="4">
        <v>7.46</v>
      </c>
      <c r="J1079" s="2" t="b">
        <v>1</v>
      </c>
      <c r="K1079" s="2" t="s">
        <v>4693</v>
      </c>
      <c r="L1079" s="2" t="s">
        <v>10</v>
      </c>
      <c r="M1079" s="2"/>
      <c r="N1079" s="2" t="s">
        <v>4701</v>
      </c>
      <c r="O1079" s="2"/>
      <c r="P1079" s="2" t="s">
        <v>4695</v>
      </c>
      <c r="Q1079" s="2" t="s">
        <v>5757</v>
      </c>
    </row>
    <row r="1080" spans="1:17" ht="213.75" x14ac:dyDescent="0.25">
      <c r="A1080" s="2" t="s">
        <v>1675</v>
      </c>
      <c r="B1080" s="2" t="s">
        <v>1676</v>
      </c>
      <c r="C1080" s="3" t="s">
        <v>5400</v>
      </c>
      <c r="D1080" s="4">
        <v>0</v>
      </c>
      <c r="E1080" s="4">
        <v>2</v>
      </c>
      <c r="F1080" s="4">
        <v>2</v>
      </c>
      <c r="G1080" s="4">
        <v>40.6</v>
      </c>
      <c r="H1080" s="2" t="s">
        <v>469</v>
      </c>
      <c r="I1080" s="4">
        <v>20.300599999999999</v>
      </c>
      <c r="J1080" s="2" t="b">
        <v>1</v>
      </c>
      <c r="K1080" s="2" t="s">
        <v>4693</v>
      </c>
      <c r="L1080" s="2" t="s">
        <v>10</v>
      </c>
      <c r="M1080" s="2"/>
      <c r="N1080" s="2" t="s">
        <v>4702</v>
      </c>
      <c r="O1080" s="2"/>
      <c r="P1080" s="2" t="s">
        <v>4696</v>
      </c>
      <c r="Q1080" s="2" t="s">
        <v>5915</v>
      </c>
    </row>
    <row r="1081" spans="1:17" x14ac:dyDescent="0.25">
      <c r="A1081" s="2" t="s">
        <v>1773</v>
      </c>
      <c r="B1081" s="2" t="s">
        <v>1774</v>
      </c>
      <c r="C1081" s="3"/>
      <c r="D1081" s="4">
        <v>0</v>
      </c>
      <c r="E1081" s="4">
        <v>0</v>
      </c>
      <c r="F1081" s="4">
        <v>0</v>
      </c>
      <c r="G1081" s="4">
        <v>81.5</v>
      </c>
      <c r="H1081" s="2" t="s">
        <v>469</v>
      </c>
      <c r="I1081" s="4">
        <v>40.7483</v>
      </c>
      <c r="J1081" s="2" t="b">
        <v>1</v>
      </c>
      <c r="K1081" s="2" t="s">
        <v>4693</v>
      </c>
      <c r="L1081" s="2" t="s">
        <v>10</v>
      </c>
      <c r="M1081" s="2"/>
      <c r="N1081" s="2" t="s">
        <v>4703</v>
      </c>
      <c r="O1081" s="2"/>
      <c r="P1081" s="2" t="s">
        <v>4696</v>
      </c>
      <c r="Q1081" s="2"/>
    </row>
    <row r="1082" spans="1:17" x14ac:dyDescent="0.25">
      <c r="A1082" s="2" t="s">
        <v>604</v>
      </c>
      <c r="B1082" s="2" t="s">
        <v>605</v>
      </c>
      <c r="C1082" s="3"/>
      <c r="D1082" s="4">
        <v>0</v>
      </c>
      <c r="E1082" s="4">
        <v>0</v>
      </c>
      <c r="F1082" s="4">
        <v>0</v>
      </c>
      <c r="G1082" s="4">
        <v>239</v>
      </c>
      <c r="H1082" s="2" t="s">
        <v>2253</v>
      </c>
      <c r="I1082" s="4">
        <v>127</v>
      </c>
      <c r="J1082" s="2" t="b">
        <v>1</v>
      </c>
      <c r="K1082" s="2" t="s">
        <v>4686</v>
      </c>
      <c r="L1082" s="2" t="s">
        <v>10</v>
      </c>
      <c r="M1082" s="2"/>
      <c r="N1082" s="2" t="s">
        <v>4690</v>
      </c>
      <c r="O1082" s="2"/>
      <c r="P1082" s="2" t="s">
        <v>4950</v>
      </c>
      <c r="Q1082" s="2"/>
    </row>
    <row r="1083" spans="1:17" x14ac:dyDescent="0.25">
      <c r="A1083" s="2" t="s">
        <v>610</v>
      </c>
      <c r="B1083" s="2" t="s">
        <v>611</v>
      </c>
      <c r="C1083" s="3"/>
      <c r="D1083" s="4">
        <v>0</v>
      </c>
      <c r="E1083" s="4">
        <v>0</v>
      </c>
      <c r="F1083" s="4">
        <v>0</v>
      </c>
      <c r="G1083" s="4">
        <v>284</v>
      </c>
      <c r="H1083" s="2" t="s">
        <v>2253</v>
      </c>
      <c r="I1083" s="4">
        <v>136</v>
      </c>
      <c r="J1083" s="2" t="b">
        <v>1</v>
      </c>
      <c r="K1083" s="2" t="s">
        <v>4686</v>
      </c>
      <c r="L1083" s="2" t="s">
        <v>10</v>
      </c>
      <c r="M1083" s="2"/>
      <c r="N1083" s="2" t="s">
        <v>4690</v>
      </c>
      <c r="O1083" s="2"/>
      <c r="P1083" s="2" t="s">
        <v>4950</v>
      </c>
      <c r="Q1083" s="2"/>
    </row>
    <row r="1084" spans="1:17" x14ac:dyDescent="0.25">
      <c r="A1084" s="2" t="s">
        <v>612</v>
      </c>
      <c r="B1084" s="2" t="s">
        <v>613</v>
      </c>
      <c r="C1084" s="3"/>
      <c r="D1084" s="4">
        <v>0</v>
      </c>
      <c r="E1084" s="4">
        <v>0</v>
      </c>
      <c r="F1084" s="4">
        <v>0</v>
      </c>
      <c r="G1084" s="4">
        <v>355</v>
      </c>
      <c r="H1084" s="2" t="s">
        <v>2253</v>
      </c>
      <c r="I1084" s="4">
        <v>170</v>
      </c>
      <c r="J1084" s="2" t="b">
        <v>1</v>
      </c>
      <c r="K1084" s="2" t="s">
        <v>4686</v>
      </c>
      <c r="L1084" s="2" t="s">
        <v>10</v>
      </c>
      <c r="M1084" s="2"/>
      <c r="N1084" s="2" t="s">
        <v>4690</v>
      </c>
      <c r="O1084" s="2"/>
      <c r="P1084" s="2" t="s">
        <v>4951</v>
      </c>
      <c r="Q1084" s="2"/>
    </row>
    <row r="1085" spans="1:17" x14ac:dyDescent="0.25">
      <c r="A1085" s="2" t="s">
        <v>3229</v>
      </c>
      <c r="B1085" s="2" t="s">
        <v>3230</v>
      </c>
      <c r="C1085" s="3"/>
      <c r="D1085" s="4">
        <v>0</v>
      </c>
      <c r="E1085" s="4">
        <v>0</v>
      </c>
      <c r="F1085" s="4">
        <v>0</v>
      </c>
      <c r="G1085" s="4">
        <v>77.849999999999994</v>
      </c>
      <c r="H1085" s="2" t="s">
        <v>2222</v>
      </c>
      <c r="I1085" s="4">
        <v>36.04</v>
      </c>
      <c r="J1085" s="2" t="b">
        <v>0</v>
      </c>
      <c r="K1085" s="2" t="s">
        <v>4805</v>
      </c>
      <c r="L1085" s="2" t="s">
        <v>10</v>
      </c>
      <c r="M1085" s="2" t="s">
        <v>4806</v>
      </c>
      <c r="N1085" s="2" t="s">
        <v>4806</v>
      </c>
      <c r="O1085" s="2"/>
      <c r="P1085" s="2"/>
      <c r="Q1085" s="2"/>
    </row>
    <row r="1086" spans="1:17" x14ac:dyDescent="0.25">
      <c r="A1086" s="2" t="s">
        <v>2164</v>
      </c>
      <c r="B1086" s="2" t="s">
        <v>2165</v>
      </c>
      <c r="C1086" s="3"/>
      <c r="D1086" s="4">
        <v>0</v>
      </c>
      <c r="E1086" s="4">
        <v>0</v>
      </c>
      <c r="F1086" s="4">
        <v>0</v>
      </c>
      <c r="G1086" s="4">
        <v>60</v>
      </c>
      <c r="H1086" s="2" t="s">
        <v>2258</v>
      </c>
      <c r="I1086" s="4">
        <v>30</v>
      </c>
      <c r="J1086" s="2" t="b">
        <v>1</v>
      </c>
      <c r="K1086" s="2" t="s">
        <v>4693</v>
      </c>
      <c r="L1086" s="2" t="s">
        <v>10</v>
      </c>
      <c r="M1086" s="2"/>
      <c r="N1086" s="2" t="s">
        <v>4698</v>
      </c>
      <c r="O1086" s="2"/>
      <c r="P1086" s="2" t="s">
        <v>4695</v>
      </c>
      <c r="Q1086" s="2"/>
    </row>
    <row r="1087" spans="1:17" x14ac:dyDescent="0.25">
      <c r="A1087" s="2" t="s">
        <v>1748</v>
      </c>
      <c r="B1087" s="2" t="s">
        <v>1749</v>
      </c>
      <c r="C1087" s="3"/>
      <c r="D1087" s="4">
        <v>0</v>
      </c>
      <c r="E1087" s="4">
        <v>0</v>
      </c>
      <c r="F1087" s="4">
        <v>0</v>
      </c>
      <c r="G1087" s="4">
        <v>45.4</v>
      </c>
      <c r="H1087" s="2" t="s">
        <v>2258</v>
      </c>
      <c r="I1087" s="4">
        <v>21.67</v>
      </c>
      <c r="J1087" s="2" t="b">
        <v>1</v>
      </c>
      <c r="K1087" s="2" t="s">
        <v>4693</v>
      </c>
      <c r="L1087" s="2" t="s">
        <v>10</v>
      </c>
      <c r="M1087" s="2"/>
      <c r="N1087" s="2" t="s">
        <v>4703</v>
      </c>
      <c r="O1087" s="2"/>
      <c r="P1087" s="2" t="s">
        <v>4696</v>
      </c>
      <c r="Q1087" s="2"/>
    </row>
    <row r="1088" spans="1:17" x14ac:dyDescent="0.25">
      <c r="A1088" s="2" t="s">
        <v>4095</v>
      </c>
      <c r="B1088" s="2" t="s">
        <v>4096</v>
      </c>
      <c r="C1088" s="3"/>
      <c r="D1088" s="4">
        <v>0</v>
      </c>
      <c r="E1088" s="4">
        <v>0</v>
      </c>
      <c r="F1088" s="4">
        <v>0</v>
      </c>
      <c r="G1088" s="4">
        <v>74.099999999999994</v>
      </c>
      <c r="H1088" s="2" t="s">
        <v>2258</v>
      </c>
      <c r="I1088" s="4">
        <v>37.03</v>
      </c>
      <c r="J1088" s="2" t="b">
        <v>0</v>
      </c>
      <c r="K1088" s="2" t="s">
        <v>4693</v>
      </c>
      <c r="L1088" s="2" t="s">
        <v>10</v>
      </c>
      <c r="M1088" s="2"/>
      <c r="N1088" s="2" t="s">
        <v>4703</v>
      </c>
      <c r="O1088" s="2"/>
      <c r="P1088" s="2"/>
      <c r="Q1088" s="2"/>
    </row>
    <row r="1089" spans="1:17" x14ac:dyDescent="0.25">
      <c r="A1089" s="2" t="s">
        <v>1443</v>
      </c>
      <c r="B1089" s="2" t="s">
        <v>1444</v>
      </c>
      <c r="C1089" s="3"/>
      <c r="D1089" s="4">
        <v>0</v>
      </c>
      <c r="E1089" s="4">
        <v>0</v>
      </c>
      <c r="F1089" s="4">
        <v>0</v>
      </c>
      <c r="G1089" s="4">
        <v>40</v>
      </c>
      <c r="H1089" s="2" t="s">
        <v>2258</v>
      </c>
      <c r="I1089" s="4">
        <v>20</v>
      </c>
      <c r="J1089" s="2" t="b">
        <v>1</v>
      </c>
      <c r="K1089" s="2" t="s">
        <v>4693</v>
      </c>
      <c r="L1089" s="2" t="s">
        <v>10</v>
      </c>
      <c r="M1089" s="2"/>
      <c r="N1089" s="2" t="s">
        <v>4703</v>
      </c>
      <c r="O1089" s="2"/>
      <c r="P1089" s="2" t="s">
        <v>4696</v>
      </c>
      <c r="Q1089" s="2"/>
    </row>
    <row r="1090" spans="1:17" x14ac:dyDescent="0.25">
      <c r="A1090" s="2" t="s">
        <v>1445</v>
      </c>
      <c r="B1090" s="2" t="s">
        <v>1446</v>
      </c>
      <c r="C1090" s="3"/>
      <c r="D1090" s="4">
        <v>0</v>
      </c>
      <c r="E1090" s="4">
        <v>0</v>
      </c>
      <c r="F1090" s="4">
        <v>0</v>
      </c>
      <c r="G1090" s="4">
        <v>35.700000000000003</v>
      </c>
      <c r="H1090" s="2" t="s">
        <v>2258</v>
      </c>
      <c r="I1090" s="4">
        <v>17.84</v>
      </c>
      <c r="J1090" s="2" t="b">
        <v>1</v>
      </c>
      <c r="K1090" s="2" t="s">
        <v>4693</v>
      </c>
      <c r="L1090" s="2" t="s">
        <v>10</v>
      </c>
      <c r="M1090" s="2"/>
      <c r="N1090" s="2" t="s">
        <v>4703</v>
      </c>
      <c r="O1090" s="2"/>
      <c r="P1090" s="2" t="s">
        <v>4696</v>
      </c>
      <c r="Q1090" s="2"/>
    </row>
    <row r="1091" spans="1:17" x14ac:dyDescent="0.25">
      <c r="A1091" s="2" t="s">
        <v>3753</v>
      </c>
      <c r="B1091" s="2" t="s">
        <v>3754</v>
      </c>
      <c r="C1091" s="3"/>
      <c r="D1091" s="4">
        <v>0</v>
      </c>
      <c r="E1091" s="4">
        <v>0</v>
      </c>
      <c r="F1091" s="4">
        <v>0</v>
      </c>
      <c r="G1091" s="4">
        <v>46.8</v>
      </c>
      <c r="H1091" s="2" t="s">
        <v>2258</v>
      </c>
      <c r="I1091" s="4">
        <v>23.39</v>
      </c>
      <c r="J1091" s="2" t="b">
        <v>0</v>
      </c>
      <c r="K1091" s="2" t="s">
        <v>4693</v>
      </c>
      <c r="L1091" s="2" t="s">
        <v>10</v>
      </c>
      <c r="M1091" s="2"/>
      <c r="N1091" s="2" t="s">
        <v>4694</v>
      </c>
      <c r="O1091" s="2"/>
      <c r="P1091" s="2"/>
      <c r="Q1091" s="2"/>
    </row>
    <row r="1092" spans="1:17" x14ac:dyDescent="0.25">
      <c r="A1092" s="2" t="s">
        <v>1431</v>
      </c>
      <c r="B1092" s="2" t="s">
        <v>1432</v>
      </c>
      <c r="C1092" s="3"/>
      <c r="D1092" s="4">
        <v>0</v>
      </c>
      <c r="E1092" s="4">
        <v>0</v>
      </c>
      <c r="F1092" s="4">
        <v>0</v>
      </c>
      <c r="G1092" s="4">
        <v>31.5</v>
      </c>
      <c r="H1092" s="2" t="s">
        <v>2258</v>
      </c>
      <c r="I1092" s="4">
        <v>15.72</v>
      </c>
      <c r="J1092" s="2" t="b">
        <v>1</v>
      </c>
      <c r="K1092" s="2" t="s">
        <v>4693</v>
      </c>
      <c r="L1092" s="2" t="s">
        <v>10</v>
      </c>
      <c r="M1092" s="2"/>
      <c r="N1092" s="2" t="s">
        <v>4694</v>
      </c>
      <c r="O1092" s="2"/>
      <c r="P1092" s="2" t="s">
        <v>4695</v>
      </c>
      <c r="Q1092" s="2"/>
    </row>
    <row r="1093" spans="1:17" x14ac:dyDescent="0.25">
      <c r="A1093" s="2" t="s">
        <v>1600</v>
      </c>
      <c r="B1093" s="2" t="s">
        <v>1601</v>
      </c>
      <c r="C1093" s="3"/>
      <c r="D1093" s="4">
        <v>0</v>
      </c>
      <c r="E1093" s="4">
        <v>0</v>
      </c>
      <c r="F1093" s="4">
        <v>0</v>
      </c>
      <c r="G1093" s="4">
        <v>56.6</v>
      </c>
      <c r="H1093" s="2" t="s">
        <v>2258</v>
      </c>
      <c r="I1093" s="4">
        <v>28.280999999999999</v>
      </c>
      <c r="J1093" s="2" t="b">
        <v>1</v>
      </c>
      <c r="K1093" s="2" t="s">
        <v>4693</v>
      </c>
      <c r="L1093" s="2" t="s">
        <v>10</v>
      </c>
      <c r="M1093" s="2"/>
      <c r="N1093" s="2" t="s">
        <v>4706</v>
      </c>
      <c r="O1093" s="2"/>
      <c r="P1093" s="2" t="s">
        <v>4696</v>
      </c>
      <c r="Q1093" s="2"/>
    </row>
    <row r="1094" spans="1:17" x14ac:dyDescent="0.25">
      <c r="A1094" s="2" t="s">
        <v>4449</v>
      </c>
      <c r="B1094" s="2" t="s">
        <v>4450</v>
      </c>
      <c r="C1094" s="3"/>
      <c r="D1094" s="4">
        <v>0</v>
      </c>
      <c r="E1094" s="4">
        <v>0</v>
      </c>
      <c r="F1094" s="4">
        <v>0</v>
      </c>
      <c r="G1094" s="4">
        <v>10.199999999999999</v>
      </c>
      <c r="H1094" s="2" t="s">
        <v>2250</v>
      </c>
      <c r="I1094" s="4">
        <v>5.0999999999999996</v>
      </c>
      <c r="J1094" s="2" t="b">
        <v>0</v>
      </c>
      <c r="K1094" s="2" t="s">
        <v>4691</v>
      </c>
      <c r="L1094" s="2" t="s">
        <v>10</v>
      </c>
      <c r="M1094" s="2"/>
      <c r="N1094" s="2" t="s">
        <v>4692</v>
      </c>
      <c r="O1094" s="2"/>
      <c r="P1094" s="2"/>
      <c r="Q1094" s="2"/>
    </row>
    <row r="1095" spans="1:17" x14ac:dyDescent="0.25">
      <c r="A1095" s="2" t="s">
        <v>3549</v>
      </c>
      <c r="B1095" s="2" t="s">
        <v>3550</v>
      </c>
      <c r="C1095" s="3"/>
      <c r="D1095" s="4">
        <v>0</v>
      </c>
      <c r="E1095" s="4">
        <v>0</v>
      </c>
      <c r="F1095" s="4">
        <v>0</v>
      </c>
      <c r="G1095" s="4">
        <v>7.2</v>
      </c>
      <c r="H1095" s="2" t="s">
        <v>2250</v>
      </c>
      <c r="I1095" s="4">
        <v>3.6</v>
      </c>
      <c r="J1095" s="2" t="b">
        <v>0</v>
      </c>
      <c r="K1095" s="2" t="s">
        <v>4691</v>
      </c>
      <c r="L1095" s="2" t="s">
        <v>10</v>
      </c>
      <c r="M1095" s="2"/>
      <c r="N1095" s="2" t="s">
        <v>4692</v>
      </c>
      <c r="O1095" s="2"/>
      <c r="P1095" s="2"/>
      <c r="Q1095" s="2"/>
    </row>
    <row r="1096" spans="1:17" x14ac:dyDescent="0.25">
      <c r="A1096" s="2" t="s">
        <v>2910</v>
      </c>
      <c r="B1096" s="2" t="s">
        <v>2911</v>
      </c>
      <c r="C1096" s="3"/>
      <c r="D1096" s="4">
        <v>0</v>
      </c>
      <c r="E1096" s="4">
        <v>0</v>
      </c>
      <c r="F1096" s="4">
        <v>0</v>
      </c>
      <c r="G1096" s="4">
        <v>54</v>
      </c>
      <c r="H1096" s="2" t="s">
        <v>2250</v>
      </c>
      <c r="I1096" s="4">
        <v>27</v>
      </c>
      <c r="J1096" s="2" t="b">
        <v>0</v>
      </c>
      <c r="K1096" s="2" t="s">
        <v>4691</v>
      </c>
      <c r="L1096" s="2" t="s">
        <v>10</v>
      </c>
      <c r="M1096" s="2"/>
      <c r="N1096" s="2" t="s">
        <v>4692</v>
      </c>
      <c r="O1096" s="2"/>
      <c r="P1096" s="2"/>
      <c r="Q1096" s="2"/>
    </row>
    <row r="1097" spans="1:17" x14ac:dyDescent="0.25">
      <c r="A1097" s="2" t="s">
        <v>3485</v>
      </c>
      <c r="B1097" s="2" t="s">
        <v>3486</v>
      </c>
      <c r="C1097" s="3"/>
      <c r="D1097" s="4">
        <v>0</v>
      </c>
      <c r="E1097" s="4">
        <v>0</v>
      </c>
      <c r="F1097" s="4">
        <v>0</v>
      </c>
      <c r="G1097" s="4">
        <v>21.2</v>
      </c>
      <c r="H1097" s="2" t="s">
        <v>3477</v>
      </c>
      <c r="I1097" s="4">
        <v>9.3000000000000007</v>
      </c>
      <c r="J1097" s="2" t="b">
        <v>0</v>
      </c>
      <c r="K1097" s="2" t="s">
        <v>4716</v>
      </c>
      <c r="L1097" s="2" t="s">
        <v>10</v>
      </c>
      <c r="M1097" s="2" t="s">
        <v>4846</v>
      </c>
      <c r="N1097" s="2" t="s">
        <v>4745</v>
      </c>
      <c r="O1097" s="2" t="s">
        <v>4719</v>
      </c>
      <c r="P1097" s="2" t="s">
        <v>4688</v>
      </c>
      <c r="Q1097" s="2"/>
    </row>
    <row r="1098" spans="1:17" x14ac:dyDescent="0.25">
      <c r="A1098" s="2" t="s">
        <v>3475</v>
      </c>
      <c r="B1098" s="2" t="s">
        <v>3476</v>
      </c>
      <c r="C1098" s="3"/>
      <c r="D1098" s="4">
        <v>0</v>
      </c>
      <c r="E1098" s="4">
        <v>0</v>
      </c>
      <c r="F1098" s="4">
        <v>0</v>
      </c>
      <c r="G1098" s="4">
        <v>45.35</v>
      </c>
      <c r="H1098" s="2" t="s">
        <v>3477</v>
      </c>
      <c r="I1098" s="4">
        <v>20.5</v>
      </c>
      <c r="J1098" s="2" t="b">
        <v>0</v>
      </c>
      <c r="K1098" s="2" t="s">
        <v>4716</v>
      </c>
      <c r="L1098" s="2" t="s">
        <v>10</v>
      </c>
      <c r="M1098" s="2" t="s">
        <v>4846</v>
      </c>
      <c r="N1098" s="2" t="s">
        <v>4745</v>
      </c>
      <c r="O1098" s="2" t="s">
        <v>4719</v>
      </c>
      <c r="P1098" s="2" t="s">
        <v>4688</v>
      </c>
      <c r="Q1098" s="2"/>
    </row>
    <row r="1099" spans="1:17" x14ac:dyDescent="0.25">
      <c r="A1099" s="2" t="s">
        <v>3803</v>
      </c>
      <c r="B1099" s="2" t="s">
        <v>3804</v>
      </c>
      <c r="C1099" s="3"/>
      <c r="D1099" s="4">
        <v>0</v>
      </c>
      <c r="E1099" s="4">
        <v>0</v>
      </c>
      <c r="F1099" s="4">
        <v>0</v>
      </c>
      <c r="G1099" s="4">
        <v>31.3</v>
      </c>
      <c r="H1099" s="2" t="s">
        <v>2364</v>
      </c>
      <c r="I1099" s="4">
        <v>13.5</v>
      </c>
      <c r="J1099" s="2" t="b">
        <v>0</v>
      </c>
      <c r="K1099" s="2" t="s">
        <v>4716</v>
      </c>
      <c r="L1099" s="2" t="s">
        <v>10</v>
      </c>
      <c r="M1099" s="2" t="s">
        <v>4952</v>
      </c>
      <c r="N1099" s="2" t="s">
        <v>4762</v>
      </c>
      <c r="O1099" s="2" t="s">
        <v>4719</v>
      </c>
      <c r="P1099" s="2" t="s">
        <v>4688</v>
      </c>
      <c r="Q1099" s="2"/>
    </row>
    <row r="1100" spans="1:17" x14ac:dyDescent="0.25">
      <c r="A1100" s="2" t="s">
        <v>2362</v>
      </c>
      <c r="B1100" s="2" t="s">
        <v>2363</v>
      </c>
      <c r="C1100" s="3"/>
      <c r="D1100" s="4">
        <v>0</v>
      </c>
      <c r="E1100" s="4">
        <v>0</v>
      </c>
      <c r="F1100" s="4">
        <v>0</v>
      </c>
      <c r="G1100" s="4">
        <v>26.15</v>
      </c>
      <c r="H1100" s="2" t="s">
        <v>2364</v>
      </c>
      <c r="I1100" s="4">
        <v>11.1</v>
      </c>
      <c r="J1100" s="2" t="b">
        <v>0</v>
      </c>
      <c r="K1100" s="2" t="s">
        <v>4709</v>
      </c>
      <c r="L1100" s="2" t="s">
        <v>10</v>
      </c>
      <c r="M1100" s="2" t="s">
        <v>4764</v>
      </c>
      <c r="N1100" s="2" t="s">
        <v>4762</v>
      </c>
      <c r="O1100" s="2" t="s">
        <v>4689</v>
      </c>
      <c r="P1100" s="2" t="s">
        <v>4688</v>
      </c>
      <c r="Q1100" s="2"/>
    </row>
    <row r="1101" spans="1:17" x14ac:dyDescent="0.25">
      <c r="A1101" s="2" t="s">
        <v>4255</v>
      </c>
      <c r="B1101" s="2" t="s">
        <v>4256</v>
      </c>
      <c r="C1101" s="3"/>
      <c r="D1101" s="4">
        <v>0</v>
      </c>
      <c r="E1101" s="4">
        <v>0</v>
      </c>
      <c r="F1101" s="4">
        <v>0</v>
      </c>
      <c r="G1101" s="4">
        <v>28.1</v>
      </c>
      <c r="H1101" s="2" t="s">
        <v>2364</v>
      </c>
      <c r="I1101" s="4">
        <v>12.4</v>
      </c>
      <c r="J1101" s="2" t="b">
        <v>0</v>
      </c>
      <c r="K1101" s="2" t="s">
        <v>4709</v>
      </c>
      <c r="L1101" s="2" t="s">
        <v>10</v>
      </c>
      <c r="M1101" s="2"/>
      <c r="N1101" s="2" t="s">
        <v>4762</v>
      </c>
      <c r="O1101" s="2" t="s">
        <v>4689</v>
      </c>
      <c r="P1101" s="2" t="s">
        <v>4688</v>
      </c>
      <c r="Q1101" s="2"/>
    </row>
    <row r="1102" spans="1:17" x14ac:dyDescent="0.25">
      <c r="A1102" s="2" t="s">
        <v>3850</v>
      </c>
      <c r="B1102" s="2" t="s">
        <v>3851</v>
      </c>
      <c r="C1102" s="3"/>
      <c r="D1102" s="4">
        <v>0</v>
      </c>
      <c r="E1102" s="4">
        <v>0</v>
      </c>
      <c r="F1102" s="4">
        <v>0</v>
      </c>
      <c r="G1102" s="4">
        <v>44.3</v>
      </c>
      <c r="H1102" s="2" t="s">
        <v>2364</v>
      </c>
      <c r="I1102" s="4">
        <v>19.899999999999999</v>
      </c>
      <c r="J1102" s="2" t="b">
        <v>0</v>
      </c>
      <c r="K1102" s="2" t="s">
        <v>4709</v>
      </c>
      <c r="L1102" s="2" t="s">
        <v>10</v>
      </c>
      <c r="M1102" s="2"/>
      <c r="N1102" s="2" t="s">
        <v>4762</v>
      </c>
      <c r="O1102" s="2" t="s">
        <v>4689</v>
      </c>
      <c r="P1102" s="2" t="s">
        <v>4688</v>
      </c>
      <c r="Q1102" s="2"/>
    </row>
    <row r="1103" spans="1:17" x14ac:dyDescent="0.25">
      <c r="A1103" s="2" t="s">
        <v>3978</v>
      </c>
      <c r="B1103" s="2" t="s">
        <v>3979</v>
      </c>
      <c r="C1103" s="3"/>
      <c r="D1103" s="4">
        <v>0</v>
      </c>
      <c r="E1103" s="4">
        <v>0</v>
      </c>
      <c r="F1103" s="4">
        <v>0</v>
      </c>
      <c r="G1103" s="4">
        <v>45.15</v>
      </c>
      <c r="H1103" s="2" t="s">
        <v>2364</v>
      </c>
      <c r="I1103" s="4">
        <v>20.9</v>
      </c>
      <c r="J1103" s="2" t="b">
        <v>0</v>
      </c>
      <c r="K1103" s="2" t="s">
        <v>4716</v>
      </c>
      <c r="L1103" s="2" t="s">
        <v>10</v>
      </c>
      <c r="M1103" s="2" t="s">
        <v>4796</v>
      </c>
      <c r="N1103" s="2" t="s">
        <v>4762</v>
      </c>
      <c r="O1103" s="2" t="s">
        <v>4719</v>
      </c>
      <c r="P1103" s="2" t="s">
        <v>4688</v>
      </c>
      <c r="Q1103" s="2"/>
    </row>
    <row r="1104" spans="1:17" x14ac:dyDescent="0.25">
      <c r="A1104" s="2" t="s">
        <v>3322</v>
      </c>
      <c r="B1104" s="2" t="s">
        <v>3323</v>
      </c>
      <c r="C1104" s="3"/>
      <c r="D1104" s="4">
        <v>0</v>
      </c>
      <c r="E1104" s="4">
        <v>0</v>
      </c>
      <c r="F1104" s="4">
        <v>0</v>
      </c>
      <c r="G1104" s="4">
        <v>56.95</v>
      </c>
      <c r="H1104" s="2"/>
      <c r="I1104" s="4">
        <v>0</v>
      </c>
      <c r="J1104" s="2" t="b">
        <v>0</v>
      </c>
      <c r="K1104" s="2" t="s">
        <v>4953</v>
      </c>
      <c r="L1104" s="2" t="s">
        <v>10</v>
      </c>
      <c r="M1104" s="2"/>
      <c r="N1104" s="2"/>
      <c r="O1104" s="2"/>
      <c r="P1104" s="2"/>
      <c r="Q1104" s="2"/>
    </row>
    <row r="1105" spans="1:17" x14ac:dyDescent="0.25">
      <c r="A1105" s="2" t="s">
        <v>1596</v>
      </c>
      <c r="B1105" s="2" t="s">
        <v>1597</v>
      </c>
      <c r="C1105" s="3"/>
      <c r="D1105" s="4">
        <v>0</v>
      </c>
      <c r="E1105" s="4">
        <v>0</v>
      </c>
      <c r="F1105" s="4">
        <v>0</v>
      </c>
      <c r="G1105" s="4">
        <v>2.2999999999999998</v>
      </c>
      <c r="H1105" s="2" t="s">
        <v>2213</v>
      </c>
      <c r="I1105" s="4">
        <v>1.9</v>
      </c>
      <c r="J1105" s="2" t="b">
        <v>1</v>
      </c>
      <c r="K1105" s="2" t="s">
        <v>4691</v>
      </c>
      <c r="L1105" s="2" t="s">
        <v>10</v>
      </c>
      <c r="M1105" s="2"/>
      <c r="N1105" s="2"/>
      <c r="O1105" s="2"/>
      <c r="P1105" s="2"/>
      <c r="Q1105" s="2"/>
    </row>
    <row r="1106" spans="1:17" x14ac:dyDescent="0.25">
      <c r="A1106" s="2" t="s">
        <v>3318</v>
      </c>
      <c r="B1106" s="2" t="s">
        <v>3319</v>
      </c>
      <c r="C1106" s="3"/>
      <c r="D1106" s="4">
        <v>0</v>
      </c>
      <c r="E1106" s="4">
        <v>0</v>
      </c>
      <c r="F1106" s="4">
        <v>0</v>
      </c>
      <c r="G1106" s="4">
        <v>48.2</v>
      </c>
      <c r="H1106" s="2"/>
      <c r="I1106" s="4">
        <v>0</v>
      </c>
      <c r="J1106" s="2" t="b">
        <v>0</v>
      </c>
      <c r="K1106" s="2" t="s">
        <v>4953</v>
      </c>
      <c r="L1106" s="2" t="s">
        <v>10</v>
      </c>
      <c r="M1106" s="2"/>
      <c r="N1106" s="2"/>
      <c r="O1106" s="2"/>
      <c r="P1106" s="2"/>
      <c r="Q1106" s="2"/>
    </row>
    <row r="1107" spans="1:17" x14ac:dyDescent="0.25">
      <c r="A1107" s="2" t="s">
        <v>3314</v>
      </c>
      <c r="B1107" s="2" t="s">
        <v>3315</v>
      </c>
      <c r="C1107" s="3"/>
      <c r="D1107" s="4">
        <v>0</v>
      </c>
      <c r="E1107" s="4">
        <v>0</v>
      </c>
      <c r="F1107" s="4">
        <v>0</v>
      </c>
      <c r="G1107" s="4">
        <v>36.050000000000011</v>
      </c>
      <c r="H1107" s="2"/>
      <c r="I1107" s="4">
        <v>0</v>
      </c>
      <c r="J1107" s="2" t="b">
        <v>0</v>
      </c>
      <c r="K1107" s="2" t="s">
        <v>4953</v>
      </c>
      <c r="L1107" s="2" t="s">
        <v>10</v>
      </c>
      <c r="M1107" s="2"/>
      <c r="N1107" s="2"/>
      <c r="O1107" s="2"/>
      <c r="P1107" s="2"/>
      <c r="Q1107" s="2"/>
    </row>
    <row r="1108" spans="1:17" x14ac:dyDescent="0.25">
      <c r="A1108" s="2" t="s">
        <v>3308</v>
      </c>
      <c r="B1108" s="2" t="s">
        <v>3309</v>
      </c>
      <c r="C1108" s="3"/>
      <c r="D1108" s="4">
        <v>0</v>
      </c>
      <c r="E1108" s="4">
        <v>0</v>
      </c>
      <c r="F1108" s="4">
        <v>0</v>
      </c>
      <c r="G1108" s="4">
        <v>27.049999999999997</v>
      </c>
      <c r="H1108" s="2"/>
      <c r="I1108" s="4">
        <v>0</v>
      </c>
      <c r="J1108" s="2" t="b">
        <v>0</v>
      </c>
      <c r="K1108" s="2" t="s">
        <v>4953</v>
      </c>
      <c r="L1108" s="2" t="s">
        <v>10</v>
      </c>
      <c r="M1108" s="2"/>
      <c r="N1108" s="2"/>
      <c r="O1108" s="2"/>
      <c r="P1108" s="2"/>
      <c r="Q1108" s="2"/>
    </row>
    <row r="1109" spans="1:17" x14ac:dyDescent="0.25">
      <c r="A1109" s="2" t="s">
        <v>3324</v>
      </c>
      <c r="B1109" s="2" t="s">
        <v>3325</v>
      </c>
      <c r="C1109" s="3"/>
      <c r="D1109" s="4">
        <v>0</v>
      </c>
      <c r="E1109" s="4">
        <v>0</v>
      </c>
      <c r="F1109" s="4">
        <v>0</v>
      </c>
      <c r="G1109" s="4">
        <v>58.95</v>
      </c>
      <c r="H1109" s="2"/>
      <c r="I1109" s="4">
        <v>0</v>
      </c>
      <c r="J1109" s="2" t="b">
        <v>0</v>
      </c>
      <c r="K1109" s="2" t="s">
        <v>4953</v>
      </c>
      <c r="L1109" s="2" t="s">
        <v>10</v>
      </c>
      <c r="M1109" s="2"/>
      <c r="N1109" s="2"/>
      <c r="O1109" s="2"/>
      <c r="P1109" s="2"/>
      <c r="Q1109" s="2"/>
    </row>
    <row r="1110" spans="1:17" x14ac:dyDescent="0.25">
      <c r="A1110" s="2" t="s">
        <v>3326</v>
      </c>
      <c r="B1110" s="2" t="s">
        <v>3327</v>
      </c>
      <c r="C1110" s="3"/>
      <c r="D1110" s="4">
        <v>0</v>
      </c>
      <c r="E1110" s="4">
        <v>0</v>
      </c>
      <c r="F1110" s="4">
        <v>0</v>
      </c>
      <c r="G1110" s="4">
        <v>65</v>
      </c>
      <c r="H1110" s="2"/>
      <c r="I1110" s="4">
        <v>0</v>
      </c>
      <c r="J1110" s="2" t="b">
        <v>0</v>
      </c>
      <c r="K1110" s="2" t="s">
        <v>4953</v>
      </c>
      <c r="L1110" s="2" t="s">
        <v>10</v>
      </c>
      <c r="M1110" s="2"/>
      <c r="N1110" s="2"/>
      <c r="O1110" s="2"/>
      <c r="P1110" s="2"/>
      <c r="Q1110" s="2"/>
    </row>
    <row r="1111" spans="1:17" x14ac:dyDescent="0.25">
      <c r="A1111" s="2" t="s">
        <v>1598</v>
      </c>
      <c r="B1111" s="2" t="s">
        <v>1599</v>
      </c>
      <c r="C1111" s="3"/>
      <c r="D1111" s="4">
        <v>0</v>
      </c>
      <c r="E1111" s="4">
        <v>0</v>
      </c>
      <c r="F1111" s="4">
        <v>0</v>
      </c>
      <c r="G1111" s="4">
        <v>5</v>
      </c>
      <c r="H1111" s="2" t="s">
        <v>2241</v>
      </c>
      <c r="I1111" s="4">
        <v>0</v>
      </c>
      <c r="J1111" s="2" t="b">
        <v>1</v>
      </c>
      <c r="K1111" s="2" t="s">
        <v>4691</v>
      </c>
      <c r="L1111" s="2" t="s">
        <v>10</v>
      </c>
      <c r="M1111" s="2"/>
      <c r="N1111" s="2"/>
      <c r="O1111" s="2"/>
      <c r="P1111" s="2"/>
      <c r="Q1111" s="2"/>
    </row>
    <row r="1112" spans="1:17" x14ac:dyDescent="0.25">
      <c r="A1112" s="2" t="s">
        <v>3330</v>
      </c>
      <c r="B1112" s="2" t="s">
        <v>3331</v>
      </c>
      <c r="C1112" s="3"/>
      <c r="D1112" s="4">
        <v>0</v>
      </c>
      <c r="E1112" s="4">
        <v>0</v>
      </c>
      <c r="F1112" s="4">
        <v>0</v>
      </c>
      <c r="G1112" s="4">
        <v>100.40000000000002</v>
      </c>
      <c r="H1112" s="2"/>
      <c r="I1112" s="4">
        <v>0</v>
      </c>
      <c r="J1112" s="2" t="b">
        <v>0</v>
      </c>
      <c r="K1112" s="2" t="s">
        <v>4953</v>
      </c>
      <c r="L1112" s="2" t="s">
        <v>10</v>
      </c>
      <c r="M1112" s="2"/>
      <c r="N1112" s="2"/>
      <c r="O1112" s="2"/>
      <c r="P1112" s="2"/>
      <c r="Q1112" s="2"/>
    </row>
    <row r="1113" spans="1:17" x14ac:dyDescent="0.25">
      <c r="A1113" s="2" t="s">
        <v>3558</v>
      </c>
      <c r="B1113" s="2" t="s">
        <v>3559</v>
      </c>
      <c r="C1113" s="3"/>
      <c r="D1113" s="4">
        <v>0</v>
      </c>
      <c r="E1113" s="4">
        <v>0</v>
      </c>
      <c r="F1113" s="4">
        <v>0</v>
      </c>
      <c r="G1113" s="4">
        <v>19.899999999999999</v>
      </c>
      <c r="H1113" s="2" t="s">
        <v>3363</v>
      </c>
      <c r="I1113" s="4">
        <v>4.5</v>
      </c>
      <c r="J1113" s="2" t="b">
        <v>0</v>
      </c>
      <c r="K1113" s="2" t="s">
        <v>4686</v>
      </c>
      <c r="L1113" s="2" t="s">
        <v>27</v>
      </c>
      <c r="M1113" s="2"/>
      <c r="N1113" s="2"/>
      <c r="O1113" s="2"/>
      <c r="P1113" s="2"/>
      <c r="Q1113" s="2"/>
    </row>
    <row r="1114" spans="1:17" x14ac:dyDescent="0.25">
      <c r="A1114" s="2" t="s">
        <v>3055</v>
      </c>
      <c r="B1114" s="2" t="s">
        <v>3056</v>
      </c>
      <c r="C1114" s="3"/>
      <c r="D1114" s="4">
        <v>0</v>
      </c>
      <c r="E1114" s="4">
        <v>0</v>
      </c>
      <c r="F1114" s="4">
        <v>0</v>
      </c>
      <c r="G1114" s="4">
        <v>16.649999999999999</v>
      </c>
      <c r="H1114" s="2" t="s">
        <v>2259</v>
      </c>
      <c r="I1114" s="4">
        <v>7.7</v>
      </c>
      <c r="J1114" s="2" t="b">
        <v>0</v>
      </c>
      <c r="K1114" s="2" t="s">
        <v>4709</v>
      </c>
      <c r="L1114" s="2" t="s">
        <v>10</v>
      </c>
      <c r="M1114" s="2" t="s">
        <v>4740</v>
      </c>
      <c r="N1114" s="2" t="s">
        <v>4741</v>
      </c>
      <c r="O1114" s="2" t="s">
        <v>4689</v>
      </c>
      <c r="P1114" s="2" t="s">
        <v>4688</v>
      </c>
      <c r="Q1114" s="2"/>
    </row>
    <row r="1115" spans="1:17" x14ac:dyDescent="0.25">
      <c r="A1115" s="2" t="s">
        <v>694</v>
      </c>
      <c r="B1115" s="2" t="s">
        <v>695</v>
      </c>
      <c r="C1115" s="3"/>
      <c r="D1115" s="4">
        <v>0</v>
      </c>
      <c r="E1115" s="4">
        <v>5</v>
      </c>
      <c r="F1115" s="4">
        <v>5</v>
      </c>
      <c r="G1115" s="4">
        <v>19.75</v>
      </c>
      <c r="H1115" s="2" t="s">
        <v>2259</v>
      </c>
      <c r="I1115" s="4">
        <v>9.15</v>
      </c>
      <c r="J1115" s="2" t="b">
        <v>1</v>
      </c>
      <c r="K1115" s="2" t="s">
        <v>4716</v>
      </c>
      <c r="L1115" s="2" t="s">
        <v>10</v>
      </c>
      <c r="M1115" s="2" t="s">
        <v>4740</v>
      </c>
      <c r="N1115" s="2" t="s">
        <v>4741</v>
      </c>
      <c r="O1115" s="2" t="s">
        <v>4719</v>
      </c>
      <c r="P1115" s="2" t="s">
        <v>4688</v>
      </c>
      <c r="Q1115" s="2"/>
    </row>
    <row r="1116" spans="1:17" x14ac:dyDescent="0.25">
      <c r="A1116" s="2" t="s">
        <v>3057</v>
      </c>
      <c r="B1116" s="2" t="s">
        <v>3058</v>
      </c>
      <c r="C1116" s="3"/>
      <c r="D1116" s="4">
        <v>0</v>
      </c>
      <c r="E1116" s="4">
        <v>0</v>
      </c>
      <c r="F1116" s="4">
        <v>0</v>
      </c>
      <c r="G1116" s="4">
        <v>24.85</v>
      </c>
      <c r="H1116" s="2" t="s">
        <v>2259</v>
      </c>
      <c r="I1116" s="4">
        <v>11.5</v>
      </c>
      <c r="J1116" s="2" t="b">
        <v>0</v>
      </c>
      <c r="K1116" s="2" t="s">
        <v>4709</v>
      </c>
      <c r="L1116" s="2" t="s">
        <v>10</v>
      </c>
      <c r="M1116" s="2" t="s">
        <v>4740</v>
      </c>
      <c r="N1116" s="2" t="s">
        <v>4741</v>
      </c>
      <c r="O1116" s="2" t="s">
        <v>4689</v>
      </c>
      <c r="P1116" s="2" t="s">
        <v>4688</v>
      </c>
      <c r="Q1116" s="2"/>
    </row>
    <row r="1117" spans="1:17" x14ac:dyDescent="0.25">
      <c r="A1117" s="2" t="s">
        <v>3059</v>
      </c>
      <c r="B1117" s="2" t="s">
        <v>3060</v>
      </c>
      <c r="C1117" s="3"/>
      <c r="D1117" s="4">
        <v>0</v>
      </c>
      <c r="E1117" s="4">
        <v>0</v>
      </c>
      <c r="F1117" s="4">
        <v>0</v>
      </c>
      <c r="G1117" s="4">
        <v>26.05</v>
      </c>
      <c r="H1117" s="2" t="s">
        <v>2259</v>
      </c>
      <c r="I1117" s="4">
        <v>12.05</v>
      </c>
      <c r="J1117" s="2" t="b">
        <v>0</v>
      </c>
      <c r="K1117" s="2" t="s">
        <v>4716</v>
      </c>
      <c r="L1117" s="2" t="s">
        <v>10</v>
      </c>
      <c r="M1117" s="2" t="s">
        <v>4740</v>
      </c>
      <c r="N1117" s="2" t="s">
        <v>4741</v>
      </c>
      <c r="O1117" s="2" t="s">
        <v>4719</v>
      </c>
      <c r="P1117" s="2" t="s">
        <v>4688</v>
      </c>
      <c r="Q1117" s="2"/>
    </row>
    <row r="1118" spans="1:17" x14ac:dyDescent="0.25">
      <c r="A1118" s="2" t="s">
        <v>2051</v>
      </c>
      <c r="B1118" s="2" t="s">
        <v>2052</v>
      </c>
      <c r="C1118" s="3"/>
      <c r="D1118" s="4">
        <v>0</v>
      </c>
      <c r="E1118" s="4">
        <v>7</v>
      </c>
      <c r="F1118" s="4">
        <v>7</v>
      </c>
      <c r="G1118" s="4">
        <v>24.2</v>
      </c>
      <c r="H1118" s="2" t="s">
        <v>2259</v>
      </c>
      <c r="I1118" s="4">
        <v>11.2</v>
      </c>
      <c r="J1118" s="2" t="b">
        <v>1</v>
      </c>
      <c r="K1118" s="2" t="s">
        <v>4862</v>
      </c>
      <c r="L1118" s="2" t="s">
        <v>10</v>
      </c>
      <c r="M1118" s="2" t="s">
        <v>4751</v>
      </c>
      <c r="N1118" s="2" t="s">
        <v>4752</v>
      </c>
      <c r="O1118" s="2"/>
      <c r="P1118" s="2" t="s">
        <v>4695</v>
      </c>
      <c r="Q1118" s="2"/>
    </row>
    <row r="1119" spans="1:17" x14ac:dyDescent="0.25">
      <c r="A1119" s="2" t="s">
        <v>928</v>
      </c>
      <c r="B1119" s="2" t="s">
        <v>929</v>
      </c>
      <c r="C1119" s="3"/>
      <c r="D1119" s="4">
        <v>0</v>
      </c>
      <c r="E1119" s="4">
        <v>0</v>
      </c>
      <c r="F1119" s="4">
        <v>0</v>
      </c>
      <c r="G1119" s="4">
        <v>159.80000000000001</v>
      </c>
      <c r="H1119" s="2" t="s">
        <v>2219</v>
      </c>
      <c r="I1119" s="4">
        <v>74</v>
      </c>
      <c r="J1119" s="2" t="b">
        <v>1</v>
      </c>
      <c r="K1119" s="2" t="s">
        <v>4716</v>
      </c>
      <c r="L1119" s="2" t="s">
        <v>10</v>
      </c>
      <c r="M1119" s="2" t="s">
        <v>4871</v>
      </c>
      <c r="N1119" s="2" t="s">
        <v>4762</v>
      </c>
      <c r="O1119" s="2" t="s">
        <v>4719</v>
      </c>
      <c r="P1119" s="2" t="s">
        <v>4688</v>
      </c>
      <c r="Q1119" s="2"/>
    </row>
    <row r="1120" spans="1:17" x14ac:dyDescent="0.25">
      <c r="A1120" s="2" t="s">
        <v>1849</v>
      </c>
      <c r="B1120" s="2" t="s">
        <v>1850</v>
      </c>
      <c r="C1120" s="3"/>
      <c r="D1120" s="4">
        <v>0</v>
      </c>
      <c r="E1120" s="4">
        <v>0</v>
      </c>
      <c r="F1120" s="4">
        <v>0</v>
      </c>
      <c r="G1120" s="4">
        <v>179.2</v>
      </c>
      <c r="H1120" s="2" t="s">
        <v>2219</v>
      </c>
      <c r="I1120" s="4">
        <v>83</v>
      </c>
      <c r="J1120" s="2" t="b">
        <v>1</v>
      </c>
      <c r="K1120" s="2" t="s">
        <v>4716</v>
      </c>
      <c r="L1120" s="2" t="s">
        <v>10</v>
      </c>
      <c r="M1120" s="2" t="s">
        <v>4801</v>
      </c>
      <c r="N1120" s="2" t="s">
        <v>4762</v>
      </c>
      <c r="O1120" s="2" t="s">
        <v>4719</v>
      </c>
      <c r="P1120" s="2" t="s">
        <v>2304</v>
      </c>
      <c r="Q1120" s="2"/>
    </row>
    <row r="1121" spans="1:17" x14ac:dyDescent="0.25">
      <c r="A1121" s="2" t="s">
        <v>4569</v>
      </c>
      <c r="B1121" s="2" t="s">
        <v>4570</v>
      </c>
      <c r="C1121" s="3"/>
      <c r="D1121" s="4">
        <v>0</v>
      </c>
      <c r="E1121" s="4">
        <v>0</v>
      </c>
      <c r="F1121" s="4">
        <v>0</v>
      </c>
      <c r="G1121" s="4">
        <v>37.4</v>
      </c>
      <c r="H1121" s="2" t="s">
        <v>3445</v>
      </c>
      <c r="I1121" s="4">
        <v>17.7</v>
      </c>
      <c r="J1121" s="2" t="b">
        <v>0</v>
      </c>
      <c r="K1121" s="2" t="s">
        <v>4693</v>
      </c>
      <c r="L1121" s="2" t="s">
        <v>10</v>
      </c>
      <c r="M1121" s="2"/>
      <c r="N1121" s="2" t="s">
        <v>4698</v>
      </c>
      <c r="O1121" s="2"/>
      <c r="P1121" s="2"/>
      <c r="Q1121" s="2"/>
    </row>
    <row r="1122" spans="1:17" x14ac:dyDescent="0.25">
      <c r="A1122" s="2" t="s">
        <v>4571</v>
      </c>
      <c r="B1122" s="2" t="s">
        <v>4572</v>
      </c>
      <c r="C1122" s="3"/>
      <c r="D1122" s="4">
        <v>0</v>
      </c>
      <c r="E1122" s="4">
        <v>0</v>
      </c>
      <c r="F1122" s="4">
        <v>0</v>
      </c>
      <c r="G1122" s="4">
        <v>37.4</v>
      </c>
      <c r="H1122" s="2" t="s">
        <v>3445</v>
      </c>
      <c r="I1122" s="4">
        <v>17.7</v>
      </c>
      <c r="J1122" s="2" t="b">
        <v>0</v>
      </c>
      <c r="K1122" s="2" t="s">
        <v>4693</v>
      </c>
      <c r="L1122" s="2" t="s">
        <v>10</v>
      </c>
      <c r="M1122" s="2"/>
      <c r="N1122" s="2" t="s">
        <v>4698</v>
      </c>
      <c r="O1122" s="2"/>
      <c r="P1122" s="2"/>
      <c r="Q1122" s="2"/>
    </row>
    <row r="1123" spans="1:17" x14ac:dyDescent="0.25">
      <c r="A1123" s="2" t="s">
        <v>3446</v>
      </c>
      <c r="B1123" s="2" t="s">
        <v>3447</v>
      </c>
      <c r="C1123" s="3"/>
      <c r="D1123" s="4">
        <v>0</v>
      </c>
      <c r="E1123" s="4">
        <v>0</v>
      </c>
      <c r="F1123" s="4">
        <v>0</v>
      </c>
      <c r="G1123" s="4">
        <v>36.1</v>
      </c>
      <c r="H1123" s="2" t="s">
        <v>3445</v>
      </c>
      <c r="I1123" s="4">
        <v>16.7</v>
      </c>
      <c r="J1123" s="2" t="b">
        <v>0</v>
      </c>
      <c r="K1123" s="2" t="s">
        <v>4709</v>
      </c>
      <c r="L1123" s="2" t="s">
        <v>10</v>
      </c>
      <c r="M1123" s="2"/>
      <c r="N1123" s="2" t="s">
        <v>4954</v>
      </c>
      <c r="O1123" s="2" t="s">
        <v>4689</v>
      </c>
      <c r="P1123" s="2" t="s">
        <v>4688</v>
      </c>
      <c r="Q1123" s="2"/>
    </row>
    <row r="1124" spans="1:17" x14ac:dyDescent="0.25">
      <c r="A1124" s="2" t="s">
        <v>3443</v>
      </c>
      <c r="B1124" s="2" t="s">
        <v>3444</v>
      </c>
      <c r="C1124" s="3"/>
      <c r="D1124" s="4">
        <v>0</v>
      </c>
      <c r="E1124" s="4">
        <v>0</v>
      </c>
      <c r="F1124" s="4">
        <v>0</v>
      </c>
      <c r="G1124" s="4">
        <v>15.8</v>
      </c>
      <c r="H1124" s="2" t="s">
        <v>3445</v>
      </c>
      <c r="I1124" s="4">
        <v>7.3</v>
      </c>
      <c r="J1124" s="2" t="b">
        <v>0</v>
      </c>
      <c r="K1124" s="2" t="s">
        <v>4709</v>
      </c>
      <c r="L1124" s="2" t="s">
        <v>10</v>
      </c>
      <c r="M1124" s="2"/>
      <c r="N1124" s="2" t="s">
        <v>4954</v>
      </c>
      <c r="O1124" s="2" t="s">
        <v>4689</v>
      </c>
      <c r="P1124" s="2" t="s">
        <v>4688</v>
      </c>
      <c r="Q1124" s="2"/>
    </row>
    <row r="1125" spans="1:17" x14ac:dyDescent="0.25">
      <c r="A1125" s="2" t="s">
        <v>1159</v>
      </c>
      <c r="B1125" s="2" t="s">
        <v>1160</v>
      </c>
      <c r="C1125" s="3"/>
      <c r="D1125" s="4">
        <v>0</v>
      </c>
      <c r="E1125" s="4">
        <v>0</v>
      </c>
      <c r="F1125" s="4">
        <v>0</v>
      </c>
      <c r="G1125" s="4">
        <v>0</v>
      </c>
      <c r="H1125" s="2" t="s">
        <v>2260</v>
      </c>
      <c r="I1125" s="4">
        <v>9.5399999999999991</v>
      </c>
      <c r="J1125" s="2" t="b">
        <v>1</v>
      </c>
      <c r="K1125" s="2" t="s">
        <v>43</v>
      </c>
      <c r="L1125" s="2" t="s">
        <v>10</v>
      </c>
      <c r="M1125" s="2"/>
      <c r="N1125" s="2"/>
      <c r="O1125" s="2"/>
      <c r="P1125" s="2"/>
      <c r="Q1125" s="2"/>
    </row>
    <row r="1126" spans="1:17" ht="342" x14ac:dyDescent="0.25">
      <c r="A1126" s="2" t="s">
        <v>900</v>
      </c>
      <c r="B1126" s="2" t="s">
        <v>901</v>
      </c>
      <c r="C1126" s="3" t="s">
        <v>4955</v>
      </c>
      <c r="D1126" s="4">
        <v>0</v>
      </c>
      <c r="E1126" s="4">
        <v>0</v>
      </c>
      <c r="F1126" s="4">
        <v>0</v>
      </c>
      <c r="G1126" s="4">
        <v>250.4</v>
      </c>
      <c r="H1126" s="2" t="s">
        <v>2229</v>
      </c>
      <c r="I1126" s="4">
        <v>92.88</v>
      </c>
      <c r="J1126" s="2" t="b">
        <v>1</v>
      </c>
      <c r="K1126" s="2" t="s">
        <v>4805</v>
      </c>
      <c r="L1126" s="2" t="s">
        <v>10</v>
      </c>
      <c r="M1126" s="2" t="s">
        <v>4806</v>
      </c>
      <c r="N1126" s="2" t="s">
        <v>4806</v>
      </c>
      <c r="O1126" s="2"/>
      <c r="P1126" s="2" t="s">
        <v>2304</v>
      </c>
      <c r="Q1126" s="2" t="s">
        <v>5888</v>
      </c>
    </row>
    <row r="1127" spans="1:17" x14ac:dyDescent="0.25">
      <c r="A1127" s="2" t="s">
        <v>3310</v>
      </c>
      <c r="B1127" s="2" t="s">
        <v>3311</v>
      </c>
      <c r="C1127" s="3"/>
      <c r="D1127" s="4">
        <v>0</v>
      </c>
      <c r="E1127" s="4">
        <v>0</v>
      </c>
      <c r="F1127" s="4">
        <v>0</v>
      </c>
      <c r="G1127" s="4">
        <v>27.4</v>
      </c>
      <c r="H1127" s="2"/>
      <c r="I1127" s="4">
        <v>0</v>
      </c>
      <c r="J1127" s="2" t="b">
        <v>0</v>
      </c>
      <c r="K1127" s="2" t="s">
        <v>4953</v>
      </c>
      <c r="L1127" s="2" t="s">
        <v>10</v>
      </c>
      <c r="M1127" s="2"/>
      <c r="N1127" s="2"/>
      <c r="O1127" s="2"/>
      <c r="P1127" s="2"/>
      <c r="Q1127" s="2"/>
    </row>
    <row r="1128" spans="1:17" x14ac:dyDescent="0.25">
      <c r="A1128" s="2" t="s">
        <v>4000</v>
      </c>
      <c r="B1128" s="2" t="s">
        <v>4001</v>
      </c>
      <c r="C1128" s="3"/>
      <c r="D1128" s="4">
        <v>0</v>
      </c>
      <c r="E1128" s="4">
        <v>0</v>
      </c>
      <c r="F1128" s="4">
        <v>0</v>
      </c>
      <c r="G1128" s="4">
        <v>85</v>
      </c>
      <c r="H1128" s="2" t="s">
        <v>3159</v>
      </c>
      <c r="I1128" s="4">
        <v>41.423000000000002</v>
      </c>
      <c r="J1128" s="2" t="b">
        <v>0</v>
      </c>
      <c r="K1128" s="2" t="s">
        <v>4693</v>
      </c>
      <c r="L1128" s="2" t="s">
        <v>10</v>
      </c>
      <c r="M1128" s="2"/>
      <c r="N1128" s="2" t="s">
        <v>4707</v>
      </c>
      <c r="O1128" s="2"/>
      <c r="P1128" s="2"/>
      <c r="Q1128" s="2"/>
    </row>
    <row r="1129" spans="1:17" x14ac:dyDescent="0.25">
      <c r="A1129" s="2" t="s">
        <v>3463</v>
      </c>
      <c r="B1129" s="2" t="s">
        <v>3464</v>
      </c>
      <c r="C1129" s="3"/>
      <c r="D1129" s="4">
        <v>0</v>
      </c>
      <c r="E1129" s="4">
        <v>0</v>
      </c>
      <c r="F1129" s="4">
        <v>0</v>
      </c>
      <c r="G1129" s="4">
        <v>21.5</v>
      </c>
      <c r="H1129" s="2" t="s">
        <v>2218</v>
      </c>
      <c r="I1129" s="4">
        <v>10.75</v>
      </c>
      <c r="J1129" s="2" t="b">
        <v>0</v>
      </c>
      <c r="K1129" s="2" t="s">
        <v>4693</v>
      </c>
      <c r="L1129" s="2" t="s">
        <v>10</v>
      </c>
      <c r="M1129" s="2"/>
      <c r="N1129" s="2" t="s">
        <v>4694</v>
      </c>
      <c r="O1129" s="2"/>
      <c r="P1129" s="2"/>
      <c r="Q1129" s="2"/>
    </row>
    <row r="1130" spans="1:17" x14ac:dyDescent="0.25">
      <c r="A1130" s="2" t="s">
        <v>1602</v>
      </c>
      <c r="B1130" s="2" t="s">
        <v>1603</v>
      </c>
      <c r="C1130" s="3"/>
      <c r="D1130" s="4">
        <v>0</v>
      </c>
      <c r="E1130" s="4">
        <v>0</v>
      </c>
      <c r="F1130" s="4">
        <v>0</v>
      </c>
      <c r="G1130" s="4">
        <v>35.5</v>
      </c>
      <c r="H1130" s="2" t="s">
        <v>2218</v>
      </c>
      <c r="I1130" s="4">
        <v>16.986999999999998</v>
      </c>
      <c r="J1130" s="2" t="b">
        <v>1</v>
      </c>
      <c r="K1130" s="2" t="s">
        <v>4693</v>
      </c>
      <c r="L1130" s="2" t="s">
        <v>10</v>
      </c>
      <c r="M1130" s="2"/>
      <c r="N1130" s="2" t="s">
        <v>4706</v>
      </c>
      <c r="O1130" s="2"/>
      <c r="P1130" s="2" t="s">
        <v>4696</v>
      </c>
      <c r="Q1130" s="2"/>
    </row>
    <row r="1131" spans="1:17" x14ac:dyDescent="0.25">
      <c r="A1131" s="2" t="s">
        <v>3998</v>
      </c>
      <c r="B1131" s="2" t="s">
        <v>3999</v>
      </c>
      <c r="C1131" s="3"/>
      <c r="D1131" s="4">
        <v>0</v>
      </c>
      <c r="E1131" s="4">
        <v>0</v>
      </c>
      <c r="F1131" s="4">
        <v>0</v>
      </c>
      <c r="G1131" s="4">
        <v>38.75</v>
      </c>
      <c r="H1131" s="2" t="s">
        <v>3159</v>
      </c>
      <c r="I1131" s="4">
        <v>19.373000000000001</v>
      </c>
      <c r="J1131" s="2" t="b">
        <v>0</v>
      </c>
      <c r="K1131" s="2" t="s">
        <v>4693</v>
      </c>
      <c r="L1131" s="2" t="s">
        <v>10</v>
      </c>
      <c r="M1131" s="2"/>
      <c r="N1131" s="2" t="s">
        <v>4707</v>
      </c>
      <c r="O1131" s="2"/>
      <c r="P1131" s="2"/>
      <c r="Q1131" s="2"/>
    </row>
    <row r="1132" spans="1:17" x14ac:dyDescent="0.25">
      <c r="A1132" s="2" t="s">
        <v>4002</v>
      </c>
      <c r="B1132" s="2" t="s">
        <v>4003</v>
      </c>
      <c r="C1132" s="3"/>
      <c r="D1132" s="4">
        <v>0</v>
      </c>
      <c r="E1132" s="4">
        <v>0</v>
      </c>
      <c r="F1132" s="4">
        <v>0</v>
      </c>
      <c r="G1132" s="4">
        <v>39.799999999999997</v>
      </c>
      <c r="H1132" s="2" t="s">
        <v>3159</v>
      </c>
      <c r="I1132" s="4">
        <v>19.882999999999999</v>
      </c>
      <c r="J1132" s="2" t="b">
        <v>0</v>
      </c>
      <c r="K1132" s="2" t="s">
        <v>4693</v>
      </c>
      <c r="L1132" s="2" t="s">
        <v>10</v>
      </c>
      <c r="M1132" s="2"/>
      <c r="N1132" s="2" t="s">
        <v>4707</v>
      </c>
      <c r="O1132" s="2"/>
      <c r="P1132" s="2"/>
      <c r="Q1132" s="2"/>
    </row>
    <row r="1133" spans="1:17" x14ac:dyDescent="0.25">
      <c r="A1133" s="2" t="s">
        <v>4004</v>
      </c>
      <c r="B1133" s="2" t="s">
        <v>4005</v>
      </c>
      <c r="C1133" s="3"/>
      <c r="D1133" s="4">
        <v>0</v>
      </c>
      <c r="E1133" s="4">
        <v>0</v>
      </c>
      <c r="F1133" s="4">
        <v>0</v>
      </c>
      <c r="G1133" s="4">
        <v>29</v>
      </c>
      <c r="H1133" s="2" t="s">
        <v>3159</v>
      </c>
      <c r="I1133" s="4">
        <v>13.992000000000001</v>
      </c>
      <c r="J1133" s="2" t="b">
        <v>0</v>
      </c>
      <c r="K1133" s="2" t="s">
        <v>4693</v>
      </c>
      <c r="L1133" s="2" t="s">
        <v>10</v>
      </c>
      <c r="M1133" s="2"/>
      <c r="N1133" s="2" t="s">
        <v>4707</v>
      </c>
      <c r="O1133" s="2"/>
      <c r="P1133" s="2"/>
      <c r="Q1133" s="2"/>
    </row>
    <row r="1134" spans="1:17" x14ac:dyDescent="0.25">
      <c r="A1134" s="2" t="s">
        <v>3461</v>
      </c>
      <c r="B1134" s="2" t="s">
        <v>3462</v>
      </c>
      <c r="C1134" s="3"/>
      <c r="D1134" s="4">
        <v>0</v>
      </c>
      <c r="E1134" s="4">
        <v>0</v>
      </c>
      <c r="F1134" s="4">
        <v>0</v>
      </c>
      <c r="G1134" s="4">
        <v>21.5</v>
      </c>
      <c r="H1134" s="2" t="s">
        <v>2218</v>
      </c>
      <c r="I1134" s="4">
        <v>10.75</v>
      </c>
      <c r="J1134" s="2" t="b">
        <v>0</v>
      </c>
      <c r="K1134" s="2" t="s">
        <v>4693</v>
      </c>
      <c r="L1134" s="2" t="s">
        <v>10</v>
      </c>
      <c r="M1134" s="2"/>
      <c r="N1134" s="2" t="s">
        <v>4694</v>
      </c>
      <c r="O1134" s="2"/>
      <c r="P1134" s="2"/>
      <c r="Q1134" s="2"/>
    </row>
    <row r="1135" spans="1:17" x14ac:dyDescent="0.25">
      <c r="A1135" s="2" t="s">
        <v>1012</v>
      </c>
      <c r="B1135" s="2" t="s">
        <v>1013</v>
      </c>
      <c r="C1135" s="3"/>
      <c r="D1135" s="4">
        <v>0</v>
      </c>
      <c r="E1135" s="4">
        <v>107</v>
      </c>
      <c r="F1135" s="4">
        <v>107</v>
      </c>
      <c r="G1135" s="4">
        <v>14.15</v>
      </c>
      <c r="H1135" s="2" t="s">
        <v>2235</v>
      </c>
      <c r="I1135" s="4">
        <v>6.55</v>
      </c>
      <c r="J1135" s="2" t="b">
        <v>1</v>
      </c>
      <c r="K1135" s="2" t="s">
        <v>4709</v>
      </c>
      <c r="L1135" s="2" t="s">
        <v>10</v>
      </c>
      <c r="M1135" s="2" t="s">
        <v>4746</v>
      </c>
      <c r="N1135" s="2" t="s">
        <v>4741</v>
      </c>
      <c r="O1135" s="2" t="s">
        <v>4689</v>
      </c>
      <c r="P1135" s="2" t="s">
        <v>4688</v>
      </c>
      <c r="Q1135" s="2"/>
    </row>
    <row r="1136" spans="1:17" x14ac:dyDescent="0.25">
      <c r="A1136" s="2" t="s">
        <v>1014</v>
      </c>
      <c r="B1136" s="2" t="s">
        <v>1015</v>
      </c>
      <c r="C1136" s="3"/>
      <c r="D1136" s="4">
        <v>0</v>
      </c>
      <c r="E1136" s="4">
        <v>9</v>
      </c>
      <c r="F1136" s="4">
        <v>9</v>
      </c>
      <c r="G1136" s="4">
        <v>9.1</v>
      </c>
      <c r="H1136" s="2" t="s">
        <v>2235</v>
      </c>
      <c r="I1136" s="4">
        <v>4.2</v>
      </c>
      <c r="J1136" s="2" t="b">
        <v>1</v>
      </c>
      <c r="K1136" s="2" t="s">
        <v>4709</v>
      </c>
      <c r="L1136" s="2" t="s">
        <v>10</v>
      </c>
      <c r="M1136" s="2" t="s">
        <v>4746</v>
      </c>
      <c r="N1136" s="2" t="s">
        <v>4741</v>
      </c>
      <c r="O1136" s="2" t="s">
        <v>4689</v>
      </c>
      <c r="P1136" s="2" t="s">
        <v>4688</v>
      </c>
      <c r="Q1136" s="2"/>
    </row>
    <row r="1137" spans="1:17" x14ac:dyDescent="0.25">
      <c r="A1137" s="2" t="s">
        <v>2922</v>
      </c>
      <c r="B1137" s="2" t="s">
        <v>2923</v>
      </c>
      <c r="C1137" s="3"/>
      <c r="D1137" s="4">
        <v>0</v>
      </c>
      <c r="E1137" s="4">
        <v>0</v>
      </c>
      <c r="F1137" s="4">
        <v>0</v>
      </c>
      <c r="G1137" s="4">
        <v>18.899999999999999</v>
      </c>
      <c r="H1137" s="2" t="s">
        <v>2924</v>
      </c>
      <c r="I1137" s="4">
        <v>8.25</v>
      </c>
      <c r="J1137" s="2" t="b">
        <v>0</v>
      </c>
      <c r="K1137" s="2" t="s">
        <v>4709</v>
      </c>
      <c r="L1137" s="2" t="s">
        <v>10</v>
      </c>
      <c r="M1137" s="2" t="s">
        <v>4832</v>
      </c>
      <c r="N1137" s="2" t="s">
        <v>4741</v>
      </c>
      <c r="O1137" s="2" t="s">
        <v>4689</v>
      </c>
      <c r="P1137" s="2" t="s">
        <v>4688</v>
      </c>
      <c r="Q1137" s="2"/>
    </row>
    <row r="1138" spans="1:17" x14ac:dyDescent="0.25">
      <c r="A1138" s="2" t="s">
        <v>2639</v>
      </c>
      <c r="B1138" s="2" t="s">
        <v>2640</v>
      </c>
      <c r="C1138" s="3"/>
      <c r="D1138" s="4">
        <v>0</v>
      </c>
      <c r="E1138" s="4">
        <v>0</v>
      </c>
      <c r="F1138" s="4">
        <v>0</v>
      </c>
      <c r="G1138" s="4">
        <v>25.7</v>
      </c>
      <c r="H1138" s="2" t="s">
        <v>2588</v>
      </c>
      <c r="I1138" s="4">
        <v>11.9</v>
      </c>
      <c r="J1138" s="2" t="b">
        <v>0</v>
      </c>
      <c r="K1138" s="2" t="s">
        <v>2301</v>
      </c>
      <c r="L1138" s="2" t="s">
        <v>10</v>
      </c>
      <c r="M1138" s="2" t="s">
        <v>4742</v>
      </c>
      <c r="N1138" s="2" t="s">
        <v>4743</v>
      </c>
      <c r="O1138" s="2" t="s">
        <v>4689</v>
      </c>
      <c r="P1138" s="2"/>
      <c r="Q1138" s="2"/>
    </row>
    <row r="1139" spans="1:17" ht="242.25" x14ac:dyDescent="0.25">
      <c r="A1139" s="2" t="s">
        <v>770</v>
      </c>
      <c r="B1139" s="2" t="s">
        <v>771</v>
      </c>
      <c r="C1139" s="3" t="s">
        <v>4956</v>
      </c>
      <c r="D1139" s="4">
        <v>0</v>
      </c>
      <c r="E1139" s="4">
        <v>0</v>
      </c>
      <c r="F1139" s="4">
        <v>0</v>
      </c>
      <c r="G1139" s="4">
        <v>11.1</v>
      </c>
      <c r="H1139" s="2" t="s">
        <v>2234</v>
      </c>
      <c r="I1139" s="4">
        <v>5.4</v>
      </c>
      <c r="J1139" s="2" t="b">
        <v>1</v>
      </c>
      <c r="K1139" s="2" t="s">
        <v>4687</v>
      </c>
      <c r="L1139" s="2" t="s">
        <v>10</v>
      </c>
      <c r="M1139" s="2"/>
      <c r="N1139" s="2"/>
      <c r="O1139" s="2" t="s">
        <v>4689</v>
      </c>
      <c r="P1139" s="2" t="s">
        <v>4688</v>
      </c>
      <c r="Q1139" s="2" t="s">
        <v>6483</v>
      </c>
    </row>
    <row r="1140" spans="1:17" x14ac:dyDescent="0.25">
      <c r="A1140" s="2" t="s">
        <v>3611</v>
      </c>
      <c r="B1140" s="2" t="s">
        <v>3612</v>
      </c>
      <c r="C1140" s="3"/>
      <c r="D1140" s="4">
        <v>0</v>
      </c>
      <c r="E1140" s="4">
        <v>0</v>
      </c>
      <c r="F1140" s="4">
        <v>0</v>
      </c>
      <c r="G1140" s="4">
        <v>6.9</v>
      </c>
      <c r="H1140" s="2" t="s">
        <v>2579</v>
      </c>
      <c r="I1140" s="4">
        <v>3.2</v>
      </c>
      <c r="J1140" s="2" t="b">
        <v>0</v>
      </c>
      <c r="K1140" s="2" t="s">
        <v>4716</v>
      </c>
      <c r="L1140" s="2" t="s">
        <v>10</v>
      </c>
      <c r="M1140" s="2" t="s">
        <v>4756</v>
      </c>
      <c r="N1140" s="2" t="s">
        <v>4745</v>
      </c>
      <c r="O1140" s="2" t="s">
        <v>4719</v>
      </c>
      <c r="P1140" s="2" t="s">
        <v>4688</v>
      </c>
      <c r="Q1140" s="2"/>
    </row>
    <row r="1141" spans="1:17" x14ac:dyDescent="0.25">
      <c r="A1141" s="2" t="s">
        <v>3609</v>
      </c>
      <c r="B1141" s="2" t="s">
        <v>3610</v>
      </c>
      <c r="C1141" s="3"/>
      <c r="D1141" s="4">
        <v>0</v>
      </c>
      <c r="E1141" s="4">
        <v>0</v>
      </c>
      <c r="F1141" s="4">
        <v>0</v>
      </c>
      <c r="G1141" s="4">
        <v>9.9499999999999993</v>
      </c>
      <c r="H1141" s="2" t="s">
        <v>2579</v>
      </c>
      <c r="I1141" s="4">
        <v>4.5999999999999996</v>
      </c>
      <c r="J1141" s="2" t="b">
        <v>0</v>
      </c>
      <c r="K1141" s="2" t="s">
        <v>4709</v>
      </c>
      <c r="L1141" s="2" t="s">
        <v>10</v>
      </c>
      <c r="M1141" s="2" t="s">
        <v>4756</v>
      </c>
      <c r="N1141" s="2" t="s">
        <v>4745</v>
      </c>
      <c r="O1141" s="2" t="s">
        <v>4689</v>
      </c>
      <c r="P1141" s="2" t="s">
        <v>4688</v>
      </c>
      <c r="Q1141" s="2"/>
    </row>
    <row r="1142" spans="1:17" x14ac:dyDescent="0.25">
      <c r="A1142" s="2" t="s">
        <v>3605</v>
      </c>
      <c r="B1142" s="2" t="s">
        <v>3606</v>
      </c>
      <c r="C1142" s="3"/>
      <c r="D1142" s="4">
        <v>0</v>
      </c>
      <c r="E1142" s="4">
        <v>0</v>
      </c>
      <c r="F1142" s="4">
        <v>0</v>
      </c>
      <c r="G1142" s="4">
        <v>17.8</v>
      </c>
      <c r="H1142" s="2" t="s">
        <v>2579</v>
      </c>
      <c r="I1142" s="4">
        <v>8.24</v>
      </c>
      <c r="J1142" s="2" t="b">
        <v>0</v>
      </c>
      <c r="K1142" s="2" t="s">
        <v>4716</v>
      </c>
      <c r="L1142" s="2" t="s">
        <v>10</v>
      </c>
      <c r="M1142" s="2" t="s">
        <v>4756</v>
      </c>
      <c r="N1142" s="2" t="s">
        <v>4745</v>
      </c>
      <c r="O1142" s="2" t="s">
        <v>4719</v>
      </c>
      <c r="P1142" s="2" t="s">
        <v>4688</v>
      </c>
      <c r="Q1142" s="2"/>
    </row>
    <row r="1143" spans="1:17" x14ac:dyDescent="0.25">
      <c r="A1143" s="2" t="s">
        <v>3607</v>
      </c>
      <c r="B1143" s="2" t="s">
        <v>3608</v>
      </c>
      <c r="C1143" s="3"/>
      <c r="D1143" s="4">
        <v>0</v>
      </c>
      <c r="E1143" s="4">
        <v>0</v>
      </c>
      <c r="F1143" s="4">
        <v>0</v>
      </c>
      <c r="G1143" s="4">
        <v>8.4</v>
      </c>
      <c r="H1143" s="2" t="s">
        <v>2579</v>
      </c>
      <c r="I1143" s="4">
        <v>3.89</v>
      </c>
      <c r="J1143" s="2" t="b">
        <v>0</v>
      </c>
      <c r="K1143" s="2" t="s">
        <v>4716</v>
      </c>
      <c r="L1143" s="2" t="s">
        <v>10</v>
      </c>
      <c r="M1143" s="2" t="s">
        <v>4756</v>
      </c>
      <c r="N1143" s="2" t="s">
        <v>4745</v>
      </c>
      <c r="O1143" s="2" t="s">
        <v>4719</v>
      </c>
      <c r="P1143" s="2" t="s">
        <v>4688</v>
      </c>
      <c r="Q1143" s="2"/>
    </row>
    <row r="1144" spans="1:17" x14ac:dyDescent="0.25">
      <c r="A1144" s="2" t="s">
        <v>4057</v>
      </c>
      <c r="B1144" s="2" t="s">
        <v>4058</v>
      </c>
      <c r="C1144" s="3"/>
      <c r="D1144" s="4">
        <v>0</v>
      </c>
      <c r="E1144" s="4">
        <v>0</v>
      </c>
      <c r="F1144" s="4">
        <v>0</v>
      </c>
      <c r="G1144" s="4">
        <v>38.6</v>
      </c>
      <c r="H1144" s="2" t="s">
        <v>464</v>
      </c>
      <c r="I1144" s="4">
        <v>19.28</v>
      </c>
      <c r="J1144" s="2" t="b">
        <v>0</v>
      </c>
      <c r="K1144" s="2" t="s">
        <v>4693</v>
      </c>
      <c r="L1144" s="2" t="s">
        <v>10</v>
      </c>
      <c r="M1144" s="2"/>
      <c r="N1144" s="2" t="s">
        <v>4703</v>
      </c>
      <c r="O1144" s="2"/>
      <c r="P1144" s="2" t="s">
        <v>4696</v>
      </c>
      <c r="Q1144" s="2"/>
    </row>
    <row r="1145" spans="1:17" x14ac:dyDescent="0.25">
      <c r="A1145" s="2" t="s">
        <v>1746</v>
      </c>
      <c r="B1145" s="2" t="s">
        <v>1747</v>
      </c>
      <c r="C1145" s="3"/>
      <c r="D1145" s="4">
        <v>0</v>
      </c>
      <c r="E1145" s="4">
        <v>0</v>
      </c>
      <c r="F1145" s="4">
        <v>0</v>
      </c>
      <c r="G1145" s="4">
        <v>74.05</v>
      </c>
      <c r="H1145" s="2" t="s">
        <v>464</v>
      </c>
      <c r="I1145" s="4">
        <v>37.01</v>
      </c>
      <c r="J1145" s="2" t="b">
        <v>1</v>
      </c>
      <c r="K1145" s="2" t="s">
        <v>4693</v>
      </c>
      <c r="L1145" s="2" t="s">
        <v>10</v>
      </c>
      <c r="M1145" s="2"/>
      <c r="N1145" s="2" t="s">
        <v>4703</v>
      </c>
      <c r="O1145" s="2"/>
      <c r="P1145" s="2" t="s">
        <v>4696</v>
      </c>
      <c r="Q1145" s="2"/>
    </row>
    <row r="1146" spans="1:17" x14ac:dyDescent="0.25">
      <c r="A1146" s="2" t="s">
        <v>1797</v>
      </c>
      <c r="B1146" s="2" t="s">
        <v>1798</v>
      </c>
      <c r="C1146" s="3"/>
      <c r="D1146" s="4">
        <v>0</v>
      </c>
      <c r="E1146" s="4">
        <v>0</v>
      </c>
      <c r="F1146" s="4">
        <v>0</v>
      </c>
      <c r="G1146" s="4">
        <v>81.3</v>
      </c>
      <c r="H1146" s="2" t="s">
        <v>464</v>
      </c>
      <c r="I1146" s="4">
        <v>37.166600000000003</v>
      </c>
      <c r="J1146" s="2" t="b">
        <v>1</v>
      </c>
      <c r="K1146" s="2" t="s">
        <v>4693</v>
      </c>
      <c r="L1146" s="2" t="s">
        <v>10</v>
      </c>
      <c r="M1146" s="2"/>
      <c r="N1146" s="2" t="s">
        <v>4703</v>
      </c>
      <c r="O1146" s="2"/>
      <c r="P1146" s="2" t="s">
        <v>4696</v>
      </c>
      <c r="Q1146" s="2"/>
    </row>
    <row r="1147" spans="1:17" x14ac:dyDescent="0.25">
      <c r="A1147" s="2" t="s">
        <v>1779</v>
      </c>
      <c r="B1147" s="2" t="s">
        <v>1780</v>
      </c>
      <c r="C1147" s="3"/>
      <c r="D1147" s="4">
        <v>0</v>
      </c>
      <c r="E1147" s="4">
        <v>0</v>
      </c>
      <c r="F1147" s="4">
        <v>0</v>
      </c>
      <c r="G1147" s="4">
        <v>67.900000000000006</v>
      </c>
      <c r="H1147" s="2" t="s">
        <v>464</v>
      </c>
      <c r="I1147" s="4">
        <v>32.31</v>
      </c>
      <c r="J1147" s="2" t="b">
        <v>1</v>
      </c>
      <c r="K1147" s="2" t="s">
        <v>4693</v>
      </c>
      <c r="L1147" s="2" t="s">
        <v>10</v>
      </c>
      <c r="M1147" s="2"/>
      <c r="N1147" s="2" t="s">
        <v>4703</v>
      </c>
      <c r="O1147" s="2"/>
      <c r="P1147" s="2" t="s">
        <v>4696</v>
      </c>
      <c r="Q1147" s="2"/>
    </row>
    <row r="1148" spans="1:17" x14ac:dyDescent="0.25">
      <c r="A1148" s="2" t="s">
        <v>1735</v>
      </c>
      <c r="B1148" s="2" t="s">
        <v>1736</v>
      </c>
      <c r="C1148" s="3"/>
      <c r="D1148" s="4">
        <v>0</v>
      </c>
      <c r="E1148" s="4">
        <v>0</v>
      </c>
      <c r="F1148" s="4">
        <v>0</v>
      </c>
      <c r="G1148" s="4">
        <v>73.45</v>
      </c>
      <c r="H1148" s="2" t="s">
        <v>464</v>
      </c>
      <c r="I1148" s="4">
        <v>36.700000000000003</v>
      </c>
      <c r="J1148" s="2" t="b">
        <v>1</v>
      </c>
      <c r="K1148" s="2" t="s">
        <v>4693</v>
      </c>
      <c r="L1148" s="2" t="s">
        <v>10</v>
      </c>
      <c r="M1148" s="2"/>
      <c r="N1148" s="2" t="s">
        <v>4703</v>
      </c>
      <c r="O1148" s="2"/>
      <c r="P1148" s="2" t="s">
        <v>4696</v>
      </c>
      <c r="Q1148" s="2"/>
    </row>
    <row r="1149" spans="1:17" x14ac:dyDescent="0.25">
      <c r="A1149" s="2" t="s">
        <v>4061</v>
      </c>
      <c r="B1149" s="2" t="s">
        <v>4062</v>
      </c>
      <c r="C1149" s="3"/>
      <c r="D1149" s="4">
        <v>0</v>
      </c>
      <c r="E1149" s="4">
        <v>0</v>
      </c>
      <c r="F1149" s="4">
        <v>0</v>
      </c>
      <c r="G1149" s="4">
        <v>30.25</v>
      </c>
      <c r="H1149" s="2" t="s">
        <v>464</v>
      </c>
      <c r="I1149" s="4">
        <v>15.14</v>
      </c>
      <c r="J1149" s="2" t="b">
        <v>0</v>
      </c>
      <c r="K1149" s="2" t="s">
        <v>4693</v>
      </c>
      <c r="L1149" s="2" t="s">
        <v>10</v>
      </c>
      <c r="M1149" s="2"/>
      <c r="N1149" s="2" t="s">
        <v>4703</v>
      </c>
      <c r="O1149" s="2"/>
      <c r="P1149" s="2"/>
      <c r="Q1149" s="2"/>
    </row>
    <row r="1150" spans="1:17" x14ac:dyDescent="0.25">
      <c r="A1150" s="2" t="s">
        <v>470</v>
      </c>
      <c r="B1150" s="2" t="s">
        <v>471</v>
      </c>
      <c r="C1150" s="3"/>
      <c r="D1150" s="4">
        <v>0</v>
      </c>
      <c r="E1150" s="4">
        <v>4</v>
      </c>
      <c r="F1150" s="4">
        <v>4</v>
      </c>
      <c r="G1150" s="4">
        <v>5.0999999999999996</v>
      </c>
      <c r="H1150" s="2" t="s">
        <v>461</v>
      </c>
      <c r="I1150" s="4">
        <v>2.36</v>
      </c>
      <c r="J1150" s="2" t="b">
        <v>1</v>
      </c>
      <c r="K1150" s="2" t="s">
        <v>4691</v>
      </c>
      <c r="L1150" s="2" t="s">
        <v>10</v>
      </c>
      <c r="M1150" s="2"/>
      <c r="N1150" s="2" t="s">
        <v>4855</v>
      </c>
      <c r="O1150" s="2"/>
      <c r="P1150" s="2"/>
      <c r="Q1150" s="2"/>
    </row>
    <row r="1151" spans="1:17" x14ac:dyDescent="0.25">
      <c r="A1151" s="2" t="s">
        <v>459</v>
      </c>
      <c r="B1151" s="2" t="s">
        <v>460</v>
      </c>
      <c r="C1151" s="3"/>
      <c r="D1151" s="4">
        <v>0</v>
      </c>
      <c r="E1151" s="4">
        <v>20</v>
      </c>
      <c r="F1151" s="4">
        <v>20</v>
      </c>
      <c r="G1151" s="4">
        <v>10.4</v>
      </c>
      <c r="H1151" s="2" t="s">
        <v>461</v>
      </c>
      <c r="I1151" s="4">
        <v>4.8</v>
      </c>
      <c r="J1151" s="2" t="b">
        <v>1</v>
      </c>
      <c r="K1151" s="2" t="s">
        <v>4691</v>
      </c>
      <c r="L1151" s="2" t="s">
        <v>10</v>
      </c>
      <c r="M1151" s="2"/>
      <c r="N1151" s="2"/>
      <c r="O1151" s="2"/>
      <c r="P1151" s="2"/>
      <c r="Q1151" s="2"/>
    </row>
    <row r="1152" spans="1:17" x14ac:dyDescent="0.25">
      <c r="A1152" s="2" t="s">
        <v>3917</v>
      </c>
      <c r="B1152" s="2" t="s">
        <v>3918</v>
      </c>
      <c r="C1152" s="3"/>
      <c r="D1152" s="4">
        <v>0</v>
      </c>
      <c r="E1152" s="4">
        <v>0</v>
      </c>
      <c r="F1152" s="4">
        <v>0</v>
      </c>
      <c r="G1152" s="4">
        <v>27.8</v>
      </c>
      <c r="H1152" s="2"/>
      <c r="I1152" s="4">
        <v>0</v>
      </c>
      <c r="J1152" s="2" t="b">
        <v>0</v>
      </c>
      <c r="K1152" s="2" t="s">
        <v>4953</v>
      </c>
      <c r="L1152" s="2" t="s">
        <v>10</v>
      </c>
      <c r="M1152" s="2"/>
      <c r="N1152" s="2"/>
      <c r="O1152" s="2"/>
      <c r="P1152" s="2"/>
      <c r="Q1152" s="2"/>
    </row>
    <row r="1153" spans="1:17" x14ac:dyDescent="0.25">
      <c r="A1153" s="2" t="s">
        <v>3919</v>
      </c>
      <c r="B1153" s="2" t="s">
        <v>3920</v>
      </c>
      <c r="C1153" s="3"/>
      <c r="D1153" s="4">
        <v>0</v>
      </c>
      <c r="E1153" s="4">
        <v>0</v>
      </c>
      <c r="F1153" s="4">
        <v>0</v>
      </c>
      <c r="G1153" s="4">
        <v>27.95</v>
      </c>
      <c r="H1153" s="2"/>
      <c r="I1153" s="4">
        <v>0</v>
      </c>
      <c r="J1153" s="2" t="b">
        <v>0</v>
      </c>
      <c r="K1153" s="2" t="s">
        <v>4953</v>
      </c>
      <c r="L1153" s="2" t="s">
        <v>10</v>
      </c>
      <c r="M1153" s="2"/>
      <c r="N1153" s="2"/>
      <c r="O1153" s="2"/>
      <c r="P1153" s="2"/>
      <c r="Q1153" s="2"/>
    </row>
    <row r="1154" spans="1:17" x14ac:dyDescent="0.25">
      <c r="A1154" s="2" t="s">
        <v>4403</v>
      </c>
      <c r="B1154" s="2" t="s">
        <v>4404</v>
      </c>
      <c r="C1154" s="3"/>
      <c r="D1154" s="4">
        <v>0</v>
      </c>
      <c r="E1154" s="4">
        <v>0</v>
      </c>
      <c r="F1154" s="4">
        <v>0</v>
      </c>
      <c r="G1154" s="4">
        <v>6.3</v>
      </c>
      <c r="H1154" s="2" t="s">
        <v>2224</v>
      </c>
      <c r="I1154" s="4">
        <v>2.8</v>
      </c>
      <c r="J1154" s="2" t="b">
        <v>0</v>
      </c>
      <c r="K1154" s="2" t="s">
        <v>2308</v>
      </c>
      <c r="L1154" s="2" t="s">
        <v>10</v>
      </c>
      <c r="M1154" s="2" t="s">
        <v>4751</v>
      </c>
      <c r="N1154" s="2" t="s">
        <v>4752</v>
      </c>
      <c r="O1154" s="2" t="s">
        <v>2306</v>
      </c>
      <c r="P1154" s="2" t="s">
        <v>4688</v>
      </c>
      <c r="Q1154" s="2"/>
    </row>
    <row r="1155" spans="1:17" x14ac:dyDescent="0.25">
      <c r="A1155" s="2" t="s">
        <v>3080</v>
      </c>
      <c r="B1155" s="2" t="s">
        <v>3081</v>
      </c>
      <c r="C1155" s="3"/>
      <c r="D1155" s="4">
        <v>0</v>
      </c>
      <c r="E1155" s="4">
        <v>0</v>
      </c>
      <c r="F1155" s="4">
        <v>0</v>
      </c>
      <c r="G1155" s="4">
        <v>7.8</v>
      </c>
      <c r="H1155" s="2" t="s">
        <v>2224</v>
      </c>
      <c r="I1155" s="4">
        <v>3.5</v>
      </c>
      <c r="J1155" s="2" t="b">
        <v>0</v>
      </c>
      <c r="K1155" s="2" t="s">
        <v>4709</v>
      </c>
      <c r="L1155" s="2" t="s">
        <v>10</v>
      </c>
      <c r="M1155" s="2" t="s">
        <v>4744</v>
      </c>
      <c r="N1155" s="2" t="s">
        <v>4745</v>
      </c>
      <c r="O1155" s="2" t="s">
        <v>4689</v>
      </c>
      <c r="P1155" s="2" t="s">
        <v>4688</v>
      </c>
      <c r="Q1155" s="2"/>
    </row>
    <row r="1156" spans="1:17" x14ac:dyDescent="0.25">
      <c r="A1156" s="2" t="s">
        <v>540</v>
      </c>
      <c r="B1156" s="2" t="s">
        <v>541</v>
      </c>
      <c r="C1156" s="3"/>
      <c r="D1156" s="4">
        <v>0</v>
      </c>
      <c r="E1156" s="4">
        <v>0</v>
      </c>
      <c r="F1156" s="4">
        <v>0</v>
      </c>
      <c r="G1156" s="4">
        <v>7.8</v>
      </c>
      <c r="H1156" s="2" t="s">
        <v>2261</v>
      </c>
      <c r="I1156" s="4">
        <v>3.61</v>
      </c>
      <c r="J1156" s="2" t="b">
        <v>1</v>
      </c>
      <c r="K1156" s="2" t="s">
        <v>4709</v>
      </c>
      <c r="L1156" s="2" t="s">
        <v>10</v>
      </c>
      <c r="M1156" s="2" t="s">
        <v>4924</v>
      </c>
      <c r="N1156" s="2" t="s">
        <v>4857</v>
      </c>
      <c r="O1156" s="2" t="s">
        <v>4689</v>
      </c>
      <c r="P1156" s="2" t="s">
        <v>4688</v>
      </c>
      <c r="Q1156" s="2"/>
    </row>
    <row r="1157" spans="1:17" x14ac:dyDescent="0.25">
      <c r="A1157" s="2" t="s">
        <v>534</v>
      </c>
      <c r="B1157" s="2" t="s">
        <v>535</v>
      </c>
      <c r="C1157" s="3"/>
      <c r="D1157" s="4">
        <v>0</v>
      </c>
      <c r="E1157" s="4">
        <v>0</v>
      </c>
      <c r="F1157" s="4">
        <v>0</v>
      </c>
      <c r="G1157" s="4">
        <v>10.199999999999999</v>
      </c>
      <c r="H1157" s="2" t="s">
        <v>2261</v>
      </c>
      <c r="I1157" s="4">
        <v>4.71</v>
      </c>
      <c r="J1157" s="2" t="b">
        <v>1</v>
      </c>
      <c r="K1157" s="2" t="s">
        <v>4709</v>
      </c>
      <c r="L1157" s="2" t="s">
        <v>10</v>
      </c>
      <c r="M1157" s="2" t="s">
        <v>4924</v>
      </c>
      <c r="N1157" s="2" t="s">
        <v>4857</v>
      </c>
      <c r="O1157" s="2" t="s">
        <v>4689</v>
      </c>
      <c r="P1157" s="2" t="s">
        <v>4688</v>
      </c>
      <c r="Q1157" s="2"/>
    </row>
    <row r="1158" spans="1:17" x14ac:dyDescent="0.25">
      <c r="A1158" s="2" t="s">
        <v>536</v>
      </c>
      <c r="B1158" s="2" t="s">
        <v>537</v>
      </c>
      <c r="C1158" s="3"/>
      <c r="D1158" s="4">
        <v>0</v>
      </c>
      <c r="E1158" s="4">
        <v>0</v>
      </c>
      <c r="F1158" s="4">
        <v>0</v>
      </c>
      <c r="G1158" s="4">
        <v>12.15</v>
      </c>
      <c r="H1158" s="2" t="s">
        <v>2261</v>
      </c>
      <c r="I1158" s="4">
        <v>5.62</v>
      </c>
      <c r="J1158" s="2" t="b">
        <v>1</v>
      </c>
      <c r="K1158" s="2" t="s">
        <v>4709</v>
      </c>
      <c r="L1158" s="2" t="s">
        <v>10</v>
      </c>
      <c r="M1158" s="2" t="s">
        <v>4924</v>
      </c>
      <c r="N1158" s="2" t="s">
        <v>4857</v>
      </c>
      <c r="O1158" s="2" t="s">
        <v>4689</v>
      </c>
      <c r="P1158" s="2" t="s">
        <v>4688</v>
      </c>
      <c r="Q1158" s="2"/>
    </row>
    <row r="1159" spans="1:17" x14ac:dyDescent="0.25">
      <c r="A1159" s="2" t="s">
        <v>512</v>
      </c>
      <c r="B1159" s="2" t="s">
        <v>513</v>
      </c>
      <c r="C1159" s="3"/>
      <c r="D1159" s="4">
        <v>0</v>
      </c>
      <c r="E1159" s="4">
        <v>0</v>
      </c>
      <c r="F1159" s="4">
        <v>0</v>
      </c>
      <c r="G1159" s="4">
        <v>12.5</v>
      </c>
      <c r="H1159" s="2" t="s">
        <v>2262</v>
      </c>
      <c r="I1159" s="4">
        <v>5.75</v>
      </c>
      <c r="J1159" s="2" t="b">
        <v>1</v>
      </c>
      <c r="K1159" s="2" t="s">
        <v>2308</v>
      </c>
      <c r="L1159" s="2" t="s">
        <v>10</v>
      </c>
      <c r="M1159" s="2" t="s">
        <v>4879</v>
      </c>
      <c r="N1159" s="2" t="s">
        <v>4755</v>
      </c>
      <c r="O1159" s="2" t="s">
        <v>2306</v>
      </c>
      <c r="P1159" s="2" t="s">
        <v>4688</v>
      </c>
      <c r="Q1159" s="2"/>
    </row>
    <row r="1160" spans="1:17" x14ac:dyDescent="0.25">
      <c r="A1160" s="2" t="s">
        <v>2847</v>
      </c>
      <c r="B1160" s="2" t="s">
        <v>2848</v>
      </c>
      <c r="C1160" s="3"/>
      <c r="D1160" s="4">
        <v>0</v>
      </c>
      <c r="E1160" s="4">
        <v>0</v>
      </c>
      <c r="F1160" s="4">
        <v>0</v>
      </c>
      <c r="G1160" s="4">
        <v>10.6</v>
      </c>
      <c r="H1160" s="2" t="s">
        <v>2262</v>
      </c>
      <c r="I1160" s="4">
        <v>4.9000000000000004</v>
      </c>
      <c r="J1160" s="2" t="b">
        <v>0</v>
      </c>
      <c r="K1160" s="2" t="s">
        <v>2308</v>
      </c>
      <c r="L1160" s="2" t="s">
        <v>10</v>
      </c>
      <c r="M1160" s="2" t="s">
        <v>4879</v>
      </c>
      <c r="N1160" s="2" t="s">
        <v>4755</v>
      </c>
      <c r="O1160" s="2" t="s">
        <v>2306</v>
      </c>
      <c r="P1160" s="2" t="s">
        <v>4688</v>
      </c>
      <c r="Q1160" s="2"/>
    </row>
    <row r="1161" spans="1:17" x14ac:dyDescent="0.25">
      <c r="A1161" s="2" t="s">
        <v>4397</v>
      </c>
      <c r="B1161" s="2" t="s">
        <v>4398</v>
      </c>
      <c r="C1161" s="3"/>
      <c r="D1161" s="4">
        <v>0</v>
      </c>
      <c r="E1161" s="4">
        <v>0</v>
      </c>
      <c r="F1161" s="4">
        <v>0</v>
      </c>
      <c r="G1161" s="4">
        <v>9.9</v>
      </c>
      <c r="H1161" s="2" t="s">
        <v>2262</v>
      </c>
      <c r="I1161" s="4">
        <v>4.7</v>
      </c>
      <c r="J1161" s="2" t="b">
        <v>0</v>
      </c>
      <c r="K1161" s="2" t="s">
        <v>4709</v>
      </c>
      <c r="L1161" s="2" t="s">
        <v>10</v>
      </c>
      <c r="M1161" s="2" t="s">
        <v>4751</v>
      </c>
      <c r="N1161" s="2" t="s">
        <v>4752</v>
      </c>
      <c r="O1161" s="2" t="s">
        <v>4689</v>
      </c>
      <c r="P1161" s="2" t="s">
        <v>4688</v>
      </c>
      <c r="Q1161" s="2"/>
    </row>
    <row r="1162" spans="1:17" x14ac:dyDescent="0.25">
      <c r="A1162" s="2" t="s">
        <v>2842</v>
      </c>
      <c r="B1162" s="2" t="s">
        <v>2843</v>
      </c>
      <c r="C1162" s="3"/>
      <c r="D1162" s="4">
        <v>0</v>
      </c>
      <c r="E1162" s="4">
        <v>0</v>
      </c>
      <c r="F1162" s="4">
        <v>0</v>
      </c>
      <c r="G1162" s="4">
        <v>11.4</v>
      </c>
      <c r="H1162" s="2" t="s">
        <v>2262</v>
      </c>
      <c r="I1162" s="4">
        <v>5.25</v>
      </c>
      <c r="J1162" s="2" t="b">
        <v>0</v>
      </c>
      <c r="K1162" s="2" t="s">
        <v>4709</v>
      </c>
      <c r="L1162" s="2" t="s">
        <v>10</v>
      </c>
      <c r="M1162" s="2" t="s">
        <v>4879</v>
      </c>
      <c r="N1162" s="2" t="s">
        <v>4755</v>
      </c>
      <c r="O1162" s="2" t="s">
        <v>4689</v>
      </c>
      <c r="P1162" s="2" t="s">
        <v>4688</v>
      </c>
      <c r="Q1162" s="2"/>
    </row>
    <row r="1163" spans="1:17" x14ac:dyDescent="0.25">
      <c r="A1163" s="2" t="s">
        <v>2882</v>
      </c>
      <c r="B1163" s="2" t="s">
        <v>2883</v>
      </c>
      <c r="C1163" s="3"/>
      <c r="D1163" s="4">
        <v>0</v>
      </c>
      <c r="E1163" s="4">
        <v>0</v>
      </c>
      <c r="F1163" s="4">
        <v>0</v>
      </c>
      <c r="G1163" s="4">
        <v>13.6</v>
      </c>
      <c r="H1163" s="2" t="s">
        <v>2262</v>
      </c>
      <c r="I1163" s="4">
        <v>6.1</v>
      </c>
      <c r="J1163" s="2" t="b">
        <v>0</v>
      </c>
      <c r="K1163" s="2" t="s">
        <v>4709</v>
      </c>
      <c r="L1163" s="2" t="s">
        <v>10</v>
      </c>
      <c r="M1163" s="2" t="s">
        <v>4957</v>
      </c>
      <c r="N1163" s="2" t="s">
        <v>4755</v>
      </c>
      <c r="O1163" s="2" t="s">
        <v>4689</v>
      </c>
      <c r="P1163" s="2" t="s">
        <v>4688</v>
      </c>
      <c r="Q1163" s="2"/>
    </row>
    <row r="1164" spans="1:17" x14ac:dyDescent="0.25">
      <c r="A1164" s="2" t="s">
        <v>2849</v>
      </c>
      <c r="B1164" s="2" t="s">
        <v>2850</v>
      </c>
      <c r="C1164" s="3"/>
      <c r="D1164" s="4">
        <v>0</v>
      </c>
      <c r="E1164" s="4">
        <v>0</v>
      </c>
      <c r="F1164" s="4">
        <v>0</v>
      </c>
      <c r="G1164" s="4">
        <v>26.6</v>
      </c>
      <c r="H1164" s="2" t="s">
        <v>2262</v>
      </c>
      <c r="I1164" s="4">
        <v>12.3</v>
      </c>
      <c r="J1164" s="2" t="b">
        <v>0</v>
      </c>
      <c r="K1164" s="2" t="s">
        <v>2308</v>
      </c>
      <c r="L1164" s="2" t="s">
        <v>10</v>
      </c>
      <c r="M1164" s="2" t="s">
        <v>4879</v>
      </c>
      <c r="N1164" s="2" t="s">
        <v>4755</v>
      </c>
      <c r="O1164" s="2" t="s">
        <v>2306</v>
      </c>
      <c r="P1164" s="2" t="s">
        <v>4688</v>
      </c>
      <c r="Q1164" s="2"/>
    </row>
    <row r="1165" spans="1:17" x14ac:dyDescent="0.25">
      <c r="A1165" s="2" t="s">
        <v>3603</v>
      </c>
      <c r="B1165" s="2" t="s">
        <v>3604</v>
      </c>
      <c r="C1165" s="3"/>
      <c r="D1165" s="4">
        <v>0</v>
      </c>
      <c r="E1165" s="4">
        <v>0</v>
      </c>
      <c r="F1165" s="4">
        <v>0</v>
      </c>
      <c r="G1165" s="4">
        <v>14.8</v>
      </c>
      <c r="H1165" s="2" t="s">
        <v>23</v>
      </c>
      <c r="I1165" s="4">
        <v>5.45</v>
      </c>
      <c r="J1165" s="2" t="b">
        <v>0</v>
      </c>
      <c r="K1165" s="2" t="s">
        <v>4709</v>
      </c>
      <c r="L1165" s="2" t="s">
        <v>10</v>
      </c>
      <c r="M1165" s="2" t="s">
        <v>4724</v>
      </c>
      <c r="N1165" s="2" t="s">
        <v>4718</v>
      </c>
      <c r="O1165" s="2" t="s">
        <v>4689</v>
      </c>
      <c r="P1165" s="2" t="s">
        <v>4688</v>
      </c>
      <c r="Q1165" s="2"/>
    </row>
    <row r="1166" spans="1:17" x14ac:dyDescent="0.25">
      <c r="A1166" s="2" t="s">
        <v>4035</v>
      </c>
      <c r="B1166" s="2" t="s">
        <v>4036</v>
      </c>
      <c r="C1166" s="3"/>
      <c r="D1166" s="4">
        <v>0</v>
      </c>
      <c r="E1166" s="4">
        <v>0</v>
      </c>
      <c r="F1166" s="4">
        <v>0</v>
      </c>
      <c r="G1166" s="4">
        <v>17.05</v>
      </c>
      <c r="H1166" s="2" t="s">
        <v>23</v>
      </c>
      <c r="I1166" s="4">
        <v>6.48</v>
      </c>
      <c r="J1166" s="2" t="b">
        <v>0</v>
      </c>
      <c r="K1166" s="2" t="s">
        <v>4716</v>
      </c>
      <c r="L1166" s="2" t="s">
        <v>10</v>
      </c>
      <c r="M1166" s="2" t="s">
        <v>4834</v>
      </c>
      <c r="N1166" s="2" t="s">
        <v>4745</v>
      </c>
      <c r="O1166" s="2" t="s">
        <v>4719</v>
      </c>
      <c r="P1166" s="2" t="s">
        <v>4688</v>
      </c>
      <c r="Q1166" s="2"/>
    </row>
    <row r="1167" spans="1:17" ht="242.25" x14ac:dyDescent="0.25">
      <c r="A1167" s="2" t="s">
        <v>1957</v>
      </c>
      <c r="B1167" s="2" t="s">
        <v>1958</v>
      </c>
      <c r="C1167" s="3" t="s">
        <v>5460</v>
      </c>
      <c r="D1167" s="4">
        <v>0</v>
      </c>
      <c r="E1167" s="4">
        <v>3</v>
      </c>
      <c r="F1167" s="4">
        <v>3</v>
      </c>
      <c r="G1167" s="4">
        <v>21.2</v>
      </c>
      <c r="H1167" s="2" t="s">
        <v>23</v>
      </c>
      <c r="I1167" s="4">
        <v>9</v>
      </c>
      <c r="J1167" s="2" t="b">
        <v>1</v>
      </c>
      <c r="K1167" s="2" t="s">
        <v>4716</v>
      </c>
      <c r="L1167" s="2" t="s">
        <v>10</v>
      </c>
      <c r="M1167" s="2"/>
      <c r="N1167" s="2" t="s">
        <v>4958</v>
      </c>
      <c r="O1167" s="2" t="s">
        <v>4719</v>
      </c>
      <c r="P1167" s="2" t="s">
        <v>4688</v>
      </c>
      <c r="Q1167" s="2" t="s">
        <v>6484</v>
      </c>
    </row>
    <row r="1168" spans="1:17" x14ac:dyDescent="0.25">
      <c r="A1168" s="2" t="s">
        <v>2575</v>
      </c>
      <c r="B1168" s="2" t="s">
        <v>2576</v>
      </c>
      <c r="C1168" s="3"/>
      <c r="D1168" s="4">
        <v>0</v>
      </c>
      <c r="E1168" s="4">
        <v>0</v>
      </c>
      <c r="F1168" s="4">
        <v>0</v>
      </c>
      <c r="G1168" s="4">
        <v>16.5</v>
      </c>
      <c r="H1168" s="2" t="s">
        <v>2566</v>
      </c>
      <c r="I1168" s="4">
        <v>7.25</v>
      </c>
      <c r="J1168" s="2" t="b">
        <v>0</v>
      </c>
      <c r="K1168" s="2" t="s">
        <v>2301</v>
      </c>
      <c r="L1168" s="2" t="s">
        <v>10</v>
      </c>
      <c r="M1168" s="2" t="s">
        <v>4749</v>
      </c>
      <c r="N1168" s="2" t="s">
        <v>4745</v>
      </c>
      <c r="O1168" s="2" t="s">
        <v>4719</v>
      </c>
      <c r="P1168" s="2"/>
      <c r="Q1168" s="2"/>
    </row>
    <row r="1169" spans="1:17" x14ac:dyDescent="0.25">
      <c r="A1169" s="2" t="s">
        <v>2573</v>
      </c>
      <c r="B1169" s="2" t="s">
        <v>2574</v>
      </c>
      <c r="C1169" s="3"/>
      <c r="D1169" s="4">
        <v>0</v>
      </c>
      <c r="E1169" s="4">
        <v>0</v>
      </c>
      <c r="F1169" s="4">
        <v>0</v>
      </c>
      <c r="G1169" s="4">
        <v>29.7</v>
      </c>
      <c r="H1169" s="2" t="s">
        <v>2566</v>
      </c>
      <c r="I1169" s="4">
        <v>13</v>
      </c>
      <c r="J1169" s="2" t="b">
        <v>0</v>
      </c>
      <c r="K1169" s="2" t="s">
        <v>2301</v>
      </c>
      <c r="L1169" s="2" t="s">
        <v>10</v>
      </c>
      <c r="M1169" s="2" t="s">
        <v>4749</v>
      </c>
      <c r="N1169" s="2" t="s">
        <v>4745</v>
      </c>
      <c r="O1169" s="2" t="s">
        <v>4719</v>
      </c>
      <c r="P1169" s="2"/>
      <c r="Q1169" s="2"/>
    </row>
    <row r="1170" spans="1:17" x14ac:dyDescent="0.25">
      <c r="A1170" s="2" t="s">
        <v>2571</v>
      </c>
      <c r="B1170" s="2" t="s">
        <v>2572</v>
      </c>
      <c r="C1170" s="3"/>
      <c r="D1170" s="4">
        <v>0</v>
      </c>
      <c r="E1170" s="4">
        <v>0</v>
      </c>
      <c r="F1170" s="4">
        <v>0</v>
      </c>
      <c r="G1170" s="4">
        <v>18.600000000000001</v>
      </c>
      <c r="H1170" s="2" t="s">
        <v>2566</v>
      </c>
      <c r="I1170" s="4">
        <v>7.75</v>
      </c>
      <c r="J1170" s="2" t="b">
        <v>0</v>
      </c>
      <c r="K1170" s="2" t="s">
        <v>2301</v>
      </c>
      <c r="L1170" s="2" t="s">
        <v>10</v>
      </c>
      <c r="M1170" s="2" t="s">
        <v>4749</v>
      </c>
      <c r="N1170" s="2" t="s">
        <v>4745</v>
      </c>
      <c r="O1170" s="2" t="s">
        <v>2306</v>
      </c>
      <c r="P1170" s="2"/>
      <c r="Q1170" s="2"/>
    </row>
    <row r="1171" spans="1:17" x14ac:dyDescent="0.25">
      <c r="A1171" s="2" t="s">
        <v>2569</v>
      </c>
      <c r="B1171" s="2" t="s">
        <v>2570</v>
      </c>
      <c r="C1171" s="3"/>
      <c r="D1171" s="4">
        <v>0</v>
      </c>
      <c r="E1171" s="4">
        <v>0</v>
      </c>
      <c r="F1171" s="4">
        <v>0</v>
      </c>
      <c r="G1171" s="4">
        <v>32.85</v>
      </c>
      <c r="H1171" s="2" t="s">
        <v>2566</v>
      </c>
      <c r="I1171" s="4">
        <v>14</v>
      </c>
      <c r="J1171" s="2" t="b">
        <v>0</v>
      </c>
      <c r="K1171" s="2" t="s">
        <v>2301</v>
      </c>
      <c r="L1171" s="2" t="s">
        <v>10</v>
      </c>
      <c r="M1171" s="2" t="s">
        <v>4749</v>
      </c>
      <c r="N1171" s="2" t="s">
        <v>4745</v>
      </c>
      <c r="O1171" s="2" t="s">
        <v>2306</v>
      </c>
      <c r="P1171" s="2"/>
      <c r="Q1171" s="2"/>
    </row>
    <row r="1172" spans="1:17" x14ac:dyDescent="0.25">
      <c r="A1172" s="2" t="s">
        <v>2567</v>
      </c>
      <c r="B1172" s="2" t="s">
        <v>2568</v>
      </c>
      <c r="C1172" s="3"/>
      <c r="D1172" s="4">
        <v>0</v>
      </c>
      <c r="E1172" s="4">
        <v>0</v>
      </c>
      <c r="F1172" s="4">
        <v>0</v>
      </c>
      <c r="G1172" s="4">
        <v>19.2</v>
      </c>
      <c r="H1172" s="2" t="s">
        <v>2566</v>
      </c>
      <c r="I1172" s="4">
        <v>8.3000000000000007</v>
      </c>
      <c r="J1172" s="2" t="b">
        <v>0</v>
      </c>
      <c r="K1172" s="2" t="s">
        <v>2301</v>
      </c>
      <c r="L1172" s="2" t="s">
        <v>10</v>
      </c>
      <c r="M1172" s="2" t="s">
        <v>4749</v>
      </c>
      <c r="N1172" s="2" t="s">
        <v>4745</v>
      </c>
      <c r="O1172" s="2" t="s">
        <v>4689</v>
      </c>
      <c r="P1172" s="2"/>
      <c r="Q1172" s="2"/>
    </row>
    <row r="1173" spans="1:17" x14ac:dyDescent="0.25">
      <c r="A1173" s="2" t="s">
        <v>2564</v>
      </c>
      <c r="B1173" s="2" t="s">
        <v>2565</v>
      </c>
      <c r="C1173" s="3"/>
      <c r="D1173" s="4">
        <v>0</v>
      </c>
      <c r="E1173" s="4">
        <v>0</v>
      </c>
      <c r="F1173" s="4">
        <v>0</v>
      </c>
      <c r="G1173" s="4">
        <v>34.15</v>
      </c>
      <c r="H1173" s="2" t="s">
        <v>2566</v>
      </c>
      <c r="I1173" s="4">
        <v>14.6</v>
      </c>
      <c r="J1173" s="2" t="b">
        <v>0</v>
      </c>
      <c r="K1173" s="2" t="s">
        <v>2301</v>
      </c>
      <c r="L1173" s="2" t="s">
        <v>10</v>
      </c>
      <c r="M1173" s="2" t="s">
        <v>4749</v>
      </c>
      <c r="N1173" s="2" t="s">
        <v>4745</v>
      </c>
      <c r="O1173" s="2" t="s">
        <v>4689</v>
      </c>
      <c r="P1173" s="2"/>
      <c r="Q1173" s="2"/>
    </row>
    <row r="1174" spans="1:17" x14ac:dyDescent="0.25">
      <c r="A1174" s="2" t="s">
        <v>4359</v>
      </c>
      <c r="B1174" s="2" t="s">
        <v>4360</v>
      </c>
      <c r="C1174" s="3"/>
      <c r="D1174" s="4">
        <v>0</v>
      </c>
      <c r="E1174" s="4">
        <v>0</v>
      </c>
      <c r="F1174" s="4">
        <v>0</v>
      </c>
      <c r="G1174" s="4">
        <v>12.9</v>
      </c>
      <c r="H1174" s="2" t="s">
        <v>2566</v>
      </c>
      <c r="I1174" s="4">
        <v>5.8</v>
      </c>
      <c r="J1174" s="2" t="b">
        <v>0</v>
      </c>
      <c r="K1174" s="2" t="s">
        <v>4716</v>
      </c>
      <c r="L1174" s="2" t="s">
        <v>10</v>
      </c>
      <c r="M1174" s="2" t="s">
        <v>4853</v>
      </c>
      <c r="N1174" s="2" t="s">
        <v>4745</v>
      </c>
      <c r="O1174" s="2" t="s">
        <v>4719</v>
      </c>
      <c r="P1174" s="2" t="s">
        <v>4688</v>
      </c>
      <c r="Q1174" s="2"/>
    </row>
    <row r="1175" spans="1:17" x14ac:dyDescent="0.25">
      <c r="A1175" s="2" t="s">
        <v>3706</v>
      </c>
      <c r="B1175" s="2" t="s">
        <v>3707</v>
      </c>
      <c r="C1175" s="3"/>
      <c r="D1175" s="4">
        <v>0</v>
      </c>
      <c r="E1175" s="4">
        <v>0</v>
      </c>
      <c r="F1175" s="4">
        <v>0</v>
      </c>
      <c r="G1175" s="4">
        <v>5.9</v>
      </c>
      <c r="H1175" s="2" t="s">
        <v>2566</v>
      </c>
      <c r="I1175" s="4">
        <v>2.5</v>
      </c>
      <c r="J1175" s="2" t="b">
        <v>0</v>
      </c>
      <c r="K1175" s="2" t="s">
        <v>4716</v>
      </c>
      <c r="L1175" s="2" t="s">
        <v>10</v>
      </c>
      <c r="M1175" s="2" t="s">
        <v>4753</v>
      </c>
      <c r="N1175" s="2" t="s">
        <v>4745</v>
      </c>
      <c r="O1175" s="2" t="s">
        <v>4719</v>
      </c>
      <c r="P1175" s="2" t="s">
        <v>4688</v>
      </c>
      <c r="Q1175" s="2"/>
    </row>
    <row r="1176" spans="1:17" x14ac:dyDescent="0.25">
      <c r="A1176" s="2" t="s">
        <v>3704</v>
      </c>
      <c r="B1176" s="2" t="s">
        <v>3705</v>
      </c>
      <c r="C1176" s="3"/>
      <c r="D1176" s="4">
        <v>0</v>
      </c>
      <c r="E1176" s="4">
        <v>0</v>
      </c>
      <c r="F1176" s="4">
        <v>0</v>
      </c>
      <c r="G1176" s="4">
        <v>5.9</v>
      </c>
      <c r="H1176" s="2" t="s">
        <v>2566</v>
      </c>
      <c r="I1176" s="4">
        <v>2.75</v>
      </c>
      <c r="J1176" s="2" t="b">
        <v>0</v>
      </c>
      <c r="K1176" s="2" t="s">
        <v>2308</v>
      </c>
      <c r="L1176" s="2" t="s">
        <v>10</v>
      </c>
      <c r="M1176" s="2" t="s">
        <v>4753</v>
      </c>
      <c r="N1176" s="2" t="s">
        <v>4745</v>
      </c>
      <c r="O1176" s="2" t="s">
        <v>2306</v>
      </c>
      <c r="P1176" s="2" t="s">
        <v>4688</v>
      </c>
      <c r="Q1176" s="2"/>
    </row>
    <row r="1177" spans="1:17" x14ac:dyDescent="0.25">
      <c r="A1177" s="2" t="s">
        <v>1364</v>
      </c>
      <c r="B1177" s="2" t="s">
        <v>1365</v>
      </c>
      <c r="C1177" s="3"/>
      <c r="D1177" s="4">
        <v>0</v>
      </c>
      <c r="E1177" s="4">
        <v>0</v>
      </c>
      <c r="F1177" s="4">
        <v>0</v>
      </c>
      <c r="G1177" s="4">
        <v>4.3499999999999996</v>
      </c>
      <c r="H1177" s="2" t="s">
        <v>2252</v>
      </c>
      <c r="I1177" s="4">
        <v>2.1800000000000002</v>
      </c>
      <c r="J1177" s="2" t="b">
        <v>0</v>
      </c>
      <c r="K1177" s="2" t="s">
        <v>4686</v>
      </c>
      <c r="L1177" s="2" t="s">
        <v>27</v>
      </c>
      <c r="M1177" s="2"/>
      <c r="N1177" s="2" t="s">
        <v>4934</v>
      </c>
      <c r="O1177" s="2"/>
      <c r="P1177" s="2" t="s">
        <v>4935</v>
      </c>
      <c r="Q1177" s="2"/>
    </row>
    <row r="1178" spans="1:17" x14ac:dyDescent="0.25">
      <c r="A1178" s="2" t="s">
        <v>1388</v>
      </c>
      <c r="B1178" s="2" t="s">
        <v>1389</v>
      </c>
      <c r="C1178" s="3"/>
      <c r="D1178" s="4">
        <v>0</v>
      </c>
      <c r="E1178" s="4">
        <v>0</v>
      </c>
      <c r="F1178" s="4">
        <v>0</v>
      </c>
      <c r="G1178" s="4">
        <v>3</v>
      </c>
      <c r="H1178" s="2" t="s">
        <v>2252</v>
      </c>
      <c r="I1178" s="4">
        <v>1.48</v>
      </c>
      <c r="J1178" s="2" t="b">
        <v>0</v>
      </c>
      <c r="K1178" s="2" t="s">
        <v>4686</v>
      </c>
      <c r="L1178" s="2" t="s">
        <v>27</v>
      </c>
      <c r="M1178" s="2"/>
      <c r="N1178" s="2" t="s">
        <v>4934</v>
      </c>
      <c r="O1178" s="2"/>
      <c r="P1178" s="2" t="s">
        <v>4935</v>
      </c>
      <c r="Q1178" s="2"/>
    </row>
    <row r="1179" spans="1:17" x14ac:dyDescent="0.25">
      <c r="A1179" s="2" t="s">
        <v>1370</v>
      </c>
      <c r="B1179" s="2" t="s">
        <v>1371</v>
      </c>
      <c r="C1179" s="3"/>
      <c r="D1179" s="4">
        <v>0</v>
      </c>
      <c r="E1179" s="4">
        <v>0</v>
      </c>
      <c r="F1179" s="4">
        <v>0</v>
      </c>
      <c r="G1179" s="4">
        <v>4.2</v>
      </c>
      <c r="H1179" s="2" t="s">
        <v>2252</v>
      </c>
      <c r="I1179" s="4">
        <v>2.1</v>
      </c>
      <c r="J1179" s="2" t="b">
        <v>0</v>
      </c>
      <c r="K1179" s="2" t="s">
        <v>4686</v>
      </c>
      <c r="L1179" s="2" t="s">
        <v>27</v>
      </c>
      <c r="M1179" s="2"/>
      <c r="N1179" s="2" t="s">
        <v>4934</v>
      </c>
      <c r="O1179" s="2"/>
      <c r="P1179" s="2" t="s">
        <v>4935</v>
      </c>
      <c r="Q1179" s="2"/>
    </row>
    <row r="1180" spans="1:17" x14ac:dyDescent="0.25">
      <c r="A1180" s="2" t="s">
        <v>1378</v>
      </c>
      <c r="B1180" s="2" t="s">
        <v>1379</v>
      </c>
      <c r="C1180" s="3"/>
      <c r="D1180" s="4">
        <v>0</v>
      </c>
      <c r="E1180" s="4">
        <v>0</v>
      </c>
      <c r="F1180" s="4">
        <v>0</v>
      </c>
      <c r="G1180" s="4">
        <v>3.05</v>
      </c>
      <c r="H1180" s="2" t="s">
        <v>2252</v>
      </c>
      <c r="I1180" s="4">
        <v>1.53</v>
      </c>
      <c r="J1180" s="2" t="b">
        <v>0</v>
      </c>
      <c r="K1180" s="2" t="s">
        <v>4686</v>
      </c>
      <c r="L1180" s="2" t="s">
        <v>27</v>
      </c>
      <c r="M1180" s="2"/>
      <c r="N1180" s="2" t="s">
        <v>4934</v>
      </c>
      <c r="O1180" s="2"/>
      <c r="P1180" s="2" t="s">
        <v>4935</v>
      </c>
      <c r="Q1180" s="2"/>
    </row>
    <row r="1181" spans="1:17" x14ac:dyDescent="0.25">
      <c r="A1181" s="2" t="s">
        <v>1362</v>
      </c>
      <c r="B1181" s="2" t="s">
        <v>1363</v>
      </c>
      <c r="C1181" s="3"/>
      <c r="D1181" s="4">
        <v>0</v>
      </c>
      <c r="E1181" s="4">
        <v>0</v>
      </c>
      <c r="F1181" s="4">
        <v>0</v>
      </c>
      <c r="G1181" s="4">
        <v>9.1999999999999993</v>
      </c>
      <c r="H1181" s="2" t="s">
        <v>2252</v>
      </c>
      <c r="I1181" s="4">
        <v>4.0999999999999996</v>
      </c>
      <c r="J1181" s="2" t="b">
        <v>0</v>
      </c>
      <c r="K1181" s="2" t="s">
        <v>4686</v>
      </c>
      <c r="L1181" s="2" t="s">
        <v>27</v>
      </c>
      <c r="M1181" s="2"/>
      <c r="N1181" s="2" t="s">
        <v>4934</v>
      </c>
      <c r="O1181" s="2"/>
      <c r="P1181" s="2" t="s">
        <v>574</v>
      </c>
      <c r="Q1181" s="2"/>
    </row>
    <row r="1182" spans="1:17" x14ac:dyDescent="0.25">
      <c r="A1182" s="2" t="s">
        <v>1386</v>
      </c>
      <c r="B1182" s="2" t="s">
        <v>1387</v>
      </c>
      <c r="C1182" s="3"/>
      <c r="D1182" s="4">
        <v>0</v>
      </c>
      <c r="E1182" s="4">
        <v>0</v>
      </c>
      <c r="F1182" s="4">
        <v>0</v>
      </c>
      <c r="G1182" s="4">
        <v>5.3</v>
      </c>
      <c r="H1182" s="2" t="s">
        <v>2252</v>
      </c>
      <c r="I1182" s="4">
        <v>2.65</v>
      </c>
      <c r="J1182" s="2" t="b">
        <v>0</v>
      </c>
      <c r="K1182" s="2" t="s">
        <v>4686</v>
      </c>
      <c r="L1182" s="2" t="s">
        <v>27</v>
      </c>
      <c r="M1182" s="2"/>
      <c r="N1182" s="2" t="s">
        <v>4934</v>
      </c>
      <c r="O1182" s="2"/>
      <c r="P1182" s="2" t="s">
        <v>574</v>
      </c>
      <c r="Q1182" s="2"/>
    </row>
    <row r="1183" spans="1:17" x14ac:dyDescent="0.25">
      <c r="A1183" s="2" t="s">
        <v>2528</v>
      </c>
      <c r="B1183" s="2" t="s">
        <v>2529</v>
      </c>
      <c r="C1183" s="3"/>
      <c r="D1183" s="4">
        <v>0</v>
      </c>
      <c r="E1183" s="4">
        <v>0</v>
      </c>
      <c r="F1183" s="4">
        <v>0</v>
      </c>
      <c r="G1183" s="4">
        <v>49.8</v>
      </c>
      <c r="H1183" s="2" t="s">
        <v>2530</v>
      </c>
      <c r="I1183" s="4">
        <v>23.9</v>
      </c>
      <c r="J1183" s="2" t="b">
        <v>0</v>
      </c>
      <c r="K1183" s="2" t="s">
        <v>2301</v>
      </c>
      <c r="L1183" s="2" t="s">
        <v>10</v>
      </c>
      <c r="M1183" s="2" t="s">
        <v>4746</v>
      </c>
      <c r="N1183" s="2" t="s">
        <v>4741</v>
      </c>
      <c r="O1183" s="2" t="s">
        <v>2306</v>
      </c>
      <c r="P1183" s="2"/>
      <c r="Q1183" s="2"/>
    </row>
    <row r="1184" spans="1:17" x14ac:dyDescent="0.25">
      <c r="A1184" s="2" t="s">
        <v>2531</v>
      </c>
      <c r="B1184" s="2" t="s">
        <v>2532</v>
      </c>
      <c r="C1184" s="3"/>
      <c r="D1184" s="4">
        <v>0</v>
      </c>
      <c r="E1184" s="4">
        <v>0</v>
      </c>
      <c r="F1184" s="4">
        <v>0</v>
      </c>
      <c r="G1184" s="4">
        <v>29.6</v>
      </c>
      <c r="H1184" s="2" t="s">
        <v>2530</v>
      </c>
      <c r="I1184" s="4">
        <v>13.5</v>
      </c>
      <c r="J1184" s="2" t="b">
        <v>0</v>
      </c>
      <c r="K1184" s="2" t="s">
        <v>2301</v>
      </c>
      <c r="L1184" s="2" t="s">
        <v>10</v>
      </c>
      <c r="M1184" s="2" t="s">
        <v>4746</v>
      </c>
      <c r="N1184" s="2" t="s">
        <v>4741</v>
      </c>
      <c r="O1184" s="2" t="s">
        <v>2306</v>
      </c>
      <c r="P1184" s="2"/>
      <c r="Q1184" s="2"/>
    </row>
    <row r="1185" spans="1:17" x14ac:dyDescent="0.25">
      <c r="A1185" s="2" t="s">
        <v>2533</v>
      </c>
      <c r="B1185" s="2" t="s">
        <v>2534</v>
      </c>
      <c r="C1185" s="3"/>
      <c r="D1185" s="4">
        <v>0</v>
      </c>
      <c r="E1185" s="4">
        <v>0</v>
      </c>
      <c r="F1185" s="4">
        <v>0</v>
      </c>
      <c r="G1185" s="4">
        <v>29.6</v>
      </c>
      <c r="H1185" s="2" t="s">
        <v>2530</v>
      </c>
      <c r="I1185" s="4">
        <v>13.5</v>
      </c>
      <c r="J1185" s="2" t="b">
        <v>0</v>
      </c>
      <c r="K1185" s="2" t="s">
        <v>2301</v>
      </c>
      <c r="L1185" s="2" t="s">
        <v>10</v>
      </c>
      <c r="M1185" s="2" t="s">
        <v>4746</v>
      </c>
      <c r="N1185" s="2" t="s">
        <v>4741</v>
      </c>
      <c r="O1185" s="2" t="s">
        <v>4719</v>
      </c>
      <c r="P1185" s="2"/>
      <c r="Q1185" s="2"/>
    </row>
    <row r="1186" spans="1:17" x14ac:dyDescent="0.25">
      <c r="A1186" s="2" t="s">
        <v>3398</v>
      </c>
      <c r="B1186" s="2" t="s">
        <v>3399</v>
      </c>
      <c r="C1186" s="3"/>
      <c r="D1186" s="4">
        <v>0</v>
      </c>
      <c r="E1186" s="4">
        <v>0</v>
      </c>
      <c r="F1186" s="4">
        <v>0</v>
      </c>
      <c r="G1186" s="4">
        <v>8.1999999999999993</v>
      </c>
      <c r="H1186" s="2" t="s">
        <v>2530</v>
      </c>
      <c r="I1186" s="4">
        <v>3.8</v>
      </c>
      <c r="J1186" s="2" t="b">
        <v>0</v>
      </c>
      <c r="K1186" s="2" t="s">
        <v>2308</v>
      </c>
      <c r="L1186" s="2" t="s">
        <v>10</v>
      </c>
      <c r="M1186" s="2" t="s">
        <v>4746</v>
      </c>
      <c r="N1186" s="2" t="s">
        <v>4741</v>
      </c>
      <c r="O1186" s="2" t="s">
        <v>2306</v>
      </c>
      <c r="P1186" s="2" t="s">
        <v>4688</v>
      </c>
      <c r="Q1186" s="2"/>
    </row>
    <row r="1187" spans="1:17" x14ac:dyDescent="0.25">
      <c r="A1187" s="2" t="s">
        <v>3394</v>
      </c>
      <c r="B1187" s="2" t="s">
        <v>3395</v>
      </c>
      <c r="C1187" s="3"/>
      <c r="D1187" s="4">
        <v>0</v>
      </c>
      <c r="E1187" s="4">
        <v>0</v>
      </c>
      <c r="F1187" s="4">
        <v>0</v>
      </c>
      <c r="G1187" s="4">
        <v>8.1999999999999993</v>
      </c>
      <c r="H1187" s="2" t="s">
        <v>2530</v>
      </c>
      <c r="I1187" s="4">
        <v>3.8</v>
      </c>
      <c r="J1187" s="2" t="b">
        <v>0</v>
      </c>
      <c r="K1187" s="2" t="s">
        <v>4709</v>
      </c>
      <c r="L1187" s="2" t="s">
        <v>10</v>
      </c>
      <c r="M1187" s="2" t="s">
        <v>4746</v>
      </c>
      <c r="N1187" s="2" t="s">
        <v>4741</v>
      </c>
      <c r="O1187" s="2" t="s">
        <v>4689</v>
      </c>
      <c r="P1187" s="2" t="s">
        <v>4688</v>
      </c>
      <c r="Q1187" s="2"/>
    </row>
    <row r="1188" spans="1:17" x14ac:dyDescent="0.25">
      <c r="A1188" s="2" t="s">
        <v>3396</v>
      </c>
      <c r="B1188" s="2" t="s">
        <v>3397</v>
      </c>
      <c r="C1188" s="3"/>
      <c r="D1188" s="4">
        <v>0</v>
      </c>
      <c r="E1188" s="4">
        <v>0</v>
      </c>
      <c r="F1188" s="4">
        <v>0</v>
      </c>
      <c r="G1188" s="4">
        <v>8.1999999999999993</v>
      </c>
      <c r="H1188" s="2" t="s">
        <v>2530</v>
      </c>
      <c r="I1188" s="4">
        <v>3.8</v>
      </c>
      <c r="J1188" s="2" t="b">
        <v>0</v>
      </c>
      <c r="K1188" s="2" t="s">
        <v>4716</v>
      </c>
      <c r="L1188" s="2" t="s">
        <v>10</v>
      </c>
      <c r="M1188" s="2" t="s">
        <v>4746</v>
      </c>
      <c r="N1188" s="2" t="s">
        <v>4741</v>
      </c>
      <c r="O1188" s="2" t="s">
        <v>4719</v>
      </c>
      <c r="P1188" s="2" t="s">
        <v>4688</v>
      </c>
      <c r="Q1188" s="2"/>
    </row>
    <row r="1189" spans="1:17" ht="256.5" x14ac:dyDescent="0.25">
      <c r="A1189" s="2" t="s">
        <v>664</v>
      </c>
      <c r="B1189" s="2" t="s">
        <v>665</v>
      </c>
      <c r="C1189" s="3" t="s">
        <v>4959</v>
      </c>
      <c r="D1189" s="4">
        <v>0</v>
      </c>
      <c r="E1189" s="4">
        <v>25</v>
      </c>
      <c r="F1189" s="4">
        <v>25</v>
      </c>
      <c r="G1189" s="4">
        <v>12.2</v>
      </c>
      <c r="H1189" s="2" t="s">
        <v>2263</v>
      </c>
      <c r="I1189" s="4">
        <v>5.65</v>
      </c>
      <c r="J1189" s="2" t="b">
        <v>1</v>
      </c>
      <c r="K1189" s="2" t="s">
        <v>4716</v>
      </c>
      <c r="L1189" s="2" t="s">
        <v>10</v>
      </c>
      <c r="M1189" s="2" t="s">
        <v>4740</v>
      </c>
      <c r="N1189" s="2" t="s">
        <v>4741</v>
      </c>
      <c r="O1189" s="2" t="s">
        <v>4719</v>
      </c>
      <c r="P1189" s="2" t="s">
        <v>4688</v>
      </c>
      <c r="Q1189" s="2" t="s">
        <v>6485</v>
      </c>
    </row>
    <row r="1190" spans="1:17" ht="270.75" x14ac:dyDescent="0.25">
      <c r="A1190" s="2" t="s">
        <v>648</v>
      </c>
      <c r="B1190" s="2" t="s">
        <v>649</v>
      </c>
      <c r="C1190" s="3" t="s">
        <v>4960</v>
      </c>
      <c r="D1190" s="4">
        <v>0</v>
      </c>
      <c r="E1190" s="4">
        <v>55</v>
      </c>
      <c r="F1190" s="4">
        <v>55</v>
      </c>
      <c r="G1190" s="4">
        <v>12.2</v>
      </c>
      <c r="H1190" s="2" t="s">
        <v>2263</v>
      </c>
      <c r="I1190" s="4">
        <v>5.65</v>
      </c>
      <c r="J1190" s="2" t="b">
        <v>1</v>
      </c>
      <c r="K1190" s="2" t="s">
        <v>4709</v>
      </c>
      <c r="L1190" s="2" t="s">
        <v>10</v>
      </c>
      <c r="M1190" s="2" t="s">
        <v>4740</v>
      </c>
      <c r="N1190" s="2" t="s">
        <v>4741</v>
      </c>
      <c r="O1190" s="2" t="s">
        <v>4689</v>
      </c>
      <c r="P1190" s="2" t="s">
        <v>4688</v>
      </c>
      <c r="Q1190" s="2" t="s">
        <v>5698</v>
      </c>
    </row>
    <row r="1191" spans="1:17" ht="256.5" x14ac:dyDescent="0.25">
      <c r="A1191" s="2" t="s">
        <v>640</v>
      </c>
      <c r="B1191" s="2" t="s">
        <v>641</v>
      </c>
      <c r="C1191" s="3" t="s">
        <v>4961</v>
      </c>
      <c r="D1191" s="4">
        <v>0</v>
      </c>
      <c r="E1191" s="4">
        <v>57</v>
      </c>
      <c r="F1191" s="4">
        <v>57</v>
      </c>
      <c r="G1191" s="4">
        <v>9.85</v>
      </c>
      <c r="H1191" s="2" t="s">
        <v>2263</v>
      </c>
      <c r="I1191" s="4">
        <v>4.55</v>
      </c>
      <c r="J1191" s="2" t="b">
        <v>1</v>
      </c>
      <c r="K1191" s="2" t="s">
        <v>2308</v>
      </c>
      <c r="L1191" s="2" t="s">
        <v>10</v>
      </c>
      <c r="M1191" s="2" t="s">
        <v>4740</v>
      </c>
      <c r="N1191" s="2" t="s">
        <v>4741</v>
      </c>
      <c r="O1191" s="2" t="s">
        <v>2306</v>
      </c>
      <c r="P1191" s="2" t="s">
        <v>4688</v>
      </c>
      <c r="Q1191" s="2" t="s">
        <v>5700</v>
      </c>
    </row>
    <row r="1192" spans="1:17" ht="256.5" x14ac:dyDescent="0.25">
      <c r="A1192" s="2" t="s">
        <v>660</v>
      </c>
      <c r="B1192" s="2" t="s">
        <v>661</v>
      </c>
      <c r="C1192" s="3" t="s">
        <v>4962</v>
      </c>
      <c r="D1192" s="4">
        <v>0</v>
      </c>
      <c r="E1192" s="4">
        <v>73</v>
      </c>
      <c r="F1192" s="4">
        <v>73</v>
      </c>
      <c r="G1192" s="4">
        <v>12.2</v>
      </c>
      <c r="H1192" s="2" t="s">
        <v>2263</v>
      </c>
      <c r="I1192" s="4">
        <v>5.65</v>
      </c>
      <c r="J1192" s="2" t="b">
        <v>1</v>
      </c>
      <c r="K1192" s="2" t="s">
        <v>2308</v>
      </c>
      <c r="L1192" s="2" t="s">
        <v>10</v>
      </c>
      <c r="M1192" s="2" t="s">
        <v>4740</v>
      </c>
      <c r="N1192" s="2" t="s">
        <v>4741</v>
      </c>
      <c r="O1192" s="2" t="s">
        <v>2306</v>
      </c>
      <c r="P1192" s="2" t="s">
        <v>4688</v>
      </c>
      <c r="Q1192" s="2" t="s">
        <v>5692</v>
      </c>
    </row>
    <row r="1193" spans="1:17" x14ac:dyDescent="0.25">
      <c r="A1193" s="2" t="s">
        <v>3874</v>
      </c>
      <c r="B1193" s="2" t="s">
        <v>3875</v>
      </c>
      <c r="C1193" s="3"/>
      <c r="D1193" s="4">
        <v>0</v>
      </c>
      <c r="E1193" s="4">
        <v>0</v>
      </c>
      <c r="F1193" s="4">
        <v>0</v>
      </c>
      <c r="G1193" s="4">
        <v>6.95</v>
      </c>
      <c r="H1193" s="2" t="s">
        <v>2218</v>
      </c>
      <c r="I1193" s="4">
        <v>3.2</v>
      </c>
      <c r="J1193" s="2" t="b">
        <v>0</v>
      </c>
      <c r="K1193" s="2" t="s">
        <v>4687</v>
      </c>
      <c r="L1193" s="2" t="s">
        <v>10</v>
      </c>
      <c r="M1193" s="2"/>
      <c r="N1193" s="2" t="s">
        <v>4819</v>
      </c>
      <c r="O1193" s="2"/>
      <c r="P1193" s="2" t="s">
        <v>4688</v>
      </c>
      <c r="Q1193" s="2"/>
    </row>
    <row r="1194" spans="1:17" x14ac:dyDescent="0.25">
      <c r="A1194" s="2" t="s">
        <v>3650</v>
      </c>
      <c r="B1194" s="2" t="s">
        <v>3651</v>
      </c>
      <c r="C1194" s="3"/>
      <c r="D1194" s="4">
        <v>0</v>
      </c>
      <c r="E1194" s="4">
        <v>0</v>
      </c>
      <c r="F1194" s="4">
        <v>0</v>
      </c>
      <c r="G1194" s="4">
        <v>10.7</v>
      </c>
      <c r="H1194" s="2" t="s">
        <v>2248</v>
      </c>
      <c r="I1194" s="4">
        <v>5.2</v>
      </c>
      <c r="J1194" s="2" t="b">
        <v>0</v>
      </c>
      <c r="K1194" s="2" t="s">
        <v>2308</v>
      </c>
      <c r="L1194" s="2" t="s">
        <v>10</v>
      </c>
      <c r="M1194" s="2" t="s">
        <v>4900</v>
      </c>
      <c r="N1194" s="2" t="s">
        <v>4822</v>
      </c>
      <c r="O1194" s="2" t="s">
        <v>2306</v>
      </c>
      <c r="P1194" s="2" t="s">
        <v>4688</v>
      </c>
      <c r="Q1194" s="2"/>
    </row>
    <row r="1195" spans="1:17" x14ac:dyDescent="0.25">
      <c r="A1195" s="2" t="s">
        <v>3652</v>
      </c>
      <c r="B1195" s="2" t="s">
        <v>3653</v>
      </c>
      <c r="C1195" s="3"/>
      <c r="D1195" s="4">
        <v>0</v>
      </c>
      <c r="E1195" s="4">
        <v>0</v>
      </c>
      <c r="F1195" s="4">
        <v>0</v>
      </c>
      <c r="G1195" s="4">
        <v>23.75</v>
      </c>
      <c r="H1195" s="2" t="s">
        <v>2248</v>
      </c>
      <c r="I1195" s="4">
        <v>11</v>
      </c>
      <c r="J1195" s="2" t="b">
        <v>0</v>
      </c>
      <c r="K1195" s="2" t="s">
        <v>2308</v>
      </c>
      <c r="L1195" s="2" t="s">
        <v>10</v>
      </c>
      <c r="M1195" s="2" t="s">
        <v>4900</v>
      </c>
      <c r="N1195" s="2" t="s">
        <v>4822</v>
      </c>
      <c r="O1195" s="2" t="s">
        <v>2306</v>
      </c>
      <c r="P1195" s="2" t="s">
        <v>2303</v>
      </c>
      <c r="Q1195" s="2"/>
    </row>
    <row r="1196" spans="1:17" x14ac:dyDescent="0.25">
      <c r="A1196" s="2" t="s">
        <v>970</v>
      </c>
      <c r="B1196" s="2" t="s">
        <v>971</v>
      </c>
      <c r="C1196" s="3"/>
      <c r="D1196" s="4">
        <v>0</v>
      </c>
      <c r="E1196" s="4">
        <v>0</v>
      </c>
      <c r="F1196" s="4">
        <v>0</v>
      </c>
      <c r="G1196" s="4">
        <v>10.199999999999999</v>
      </c>
      <c r="H1196" s="2" t="s">
        <v>2237</v>
      </c>
      <c r="I1196" s="4">
        <v>4.7080000000000002</v>
      </c>
      <c r="J1196" s="2" t="b">
        <v>1</v>
      </c>
      <c r="K1196" s="2" t="s">
        <v>2308</v>
      </c>
      <c r="L1196" s="2" t="s">
        <v>10</v>
      </c>
      <c r="M1196" s="2" t="s">
        <v>4859</v>
      </c>
      <c r="N1196" s="2" t="s">
        <v>4743</v>
      </c>
      <c r="O1196" s="2" t="s">
        <v>2306</v>
      </c>
      <c r="P1196" s="2" t="s">
        <v>4688</v>
      </c>
      <c r="Q1196" s="2"/>
    </row>
    <row r="1197" spans="1:17" x14ac:dyDescent="0.25">
      <c r="A1197" s="2" t="s">
        <v>1304</v>
      </c>
      <c r="B1197" s="2" t="s">
        <v>1305</v>
      </c>
      <c r="C1197" s="3"/>
      <c r="D1197" s="4">
        <v>0</v>
      </c>
      <c r="E1197" s="4">
        <v>1</v>
      </c>
      <c r="F1197" s="4">
        <v>1</v>
      </c>
      <c r="G1197" s="4">
        <v>8.3000000000000007</v>
      </c>
      <c r="H1197" s="2" t="s">
        <v>2237</v>
      </c>
      <c r="I1197" s="4">
        <v>3.8279999999999998</v>
      </c>
      <c r="J1197" s="2" t="b">
        <v>1</v>
      </c>
      <c r="K1197" s="2" t="s">
        <v>2308</v>
      </c>
      <c r="L1197" s="2" t="s">
        <v>10</v>
      </c>
      <c r="M1197" s="2" t="s">
        <v>263</v>
      </c>
      <c r="N1197" s="2" t="s">
        <v>4743</v>
      </c>
      <c r="O1197" s="2" t="s">
        <v>2306</v>
      </c>
      <c r="P1197" s="2" t="s">
        <v>4688</v>
      </c>
      <c r="Q1197" s="2"/>
    </row>
    <row r="1198" spans="1:17" x14ac:dyDescent="0.25">
      <c r="A1198" s="2" t="s">
        <v>1306</v>
      </c>
      <c r="B1198" s="2" t="s">
        <v>1307</v>
      </c>
      <c r="C1198" s="3"/>
      <c r="D1198" s="4">
        <v>0</v>
      </c>
      <c r="E1198" s="4">
        <v>0</v>
      </c>
      <c r="F1198" s="4">
        <v>0</v>
      </c>
      <c r="G1198" s="4">
        <v>19.45</v>
      </c>
      <c r="H1198" s="2" t="s">
        <v>2237</v>
      </c>
      <c r="I1198" s="4">
        <v>9.01</v>
      </c>
      <c r="J1198" s="2" t="b">
        <v>1</v>
      </c>
      <c r="K1198" s="2" t="s">
        <v>2308</v>
      </c>
      <c r="L1198" s="2" t="s">
        <v>10</v>
      </c>
      <c r="M1198" s="2" t="s">
        <v>263</v>
      </c>
      <c r="N1198" s="2" t="s">
        <v>4743</v>
      </c>
      <c r="O1198" s="2" t="s">
        <v>2306</v>
      </c>
      <c r="P1198" s="2" t="s">
        <v>2303</v>
      </c>
      <c r="Q1198" s="2"/>
    </row>
    <row r="1199" spans="1:17" x14ac:dyDescent="0.25">
      <c r="A1199" s="2" t="s">
        <v>3680</v>
      </c>
      <c r="B1199" s="2" t="s">
        <v>3681</v>
      </c>
      <c r="C1199" s="3"/>
      <c r="D1199" s="4">
        <v>0</v>
      </c>
      <c r="E1199" s="4">
        <v>0</v>
      </c>
      <c r="F1199" s="4">
        <v>0</v>
      </c>
      <c r="G1199" s="4">
        <v>51.9</v>
      </c>
      <c r="H1199" s="2" t="s">
        <v>2237</v>
      </c>
      <c r="I1199" s="4">
        <v>24.077000000000002</v>
      </c>
      <c r="J1199" s="2" t="b">
        <v>0</v>
      </c>
      <c r="K1199" s="2" t="s">
        <v>2308</v>
      </c>
      <c r="L1199" s="2" t="s">
        <v>10</v>
      </c>
      <c r="M1199" s="2" t="s">
        <v>263</v>
      </c>
      <c r="N1199" s="2" t="s">
        <v>4743</v>
      </c>
      <c r="O1199" s="2" t="s">
        <v>2306</v>
      </c>
      <c r="P1199" s="2" t="s">
        <v>2304</v>
      </c>
      <c r="Q1199" s="2"/>
    </row>
    <row r="1200" spans="1:17" ht="242.25" x14ac:dyDescent="0.25">
      <c r="A1200" s="2" t="s">
        <v>656</v>
      </c>
      <c r="B1200" s="2" t="s">
        <v>657</v>
      </c>
      <c r="C1200" s="3" t="s">
        <v>4963</v>
      </c>
      <c r="D1200" s="4">
        <v>0</v>
      </c>
      <c r="E1200" s="4">
        <v>69</v>
      </c>
      <c r="F1200" s="4">
        <v>69</v>
      </c>
      <c r="G1200" s="4">
        <v>17.100000000000001</v>
      </c>
      <c r="H1200" s="2" t="s">
        <v>2263</v>
      </c>
      <c r="I1200" s="4">
        <v>7.9</v>
      </c>
      <c r="J1200" s="2" t="b">
        <v>1</v>
      </c>
      <c r="K1200" s="2" t="s">
        <v>2308</v>
      </c>
      <c r="L1200" s="2" t="s">
        <v>10</v>
      </c>
      <c r="M1200" s="2" t="s">
        <v>4740</v>
      </c>
      <c r="N1200" s="2" t="s">
        <v>4741</v>
      </c>
      <c r="O1200" s="2" t="s">
        <v>2306</v>
      </c>
      <c r="P1200" s="2" t="s">
        <v>4688</v>
      </c>
      <c r="Q1200" s="2" t="s">
        <v>5693</v>
      </c>
    </row>
    <row r="1201" spans="1:17" x14ac:dyDescent="0.25">
      <c r="A1201" s="2" t="s">
        <v>1967</v>
      </c>
      <c r="B1201" s="2" t="s">
        <v>1968</v>
      </c>
      <c r="C1201" s="3"/>
      <c r="D1201" s="4">
        <v>0</v>
      </c>
      <c r="E1201" s="4">
        <v>0</v>
      </c>
      <c r="F1201" s="4">
        <v>0</v>
      </c>
      <c r="G1201" s="4">
        <v>35.6</v>
      </c>
      <c r="H1201" s="2" t="s">
        <v>2264</v>
      </c>
      <c r="I1201" s="4">
        <v>16.489999999999998</v>
      </c>
      <c r="J1201" s="2" t="b">
        <v>1</v>
      </c>
      <c r="K1201" s="2" t="s">
        <v>4709</v>
      </c>
      <c r="L1201" s="2" t="s">
        <v>10</v>
      </c>
      <c r="M1201" s="2" t="s">
        <v>4853</v>
      </c>
      <c r="N1201" s="2" t="s">
        <v>4745</v>
      </c>
      <c r="O1201" s="2" t="s">
        <v>4689</v>
      </c>
      <c r="P1201" s="2" t="s">
        <v>4688</v>
      </c>
      <c r="Q1201" s="2"/>
    </row>
    <row r="1202" spans="1:17" x14ac:dyDescent="0.25">
      <c r="A1202" s="2" t="s">
        <v>1969</v>
      </c>
      <c r="B1202" s="2" t="s">
        <v>1970</v>
      </c>
      <c r="C1202" s="3"/>
      <c r="D1202" s="4">
        <v>0</v>
      </c>
      <c r="E1202" s="4">
        <v>0</v>
      </c>
      <c r="F1202" s="4">
        <v>0</v>
      </c>
      <c r="G1202" s="4">
        <v>14.45</v>
      </c>
      <c r="H1202" s="2" t="s">
        <v>2264</v>
      </c>
      <c r="I1202" s="4">
        <v>6.69</v>
      </c>
      <c r="J1202" s="2" t="b">
        <v>1</v>
      </c>
      <c r="K1202" s="2" t="s">
        <v>4716</v>
      </c>
      <c r="L1202" s="2" t="s">
        <v>10</v>
      </c>
      <c r="M1202" s="2" t="s">
        <v>4853</v>
      </c>
      <c r="N1202" s="2" t="s">
        <v>4745</v>
      </c>
      <c r="O1202" s="2" t="s">
        <v>4719</v>
      </c>
      <c r="P1202" s="2" t="s">
        <v>4688</v>
      </c>
      <c r="Q1202" s="2"/>
    </row>
    <row r="1203" spans="1:17" x14ac:dyDescent="0.25">
      <c r="A1203" s="2" t="s">
        <v>1963</v>
      </c>
      <c r="B1203" s="2" t="s">
        <v>1964</v>
      </c>
      <c r="C1203" s="3"/>
      <c r="D1203" s="4">
        <v>0</v>
      </c>
      <c r="E1203" s="4">
        <v>0</v>
      </c>
      <c r="F1203" s="4">
        <v>0</v>
      </c>
      <c r="G1203" s="4">
        <v>23.3</v>
      </c>
      <c r="H1203" s="2" t="s">
        <v>2264</v>
      </c>
      <c r="I1203" s="4">
        <v>10.79</v>
      </c>
      <c r="J1203" s="2" t="b">
        <v>1</v>
      </c>
      <c r="K1203" s="2" t="s">
        <v>4716</v>
      </c>
      <c r="L1203" s="2" t="s">
        <v>10</v>
      </c>
      <c r="M1203" s="2" t="s">
        <v>4853</v>
      </c>
      <c r="N1203" s="2" t="s">
        <v>4745</v>
      </c>
      <c r="O1203" s="2" t="s">
        <v>4719</v>
      </c>
      <c r="P1203" s="2" t="s">
        <v>4688</v>
      </c>
      <c r="Q1203" s="2"/>
    </row>
    <row r="1204" spans="1:17" x14ac:dyDescent="0.25">
      <c r="A1204" s="2" t="s">
        <v>1965</v>
      </c>
      <c r="B1204" s="2" t="s">
        <v>1966</v>
      </c>
      <c r="C1204" s="3"/>
      <c r="D1204" s="4">
        <v>0</v>
      </c>
      <c r="E1204" s="4">
        <v>0</v>
      </c>
      <c r="F1204" s="4">
        <v>0</v>
      </c>
      <c r="G1204" s="4">
        <v>31.5</v>
      </c>
      <c r="H1204" s="2" t="s">
        <v>2264</v>
      </c>
      <c r="I1204" s="4">
        <v>14.59</v>
      </c>
      <c r="J1204" s="2" t="b">
        <v>1</v>
      </c>
      <c r="K1204" s="2" t="s">
        <v>4716</v>
      </c>
      <c r="L1204" s="2" t="s">
        <v>10</v>
      </c>
      <c r="M1204" s="2" t="s">
        <v>4853</v>
      </c>
      <c r="N1204" s="2" t="s">
        <v>4745</v>
      </c>
      <c r="O1204" s="2" t="s">
        <v>4719</v>
      </c>
      <c r="P1204" s="2" t="s">
        <v>4688</v>
      </c>
      <c r="Q1204" s="2"/>
    </row>
    <row r="1205" spans="1:17" x14ac:dyDescent="0.25">
      <c r="A1205" s="2" t="s">
        <v>3889</v>
      </c>
      <c r="B1205" s="2" t="s">
        <v>3890</v>
      </c>
      <c r="C1205" s="3"/>
      <c r="D1205" s="4">
        <v>0</v>
      </c>
      <c r="E1205" s="4">
        <v>0</v>
      </c>
      <c r="F1205" s="4">
        <v>0</v>
      </c>
      <c r="G1205" s="4">
        <v>8.5500000000000007</v>
      </c>
      <c r="H1205" s="2" t="s">
        <v>2249</v>
      </c>
      <c r="I1205" s="4">
        <v>3.95</v>
      </c>
      <c r="J1205" s="2" t="b">
        <v>0</v>
      </c>
      <c r="K1205" s="2" t="s">
        <v>4709</v>
      </c>
      <c r="L1205" s="2" t="s">
        <v>10</v>
      </c>
      <c r="M1205" s="2" t="s">
        <v>4823</v>
      </c>
      <c r="N1205" s="2" t="s">
        <v>4822</v>
      </c>
      <c r="O1205" s="2" t="s">
        <v>4689</v>
      </c>
      <c r="P1205" s="2" t="s">
        <v>4688</v>
      </c>
      <c r="Q1205" s="2"/>
    </row>
    <row r="1206" spans="1:17" x14ac:dyDescent="0.25">
      <c r="A1206" s="2" t="s">
        <v>2496</v>
      </c>
      <c r="B1206" s="2" t="s">
        <v>2497</v>
      </c>
      <c r="C1206" s="3"/>
      <c r="D1206" s="4">
        <v>0</v>
      </c>
      <c r="E1206" s="4">
        <v>0</v>
      </c>
      <c r="F1206" s="4">
        <v>0</v>
      </c>
      <c r="G1206" s="4">
        <v>16.899999999999999</v>
      </c>
      <c r="H1206" s="2" t="s">
        <v>2498</v>
      </c>
      <c r="I1206" s="4">
        <v>7.9</v>
      </c>
      <c r="J1206" s="2" t="b">
        <v>0</v>
      </c>
      <c r="K1206" s="2" t="s">
        <v>4716</v>
      </c>
      <c r="L1206" s="2" t="s">
        <v>10</v>
      </c>
      <c r="M1206" s="2" t="s">
        <v>4768</v>
      </c>
      <c r="N1206" s="2" t="s">
        <v>4762</v>
      </c>
      <c r="O1206" s="2" t="s">
        <v>4719</v>
      </c>
      <c r="P1206" s="2" t="s">
        <v>4688</v>
      </c>
      <c r="Q1206" s="2"/>
    </row>
    <row r="1207" spans="1:17" x14ac:dyDescent="0.25">
      <c r="A1207" s="2" t="s">
        <v>3794</v>
      </c>
      <c r="B1207" s="2" t="s">
        <v>3795</v>
      </c>
      <c r="C1207" s="3"/>
      <c r="D1207" s="4">
        <v>0</v>
      </c>
      <c r="E1207" s="4">
        <v>0</v>
      </c>
      <c r="F1207" s="4">
        <v>0</v>
      </c>
      <c r="G1207" s="4">
        <v>16.899999999999999</v>
      </c>
      <c r="H1207" s="2" t="s">
        <v>2498</v>
      </c>
      <c r="I1207" s="4">
        <v>7.9</v>
      </c>
      <c r="J1207" s="2" t="b">
        <v>0</v>
      </c>
      <c r="K1207" s="2" t="s">
        <v>4709</v>
      </c>
      <c r="L1207" s="2" t="s">
        <v>10</v>
      </c>
      <c r="M1207" s="2" t="s">
        <v>4903</v>
      </c>
      <c r="N1207" s="2" t="s">
        <v>4762</v>
      </c>
      <c r="O1207" s="2" t="s">
        <v>4689</v>
      </c>
      <c r="P1207" s="2" t="s">
        <v>4688</v>
      </c>
      <c r="Q1207" s="2"/>
    </row>
    <row r="1208" spans="1:17" ht="199.5" x14ac:dyDescent="0.25">
      <c r="A1208" s="2" t="s">
        <v>1981</v>
      </c>
      <c r="B1208" s="2" t="s">
        <v>1982</v>
      </c>
      <c r="C1208" s="3" t="s">
        <v>4400</v>
      </c>
      <c r="D1208" s="4">
        <v>0</v>
      </c>
      <c r="E1208" s="4">
        <v>68</v>
      </c>
      <c r="F1208" s="4">
        <v>68</v>
      </c>
      <c r="G1208" s="4">
        <v>10.6</v>
      </c>
      <c r="H1208" s="2" t="s">
        <v>2230</v>
      </c>
      <c r="I1208" s="4">
        <v>4.9000000000000004</v>
      </c>
      <c r="J1208" s="2" t="b">
        <v>1</v>
      </c>
      <c r="K1208" s="2" t="s">
        <v>2308</v>
      </c>
      <c r="L1208" s="2" t="s">
        <v>10</v>
      </c>
      <c r="M1208" s="2" t="s">
        <v>4751</v>
      </c>
      <c r="N1208" s="2" t="s">
        <v>4752</v>
      </c>
      <c r="O1208" s="2" t="s">
        <v>2306</v>
      </c>
      <c r="P1208" s="2" t="s">
        <v>4688</v>
      </c>
      <c r="Q1208" s="2" t="s">
        <v>5694</v>
      </c>
    </row>
    <row r="1209" spans="1:17" ht="270.75" x14ac:dyDescent="0.25">
      <c r="A1209" s="2" t="s">
        <v>750</v>
      </c>
      <c r="B1209" s="2" t="s">
        <v>751</v>
      </c>
      <c r="C1209" s="3" t="s">
        <v>5263</v>
      </c>
      <c r="D1209" s="4">
        <v>0</v>
      </c>
      <c r="E1209" s="4">
        <v>1</v>
      </c>
      <c r="F1209" s="4">
        <v>1</v>
      </c>
      <c r="G1209" s="4">
        <v>26.4</v>
      </c>
      <c r="H1209" s="2" t="s">
        <v>2234</v>
      </c>
      <c r="I1209" s="4">
        <v>12</v>
      </c>
      <c r="J1209" s="2" t="b">
        <v>1</v>
      </c>
      <c r="K1209" s="2" t="s">
        <v>4709</v>
      </c>
      <c r="L1209" s="2" t="s">
        <v>10</v>
      </c>
      <c r="M1209" s="2" t="s">
        <v>4840</v>
      </c>
      <c r="N1209" s="2" t="s">
        <v>4745</v>
      </c>
      <c r="O1209" s="2" t="s">
        <v>4689</v>
      </c>
      <c r="P1209" s="2" t="s">
        <v>2303</v>
      </c>
      <c r="Q1209" s="2" t="s">
        <v>5721</v>
      </c>
    </row>
    <row r="1210" spans="1:17" x14ac:dyDescent="0.25">
      <c r="A1210" s="2" t="s">
        <v>4334</v>
      </c>
      <c r="B1210" s="2" t="s">
        <v>4335</v>
      </c>
      <c r="C1210" s="3"/>
      <c r="D1210" s="4">
        <v>0</v>
      </c>
      <c r="E1210" s="4">
        <v>0</v>
      </c>
      <c r="F1210" s="4">
        <v>0</v>
      </c>
      <c r="G1210" s="4">
        <v>37.450000000000003</v>
      </c>
      <c r="H1210" s="2" t="s">
        <v>464</v>
      </c>
      <c r="I1210" s="4">
        <v>18.71</v>
      </c>
      <c r="J1210" s="2" t="b">
        <v>0</v>
      </c>
      <c r="K1210" s="2" t="s">
        <v>4693</v>
      </c>
      <c r="L1210" s="2" t="s">
        <v>10</v>
      </c>
      <c r="M1210" s="2"/>
      <c r="N1210" s="2" t="s">
        <v>4703</v>
      </c>
      <c r="O1210" s="2"/>
      <c r="P1210" s="2"/>
      <c r="Q1210" s="2"/>
    </row>
    <row r="1211" spans="1:17" x14ac:dyDescent="0.25">
      <c r="A1211" s="2" t="s">
        <v>4336</v>
      </c>
      <c r="B1211" s="2" t="s">
        <v>4337</v>
      </c>
      <c r="C1211" s="3"/>
      <c r="D1211" s="4">
        <v>0</v>
      </c>
      <c r="E1211" s="4">
        <v>0</v>
      </c>
      <c r="F1211" s="4">
        <v>0</v>
      </c>
      <c r="G1211" s="4">
        <v>35.65</v>
      </c>
      <c r="H1211" s="2" t="s">
        <v>464</v>
      </c>
      <c r="I1211" s="4">
        <v>17.833200000000001</v>
      </c>
      <c r="J1211" s="2" t="b">
        <v>0</v>
      </c>
      <c r="K1211" s="2" t="s">
        <v>4693</v>
      </c>
      <c r="L1211" s="2" t="s">
        <v>10</v>
      </c>
      <c r="M1211" s="2"/>
      <c r="N1211" s="2" t="s">
        <v>4703</v>
      </c>
      <c r="O1211" s="2"/>
      <c r="P1211" s="2"/>
      <c r="Q1211" s="2"/>
    </row>
    <row r="1212" spans="1:17" x14ac:dyDescent="0.25">
      <c r="A1212" s="2" t="s">
        <v>1141</v>
      </c>
      <c r="B1212" s="2" t="s">
        <v>1142</v>
      </c>
      <c r="C1212" s="3"/>
      <c r="D1212" s="4">
        <v>0</v>
      </c>
      <c r="E1212" s="4">
        <v>9</v>
      </c>
      <c r="F1212" s="4">
        <v>9</v>
      </c>
      <c r="G1212" s="4">
        <v>13.75</v>
      </c>
      <c r="H1212" s="2" t="s">
        <v>2247</v>
      </c>
      <c r="I1212" s="4">
        <v>6.3</v>
      </c>
      <c r="J1212" s="2" t="b">
        <v>1</v>
      </c>
      <c r="K1212" s="2" t="s">
        <v>2308</v>
      </c>
      <c r="L1212" s="2" t="s">
        <v>10</v>
      </c>
      <c r="M1212" s="2" t="s">
        <v>4898</v>
      </c>
      <c r="N1212" s="2" t="s">
        <v>4741</v>
      </c>
      <c r="O1212" s="2" t="s">
        <v>2306</v>
      </c>
      <c r="P1212" s="2" t="s">
        <v>4688</v>
      </c>
      <c r="Q1212" s="2"/>
    </row>
    <row r="1213" spans="1:17" x14ac:dyDescent="0.25">
      <c r="A1213" s="2" t="s">
        <v>1018</v>
      </c>
      <c r="B1213" s="2" t="s">
        <v>1019</v>
      </c>
      <c r="C1213" s="3"/>
      <c r="D1213" s="4">
        <v>0</v>
      </c>
      <c r="E1213" s="4">
        <v>0</v>
      </c>
      <c r="F1213" s="4">
        <v>0</v>
      </c>
      <c r="G1213" s="4">
        <v>15.1</v>
      </c>
      <c r="H1213" s="2" t="s">
        <v>2265</v>
      </c>
      <c r="I1213" s="4">
        <v>7</v>
      </c>
      <c r="J1213" s="2" t="b">
        <v>1</v>
      </c>
      <c r="K1213" s="2" t="s">
        <v>4709</v>
      </c>
      <c r="L1213" s="2" t="s">
        <v>10</v>
      </c>
      <c r="M1213" s="2" t="s">
        <v>4746</v>
      </c>
      <c r="N1213" s="2" t="s">
        <v>4741</v>
      </c>
      <c r="O1213" s="2" t="s">
        <v>4689</v>
      </c>
      <c r="P1213" s="2" t="s">
        <v>4688</v>
      </c>
      <c r="Q1213" s="2"/>
    </row>
    <row r="1214" spans="1:17" x14ac:dyDescent="0.25">
      <c r="A1214" s="2" t="s">
        <v>1020</v>
      </c>
      <c r="B1214" s="2" t="s">
        <v>1021</v>
      </c>
      <c r="C1214" s="3"/>
      <c r="D1214" s="4">
        <v>0</v>
      </c>
      <c r="E1214" s="4">
        <v>0</v>
      </c>
      <c r="F1214" s="4">
        <v>0</v>
      </c>
      <c r="G1214" s="4">
        <v>14.3</v>
      </c>
      <c r="H1214" s="2" t="s">
        <v>2265</v>
      </c>
      <c r="I1214" s="4">
        <v>6.6</v>
      </c>
      <c r="J1214" s="2" t="b">
        <v>1</v>
      </c>
      <c r="K1214" s="2" t="s">
        <v>2308</v>
      </c>
      <c r="L1214" s="2" t="s">
        <v>10</v>
      </c>
      <c r="M1214" s="2" t="s">
        <v>4746</v>
      </c>
      <c r="N1214" s="2" t="s">
        <v>4741</v>
      </c>
      <c r="O1214" s="2" t="s">
        <v>2306</v>
      </c>
      <c r="P1214" s="2" t="s">
        <v>4688</v>
      </c>
      <c r="Q1214" s="2"/>
    </row>
    <row r="1215" spans="1:17" x14ac:dyDescent="0.25">
      <c r="A1215" s="2" t="s">
        <v>4423</v>
      </c>
      <c r="B1215" s="2" t="s">
        <v>4424</v>
      </c>
      <c r="C1215" s="3"/>
      <c r="D1215" s="4">
        <v>0</v>
      </c>
      <c r="E1215" s="4">
        <v>0</v>
      </c>
      <c r="F1215" s="4">
        <v>0</v>
      </c>
      <c r="G1215" s="4">
        <v>10.6</v>
      </c>
      <c r="H1215" s="2" t="s">
        <v>4425</v>
      </c>
      <c r="I1215" s="4">
        <v>4.9000000000000004</v>
      </c>
      <c r="J1215" s="2" t="b">
        <v>0</v>
      </c>
      <c r="K1215" s="2" t="s">
        <v>4709</v>
      </c>
      <c r="L1215" s="2" t="s">
        <v>10</v>
      </c>
      <c r="M1215" s="2" t="s">
        <v>4751</v>
      </c>
      <c r="N1215" s="2" t="s">
        <v>4752</v>
      </c>
      <c r="O1215" s="2" t="s">
        <v>4689</v>
      </c>
      <c r="P1215" s="2" t="s">
        <v>4688</v>
      </c>
      <c r="Q1215" s="2"/>
    </row>
    <row r="1216" spans="1:17" x14ac:dyDescent="0.25">
      <c r="A1216" s="2" t="s">
        <v>4426</v>
      </c>
      <c r="B1216" s="2" t="s">
        <v>4427</v>
      </c>
      <c r="C1216" s="3"/>
      <c r="D1216" s="4">
        <v>0</v>
      </c>
      <c r="E1216" s="4">
        <v>0</v>
      </c>
      <c r="F1216" s="4">
        <v>0</v>
      </c>
      <c r="G1216" s="4">
        <v>10.6</v>
      </c>
      <c r="H1216" s="2" t="s">
        <v>4425</v>
      </c>
      <c r="I1216" s="4">
        <v>4.9000000000000004</v>
      </c>
      <c r="J1216" s="2" t="b">
        <v>0</v>
      </c>
      <c r="K1216" s="2" t="s">
        <v>2308</v>
      </c>
      <c r="L1216" s="2" t="s">
        <v>10</v>
      </c>
      <c r="M1216" s="2" t="s">
        <v>4751</v>
      </c>
      <c r="N1216" s="2" t="s">
        <v>4752</v>
      </c>
      <c r="O1216" s="2" t="s">
        <v>2306</v>
      </c>
      <c r="P1216" s="2" t="s">
        <v>4688</v>
      </c>
      <c r="Q1216" s="2"/>
    </row>
    <row r="1217" spans="1:17" x14ac:dyDescent="0.25">
      <c r="A1217" s="2" t="s">
        <v>3246</v>
      </c>
      <c r="B1217" s="2" t="s">
        <v>3247</v>
      </c>
      <c r="C1217" s="3"/>
      <c r="D1217" s="4">
        <v>0</v>
      </c>
      <c r="E1217" s="4">
        <v>0</v>
      </c>
      <c r="F1217" s="4">
        <v>0</v>
      </c>
      <c r="G1217" s="4">
        <v>15</v>
      </c>
      <c r="H1217" s="2" t="s">
        <v>3245</v>
      </c>
      <c r="I1217" s="4">
        <v>6.95</v>
      </c>
      <c r="J1217" s="2" t="b">
        <v>0</v>
      </c>
      <c r="K1217" s="2" t="s">
        <v>2308</v>
      </c>
      <c r="L1217" s="2" t="s">
        <v>10</v>
      </c>
      <c r="M1217" s="2" t="s">
        <v>4851</v>
      </c>
      <c r="N1217" s="2" t="s">
        <v>4743</v>
      </c>
      <c r="O1217" s="2" t="s">
        <v>2306</v>
      </c>
      <c r="P1217" s="2" t="s">
        <v>4688</v>
      </c>
      <c r="Q1217" s="2"/>
    </row>
    <row r="1218" spans="1:17" ht="85.5" x14ac:dyDescent="0.25">
      <c r="A1218" s="2" t="s">
        <v>2043</v>
      </c>
      <c r="B1218" s="2" t="s">
        <v>2044</v>
      </c>
      <c r="C1218" s="3" t="s">
        <v>5472</v>
      </c>
      <c r="D1218" s="4">
        <v>0</v>
      </c>
      <c r="E1218" s="4">
        <v>6</v>
      </c>
      <c r="F1218" s="4">
        <v>6</v>
      </c>
      <c r="G1218" s="4">
        <v>5.4</v>
      </c>
      <c r="H1218" s="2" t="s">
        <v>2250</v>
      </c>
      <c r="I1218" s="4">
        <v>2.7</v>
      </c>
      <c r="J1218" s="2" t="b">
        <v>1</v>
      </c>
      <c r="K1218" s="2" t="s">
        <v>4691</v>
      </c>
      <c r="L1218" s="2" t="s">
        <v>10</v>
      </c>
      <c r="M1218" s="2"/>
      <c r="N1218" s="2" t="s">
        <v>4692</v>
      </c>
      <c r="O1218" s="2"/>
      <c r="P1218" s="2" t="s">
        <v>4695</v>
      </c>
      <c r="Q1218" s="2" t="s">
        <v>6486</v>
      </c>
    </row>
    <row r="1219" spans="1:17" x14ac:dyDescent="0.25">
      <c r="A1219" s="2" t="s">
        <v>1044</v>
      </c>
      <c r="B1219" s="2" t="s">
        <v>1045</v>
      </c>
      <c r="C1219" s="3"/>
      <c r="D1219" s="4">
        <v>0</v>
      </c>
      <c r="E1219" s="4">
        <v>0</v>
      </c>
      <c r="F1219" s="4">
        <v>0</v>
      </c>
      <c r="G1219" s="4">
        <v>15.65</v>
      </c>
      <c r="H1219" s="2" t="s">
        <v>2266</v>
      </c>
      <c r="I1219" s="4">
        <v>7</v>
      </c>
      <c r="J1219" s="2" t="b">
        <v>1</v>
      </c>
      <c r="K1219" s="2" t="s">
        <v>4716</v>
      </c>
      <c r="L1219" s="2" t="s">
        <v>10</v>
      </c>
      <c r="M1219" s="2" t="s">
        <v>4746</v>
      </c>
      <c r="N1219" s="2" t="s">
        <v>4741</v>
      </c>
      <c r="O1219" s="2" t="s">
        <v>4719</v>
      </c>
      <c r="P1219" s="2" t="s">
        <v>4688</v>
      </c>
      <c r="Q1219" s="2"/>
    </row>
    <row r="1220" spans="1:17" x14ac:dyDescent="0.25">
      <c r="A1220" s="2" t="s">
        <v>1046</v>
      </c>
      <c r="B1220" s="2" t="s">
        <v>1047</v>
      </c>
      <c r="C1220" s="3"/>
      <c r="D1220" s="4">
        <v>0</v>
      </c>
      <c r="E1220" s="4">
        <v>0</v>
      </c>
      <c r="F1220" s="4">
        <v>0</v>
      </c>
      <c r="G1220" s="4">
        <v>15.65</v>
      </c>
      <c r="H1220" s="2" t="s">
        <v>2266</v>
      </c>
      <c r="I1220" s="4">
        <v>7</v>
      </c>
      <c r="J1220" s="2" t="b">
        <v>1</v>
      </c>
      <c r="K1220" s="2" t="s">
        <v>2308</v>
      </c>
      <c r="L1220" s="2" t="s">
        <v>10</v>
      </c>
      <c r="M1220" s="2" t="s">
        <v>4746</v>
      </c>
      <c r="N1220" s="2" t="s">
        <v>4741</v>
      </c>
      <c r="O1220" s="2" t="s">
        <v>2306</v>
      </c>
      <c r="P1220" s="2" t="s">
        <v>4688</v>
      </c>
      <c r="Q1220" s="2"/>
    </row>
    <row r="1221" spans="1:17" x14ac:dyDescent="0.25">
      <c r="A1221" s="2" t="s">
        <v>1040</v>
      </c>
      <c r="B1221" s="2" t="s">
        <v>1041</v>
      </c>
      <c r="C1221" s="3"/>
      <c r="D1221" s="4">
        <v>0</v>
      </c>
      <c r="E1221" s="4">
        <v>0</v>
      </c>
      <c r="F1221" s="4">
        <v>0</v>
      </c>
      <c r="G1221" s="4">
        <v>25.05</v>
      </c>
      <c r="H1221" s="2" t="s">
        <v>2266</v>
      </c>
      <c r="I1221" s="4">
        <v>11.6</v>
      </c>
      <c r="J1221" s="2" t="b">
        <v>1</v>
      </c>
      <c r="K1221" s="2" t="s">
        <v>4716</v>
      </c>
      <c r="L1221" s="2" t="s">
        <v>10</v>
      </c>
      <c r="M1221" s="2" t="s">
        <v>4746</v>
      </c>
      <c r="N1221" s="2" t="s">
        <v>4741</v>
      </c>
      <c r="O1221" s="2" t="s">
        <v>4719</v>
      </c>
      <c r="P1221" s="2" t="s">
        <v>4688</v>
      </c>
      <c r="Q1221" s="2"/>
    </row>
    <row r="1222" spans="1:17" x14ac:dyDescent="0.25">
      <c r="A1222" s="2" t="s">
        <v>2671</v>
      </c>
      <c r="B1222" s="2" t="s">
        <v>2672</v>
      </c>
      <c r="C1222" s="3"/>
      <c r="D1222" s="4">
        <v>0</v>
      </c>
      <c r="E1222" s="4">
        <v>0</v>
      </c>
      <c r="F1222" s="4">
        <v>0</v>
      </c>
      <c r="G1222" s="4">
        <v>3.55</v>
      </c>
      <c r="H1222" s="2" t="s">
        <v>2246</v>
      </c>
      <c r="I1222" s="4">
        <v>1.59</v>
      </c>
      <c r="J1222" s="2" t="b">
        <v>0</v>
      </c>
      <c r="K1222" s="2" t="s">
        <v>2307</v>
      </c>
      <c r="L1222" s="2" t="s">
        <v>10</v>
      </c>
      <c r="M1222" s="2"/>
      <c r="N1222" s="2" t="s">
        <v>2307</v>
      </c>
      <c r="O1222" s="2"/>
      <c r="P1222" s="2" t="s">
        <v>4804</v>
      </c>
      <c r="Q1222" s="2"/>
    </row>
    <row r="1223" spans="1:17" x14ac:dyDescent="0.25">
      <c r="A1223" s="2" t="s">
        <v>2673</v>
      </c>
      <c r="B1223" s="2" t="s">
        <v>2674</v>
      </c>
      <c r="C1223" s="3"/>
      <c r="D1223" s="4">
        <v>0</v>
      </c>
      <c r="E1223" s="4">
        <v>0</v>
      </c>
      <c r="F1223" s="4">
        <v>0</v>
      </c>
      <c r="G1223" s="4">
        <v>3.45</v>
      </c>
      <c r="H1223" s="2" t="s">
        <v>2246</v>
      </c>
      <c r="I1223" s="4">
        <v>1.54</v>
      </c>
      <c r="J1223" s="2" t="b">
        <v>0</v>
      </c>
      <c r="K1223" s="2" t="s">
        <v>2307</v>
      </c>
      <c r="L1223" s="2" t="s">
        <v>10</v>
      </c>
      <c r="M1223" s="2"/>
      <c r="N1223" s="2" t="s">
        <v>2307</v>
      </c>
      <c r="O1223" s="2"/>
      <c r="P1223" s="2" t="s">
        <v>4804</v>
      </c>
      <c r="Q1223" s="2"/>
    </row>
    <row r="1224" spans="1:17" x14ac:dyDescent="0.25">
      <c r="A1224" s="2" t="s">
        <v>2669</v>
      </c>
      <c r="B1224" s="2" t="s">
        <v>2670</v>
      </c>
      <c r="C1224" s="3"/>
      <c r="D1224" s="4">
        <v>0</v>
      </c>
      <c r="E1224" s="4">
        <v>0</v>
      </c>
      <c r="F1224" s="4">
        <v>0</v>
      </c>
      <c r="G1224" s="4">
        <v>3.6</v>
      </c>
      <c r="H1224" s="2" t="s">
        <v>2246</v>
      </c>
      <c r="I1224" s="4">
        <v>1.61</v>
      </c>
      <c r="J1224" s="2" t="b">
        <v>0</v>
      </c>
      <c r="K1224" s="2" t="s">
        <v>2307</v>
      </c>
      <c r="L1224" s="2" t="s">
        <v>10</v>
      </c>
      <c r="M1224" s="2"/>
      <c r="N1224" s="2" t="s">
        <v>2307</v>
      </c>
      <c r="O1224" s="2"/>
      <c r="P1224" s="2" t="s">
        <v>4804</v>
      </c>
      <c r="Q1224" s="2"/>
    </row>
    <row r="1225" spans="1:17" x14ac:dyDescent="0.25">
      <c r="A1225" s="2" t="s">
        <v>2675</v>
      </c>
      <c r="B1225" s="2" t="s">
        <v>2676</v>
      </c>
      <c r="C1225" s="3"/>
      <c r="D1225" s="4">
        <v>0</v>
      </c>
      <c r="E1225" s="4">
        <v>0</v>
      </c>
      <c r="F1225" s="4">
        <v>0</v>
      </c>
      <c r="G1225" s="4">
        <v>3.85</v>
      </c>
      <c r="H1225" s="2" t="s">
        <v>2246</v>
      </c>
      <c r="I1225" s="4">
        <v>1.73</v>
      </c>
      <c r="J1225" s="2" t="b">
        <v>0</v>
      </c>
      <c r="K1225" s="2" t="s">
        <v>2307</v>
      </c>
      <c r="L1225" s="2" t="s">
        <v>10</v>
      </c>
      <c r="M1225" s="2"/>
      <c r="N1225" s="2" t="s">
        <v>2307</v>
      </c>
      <c r="O1225" s="2"/>
      <c r="P1225" s="2" t="s">
        <v>4804</v>
      </c>
      <c r="Q1225" s="2"/>
    </row>
    <row r="1226" spans="1:17" x14ac:dyDescent="0.25">
      <c r="A1226" s="2" t="s">
        <v>2677</v>
      </c>
      <c r="B1226" s="2" t="s">
        <v>2678</v>
      </c>
      <c r="C1226" s="3"/>
      <c r="D1226" s="4">
        <v>0</v>
      </c>
      <c r="E1226" s="4">
        <v>0</v>
      </c>
      <c r="F1226" s="4">
        <v>0</v>
      </c>
      <c r="G1226" s="4">
        <v>3.95</v>
      </c>
      <c r="H1226" s="2" t="s">
        <v>2246</v>
      </c>
      <c r="I1226" s="4">
        <v>1.79</v>
      </c>
      <c r="J1226" s="2" t="b">
        <v>0</v>
      </c>
      <c r="K1226" s="2" t="s">
        <v>2307</v>
      </c>
      <c r="L1226" s="2" t="s">
        <v>10</v>
      </c>
      <c r="M1226" s="2"/>
      <c r="N1226" s="2" t="s">
        <v>2307</v>
      </c>
      <c r="O1226" s="2"/>
      <c r="P1226" s="2" t="s">
        <v>4804</v>
      </c>
      <c r="Q1226" s="2"/>
    </row>
    <row r="1227" spans="1:17" x14ac:dyDescent="0.25">
      <c r="A1227" s="2" t="s">
        <v>2765</v>
      </c>
      <c r="B1227" s="2" t="s">
        <v>2766</v>
      </c>
      <c r="C1227" s="3"/>
      <c r="D1227" s="4">
        <v>0</v>
      </c>
      <c r="E1227" s="4">
        <v>0</v>
      </c>
      <c r="F1227" s="4">
        <v>0</v>
      </c>
      <c r="G1227" s="4">
        <v>3.9</v>
      </c>
      <c r="H1227" s="2" t="s">
        <v>2246</v>
      </c>
      <c r="I1227" s="4">
        <v>1.72</v>
      </c>
      <c r="J1227" s="2" t="b">
        <v>0</v>
      </c>
      <c r="K1227" s="2" t="s">
        <v>2307</v>
      </c>
      <c r="L1227" s="2" t="s">
        <v>10</v>
      </c>
      <c r="M1227" s="2"/>
      <c r="N1227" s="2" t="s">
        <v>2307</v>
      </c>
      <c r="O1227" s="2"/>
      <c r="P1227" s="2" t="s">
        <v>4804</v>
      </c>
      <c r="Q1227" s="2"/>
    </row>
    <row r="1228" spans="1:17" x14ac:dyDescent="0.25">
      <c r="A1228" s="2" t="s">
        <v>2769</v>
      </c>
      <c r="B1228" s="2" t="s">
        <v>2770</v>
      </c>
      <c r="C1228" s="3"/>
      <c r="D1228" s="4">
        <v>0</v>
      </c>
      <c r="E1228" s="4">
        <v>0</v>
      </c>
      <c r="F1228" s="4">
        <v>0</v>
      </c>
      <c r="G1228" s="4">
        <v>5</v>
      </c>
      <c r="H1228" s="2" t="s">
        <v>2246</v>
      </c>
      <c r="I1228" s="4">
        <v>2.3759999999999999</v>
      </c>
      <c r="J1228" s="2" t="b">
        <v>0</v>
      </c>
      <c r="K1228" s="2" t="s">
        <v>2307</v>
      </c>
      <c r="L1228" s="2" t="s">
        <v>10</v>
      </c>
      <c r="M1228" s="2"/>
      <c r="N1228" s="2" t="s">
        <v>2307</v>
      </c>
      <c r="O1228" s="2"/>
      <c r="P1228" s="2" t="s">
        <v>4804</v>
      </c>
      <c r="Q1228" s="2"/>
    </row>
    <row r="1229" spans="1:17" x14ac:dyDescent="0.25">
      <c r="A1229" s="2" t="s">
        <v>2767</v>
      </c>
      <c r="B1229" s="2" t="s">
        <v>2768</v>
      </c>
      <c r="C1229" s="3"/>
      <c r="D1229" s="4">
        <v>0</v>
      </c>
      <c r="E1229" s="4">
        <v>0</v>
      </c>
      <c r="F1229" s="4">
        <v>0</v>
      </c>
      <c r="G1229" s="4">
        <v>4.1500000000000004</v>
      </c>
      <c r="H1229" s="2" t="s">
        <v>2246</v>
      </c>
      <c r="I1229" s="4">
        <v>1.909</v>
      </c>
      <c r="J1229" s="2" t="b">
        <v>0</v>
      </c>
      <c r="K1229" s="2" t="s">
        <v>2307</v>
      </c>
      <c r="L1229" s="2" t="s">
        <v>10</v>
      </c>
      <c r="M1229" s="2"/>
      <c r="N1229" s="2" t="s">
        <v>2307</v>
      </c>
      <c r="O1229" s="2"/>
      <c r="P1229" s="2" t="s">
        <v>4804</v>
      </c>
      <c r="Q1229" s="2"/>
    </row>
    <row r="1230" spans="1:17" x14ac:dyDescent="0.25">
      <c r="A1230" s="2" t="s">
        <v>2787</v>
      </c>
      <c r="B1230" s="2" t="s">
        <v>2788</v>
      </c>
      <c r="C1230" s="3"/>
      <c r="D1230" s="4">
        <v>0</v>
      </c>
      <c r="E1230" s="4">
        <v>0</v>
      </c>
      <c r="F1230" s="4">
        <v>0</v>
      </c>
      <c r="G1230" s="4">
        <v>3.7</v>
      </c>
      <c r="H1230" s="2" t="s">
        <v>2246</v>
      </c>
      <c r="I1230" s="4">
        <v>1.645</v>
      </c>
      <c r="J1230" s="2" t="b">
        <v>0</v>
      </c>
      <c r="K1230" s="2" t="s">
        <v>2307</v>
      </c>
      <c r="L1230" s="2" t="s">
        <v>10</v>
      </c>
      <c r="M1230" s="2"/>
      <c r="N1230" s="2" t="s">
        <v>2307</v>
      </c>
      <c r="O1230" s="2"/>
      <c r="P1230" s="2" t="s">
        <v>4804</v>
      </c>
      <c r="Q1230" s="2"/>
    </row>
    <row r="1231" spans="1:17" x14ac:dyDescent="0.25">
      <c r="A1231" s="2" t="s">
        <v>2791</v>
      </c>
      <c r="B1231" s="2" t="s">
        <v>2792</v>
      </c>
      <c r="C1231" s="3"/>
      <c r="D1231" s="4">
        <v>0</v>
      </c>
      <c r="E1231" s="4">
        <v>0</v>
      </c>
      <c r="F1231" s="4">
        <v>0</v>
      </c>
      <c r="G1231" s="4">
        <v>3.8</v>
      </c>
      <c r="H1231" s="2" t="s">
        <v>2246</v>
      </c>
      <c r="I1231" s="4">
        <v>1.7150000000000001</v>
      </c>
      <c r="J1231" s="2" t="b">
        <v>0</v>
      </c>
      <c r="K1231" s="2" t="s">
        <v>2307</v>
      </c>
      <c r="L1231" s="2" t="s">
        <v>10</v>
      </c>
      <c r="M1231" s="2"/>
      <c r="N1231" s="2" t="s">
        <v>2307</v>
      </c>
      <c r="O1231" s="2"/>
      <c r="P1231" s="2" t="s">
        <v>4804</v>
      </c>
      <c r="Q1231" s="2"/>
    </row>
    <row r="1232" spans="1:17" x14ac:dyDescent="0.25">
      <c r="A1232" s="2" t="s">
        <v>2793</v>
      </c>
      <c r="B1232" s="2" t="s">
        <v>2794</v>
      </c>
      <c r="C1232" s="3"/>
      <c r="D1232" s="4">
        <v>0</v>
      </c>
      <c r="E1232" s="4">
        <v>0</v>
      </c>
      <c r="F1232" s="4">
        <v>0</v>
      </c>
      <c r="G1232" s="4">
        <v>3.8</v>
      </c>
      <c r="H1232" s="2" t="s">
        <v>2246</v>
      </c>
      <c r="I1232" s="4">
        <v>1.7050000000000001</v>
      </c>
      <c r="J1232" s="2" t="b">
        <v>0</v>
      </c>
      <c r="K1232" s="2" t="s">
        <v>2307</v>
      </c>
      <c r="L1232" s="2" t="s">
        <v>10</v>
      </c>
      <c r="M1232" s="2"/>
      <c r="N1232" s="2" t="s">
        <v>2307</v>
      </c>
      <c r="O1232" s="2"/>
      <c r="P1232" s="2" t="s">
        <v>4804</v>
      </c>
      <c r="Q1232" s="2"/>
    </row>
    <row r="1233" spans="1:17" x14ac:dyDescent="0.25">
      <c r="A1233" s="2" t="s">
        <v>2789</v>
      </c>
      <c r="B1233" s="2" t="s">
        <v>2790</v>
      </c>
      <c r="C1233" s="3"/>
      <c r="D1233" s="4">
        <v>0</v>
      </c>
      <c r="E1233" s="4">
        <v>0</v>
      </c>
      <c r="F1233" s="4">
        <v>0</v>
      </c>
      <c r="G1233" s="4">
        <v>3.7</v>
      </c>
      <c r="H1233" s="2" t="s">
        <v>2246</v>
      </c>
      <c r="I1233" s="4">
        <v>1.645</v>
      </c>
      <c r="J1233" s="2" t="b">
        <v>0</v>
      </c>
      <c r="K1233" s="2" t="s">
        <v>2307</v>
      </c>
      <c r="L1233" s="2" t="s">
        <v>10</v>
      </c>
      <c r="M1233" s="2"/>
      <c r="N1233" s="2" t="s">
        <v>2307</v>
      </c>
      <c r="O1233" s="2"/>
      <c r="P1233" s="2" t="s">
        <v>4804</v>
      </c>
      <c r="Q1233" s="2"/>
    </row>
    <row r="1234" spans="1:17" x14ac:dyDescent="0.25">
      <c r="A1234" s="2" t="s">
        <v>3400</v>
      </c>
      <c r="B1234" s="2" t="s">
        <v>3401</v>
      </c>
      <c r="C1234" s="3"/>
      <c r="D1234" s="4">
        <v>0</v>
      </c>
      <c r="E1234" s="4">
        <v>0</v>
      </c>
      <c r="F1234" s="4">
        <v>0</v>
      </c>
      <c r="G1234" s="4">
        <v>29</v>
      </c>
      <c r="H1234" s="2" t="s">
        <v>2236</v>
      </c>
      <c r="I1234" s="4">
        <v>0</v>
      </c>
      <c r="J1234" s="2" t="b">
        <v>0</v>
      </c>
      <c r="K1234" s="2" t="s">
        <v>4716</v>
      </c>
      <c r="L1234" s="2" t="s">
        <v>10</v>
      </c>
      <c r="M1234" s="2" t="s">
        <v>4746</v>
      </c>
      <c r="N1234" s="2" t="s">
        <v>4741</v>
      </c>
      <c r="O1234" s="2" t="s">
        <v>4719</v>
      </c>
      <c r="P1234" s="2" t="s">
        <v>4688</v>
      </c>
      <c r="Q1234" s="2"/>
    </row>
    <row r="1235" spans="1:17" x14ac:dyDescent="0.25">
      <c r="A1235" s="2" t="s">
        <v>3674</v>
      </c>
      <c r="B1235" s="2" t="s">
        <v>3675</v>
      </c>
      <c r="C1235" s="3"/>
      <c r="D1235" s="4">
        <v>0</v>
      </c>
      <c r="E1235" s="4">
        <v>0</v>
      </c>
      <c r="F1235" s="4">
        <v>0</v>
      </c>
      <c r="G1235" s="4">
        <v>9.5</v>
      </c>
      <c r="H1235" s="2" t="s">
        <v>2251</v>
      </c>
      <c r="I1235" s="4">
        <v>4.72</v>
      </c>
      <c r="J1235" s="2" t="b">
        <v>0</v>
      </c>
      <c r="K1235" s="2" t="s">
        <v>2308</v>
      </c>
      <c r="L1235" s="2" t="s">
        <v>10</v>
      </c>
      <c r="M1235" s="2" t="s">
        <v>263</v>
      </c>
      <c r="N1235" s="2" t="s">
        <v>4743</v>
      </c>
      <c r="O1235" s="2" t="s">
        <v>2306</v>
      </c>
      <c r="P1235" s="2" t="s">
        <v>4688</v>
      </c>
      <c r="Q1235" s="2"/>
    </row>
    <row r="1236" spans="1:17" x14ac:dyDescent="0.25">
      <c r="A1236" s="2" t="s">
        <v>3676</v>
      </c>
      <c r="B1236" s="2" t="s">
        <v>3677</v>
      </c>
      <c r="C1236" s="3"/>
      <c r="D1236" s="4">
        <v>0</v>
      </c>
      <c r="E1236" s="4">
        <v>0</v>
      </c>
      <c r="F1236" s="4">
        <v>0</v>
      </c>
      <c r="G1236" s="4">
        <v>19.5</v>
      </c>
      <c r="H1236" s="2" t="s">
        <v>2251</v>
      </c>
      <c r="I1236" s="4">
        <v>9.7100000000000009</v>
      </c>
      <c r="J1236" s="2" t="b">
        <v>0</v>
      </c>
      <c r="K1236" s="2" t="s">
        <v>2308</v>
      </c>
      <c r="L1236" s="2" t="s">
        <v>10</v>
      </c>
      <c r="M1236" s="2" t="s">
        <v>263</v>
      </c>
      <c r="N1236" s="2" t="s">
        <v>4743</v>
      </c>
      <c r="O1236" s="2" t="s">
        <v>2306</v>
      </c>
      <c r="P1236" s="2" t="s">
        <v>2303</v>
      </c>
      <c r="Q1236" s="2"/>
    </row>
    <row r="1237" spans="1:17" x14ac:dyDescent="0.25">
      <c r="A1237" s="2" t="s">
        <v>245</v>
      </c>
      <c r="B1237" s="2" t="s">
        <v>246</v>
      </c>
      <c r="C1237" s="3"/>
      <c r="D1237" s="4">
        <v>0</v>
      </c>
      <c r="E1237" s="4">
        <v>8</v>
      </c>
      <c r="F1237" s="4">
        <v>8</v>
      </c>
      <c r="G1237" s="4">
        <v>13.15</v>
      </c>
      <c r="H1237" s="2" t="s">
        <v>2224</v>
      </c>
      <c r="I1237" s="4">
        <v>5.9</v>
      </c>
      <c r="J1237" s="2" t="b">
        <v>1</v>
      </c>
      <c r="K1237" s="2" t="s">
        <v>2301</v>
      </c>
      <c r="L1237" s="2" t="s">
        <v>10</v>
      </c>
      <c r="M1237" s="2" t="s">
        <v>4749</v>
      </c>
      <c r="N1237" s="2" t="s">
        <v>4745</v>
      </c>
      <c r="O1237" s="2" t="s">
        <v>2306</v>
      </c>
      <c r="P1237" s="2"/>
      <c r="Q1237" s="2"/>
    </row>
    <row r="1238" spans="1:17" x14ac:dyDescent="0.25">
      <c r="A1238" s="2" t="s">
        <v>288</v>
      </c>
      <c r="B1238" s="2" t="s">
        <v>289</v>
      </c>
      <c r="C1238" s="3"/>
      <c r="D1238" s="4">
        <v>0</v>
      </c>
      <c r="E1238" s="4">
        <v>1</v>
      </c>
      <c r="F1238" s="4">
        <v>1</v>
      </c>
      <c r="G1238" s="4">
        <v>12.8</v>
      </c>
      <c r="H1238" s="2" t="s">
        <v>2224</v>
      </c>
      <c r="I1238" s="4">
        <v>5.75</v>
      </c>
      <c r="J1238" s="2" t="b">
        <v>1</v>
      </c>
      <c r="K1238" s="2" t="s">
        <v>2301</v>
      </c>
      <c r="L1238" s="2" t="s">
        <v>10</v>
      </c>
      <c r="M1238" s="2"/>
      <c r="N1238" s="2"/>
      <c r="O1238" s="2"/>
      <c r="P1238" s="2"/>
      <c r="Q1238" s="2"/>
    </row>
    <row r="1239" spans="1:17" ht="213.75" x14ac:dyDescent="0.25">
      <c r="A1239" s="2" t="s">
        <v>930</v>
      </c>
      <c r="B1239" s="2" t="s">
        <v>931</v>
      </c>
      <c r="C1239" s="3" t="s">
        <v>4964</v>
      </c>
      <c r="D1239" s="4">
        <v>0</v>
      </c>
      <c r="E1239" s="4">
        <v>3</v>
      </c>
      <c r="F1239" s="4">
        <v>3</v>
      </c>
      <c r="G1239" s="4">
        <v>56.15</v>
      </c>
      <c r="H1239" s="2" t="s">
        <v>2219</v>
      </c>
      <c r="I1239" s="4">
        <v>26</v>
      </c>
      <c r="J1239" s="2" t="b">
        <v>1</v>
      </c>
      <c r="K1239" s="2" t="s">
        <v>4716</v>
      </c>
      <c r="L1239" s="2" t="s">
        <v>10</v>
      </c>
      <c r="M1239" s="2" t="s">
        <v>4871</v>
      </c>
      <c r="N1239" s="2" t="s">
        <v>4762</v>
      </c>
      <c r="O1239" s="2" t="s">
        <v>4719</v>
      </c>
      <c r="P1239" s="2" t="s">
        <v>2303</v>
      </c>
      <c r="Q1239" s="2" t="s">
        <v>5661</v>
      </c>
    </row>
    <row r="1240" spans="1:17" ht="228" x14ac:dyDescent="0.25">
      <c r="A1240" s="2" t="s">
        <v>1851</v>
      </c>
      <c r="B1240" s="2" t="s">
        <v>1852</v>
      </c>
      <c r="C1240" s="3" t="s">
        <v>4965</v>
      </c>
      <c r="D1240" s="4">
        <v>0</v>
      </c>
      <c r="E1240" s="4">
        <v>3</v>
      </c>
      <c r="F1240" s="4">
        <v>3</v>
      </c>
      <c r="G1240" s="4">
        <v>60.45</v>
      </c>
      <c r="H1240" s="2" t="s">
        <v>2219</v>
      </c>
      <c r="I1240" s="4">
        <v>28</v>
      </c>
      <c r="J1240" s="2" t="b">
        <v>1</v>
      </c>
      <c r="K1240" s="2" t="s">
        <v>4716</v>
      </c>
      <c r="L1240" s="2" t="s">
        <v>10</v>
      </c>
      <c r="M1240" s="2" t="s">
        <v>4801</v>
      </c>
      <c r="N1240" s="2" t="s">
        <v>4762</v>
      </c>
      <c r="O1240" s="2" t="s">
        <v>4719</v>
      </c>
      <c r="P1240" s="2" t="s">
        <v>2303</v>
      </c>
      <c r="Q1240" s="2" t="s">
        <v>5654</v>
      </c>
    </row>
    <row r="1241" spans="1:17" x14ac:dyDescent="0.25">
      <c r="A1241" s="2" t="s">
        <v>3286</v>
      </c>
      <c r="B1241" s="2" t="s">
        <v>3287</v>
      </c>
      <c r="C1241" s="3"/>
      <c r="D1241" s="4">
        <v>0</v>
      </c>
      <c r="E1241" s="4">
        <v>0</v>
      </c>
      <c r="F1241" s="4">
        <v>0</v>
      </c>
      <c r="G1241" s="4">
        <v>53.55</v>
      </c>
      <c r="H1241" s="2" t="s">
        <v>2219</v>
      </c>
      <c r="I1241" s="4">
        <v>24.8</v>
      </c>
      <c r="J1241" s="2" t="b">
        <v>0</v>
      </c>
      <c r="K1241" s="2" t="s">
        <v>4693</v>
      </c>
      <c r="L1241" s="2" t="s">
        <v>10</v>
      </c>
      <c r="M1241" s="2"/>
      <c r="N1241" s="2" t="s">
        <v>5926</v>
      </c>
      <c r="O1241" s="2"/>
      <c r="P1241" s="2"/>
      <c r="Q1241" s="2"/>
    </row>
    <row r="1242" spans="1:17" x14ac:dyDescent="0.25">
      <c r="A1242" s="2" t="s">
        <v>3288</v>
      </c>
      <c r="B1242" s="2" t="s">
        <v>3289</v>
      </c>
      <c r="C1242" s="3"/>
      <c r="D1242" s="4">
        <v>0</v>
      </c>
      <c r="E1242" s="4">
        <v>0</v>
      </c>
      <c r="F1242" s="4">
        <v>0</v>
      </c>
      <c r="G1242" s="4">
        <v>65.2</v>
      </c>
      <c r="H1242" s="2" t="s">
        <v>2219</v>
      </c>
      <c r="I1242" s="4">
        <v>30.2</v>
      </c>
      <c r="J1242" s="2" t="b">
        <v>0</v>
      </c>
      <c r="K1242" s="2" t="s">
        <v>4693</v>
      </c>
      <c r="L1242" s="2" t="s">
        <v>10</v>
      </c>
      <c r="M1242" s="2"/>
      <c r="N1242" s="2" t="s">
        <v>5926</v>
      </c>
      <c r="O1242" s="2"/>
      <c r="P1242" s="2"/>
      <c r="Q1242" s="2"/>
    </row>
    <row r="1243" spans="1:17" x14ac:dyDescent="0.25">
      <c r="A1243" s="2" t="s">
        <v>3284</v>
      </c>
      <c r="B1243" s="2" t="s">
        <v>3285</v>
      </c>
      <c r="C1243" s="3"/>
      <c r="D1243" s="4">
        <v>0</v>
      </c>
      <c r="E1243" s="4">
        <v>0</v>
      </c>
      <c r="F1243" s="4">
        <v>0</v>
      </c>
      <c r="G1243" s="4">
        <v>91.55</v>
      </c>
      <c r="H1243" s="2" t="s">
        <v>2219</v>
      </c>
      <c r="I1243" s="4">
        <v>42.4</v>
      </c>
      <c r="J1243" s="2" t="b">
        <v>0</v>
      </c>
      <c r="K1243" s="2" t="s">
        <v>4693</v>
      </c>
      <c r="L1243" s="2" t="s">
        <v>10</v>
      </c>
      <c r="M1243" s="2"/>
      <c r="N1243" s="2" t="s">
        <v>5926</v>
      </c>
      <c r="O1243" s="2"/>
      <c r="P1243" s="2"/>
      <c r="Q1243" s="2"/>
    </row>
    <row r="1244" spans="1:17" ht="199.5" x14ac:dyDescent="0.25">
      <c r="A1244" s="2" t="s">
        <v>229</v>
      </c>
      <c r="B1244" s="2" t="s">
        <v>230</v>
      </c>
      <c r="C1244" s="3" t="s">
        <v>2561</v>
      </c>
      <c r="D1244" s="4">
        <v>0</v>
      </c>
      <c r="E1244" s="4">
        <v>11</v>
      </c>
      <c r="F1244" s="4">
        <v>11</v>
      </c>
      <c r="G1244" s="4">
        <v>37.15</v>
      </c>
      <c r="H1244" s="2" t="s">
        <v>2223</v>
      </c>
      <c r="I1244" s="4">
        <v>17.2</v>
      </c>
      <c r="J1244" s="2" t="b">
        <v>1</v>
      </c>
      <c r="K1244" s="2" t="s">
        <v>2301</v>
      </c>
      <c r="L1244" s="2" t="s">
        <v>10</v>
      </c>
      <c r="M1244" s="2" t="s">
        <v>4747</v>
      </c>
      <c r="N1244" s="2" t="s">
        <v>4741</v>
      </c>
      <c r="O1244" s="2" t="s">
        <v>4689</v>
      </c>
      <c r="P1244" s="2"/>
      <c r="Q1244" s="2" t="s">
        <v>5589</v>
      </c>
    </row>
    <row r="1245" spans="1:17" x14ac:dyDescent="0.25">
      <c r="A1245" s="2" t="s">
        <v>3419</v>
      </c>
      <c r="B1245" s="2" t="s">
        <v>3420</v>
      </c>
      <c r="C1245" s="3"/>
      <c r="D1245" s="4">
        <v>0</v>
      </c>
      <c r="E1245" s="4">
        <v>0</v>
      </c>
      <c r="F1245" s="4">
        <v>0</v>
      </c>
      <c r="G1245" s="4">
        <v>10.6</v>
      </c>
      <c r="H1245" s="2" t="s">
        <v>3404</v>
      </c>
      <c r="I1245" s="4">
        <v>4.9000000000000004</v>
      </c>
      <c r="J1245" s="2" t="b">
        <v>0</v>
      </c>
      <c r="K1245" s="2" t="s">
        <v>4716</v>
      </c>
      <c r="L1245" s="2" t="s">
        <v>10</v>
      </c>
      <c r="M1245" s="2" t="s">
        <v>4746</v>
      </c>
      <c r="N1245" s="2" t="s">
        <v>4741</v>
      </c>
      <c r="O1245" s="2" t="s">
        <v>4719</v>
      </c>
      <c r="P1245" s="2" t="s">
        <v>4688</v>
      </c>
      <c r="Q1245" s="2"/>
    </row>
    <row r="1246" spans="1:17" x14ac:dyDescent="0.25">
      <c r="A1246" s="2" t="s">
        <v>4457</v>
      </c>
      <c r="B1246" s="2" t="s">
        <v>4458</v>
      </c>
      <c r="C1246" s="3"/>
      <c r="D1246" s="4">
        <v>0</v>
      </c>
      <c r="E1246" s="4">
        <v>0</v>
      </c>
      <c r="F1246" s="4">
        <v>0</v>
      </c>
      <c r="G1246" s="4">
        <v>6.75</v>
      </c>
      <c r="H1246" s="2" t="s">
        <v>2250</v>
      </c>
      <c r="I1246" s="4">
        <v>3.37</v>
      </c>
      <c r="J1246" s="2" t="b">
        <v>0</v>
      </c>
      <c r="K1246" s="2" t="s">
        <v>4691</v>
      </c>
      <c r="L1246" s="2" t="s">
        <v>10</v>
      </c>
      <c r="M1246" s="2"/>
      <c r="N1246" s="2" t="s">
        <v>4692</v>
      </c>
      <c r="O1246" s="2"/>
      <c r="P1246" s="2"/>
      <c r="Q1246" s="2"/>
    </row>
    <row r="1247" spans="1:17" x14ac:dyDescent="0.25">
      <c r="A1247" s="2" t="s">
        <v>1264</v>
      </c>
      <c r="B1247" s="2" t="s">
        <v>1265</v>
      </c>
      <c r="C1247" s="3"/>
      <c r="D1247" s="4">
        <v>0</v>
      </c>
      <c r="E1247" s="4">
        <v>2</v>
      </c>
      <c r="F1247" s="4">
        <v>2</v>
      </c>
      <c r="G1247" s="4">
        <v>15.3</v>
      </c>
      <c r="H1247" s="2" t="s">
        <v>2224</v>
      </c>
      <c r="I1247" s="4">
        <v>6.95</v>
      </c>
      <c r="J1247" s="2" t="b">
        <v>1</v>
      </c>
      <c r="K1247" s="2" t="s">
        <v>2308</v>
      </c>
      <c r="L1247" s="2" t="s">
        <v>10</v>
      </c>
      <c r="M1247" s="2" t="s">
        <v>4749</v>
      </c>
      <c r="N1247" s="2" t="s">
        <v>4745</v>
      </c>
      <c r="O1247" s="2" t="s">
        <v>2306</v>
      </c>
      <c r="P1247" s="2" t="s">
        <v>2303</v>
      </c>
      <c r="Q1247" s="2"/>
    </row>
    <row r="1248" spans="1:17" ht="370.5" x14ac:dyDescent="0.25">
      <c r="A1248" s="2" t="s">
        <v>850</v>
      </c>
      <c r="B1248" s="2" t="s">
        <v>851</v>
      </c>
      <c r="C1248" s="3" t="s">
        <v>4966</v>
      </c>
      <c r="D1248" s="4">
        <v>0</v>
      </c>
      <c r="E1248" s="4">
        <v>33</v>
      </c>
      <c r="F1248" s="4">
        <v>33</v>
      </c>
      <c r="G1248" s="4">
        <v>18.2</v>
      </c>
      <c r="H1248" s="2" t="s">
        <v>2228</v>
      </c>
      <c r="I1248" s="4">
        <v>9.1</v>
      </c>
      <c r="J1248" s="2" t="b">
        <v>1</v>
      </c>
      <c r="K1248" s="2" t="s">
        <v>4805</v>
      </c>
      <c r="L1248" s="2" t="s">
        <v>10</v>
      </c>
      <c r="M1248" s="2" t="s">
        <v>4806</v>
      </c>
      <c r="N1248" s="2" t="s">
        <v>4806</v>
      </c>
      <c r="O1248" s="2"/>
      <c r="P1248" s="2" t="s">
        <v>4833</v>
      </c>
      <c r="Q1248" s="2" t="s">
        <v>5785</v>
      </c>
    </row>
    <row r="1249" spans="1:17" x14ac:dyDescent="0.25">
      <c r="A1249" s="2" t="s">
        <v>2745</v>
      </c>
      <c r="B1249" s="2" t="s">
        <v>2746</v>
      </c>
      <c r="C1249" s="3"/>
      <c r="D1249" s="4">
        <v>0</v>
      </c>
      <c r="E1249" s="4">
        <v>0</v>
      </c>
      <c r="F1249" s="4">
        <v>0</v>
      </c>
      <c r="G1249" s="4">
        <v>3.9</v>
      </c>
      <c r="H1249" s="2" t="s">
        <v>2291</v>
      </c>
      <c r="I1249" s="4">
        <v>1.95</v>
      </c>
      <c r="J1249" s="2" t="b">
        <v>0</v>
      </c>
      <c r="K1249" s="2" t="s">
        <v>2307</v>
      </c>
      <c r="L1249" s="2" t="s">
        <v>10</v>
      </c>
      <c r="M1249" s="2"/>
      <c r="N1249" s="2" t="s">
        <v>2307</v>
      </c>
      <c r="O1249" s="2"/>
      <c r="P1249" s="2" t="s">
        <v>4804</v>
      </c>
      <c r="Q1249" s="2"/>
    </row>
    <row r="1250" spans="1:17" x14ac:dyDescent="0.25">
      <c r="A1250" s="2" t="s">
        <v>3213</v>
      </c>
      <c r="B1250" s="2" t="s">
        <v>3214</v>
      </c>
      <c r="C1250" s="3"/>
      <c r="D1250" s="4">
        <v>0</v>
      </c>
      <c r="E1250" s="4">
        <v>0</v>
      </c>
      <c r="F1250" s="4">
        <v>0</v>
      </c>
      <c r="G1250" s="4">
        <v>49</v>
      </c>
      <c r="H1250" s="2" t="s">
        <v>3215</v>
      </c>
      <c r="I1250" s="4">
        <v>24.5</v>
      </c>
      <c r="J1250" s="2" t="b">
        <v>0</v>
      </c>
      <c r="K1250" s="2" t="s">
        <v>4805</v>
      </c>
      <c r="L1250" s="2" t="s">
        <v>10</v>
      </c>
      <c r="M1250" s="2" t="s">
        <v>4806</v>
      </c>
      <c r="N1250" s="2" t="s">
        <v>4806</v>
      </c>
      <c r="O1250" s="2"/>
      <c r="P1250" s="2"/>
      <c r="Q1250" s="2"/>
    </row>
    <row r="1251" spans="1:17" x14ac:dyDescent="0.25">
      <c r="A1251" s="2" t="s">
        <v>556</v>
      </c>
      <c r="B1251" s="2" t="s">
        <v>557</v>
      </c>
      <c r="C1251" s="3"/>
      <c r="D1251" s="4">
        <v>0</v>
      </c>
      <c r="E1251" s="4">
        <v>0</v>
      </c>
      <c r="F1251" s="4">
        <v>0</v>
      </c>
      <c r="G1251" s="4">
        <v>4.4000000000000004</v>
      </c>
      <c r="H1251" s="2" t="s">
        <v>2241</v>
      </c>
      <c r="I1251" s="4">
        <v>0</v>
      </c>
      <c r="J1251" s="2" t="b">
        <v>1</v>
      </c>
      <c r="K1251" s="2" t="s">
        <v>4691</v>
      </c>
      <c r="L1251" s="2" t="s">
        <v>10</v>
      </c>
      <c r="M1251" s="2"/>
      <c r="N1251" s="2"/>
      <c r="O1251" s="2"/>
      <c r="P1251" s="2"/>
      <c r="Q1251" s="2"/>
    </row>
    <row r="1252" spans="1:17" x14ac:dyDescent="0.25">
      <c r="A1252" s="2" t="s">
        <v>1350</v>
      </c>
      <c r="B1252" s="2" t="s">
        <v>1351</v>
      </c>
      <c r="C1252" s="3"/>
      <c r="D1252" s="4">
        <v>0</v>
      </c>
      <c r="E1252" s="4">
        <v>8</v>
      </c>
      <c r="F1252" s="4">
        <v>8</v>
      </c>
      <c r="G1252" s="4">
        <v>3.95</v>
      </c>
      <c r="H1252" s="2" t="s">
        <v>2252</v>
      </c>
      <c r="I1252" s="4">
        <v>2.1800000000000002</v>
      </c>
      <c r="J1252" s="2" t="b">
        <v>1</v>
      </c>
      <c r="K1252" s="2" t="s">
        <v>4686</v>
      </c>
      <c r="L1252" s="2" t="s">
        <v>27</v>
      </c>
      <c r="M1252" s="2"/>
      <c r="N1252" s="2" t="s">
        <v>4934</v>
      </c>
      <c r="O1252" s="2"/>
      <c r="P1252" s="2" t="s">
        <v>4935</v>
      </c>
      <c r="Q1252" s="2"/>
    </row>
    <row r="1253" spans="1:17" x14ac:dyDescent="0.25">
      <c r="A1253" s="2" t="s">
        <v>1352</v>
      </c>
      <c r="B1253" s="2" t="s">
        <v>1353</v>
      </c>
      <c r="C1253" s="3"/>
      <c r="D1253" s="4">
        <v>0</v>
      </c>
      <c r="E1253" s="4">
        <v>0</v>
      </c>
      <c r="F1253" s="4">
        <v>0</v>
      </c>
      <c r="G1253" s="4">
        <v>10.15</v>
      </c>
      <c r="H1253" s="2" t="s">
        <v>2252</v>
      </c>
      <c r="I1253" s="4">
        <v>5.07</v>
      </c>
      <c r="J1253" s="2" t="b">
        <v>0</v>
      </c>
      <c r="K1253" s="2" t="s">
        <v>4686</v>
      </c>
      <c r="L1253" s="2" t="s">
        <v>27</v>
      </c>
      <c r="M1253" s="2"/>
      <c r="N1253" s="2" t="s">
        <v>4934</v>
      </c>
      <c r="O1253" s="2"/>
      <c r="P1253" s="2" t="s">
        <v>574</v>
      </c>
      <c r="Q1253" s="2"/>
    </row>
    <row r="1254" spans="1:17" x14ac:dyDescent="0.25">
      <c r="A1254" s="2" t="s">
        <v>1354</v>
      </c>
      <c r="B1254" s="2" t="s">
        <v>1355</v>
      </c>
      <c r="C1254" s="3"/>
      <c r="D1254" s="4">
        <v>0</v>
      </c>
      <c r="E1254" s="4">
        <v>0</v>
      </c>
      <c r="F1254" s="4">
        <v>0</v>
      </c>
      <c r="G1254" s="4">
        <v>4.0999999999999996</v>
      </c>
      <c r="H1254" s="2" t="s">
        <v>2252</v>
      </c>
      <c r="I1254" s="4">
        <v>2.0299999999999998</v>
      </c>
      <c r="J1254" s="2" t="b">
        <v>0</v>
      </c>
      <c r="K1254" s="2" t="s">
        <v>4686</v>
      </c>
      <c r="L1254" s="2" t="s">
        <v>27</v>
      </c>
      <c r="M1254" s="2"/>
      <c r="N1254" s="2" t="s">
        <v>4934</v>
      </c>
      <c r="O1254" s="2"/>
      <c r="P1254" s="2" t="s">
        <v>4935</v>
      </c>
      <c r="Q1254" s="2"/>
    </row>
    <row r="1255" spans="1:17" x14ac:dyDescent="0.25">
      <c r="A1255" s="2" t="s">
        <v>2507</v>
      </c>
      <c r="B1255" s="2" t="s">
        <v>2508</v>
      </c>
      <c r="C1255" s="3"/>
      <c r="D1255" s="4">
        <v>0</v>
      </c>
      <c r="E1255" s="4">
        <v>0</v>
      </c>
      <c r="F1255" s="4">
        <v>0</v>
      </c>
      <c r="G1255" s="4">
        <v>32.700000000000003</v>
      </c>
      <c r="H1255" s="2" t="s">
        <v>2509</v>
      </c>
      <c r="I1255" s="4">
        <v>16.5</v>
      </c>
      <c r="J1255" s="2" t="b">
        <v>0</v>
      </c>
      <c r="K1255" s="2" t="s">
        <v>2301</v>
      </c>
      <c r="L1255" s="2" t="s">
        <v>10</v>
      </c>
      <c r="M1255" s="2" t="s">
        <v>4740</v>
      </c>
      <c r="N1255" s="2" t="s">
        <v>4741</v>
      </c>
      <c r="O1255" s="2" t="s">
        <v>2306</v>
      </c>
      <c r="P1255" s="2"/>
      <c r="Q1255" s="2"/>
    </row>
    <row r="1256" spans="1:17" x14ac:dyDescent="0.25">
      <c r="A1256" s="2" t="s">
        <v>2510</v>
      </c>
      <c r="B1256" s="2" t="s">
        <v>2511</v>
      </c>
      <c r="C1256" s="3"/>
      <c r="D1256" s="4">
        <v>0</v>
      </c>
      <c r="E1256" s="4">
        <v>0</v>
      </c>
      <c r="F1256" s="4">
        <v>0</v>
      </c>
      <c r="G1256" s="4">
        <v>32.700000000000003</v>
      </c>
      <c r="H1256" s="2" t="s">
        <v>2509</v>
      </c>
      <c r="I1256" s="4">
        <v>16.5</v>
      </c>
      <c r="J1256" s="2" t="b">
        <v>0</v>
      </c>
      <c r="K1256" s="2" t="s">
        <v>2301</v>
      </c>
      <c r="L1256" s="2" t="s">
        <v>10</v>
      </c>
      <c r="M1256" s="2" t="s">
        <v>4740</v>
      </c>
      <c r="N1256" s="2" t="s">
        <v>4741</v>
      </c>
      <c r="O1256" s="2" t="s">
        <v>4719</v>
      </c>
      <c r="P1256" s="2"/>
      <c r="Q1256" s="2"/>
    </row>
    <row r="1257" spans="1:17" x14ac:dyDescent="0.25">
      <c r="A1257" s="2" t="s">
        <v>3044</v>
      </c>
      <c r="B1257" s="2" t="s">
        <v>3045</v>
      </c>
      <c r="C1257" s="3"/>
      <c r="D1257" s="4">
        <v>0</v>
      </c>
      <c r="E1257" s="4">
        <v>0</v>
      </c>
      <c r="F1257" s="4">
        <v>0</v>
      </c>
      <c r="G1257" s="4">
        <v>11.45</v>
      </c>
      <c r="H1257" s="2" t="s">
        <v>2509</v>
      </c>
      <c r="I1257" s="4">
        <v>5.3</v>
      </c>
      <c r="J1257" s="2" t="b">
        <v>0</v>
      </c>
      <c r="K1257" s="2" t="s">
        <v>2308</v>
      </c>
      <c r="L1257" s="2" t="s">
        <v>10</v>
      </c>
      <c r="M1257" s="2" t="s">
        <v>4740</v>
      </c>
      <c r="N1257" s="2" t="s">
        <v>4741</v>
      </c>
      <c r="O1257" s="2" t="s">
        <v>2306</v>
      </c>
      <c r="P1257" s="2" t="s">
        <v>4688</v>
      </c>
      <c r="Q1257" s="2"/>
    </row>
    <row r="1258" spans="1:17" x14ac:dyDescent="0.25">
      <c r="A1258" s="2" t="s">
        <v>2085</v>
      </c>
      <c r="B1258" s="2" t="s">
        <v>2086</v>
      </c>
      <c r="C1258" s="3"/>
      <c r="D1258" s="4">
        <v>0</v>
      </c>
      <c r="E1258" s="4">
        <v>0</v>
      </c>
      <c r="F1258" s="4">
        <v>0</v>
      </c>
      <c r="G1258" s="4">
        <v>21.1</v>
      </c>
      <c r="H1258" s="2" t="s">
        <v>2221</v>
      </c>
      <c r="I1258" s="4">
        <v>10.5053</v>
      </c>
      <c r="J1258" s="2" t="b">
        <v>1</v>
      </c>
      <c r="K1258" s="2" t="s">
        <v>4693</v>
      </c>
      <c r="L1258" s="2" t="s">
        <v>10</v>
      </c>
      <c r="M1258" s="2"/>
      <c r="N1258" s="2" t="s">
        <v>4698</v>
      </c>
      <c r="O1258" s="2"/>
      <c r="P1258" s="2" t="s">
        <v>4696</v>
      </c>
      <c r="Q1258" s="2"/>
    </row>
    <row r="1259" spans="1:17" x14ac:dyDescent="0.25">
      <c r="A1259" s="2" t="s">
        <v>1750</v>
      </c>
      <c r="B1259" s="2" t="s">
        <v>1751</v>
      </c>
      <c r="C1259" s="3"/>
      <c r="D1259" s="4">
        <v>0</v>
      </c>
      <c r="E1259" s="4">
        <v>0</v>
      </c>
      <c r="F1259" s="4">
        <v>0</v>
      </c>
      <c r="G1259" s="4">
        <v>59.95</v>
      </c>
      <c r="H1259" s="2" t="s">
        <v>464</v>
      </c>
      <c r="I1259" s="4">
        <v>29.94</v>
      </c>
      <c r="J1259" s="2" t="b">
        <v>1</v>
      </c>
      <c r="K1259" s="2" t="s">
        <v>4693</v>
      </c>
      <c r="L1259" s="2" t="s">
        <v>10</v>
      </c>
      <c r="M1259" s="2"/>
      <c r="N1259" s="2" t="s">
        <v>4703</v>
      </c>
      <c r="O1259" s="2"/>
      <c r="P1259" s="2" t="s">
        <v>4696</v>
      </c>
      <c r="Q1259" s="2"/>
    </row>
    <row r="1260" spans="1:17" x14ac:dyDescent="0.25">
      <c r="A1260" s="2" t="s">
        <v>1752</v>
      </c>
      <c r="B1260" s="2" t="s">
        <v>1753</v>
      </c>
      <c r="C1260" s="3"/>
      <c r="D1260" s="4">
        <v>0</v>
      </c>
      <c r="E1260" s="4">
        <v>0</v>
      </c>
      <c r="F1260" s="4">
        <v>0</v>
      </c>
      <c r="G1260" s="4">
        <v>74.099999999999994</v>
      </c>
      <c r="H1260" s="2" t="s">
        <v>464</v>
      </c>
      <c r="I1260" s="4">
        <v>37.049999999999997</v>
      </c>
      <c r="J1260" s="2" t="b">
        <v>1</v>
      </c>
      <c r="K1260" s="2" t="s">
        <v>4693</v>
      </c>
      <c r="L1260" s="2" t="s">
        <v>10</v>
      </c>
      <c r="M1260" s="2"/>
      <c r="N1260" s="2" t="s">
        <v>4703</v>
      </c>
      <c r="O1260" s="2"/>
      <c r="P1260" s="2" t="s">
        <v>4696</v>
      </c>
      <c r="Q1260" s="2"/>
    </row>
    <row r="1261" spans="1:17" x14ac:dyDescent="0.25">
      <c r="A1261" s="2" t="s">
        <v>1795</v>
      </c>
      <c r="B1261" s="2" t="s">
        <v>1796</v>
      </c>
      <c r="C1261" s="3"/>
      <c r="D1261" s="4">
        <v>0</v>
      </c>
      <c r="E1261" s="4">
        <v>0</v>
      </c>
      <c r="F1261" s="4">
        <v>0</v>
      </c>
      <c r="G1261" s="4">
        <v>65.349999999999994</v>
      </c>
      <c r="H1261" s="2" t="s">
        <v>464</v>
      </c>
      <c r="I1261" s="4">
        <v>32.65</v>
      </c>
      <c r="J1261" s="2" t="b">
        <v>1</v>
      </c>
      <c r="K1261" s="2" t="s">
        <v>4693</v>
      </c>
      <c r="L1261" s="2" t="s">
        <v>10</v>
      </c>
      <c r="M1261" s="2"/>
      <c r="N1261" s="2" t="s">
        <v>4703</v>
      </c>
      <c r="O1261" s="2"/>
      <c r="P1261" s="2" t="s">
        <v>4696</v>
      </c>
      <c r="Q1261" s="2"/>
    </row>
    <row r="1262" spans="1:17" x14ac:dyDescent="0.25">
      <c r="A1262" s="2" t="s">
        <v>1801</v>
      </c>
      <c r="B1262" s="2" t="s">
        <v>1802</v>
      </c>
      <c r="C1262" s="3"/>
      <c r="D1262" s="4">
        <v>0</v>
      </c>
      <c r="E1262" s="4">
        <v>0</v>
      </c>
      <c r="F1262" s="4">
        <v>0</v>
      </c>
      <c r="G1262" s="4">
        <v>65.150000000000006</v>
      </c>
      <c r="H1262" s="2" t="s">
        <v>464</v>
      </c>
      <c r="I1262" s="4">
        <v>32.549999999999997</v>
      </c>
      <c r="J1262" s="2" t="b">
        <v>1</v>
      </c>
      <c r="K1262" s="2" t="s">
        <v>4693</v>
      </c>
      <c r="L1262" s="2" t="s">
        <v>10</v>
      </c>
      <c r="M1262" s="2"/>
      <c r="N1262" s="2" t="s">
        <v>4703</v>
      </c>
      <c r="O1262" s="2"/>
      <c r="P1262" s="2" t="s">
        <v>4696</v>
      </c>
      <c r="Q1262" s="2"/>
    </row>
    <row r="1263" spans="1:17" x14ac:dyDescent="0.25">
      <c r="A1263" s="2" t="s">
        <v>1477</v>
      </c>
      <c r="B1263" s="2" t="s">
        <v>1478</v>
      </c>
      <c r="C1263" s="3"/>
      <c r="D1263" s="4">
        <v>0</v>
      </c>
      <c r="E1263" s="4">
        <v>0</v>
      </c>
      <c r="F1263" s="4">
        <v>0</v>
      </c>
      <c r="G1263" s="4">
        <v>15.8</v>
      </c>
      <c r="H1263" s="2" t="s">
        <v>2233</v>
      </c>
      <c r="I1263" s="4">
        <v>7.3</v>
      </c>
      <c r="J1263" s="2" t="b">
        <v>1</v>
      </c>
      <c r="K1263" s="2" t="s">
        <v>4709</v>
      </c>
      <c r="L1263" s="2" t="s">
        <v>10</v>
      </c>
      <c r="M1263" s="2" t="s">
        <v>4850</v>
      </c>
      <c r="N1263" s="2" t="s">
        <v>4745</v>
      </c>
      <c r="O1263" s="2" t="s">
        <v>4689</v>
      </c>
      <c r="P1263" s="2" t="s">
        <v>4688</v>
      </c>
      <c r="Q1263" s="2"/>
    </row>
    <row r="1264" spans="1:17" x14ac:dyDescent="0.25">
      <c r="A1264" s="2" t="s">
        <v>3581</v>
      </c>
      <c r="B1264" s="2" t="s">
        <v>3582</v>
      </c>
      <c r="C1264" s="3"/>
      <c r="D1264" s="4">
        <v>0</v>
      </c>
      <c r="E1264" s="4">
        <v>0</v>
      </c>
      <c r="F1264" s="4">
        <v>0</v>
      </c>
      <c r="G1264" s="4">
        <v>23.65</v>
      </c>
      <c r="H1264" s="2" t="s">
        <v>2233</v>
      </c>
      <c r="I1264" s="4">
        <v>10.95</v>
      </c>
      <c r="J1264" s="2" t="b">
        <v>0</v>
      </c>
      <c r="K1264" s="2" t="s">
        <v>4716</v>
      </c>
      <c r="L1264" s="2" t="s">
        <v>10</v>
      </c>
      <c r="M1264" s="2" t="s">
        <v>4847</v>
      </c>
      <c r="N1264" s="2" t="s">
        <v>4745</v>
      </c>
      <c r="O1264" s="2" t="s">
        <v>4719</v>
      </c>
      <c r="P1264" s="2" t="s">
        <v>4688</v>
      </c>
      <c r="Q1264" s="2"/>
    </row>
    <row r="1265" spans="1:17" x14ac:dyDescent="0.25">
      <c r="A1265" s="2" t="s">
        <v>974</v>
      </c>
      <c r="B1265" s="2" t="s">
        <v>975</v>
      </c>
      <c r="C1265" s="3"/>
      <c r="D1265" s="4">
        <v>0</v>
      </c>
      <c r="E1265" s="4">
        <v>0</v>
      </c>
      <c r="F1265" s="4">
        <v>0</v>
      </c>
      <c r="G1265" s="4">
        <v>43.65</v>
      </c>
      <c r="H1265" s="2" t="s">
        <v>2233</v>
      </c>
      <c r="I1265" s="4">
        <v>20.2</v>
      </c>
      <c r="J1265" s="2" t="b">
        <v>1</v>
      </c>
      <c r="K1265" s="2" t="s">
        <v>4716</v>
      </c>
      <c r="L1265" s="2" t="s">
        <v>10</v>
      </c>
      <c r="M1265" s="2" t="s">
        <v>4967</v>
      </c>
      <c r="N1265" s="2" t="s">
        <v>4745</v>
      </c>
      <c r="O1265" s="2" t="s">
        <v>4719</v>
      </c>
      <c r="P1265" s="2" t="s">
        <v>4688</v>
      </c>
      <c r="Q1265" s="2"/>
    </row>
    <row r="1266" spans="1:17" x14ac:dyDescent="0.25">
      <c r="A1266" s="2" t="s">
        <v>3125</v>
      </c>
      <c r="B1266" s="2" t="s">
        <v>3126</v>
      </c>
      <c r="C1266" s="3"/>
      <c r="D1266" s="4">
        <v>0</v>
      </c>
      <c r="E1266" s="4">
        <v>0</v>
      </c>
      <c r="F1266" s="4">
        <v>0</v>
      </c>
      <c r="G1266" s="4">
        <v>54.85</v>
      </c>
      <c r="H1266" s="2" t="s">
        <v>2233</v>
      </c>
      <c r="I1266" s="4">
        <v>25.4</v>
      </c>
      <c r="J1266" s="2" t="b">
        <v>0</v>
      </c>
      <c r="K1266" s="2" t="s">
        <v>4716</v>
      </c>
      <c r="L1266" s="2" t="s">
        <v>10</v>
      </c>
      <c r="M1266" s="2" t="s">
        <v>4841</v>
      </c>
      <c r="N1266" s="2" t="s">
        <v>4745</v>
      </c>
      <c r="O1266" s="2" t="s">
        <v>4719</v>
      </c>
      <c r="P1266" s="2" t="s">
        <v>4688</v>
      </c>
      <c r="Q1266" s="2"/>
    </row>
    <row r="1267" spans="1:17" x14ac:dyDescent="0.25">
      <c r="A1267" s="2" t="s">
        <v>3116</v>
      </c>
      <c r="B1267" s="2" t="s">
        <v>3117</v>
      </c>
      <c r="C1267" s="3"/>
      <c r="D1267" s="4">
        <v>0</v>
      </c>
      <c r="E1267" s="4">
        <v>0</v>
      </c>
      <c r="F1267" s="4">
        <v>0</v>
      </c>
      <c r="G1267" s="4">
        <v>97.2</v>
      </c>
      <c r="H1267" s="2" t="s">
        <v>2233</v>
      </c>
      <c r="I1267" s="4">
        <v>45</v>
      </c>
      <c r="J1267" s="2" t="b">
        <v>0</v>
      </c>
      <c r="K1267" s="2" t="s">
        <v>4716</v>
      </c>
      <c r="L1267" s="2" t="s">
        <v>10</v>
      </c>
      <c r="M1267" s="2" t="s">
        <v>4841</v>
      </c>
      <c r="N1267" s="2" t="s">
        <v>4745</v>
      </c>
      <c r="O1267" s="2" t="s">
        <v>4719</v>
      </c>
      <c r="P1267" s="2" t="s">
        <v>4688</v>
      </c>
      <c r="Q1267" s="2"/>
    </row>
    <row r="1268" spans="1:17" x14ac:dyDescent="0.25">
      <c r="A1268" s="2" t="s">
        <v>3118</v>
      </c>
      <c r="B1268" s="2" t="s">
        <v>3119</v>
      </c>
      <c r="C1268" s="3"/>
      <c r="D1268" s="4">
        <v>0</v>
      </c>
      <c r="E1268" s="4">
        <v>0</v>
      </c>
      <c r="F1268" s="4">
        <v>0</v>
      </c>
      <c r="G1268" s="4">
        <v>103.7</v>
      </c>
      <c r="H1268" s="2" t="s">
        <v>2233</v>
      </c>
      <c r="I1268" s="4">
        <v>48</v>
      </c>
      <c r="J1268" s="2" t="b">
        <v>0</v>
      </c>
      <c r="K1268" s="2" t="s">
        <v>4716</v>
      </c>
      <c r="L1268" s="2" t="s">
        <v>10</v>
      </c>
      <c r="M1268" s="2" t="s">
        <v>4841</v>
      </c>
      <c r="N1268" s="2" t="s">
        <v>4745</v>
      </c>
      <c r="O1268" s="2" t="s">
        <v>4719</v>
      </c>
      <c r="P1268" s="2" t="s">
        <v>4688</v>
      </c>
      <c r="Q1268" s="2"/>
    </row>
    <row r="1269" spans="1:17" ht="370.5" x14ac:dyDescent="0.25">
      <c r="A1269" s="2" t="s">
        <v>786</v>
      </c>
      <c r="B1269" s="2" t="s">
        <v>787</v>
      </c>
      <c r="C1269" s="3" t="s">
        <v>5274</v>
      </c>
      <c r="D1269" s="4">
        <v>0</v>
      </c>
      <c r="E1269" s="4">
        <v>0</v>
      </c>
      <c r="F1269" s="4">
        <v>0</v>
      </c>
      <c r="G1269" s="4">
        <v>102.55</v>
      </c>
      <c r="H1269" s="2" t="s">
        <v>2233</v>
      </c>
      <c r="I1269" s="4">
        <v>47.5</v>
      </c>
      <c r="J1269" s="2" t="b">
        <v>1</v>
      </c>
      <c r="K1269" s="2" t="s">
        <v>4716</v>
      </c>
      <c r="L1269" s="2" t="s">
        <v>10</v>
      </c>
      <c r="M1269" s="2" t="s">
        <v>4841</v>
      </c>
      <c r="N1269" s="2" t="s">
        <v>4745</v>
      </c>
      <c r="O1269" s="2" t="s">
        <v>4719</v>
      </c>
      <c r="P1269" s="2" t="s">
        <v>4688</v>
      </c>
      <c r="Q1269" s="2" t="s">
        <v>5716</v>
      </c>
    </row>
    <row r="1270" spans="1:17" x14ac:dyDescent="0.25">
      <c r="A1270" s="2" t="s">
        <v>1028</v>
      </c>
      <c r="B1270" s="2" t="s">
        <v>1029</v>
      </c>
      <c r="C1270" s="3"/>
      <c r="D1270" s="4">
        <v>0</v>
      </c>
      <c r="E1270" s="4">
        <v>0</v>
      </c>
      <c r="F1270" s="4">
        <v>0</v>
      </c>
      <c r="G1270" s="4">
        <v>28.4</v>
      </c>
      <c r="H1270" s="2" t="s">
        <v>2236</v>
      </c>
      <c r="I1270" s="4">
        <v>13.15</v>
      </c>
      <c r="J1270" s="2" t="b">
        <v>1</v>
      </c>
      <c r="K1270" s="2" t="s">
        <v>4716</v>
      </c>
      <c r="L1270" s="2" t="s">
        <v>10</v>
      </c>
      <c r="M1270" s="2" t="s">
        <v>4746</v>
      </c>
      <c r="N1270" s="2" t="s">
        <v>4741</v>
      </c>
      <c r="O1270" s="2" t="s">
        <v>4719</v>
      </c>
      <c r="P1270" s="2" t="s">
        <v>4688</v>
      </c>
      <c r="Q1270" s="2"/>
    </row>
    <row r="1271" spans="1:17" x14ac:dyDescent="0.25">
      <c r="A1271" s="2" t="s">
        <v>2876</v>
      </c>
      <c r="B1271" s="2" t="s">
        <v>2877</v>
      </c>
      <c r="C1271" s="3"/>
      <c r="D1271" s="4">
        <v>0</v>
      </c>
      <c r="E1271" s="4">
        <v>0</v>
      </c>
      <c r="F1271" s="4">
        <v>0</v>
      </c>
      <c r="G1271" s="4">
        <v>20.65</v>
      </c>
      <c r="H1271" s="2" t="s">
        <v>2262</v>
      </c>
      <c r="I1271" s="4">
        <v>9.5500000000000007</v>
      </c>
      <c r="J1271" s="2" t="b">
        <v>0</v>
      </c>
      <c r="K1271" s="2" t="s">
        <v>4709</v>
      </c>
      <c r="L1271" s="2" t="s">
        <v>10</v>
      </c>
      <c r="M1271" s="2" t="s">
        <v>4957</v>
      </c>
      <c r="N1271" s="2" t="s">
        <v>4755</v>
      </c>
      <c r="O1271" s="2" t="s">
        <v>4689</v>
      </c>
      <c r="P1271" s="2" t="s">
        <v>4688</v>
      </c>
      <c r="Q1271" s="2"/>
    </row>
    <row r="1272" spans="1:17" x14ac:dyDescent="0.25">
      <c r="A1272" s="2" t="s">
        <v>542</v>
      </c>
      <c r="B1272" s="2" t="s">
        <v>543</v>
      </c>
      <c r="C1272" s="3"/>
      <c r="D1272" s="4">
        <v>0</v>
      </c>
      <c r="E1272" s="4">
        <v>0</v>
      </c>
      <c r="F1272" s="4">
        <v>0</v>
      </c>
      <c r="G1272" s="4">
        <v>11.9</v>
      </c>
      <c r="H1272" s="2" t="s">
        <v>2262</v>
      </c>
      <c r="I1272" s="4">
        <v>5.5</v>
      </c>
      <c r="J1272" s="2" t="b">
        <v>1</v>
      </c>
      <c r="K1272" s="2" t="s">
        <v>4716</v>
      </c>
      <c r="L1272" s="2" t="s">
        <v>10</v>
      </c>
      <c r="M1272" s="2" t="s">
        <v>4957</v>
      </c>
      <c r="N1272" s="2" t="s">
        <v>4755</v>
      </c>
      <c r="O1272" s="2" t="s">
        <v>4719</v>
      </c>
      <c r="P1272" s="2" t="s">
        <v>4688</v>
      </c>
      <c r="Q1272" s="2"/>
    </row>
    <row r="1273" spans="1:17" x14ac:dyDescent="0.25">
      <c r="A1273" s="2" t="s">
        <v>2853</v>
      </c>
      <c r="B1273" s="2" t="s">
        <v>2854</v>
      </c>
      <c r="C1273" s="3"/>
      <c r="D1273" s="4">
        <v>0</v>
      </c>
      <c r="E1273" s="4">
        <v>0</v>
      </c>
      <c r="F1273" s="4">
        <v>0</v>
      </c>
      <c r="G1273" s="4">
        <v>13.6</v>
      </c>
      <c r="H1273" s="2" t="s">
        <v>2262</v>
      </c>
      <c r="I1273" s="4">
        <v>6.2</v>
      </c>
      <c r="J1273" s="2" t="b">
        <v>0</v>
      </c>
      <c r="K1273" s="2" t="s">
        <v>4716</v>
      </c>
      <c r="L1273" s="2" t="s">
        <v>10</v>
      </c>
      <c r="M1273" s="2" t="s">
        <v>4879</v>
      </c>
      <c r="N1273" s="2" t="s">
        <v>4755</v>
      </c>
      <c r="O1273" s="2" t="s">
        <v>4719</v>
      </c>
      <c r="P1273" s="2" t="s">
        <v>4688</v>
      </c>
      <c r="Q1273" s="2"/>
    </row>
    <row r="1274" spans="1:17" x14ac:dyDescent="0.25">
      <c r="A1274" s="2" t="s">
        <v>2851</v>
      </c>
      <c r="B1274" s="2" t="s">
        <v>2852</v>
      </c>
      <c r="C1274" s="3"/>
      <c r="D1274" s="4">
        <v>0</v>
      </c>
      <c r="E1274" s="4">
        <v>0</v>
      </c>
      <c r="F1274" s="4">
        <v>0</v>
      </c>
      <c r="G1274" s="4">
        <v>16.2</v>
      </c>
      <c r="H1274" s="2" t="s">
        <v>2262</v>
      </c>
      <c r="I1274" s="4">
        <v>7.3</v>
      </c>
      <c r="J1274" s="2" t="b">
        <v>0</v>
      </c>
      <c r="K1274" s="2" t="s">
        <v>4716</v>
      </c>
      <c r="L1274" s="2" t="s">
        <v>10</v>
      </c>
      <c r="M1274" s="2" t="s">
        <v>4879</v>
      </c>
      <c r="N1274" s="2" t="s">
        <v>4755</v>
      </c>
      <c r="O1274" s="2" t="s">
        <v>4719</v>
      </c>
      <c r="P1274" s="2" t="s">
        <v>4688</v>
      </c>
      <c r="Q1274" s="2"/>
    </row>
    <row r="1275" spans="1:17" x14ac:dyDescent="0.25">
      <c r="A1275" s="2" t="s">
        <v>2872</v>
      </c>
      <c r="B1275" s="2" t="s">
        <v>2873</v>
      </c>
      <c r="C1275" s="3"/>
      <c r="D1275" s="4">
        <v>0</v>
      </c>
      <c r="E1275" s="4">
        <v>0</v>
      </c>
      <c r="F1275" s="4">
        <v>0</v>
      </c>
      <c r="G1275" s="4">
        <v>20.65</v>
      </c>
      <c r="H1275" s="2" t="s">
        <v>2262</v>
      </c>
      <c r="I1275" s="4">
        <v>9.8000000000000007</v>
      </c>
      <c r="J1275" s="2" t="b">
        <v>0</v>
      </c>
      <c r="K1275" s="2" t="s">
        <v>4716</v>
      </c>
      <c r="L1275" s="2" t="s">
        <v>10</v>
      </c>
      <c r="M1275" s="2" t="s">
        <v>4957</v>
      </c>
      <c r="N1275" s="2" t="s">
        <v>4755</v>
      </c>
      <c r="O1275" s="2" t="s">
        <v>4719</v>
      </c>
      <c r="P1275" s="2" t="s">
        <v>4688</v>
      </c>
      <c r="Q1275" s="2"/>
    </row>
    <row r="1276" spans="1:17" x14ac:dyDescent="0.25">
      <c r="A1276" s="2" t="s">
        <v>2878</v>
      </c>
      <c r="B1276" s="2" t="s">
        <v>2879</v>
      </c>
      <c r="C1276" s="3"/>
      <c r="D1276" s="4">
        <v>0</v>
      </c>
      <c r="E1276" s="4">
        <v>0</v>
      </c>
      <c r="F1276" s="4">
        <v>0</v>
      </c>
      <c r="G1276" s="4">
        <v>42.1</v>
      </c>
      <c r="H1276" s="2" t="s">
        <v>2262</v>
      </c>
      <c r="I1276" s="4">
        <v>19.5</v>
      </c>
      <c r="J1276" s="2" t="b">
        <v>0</v>
      </c>
      <c r="K1276" s="2" t="s">
        <v>4716</v>
      </c>
      <c r="L1276" s="2" t="s">
        <v>10</v>
      </c>
      <c r="M1276" s="2" t="s">
        <v>4957</v>
      </c>
      <c r="N1276" s="2" t="s">
        <v>4755</v>
      </c>
      <c r="O1276" s="2" t="s">
        <v>4719</v>
      </c>
      <c r="P1276" s="2" t="s">
        <v>4688</v>
      </c>
      <c r="Q1276" s="2"/>
    </row>
    <row r="1277" spans="1:17" x14ac:dyDescent="0.25">
      <c r="A1277" s="2" t="s">
        <v>2880</v>
      </c>
      <c r="B1277" s="2" t="s">
        <v>2881</v>
      </c>
      <c r="C1277" s="3"/>
      <c r="D1277" s="4">
        <v>0</v>
      </c>
      <c r="E1277" s="4">
        <v>0</v>
      </c>
      <c r="F1277" s="4">
        <v>0</v>
      </c>
      <c r="G1277" s="4">
        <v>21.4</v>
      </c>
      <c r="H1277" s="2" t="s">
        <v>2262</v>
      </c>
      <c r="I1277" s="4">
        <v>9.8000000000000007</v>
      </c>
      <c r="J1277" s="2" t="b">
        <v>0</v>
      </c>
      <c r="K1277" s="2" t="s">
        <v>4716</v>
      </c>
      <c r="L1277" s="2" t="s">
        <v>10</v>
      </c>
      <c r="M1277" s="2" t="s">
        <v>4957</v>
      </c>
      <c r="N1277" s="2" t="s">
        <v>4755</v>
      </c>
      <c r="O1277" s="2" t="s">
        <v>4719</v>
      </c>
      <c r="P1277" s="2" t="s">
        <v>4688</v>
      </c>
      <c r="Q1277" s="2"/>
    </row>
    <row r="1278" spans="1:17" x14ac:dyDescent="0.25">
      <c r="A1278" s="2" t="s">
        <v>2860</v>
      </c>
      <c r="B1278" s="2" t="s">
        <v>2861</v>
      </c>
      <c r="C1278" s="3"/>
      <c r="D1278" s="4">
        <v>0</v>
      </c>
      <c r="E1278" s="4">
        <v>0</v>
      </c>
      <c r="F1278" s="4">
        <v>0</v>
      </c>
      <c r="G1278" s="4">
        <v>9.6999999999999993</v>
      </c>
      <c r="H1278" s="2" t="s">
        <v>2857</v>
      </c>
      <c r="I1278" s="4">
        <v>4</v>
      </c>
      <c r="J1278" s="2" t="b">
        <v>0</v>
      </c>
      <c r="K1278" s="2" t="s">
        <v>4716</v>
      </c>
      <c r="L1278" s="2" t="s">
        <v>10</v>
      </c>
      <c r="M1278" s="2" t="s">
        <v>4856</v>
      </c>
      <c r="N1278" s="2" t="s">
        <v>4857</v>
      </c>
      <c r="O1278" s="2" t="s">
        <v>4719</v>
      </c>
      <c r="P1278" s="2" t="s">
        <v>4688</v>
      </c>
      <c r="Q1278" s="2"/>
    </row>
    <row r="1279" spans="1:17" x14ac:dyDescent="0.25">
      <c r="A1279" s="2" t="s">
        <v>3458</v>
      </c>
      <c r="B1279" s="2" t="s">
        <v>3459</v>
      </c>
      <c r="C1279" s="3"/>
      <c r="D1279" s="4">
        <v>0</v>
      </c>
      <c r="E1279" s="4">
        <v>0</v>
      </c>
      <c r="F1279" s="4">
        <v>0</v>
      </c>
      <c r="G1279" s="4">
        <v>12.45</v>
      </c>
      <c r="H1279" s="2" t="s">
        <v>3460</v>
      </c>
      <c r="I1279" s="4">
        <v>5.75</v>
      </c>
      <c r="J1279" s="2" t="b">
        <v>0</v>
      </c>
      <c r="K1279" s="2" t="s">
        <v>4687</v>
      </c>
      <c r="L1279" s="2" t="s">
        <v>10</v>
      </c>
      <c r="M1279" s="2" t="s">
        <v>4968</v>
      </c>
      <c r="N1279" s="2" t="s">
        <v>4743</v>
      </c>
      <c r="O1279" s="2" t="s">
        <v>4689</v>
      </c>
      <c r="P1279" s="2" t="s">
        <v>4688</v>
      </c>
      <c r="Q1279" s="2"/>
    </row>
    <row r="1280" spans="1:17" x14ac:dyDescent="0.25">
      <c r="A1280" s="2" t="s">
        <v>3749</v>
      </c>
      <c r="B1280" s="2" t="s">
        <v>3750</v>
      </c>
      <c r="C1280" s="3"/>
      <c r="D1280" s="4">
        <v>0</v>
      </c>
      <c r="E1280" s="4">
        <v>0</v>
      </c>
      <c r="F1280" s="4">
        <v>0</v>
      </c>
      <c r="G1280" s="4">
        <v>14.2</v>
      </c>
      <c r="H1280" s="2" t="s">
        <v>3460</v>
      </c>
      <c r="I1280" s="4">
        <v>6.58</v>
      </c>
      <c r="J1280" s="2" t="b">
        <v>0</v>
      </c>
      <c r="K1280" s="2" t="s">
        <v>4709</v>
      </c>
      <c r="L1280" s="2" t="s">
        <v>10</v>
      </c>
      <c r="M1280" s="2" t="s">
        <v>4932</v>
      </c>
      <c r="N1280" s="2" t="s">
        <v>4743</v>
      </c>
      <c r="O1280" s="2" t="s">
        <v>4689</v>
      </c>
      <c r="P1280" s="2" t="s">
        <v>4688</v>
      </c>
      <c r="Q1280" s="2"/>
    </row>
    <row r="1281" spans="1:17" x14ac:dyDescent="0.25">
      <c r="A1281" s="2" t="s">
        <v>3747</v>
      </c>
      <c r="B1281" s="2" t="s">
        <v>3748</v>
      </c>
      <c r="C1281" s="3"/>
      <c r="D1281" s="4">
        <v>0</v>
      </c>
      <c r="E1281" s="4">
        <v>0</v>
      </c>
      <c r="F1281" s="4">
        <v>0</v>
      </c>
      <c r="G1281" s="4">
        <v>14.2</v>
      </c>
      <c r="H1281" s="2" t="s">
        <v>3460</v>
      </c>
      <c r="I1281" s="4">
        <v>6.58</v>
      </c>
      <c r="J1281" s="2" t="b">
        <v>0</v>
      </c>
      <c r="K1281" s="2" t="s">
        <v>4709</v>
      </c>
      <c r="L1281" s="2" t="s">
        <v>10</v>
      </c>
      <c r="M1281" s="2" t="s">
        <v>4932</v>
      </c>
      <c r="N1281" s="2" t="s">
        <v>4743</v>
      </c>
      <c r="O1281" s="2" t="s">
        <v>4689</v>
      </c>
      <c r="P1281" s="2" t="s">
        <v>4688</v>
      </c>
      <c r="Q1281" s="2"/>
    </row>
    <row r="1282" spans="1:17" x14ac:dyDescent="0.25">
      <c r="A1282" s="2" t="s">
        <v>3745</v>
      </c>
      <c r="B1282" s="2" t="s">
        <v>3746</v>
      </c>
      <c r="C1282" s="3"/>
      <c r="D1282" s="4">
        <v>0</v>
      </c>
      <c r="E1282" s="4">
        <v>0</v>
      </c>
      <c r="F1282" s="4">
        <v>0</v>
      </c>
      <c r="G1282" s="4">
        <v>8.65</v>
      </c>
      <c r="H1282" s="2" t="s">
        <v>3460</v>
      </c>
      <c r="I1282" s="4">
        <v>4</v>
      </c>
      <c r="J1282" s="2" t="b">
        <v>0</v>
      </c>
      <c r="K1282" s="2" t="s">
        <v>4709</v>
      </c>
      <c r="L1282" s="2" t="s">
        <v>10</v>
      </c>
      <c r="M1282" s="2" t="s">
        <v>4932</v>
      </c>
      <c r="N1282" s="2" t="s">
        <v>4743</v>
      </c>
      <c r="O1282" s="2" t="s">
        <v>4689</v>
      </c>
      <c r="P1282" s="2" t="s">
        <v>4688</v>
      </c>
      <c r="Q1282" s="2"/>
    </row>
    <row r="1283" spans="1:17" x14ac:dyDescent="0.25">
      <c r="A1283" s="2" t="s">
        <v>4677</v>
      </c>
      <c r="B1283" s="2" t="s">
        <v>4678</v>
      </c>
      <c r="C1283" s="3"/>
      <c r="D1283" s="4">
        <v>0</v>
      </c>
      <c r="E1283" s="4">
        <v>0</v>
      </c>
      <c r="F1283" s="4">
        <v>0</v>
      </c>
      <c r="G1283" s="4">
        <v>58.35</v>
      </c>
      <c r="H1283" s="2" t="s">
        <v>4083</v>
      </c>
      <c r="I1283" s="4">
        <v>30.46</v>
      </c>
      <c r="J1283" s="2" t="b">
        <v>0</v>
      </c>
      <c r="K1283" s="2" t="s">
        <v>4693</v>
      </c>
      <c r="L1283" s="2" t="s">
        <v>10</v>
      </c>
      <c r="M1283" s="2"/>
      <c r="N1283" s="2" t="s">
        <v>4698</v>
      </c>
      <c r="O1283" s="2"/>
      <c r="P1283" s="2" t="s">
        <v>4696</v>
      </c>
      <c r="Q1283" s="2"/>
    </row>
    <row r="1284" spans="1:17" x14ac:dyDescent="0.25">
      <c r="A1284" s="2" t="s">
        <v>4585</v>
      </c>
      <c r="B1284" s="2" t="s">
        <v>4586</v>
      </c>
      <c r="C1284" s="3"/>
      <c r="D1284" s="4">
        <v>0</v>
      </c>
      <c r="E1284" s="4">
        <v>0</v>
      </c>
      <c r="F1284" s="4">
        <v>0</v>
      </c>
      <c r="G1284" s="4">
        <v>76.650000000000006</v>
      </c>
      <c r="H1284" s="2" t="s">
        <v>4083</v>
      </c>
      <c r="I1284" s="4">
        <v>38.31</v>
      </c>
      <c r="J1284" s="2" t="b">
        <v>0</v>
      </c>
      <c r="K1284" s="2" t="s">
        <v>4693</v>
      </c>
      <c r="L1284" s="2" t="s">
        <v>10</v>
      </c>
      <c r="M1284" s="2"/>
      <c r="N1284" s="2" t="s">
        <v>4698</v>
      </c>
      <c r="O1284" s="2"/>
      <c r="P1284" s="2" t="s">
        <v>4696</v>
      </c>
      <c r="Q1284" s="2"/>
    </row>
    <row r="1285" spans="1:17" x14ac:dyDescent="0.25">
      <c r="A1285" s="2" t="s">
        <v>4589</v>
      </c>
      <c r="B1285" s="2" t="s">
        <v>4590</v>
      </c>
      <c r="C1285" s="3"/>
      <c r="D1285" s="4">
        <v>0</v>
      </c>
      <c r="E1285" s="4">
        <v>0</v>
      </c>
      <c r="F1285" s="4">
        <v>0</v>
      </c>
      <c r="G1285" s="4">
        <v>69.2</v>
      </c>
      <c r="H1285" s="2" t="s">
        <v>4083</v>
      </c>
      <c r="I1285" s="4">
        <v>34.6</v>
      </c>
      <c r="J1285" s="2" t="b">
        <v>0</v>
      </c>
      <c r="K1285" s="2" t="s">
        <v>4693</v>
      </c>
      <c r="L1285" s="2" t="s">
        <v>10</v>
      </c>
      <c r="M1285" s="2"/>
      <c r="N1285" s="2" t="s">
        <v>4698</v>
      </c>
      <c r="O1285" s="2"/>
      <c r="P1285" s="2" t="s">
        <v>4696</v>
      </c>
      <c r="Q1285" s="2"/>
    </row>
    <row r="1286" spans="1:17" x14ac:dyDescent="0.25">
      <c r="A1286" s="2" t="s">
        <v>4629</v>
      </c>
      <c r="B1286" s="2" t="s">
        <v>4630</v>
      </c>
      <c r="C1286" s="3"/>
      <c r="D1286" s="4">
        <v>0</v>
      </c>
      <c r="E1286" s="4">
        <v>0</v>
      </c>
      <c r="F1286" s="4">
        <v>0</v>
      </c>
      <c r="G1286" s="4">
        <v>77.95</v>
      </c>
      <c r="H1286" s="2" t="s">
        <v>4083</v>
      </c>
      <c r="I1286" s="4">
        <v>38.97</v>
      </c>
      <c r="J1286" s="2" t="b">
        <v>0</v>
      </c>
      <c r="K1286" s="2" t="s">
        <v>4693</v>
      </c>
      <c r="L1286" s="2" t="s">
        <v>10</v>
      </c>
      <c r="M1286" s="2"/>
      <c r="N1286" s="2" t="s">
        <v>4698</v>
      </c>
      <c r="O1286" s="2"/>
      <c r="P1286" s="2" t="s">
        <v>4696</v>
      </c>
      <c r="Q1286" s="2"/>
    </row>
    <row r="1287" spans="1:17" x14ac:dyDescent="0.25">
      <c r="A1287" s="2" t="s">
        <v>4649</v>
      </c>
      <c r="B1287" s="2" t="s">
        <v>4650</v>
      </c>
      <c r="C1287" s="3"/>
      <c r="D1287" s="4">
        <v>0</v>
      </c>
      <c r="E1287" s="4">
        <v>0</v>
      </c>
      <c r="F1287" s="4">
        <v>0</v>
      </c>
      <c r="G1287" s="4">
        <v>50.95</v>
      </c>
      <c r="H1287" s="2" t="s">
        <v>4083</v>
      </c>
      <c r="I1287" s="4">
        <v>25.47</v>
      </c>
      <c r="J1287" s="2" t="b">
        <v>0</v>
      </c>
      <c r="K1287" s="2" t="s">
        <v>4693</v>
      </c>
      <c r="L1287" s="2" t="s">
        <v>10</v>
      </c>
      <c r="M1287" s="2"/>
      <c r="N1287" s="2" t="s">
        <v>4698</v>
      </c>
      <c r="O1287" s="2"/>
      <c r="P1287" s="2" t="s">
        <v>4696</v>
      </c>
      <c r="Q1287" s="2"/>
    </row>
    <row r="1288" spans="1:17" x14ac:dyDescent="0.25">
      <c r="A1288" s="2" t="s">
        <v>4111</v>
      </c>
      <c r="B1288" s="2" t="s">
        <v>4112</v>
      </c>
      <c r="C1288" s="3"/>
      <c r="D1288" s="4">
        <v>0</v>
      </c>
      <c r="E1288" s="4">
        <v>0</v>
      </c>
      <c r="F1288" s="4">
        <v>0</v>
      </c>
      <c r="G1288" s="4">
        <v>76.95</v>
      </c>
      <c r="H1288" s="2" t="s">
        <v>4083</v>
      </c>
      <c r="I1288" s="4">
        <v>38.46</v>
      </c>
      <c r="J1288" s="2" t="b">
        <v>0</v>
      </c>
      <c r="K1288" s="2" t="s">
        <v>4693</v>
      </c>
      <c r="L1288" s="2" t="s">
        <v>10</v>
      </c>
      <c r="M1288" s="2"/>
      <c r="N1288" s="2" t="s">
        <v>4703</v>
      </c>
      <c r="O1288" s="2"/>
      <c r="P1288" s="2" t="s">
        <v>4696</v>
      </c>
      <c r="Q1288" s="2"/>
    </row>
    <row r="1289" spans="1:17" x14ac:dyDescent="0.25">
      <c r="A1289" s="2" t="s">
        <v>4109</v>
      </c>
      <c r="B1289" s="2" t="s">
        <v>4110</v>
      </c>
      <c r="C1289" s="3"/>
      <c r="D1289" s="4">
        <v>0</v>
      </c>
      <c r="E1289" s="4">
        <v>0</v>
      </c>
      <c r="F1289" s="4">
        <v>0</v>
      </c>
      <c r="G1289" s="4">
        <v>66.3</v>
      </c>
      <c r="H1289" s="2" t="s">
        <v>4083</v>
      </c>
      <c r="I1289" s="4">
        <v>33.15</v>
      </c>
      <c r="J1289" s="2" t="b">
        <v>0</v>
      </c>
      <c r="K1289" s="2" t="s">
        <v>4693</v>
      </c>
      <c r="L1289" s="2" t="s">
        <v>10</v>
      </c>
      <c r="M1289" s="2"/>
      <c r="N1289" s="2" t="s">
        <v>4703</v>
      </c>
      <c r="O1289" s="2"/>
      <c r="P1289" s="2" t="s">
        <v>4696</v>
      </c>
      <c r="Q1289" s="2"/>
    </row>
    <row r="1290" spans="1:17" x14ac:dyDescent="0.25">
      <c r="A1290" s="2" t="s">
        <v>4099</v>
      </c>
      <c r="B1290" s="2" t="s">
        <v>4100</v>
      </c>
      <c r="C1290" s="3"/>
      <c r="D1290" s="4">
        <v>0</v>
      </c>
      <c r="E1290" s="4">
        <v>0</v>
      </c>
      <c r="F1290" s="4">
        <v>0</v>
      </c>
      <c r="G1290" s="4">
        <v>52.15</v>
      </c>
      <c r="H1290" s="2" t="s">
        <v>4083</v>
      </c>
      <c r="I1290" s="4">
        <v>26.07</v>
      </c>
      <c r="J1290" s="2" t="b">
        <v>0</v>
      </c>
      <c r="K1290" s="2" t="s">
        <v>4693</v>
      </c>
      <c r="L1290" s="2" t="s">
        <v>10</v>
      </c>
      <c r="M1290" s="2"/>
      <c r="N1290" s="2" t="s">
        <v>4703</v>
      </c>
      <c r="O1290" s="2"/>
      <c r="P1290" s="2" t="s">
        <v>4696</v>
      </c>
      <c r="Q1290" s="2"/>
    </row>
    <row r="1291" spans="1:17" x14ac:dyDescent="0.25">
      <c r="A1291" s="2" t="s">
        <v>4103</v>
      </c>
      <c r="B1291" s="2" t="s">
        <v>4104</v>
      </c>
      <c r="C1291" s="3"/>
      <c r="D1291" s="4">
        <v>0</v>
      </c>
      <c r="E1291" s="4">
        <v>0</v>
      </c>
      <c r="F1291" s="4">
        <v>0</v>
      </c>
      <c r="G1291" s="4">
        <v>59.9</v>
      </c>
      <c r="H1291" s="2" t="s">
        <v>42</v>
      </c>
      <c r="I1291" s="4">
        <v>25.04</v>
      </c>
      <c r="J1291" s="2" t="b">
        <v>0</v>
      </c>
      <c r="K1291" s="2" t="s">
        <v>4693</v>
      </c>
      <c r="L1291" s="2" t="s">
        <v>10</v>
      </c>
      <c r="M1291" s="2"/>
      <c r="N1291" s="2" t="s">
        <v>4703</v>
      </c>
      <c r="O1291" s="2"/>
      <c r="P1291" s="2" t="s">
        <v>4696</v>
      </c>
      <c r="Q1291" s="2"/>
    </row>
    <row r="1292" spans="1:17" ht="342" x14ac:dyDescent="0.25">
      <c r="A1292" s="2" t="s">
        <v>860</v>
      </c>
      <c r="B1292" s="2" t="s">
        <v>861</v>
      </c>
      <c r="C1292" s="3" t="s">
        <v>4969</v>
      </c>
      <c r="D1292" s="4">
        <v>0</v>
      </c>
      <c r="E1292" s="4">
        <v>25</v>
      </c>
      <c r="F1292" s="4">
        <v>25</v>
      </c>
      <c r="G1292" s="4">
        <v>37</v>
      </c>
      <c r="H1292" s="2" t="s">
        <v>2228</v>
      </c>
      <c r="I1292" s="4">
        <v>18.5</v>
      </c>
      <c r="J1292" s="2" t="b">
        <v>1</v>
      </c>
      <c r="K1292" s="2" t="s">
        <v>4805</v>
      </c>
      <c r="L1292" s="2" t="s">
        <v>10</v>
      </c>
      <c r="M1292" s="2" t="s">
        <v>4806</v>
      </c>
      <c r="N1292" s="2" t="s">
        <v>4806</v>
      </c>
      <c r="O1292" s="2"/>
      <c r="P1292" s="2" t="s">
        <v>4688</v>
      </c>
      <c r="Q1292" s="2" t="s">
        <v>5787</v>
      </c>
    </row>
    <row r="1293" spans="1:17" ht="256.5" x14ac:dyDescent="0.25">
      <c r="A1293" s="2" t="s">
        <v>644</v>
      </c>
      <c r="B1293" s="2" t="s">
        <v>645</v>
      </c>
      <c r="C1293" s="3" t="s">
        <v>4970</v>
      </c>
      <c r="D1293" s="4">
        <v>0</v>
      </c>
      <c r="E1293" s="4">
        <v>23</v>
      </c>
      <c r="F1293" s="4">
        <v>23</v>
      </c>
      <c r="G1293" s="4">
        <v>9.85</v>
      </c>
      <c r="H1293" s="2" t="s">
        <v>2263</v>
      </c>
      <c r="I1293" s="4">
        <v>4.55</v>
      </c>
      <c r="J1293" s="2" t="b">
        <v>1</v>
      </c>
      <c r="K1293" s="2" t="s">
        <v>4716</v>
      </c>
      <c r="L1293" s="2" t="s">
        <v>10</v>
      </c>
      <c r="M1293" s="2" t="s">
        <v>4740</v>
      </c>
      <c r="N1293" s="2" t="s">
        <v>4741</v>
      </c>
      <c r="O1293" s="2" t="s">
        <v>4719</v>
      </c>
      <c r="P1293" s="2" t="s">
        <v>4688</v>
      </c>
      <c r="Q1293" s="2" t="s">
        <v>5695</v>
      </c>
    </row>
    <row r="1294" spans="1:17" ht="242.25" x14ac:dyDescent="0.25">
      <c r="A1294" s="2" t="s">
        <v>654</v>
      </c>
      <c r="B1294" s="2" t="s">
        <v>655</v>
      </c>
      <c r="C1294" s="3" t="s">
        <v>4971</v>
      </c>
      <c r="D1294" s="4">
        <v>0</v>
      </c>
      <c r="E1294" s="4">
        <v>27</v>
      </c>
      <c r="F1294" s="4">
        <v>27</v>
      </c>
      <c r="G1294" s="4">
        <v>17.600000000000001</v>
      </c>
      <c r="H1294" s="2" t="s">
        <v>2263</v>
      </c>
      <c r="I1294" s="4">
        <v>8.15</v>
      </c>
      <c r="J1294" s="2" t="b">
        <v>1</v>
      </c>
      <c r="K1294" s="2" t="s">
        <v>4709</v>
      </c>
      <c r="L1294" s="2" t="s">
        <v>10</v>
      </c>
      <c r="M1294" s="2" t="s">
        <v>4740</v>
      </c>
      <c r="N1294" s="2" t="s">
        <v>4741</v>
      </c>
      <c r="O1294" s="2" t="s">
        <v>4689</v>
      </c>
      <c r="P1294" s="2" t="s">
        <v>4688</v>
      </c>
      <c r="Q1294" s="2" t="s">
        <v>5696</v>
      </c>
    </row>
    <row r="1295" spans="1:17" x14ac:dyDescent="0.25">
      <c r="A1295" s="2" t="s">
        <v>2941</v>
      </c>
      <c r="B1295" s="2" t="s">
        <v>2942</v>
      </c>
      <c r="C1295" s="3"/>
      <c r="D1295" s="4">
        <v>0</v>
      </c>
      <c r="E1295" s="4">
        <v>0</v>
      </c>
      <c r="F1295" s="4">
        <v>0</v>
      </c>
      <c r="G1295" s="4">
        <v>15.55</v>
      </c>
      <c r="H1295" s="2" t="s">
        <v>2263</v>
      </c>
      <c r="I1295" s="4">
        <v>7.2</v>
      </c>
      <c r="J1295" s="2" t="b">
        <v>0</v>
      </c>
      <c r="K1295" s="2" t="s">
        <v>4716</v>
      </c>
      <c r="L1295" s="2" t="s">
        <v>10</v>
      </c>
      <c r="M1295" s="2" t="s">
        <v>4740</v>
      </c>
      <c r="N1295" s="2" t="s">
        <v>4741</v>
      </c>
      <c r="O1295" s="2" t="s">
        <v>4719</v>
      </c>
      <c r="P1295" s="2" t="s">
        <v>4688</v>
      </c>
      <c r="Q1295" s="2"/>
    </row>
    <row r="1296" spans="1:17" x14ac:dyDescent="0.25">
      <c r="A1296" s="2" t="s">
        <v>624</v>
      </c>
      <c r="B1296" s="2" t="s">
        <v>625</v>
      </c>
      <c r="C1296" s="3"/>
      <c r="D1296" s="4">
        <v>0</v>
      </c>
      <c r="E1296" s="4">
        <v>0</v>
      </c>
      <c r="F1296" s="4">
        <v>0</v>
      </c>
      <c r="G1296" s="4">
        <v>35</v>
      </c>
      <c r="H1296" s="2" t="s">
        <v>2263</v>
      </c>
      <c r="I1296" s="4">
        <v>16.2</v>
      </c>
      <c r="J1296" s="2" t="b">
        <v>1</v>
      </c>
      <c r="K1296" s="2" t="s">
        <v>4716</v>
      </c>
      <c r="L1296" s="2" t="s">
        <v>10</v>
      </c>
      <c r="M1296" s="2" t="s">
        <v>4740</v>
      </c>
      <c r="N1296" s="2" t="s">
        <v>4741</v>
      </c>
      <c r="O1296" s="2" t="s">
        <v>4719</v>
      </c>
      <c r="P1296" s="2" t="s">
        <v>2303</v>
      </c>
      <c r="Q1296" s="2"/>
    </row>
    <row r="1297" spans="1:17" ht="242.25" x14ac:dyDescent="0.25">
      <c r="A1297" s="2" t="s">
        <v>662</v>
      </c>
      <c r="B1297" s="2" t="s">
        <v>663</v>
      </c>
      <c r="C1297" s="3" t="s">
        <v>4972</v>
      </c>
      <c r="D1297" s="4">
        <v>0</v>
      </c>
      <c r="E1297" s="4">
        <v>0</v>
      </c>
      <c r="F1297" s="4">
        <v>0</v>
      </c>
      <c r="G1297" s="4">
        <v>25.7</v>
      </c>
      <c r="H1297" s="2" t="s">
        <v>2263</v>
      </c>
      <c r="I1297" s="4">
        <v>10.5</v>
      </c>
      <c r="J1297" s="2" t="b">
        <v>1</v>
      </c>
      <c r="K1297" s="2" t="s">
        <v>4716</v>
      </c>
      <c r="L1297" s="2" t="s">
        <v>10</v>
      </c>
      <c r="M1297" s="2" t="s">
        <v>4740</v>
      </c>
      <c r="N1297" s="2" t="s">
        <v>4741</v>
      </c>
      <c r="O1297" s="2" t="s">
        <v>4719</v>
      </c>
      <c r="P1297" s="2" t="s">
        <v>4688</v>
      </c>
      <c r="Q1297" s="2" t="s">
        <v>6487</v>
      </c>
    </row>
    <row r="1298" spans="1:17" ht="285" x14ac:dyDescent="0.25">
      <c r="A1298" s="2" t="s">
        <v>1198</v>
      </c>
      <c r="B1298" s="2" t="s">
        <v>1199</v>
      </c>
      <c r="C1298" s="3" t="s">
        <v>5318</v>
      </c>
      <c r="D1298" s="4">
        <v>0</v>
      </c>
      <c r="E1298" s="4">
        <v>2</v>
      </c>
      <c r="F1298" s="4">
        <v>2</v>
      </c>
      <c r="G1298" s="4">
        <v>22.95</v>
      </c>
      <c r="H1298" s="2" t="s">
        <v>175</v>
      </c>
      <c r="I1298" s="4">
        <v>10.55</v>
      </c>
      <c r="J1298" s="2" t="b">
        <v>1</v>
      </c>
      <c r="K1298" s="2" t="s">
        <v>4716</v>
      </c>
      <c r="L1298" s="2" t="s">
        <v>10</v>
      </c>
      <c r="M1298" s="2" t="s">
        <v>4847</v>
      </c>
      <c r="N1298" s="2" t="s">
        <v>4745</v>
      </c>
      <c r="O1298" s="2" t="s">
        <v>4719</v>
      </c>
      <c r="P1298" s="2" t="s">
        <v>4688</v>
      </c>
      <c r="Q1298" s="2" t="s">
        <v>5727</v>
      </c>
    </row>
    <row r="1299" spans="1:17" x14ac:dyDescent="0.25">
      <c r="A1299" s="2" t="s">
        <v>3120</v>
      </c>
      <c r="B1299" s="2" t="s">
        <v>3121</v>
      </c>
      <c r="C1299" s="3"/>
      <c r="D1299" s="4">
        <v>0</v>
      </c>
      <c r="E1299" s="4">
        <v>0</v>
      </c>
      <c r="F1299" s="4">
        <v>0</v>
      </c>
      <c r="G1299" s="4">
        <v>39.950000000000003</v>
      </c>
      <c r="H1299" s="2" t="s">
        <v>3077</v>
      </c>
      <c r="I1299" s="4">
        <v>18.5</v>
      </c>
      <c r="J1299" s="2" t="b">
        <v>0</v>
      </c>
      <c r="K1299" s="2" t="s">
        <v>4716</v>
      </c>
      <c r="L1299" s="2" t="s">
        <v>10</v>
      </c>
      <c r="M1299" s="2" t="s">
        <v>4841</v>
      </c>
      <c r="N1299" s="2" t="s">
        <v>4745</v>
      </c>
      <c r="O1299" s="2" t="s">
        <v>4719</v>
      </c>
      <c r="P1299" s="2" t="s">
        <v>4688</v>
      </c>
      <c r="Q1299" s="2"/>
    </row>
    <row r="1300" spans="1:17" x14ac:dyDescent="0.25">
      <c r="A1300" s="2" t="s">
        <v>3534</v>
      </c>
      <c r="B1300" s="2" t="s">
        <v>3535</v>
      </c>
      <c r="C1300" s="3"/>
      <c r="D1300" s="4">
        <v>0</v>
      </c>
      <c r="E1300" s="4">
        <v>0</v>
      </c>
      <c r="F1300" s="4">
        <v>0</v>
      </c>
      <c r="G1300" s="4">
        <v>38.65</v>
      </c>
      <c r="H1300" s="2" t="s">
        <v>2247</v>
      </c>
      <c r="I1300" s="4">
        <v>17.899999999999999</v>
      </c>
      <c r="J1300" s="2" t="b">
        <v>0</v>
      </c>
      <c r="K1300" s="2" t="s">
        <v>4716</v>
      </c>
      <c r="L1300" s="2" t="s">
        <v>10</v>
      </c>
      <c r="M1300" s="2" t="s">
        <v>4898</v>
      </c>
      <c r="N1300" s="2" t="s">
        <v>4741</v>
      </c>
      <c r="O1300" s="2" t="s">
        <v>4719</v>
      </c>
      <c r="P1300" s="2" t="s">
        <v>2303</v>
      </c>
      <c r="Q1300" s="2"/>
    </row>
    <row r="1301" spans="1:17" x14ac:dyDescent="0.25">
      <c r="A1301" s="2" t="s">
        <v>2834</v>
      </c>
      <c r="B1301" s="2" t="s">
        <v>2835</v>
      </c>
      <c r="C1301" s="3"/>
      <c r="D1301" s="4">
        <v>0</v>
      </c>
      <c r="E1301" s="4">
        <v>0</v>
      </c>
      <c r="F1301" s="4">
        <v>0</v>
      </c>
      <c r="G1301" s="4">
        <v>18.899999999999999</v>
      </c>
      <c r="H1301" s="2" t="s">
        <v>2267</v>
      </c>
      <c r="I1301" s="4">
        <v>8.75</v>
      </c>
      <c r="J1301" s="2" t="b">
        <v>0</v>
      </c>
      <c r="K1301" s="2" t="s">
        <v>4716</v>
      </c>
      <c r="L1301" s="2" t="s">
        <v>10</v>
      </c>
      <c r="M1301" s="2" t="s">
        <v>4973</v>
      </c>
      <c r="N1301" s="2" t="s">
        <v>4822</v>
      </c>
      <c r="O1301" s="2" t="s">
        <v>4719</v>
      </c>
      <c r="P1301" s="2" t="s">
        <v>4688</v>
      </c>
      <c r="Q1301" s="2"/>
    </row>
    <row r="1302" spans="1:17" x14ac:dyDescent="0.25">
      <c r="A1302" s="2" t="s">
        <v>500</v>
      </c>
      <c r="B1302" s="2" t="s">
        <v>501</v>
      </c>
      <c r="C1302" s="3"/>
      <c r="D1302" s="4">
        <v>0</v>
      </c>
      <c r="E1302" s="4">
        <v>13</v>
      </c>
      <c r="F1302" s="4">
        <v>13</v>
      </c>
      <c r="G1302" s="4">
        <v>21.95</v>
      </c>
      <c r="H1302" s="2" t="s">
        <v>2267</v>
      </c>
      <c r="I1302" s="4">
        <v>10.15</v>
      </c>
      <c r="J1302" s="2" t="b">
        <v>1</v>
      </c>
      <c r="K1302" s="2" t="s">
        <v>4709</v>
      </c>
      <c r="L1302" s="2" t="s">
        <v>10</v>
      </c>
      <c r="M1302" s="2" t="s">
        <v>4973</v>
      </c>
      <c r="N1302" s="2" t="s">
        <v>4822</v>
      </c>
      <c r="O1302" s="2" t="s">
        <v>4689</v>
      </c>
      <c r="P1302" s="2" t="s">
        <v>4688</v>
      </c>
      <c r="Q1302" s="2"/>
    </row>
    <row r="1303" spans="1:17" x14ac:dyDescent="0.25">
      <c r="A1303" s="2" t="s">
        <v>2836</v>
      </c>
      <c r="B1303" s="2" t="s">
        <v>2837</v>
      </c>
      <c r="C1303" s="3"/>
      <c r="D1303" s="4">
        <v>0</v>
      </c>
      <c r="E1303" s="4">
        <v>0</v>
      </c>
      <c r="F1303" s="4">
        <v>0</v>
      </c>
      <c r="G1303" s="4">
        <v>14.6</v>
      </c>
      <c r="H1303" s="2" t="s">
        <v>2267</v>
      </c>
      <c r="I1303" s="4">
        <v>6.75</v>
      </c>
      <c r="J1303" s="2" t="b">
        <v>0</v>
      </c>
      <c r="K1303" s="2" t="s">
        <v>4716</v>
      </c>
      <c r="L1303" s="2" t="s">
        <v>10</v>
      </c>
      <c r="M1303" s="2" t="s">
        <v>4973</v>
      </c>
      <c r="N1303" s="2" t="s">
        <v>4822</v>
      </c>
      <c r="O1303" s="2" t="s">
        <v>4719</v>
      </c>
      <c r="P1303" s="2" t="s">
        <v>4688</v>
      </c>
      <c r="Q1303" s="2"/>
    </row>
    <row r="1304" spans="1:17" x14ac:dyDescent="0.25">
      <c r="A1304" s="2" t="s">
        <v>2838</v>
      </c>
      <c r="B1304" s="2" t="s">
        <v>2839</v>
      </c>
      <c r="C1304" s="3"/>
      <c r="D1304" s="4">
        <v>0</v>
      </c>
      <c r="E1304" s="4">
        <v>0</v>
      </c>
      <c r="F1304" s="4">
        <v>0</v>
      </c>
      <c r="G1304" s="4">
        <v>7.7</v>
      </c>
      <c r="H1304" s="2" t="s">
        <v>2267</v>
      </c>
      <c r="I1304" s="4">
        <v>3.55</v>
      </c>
      <c r="J1304" s="2" t="b">
        <v>0</v>
      </c>
      <c r="K1304" s="2" t="s">
        <v>4709</v>
      </c>
      <c r="L1304" s="2" t="s">
        <v>10</v>
      </c>
      <c r="M1304" s="2" t="s">
        <v>4973</v>
      </c>
      <c r="N1304" s="2" t="s">
        <v>4822</v>
      </c>
      <c r="O1304" s="2" t="s">
        <v>4689</v>
      </c>
      <c r="P1304" s="2" t="s">
        <v>4688</v>
      </c>
      <c r="Q1304" s="2"/>
    </row>
    <row r="1305" spans="1:17" x14ac:dyDescent="0.25">
      <c r="A1305" s="2" t="s">
        <v>2840</v>
      </c>
      <c r="B1305" s="2" t="s">
        <v>2841</v>
      </c>
      <c r="C1305" s="3"/>
      <c r="D1305" s="4">
        <v>0</v>
      </c>
      <c r="E1305" s="4">
        <v>0</v>
      </c>
      <c r="F1305" s="4">
        <v>0</v>
      </c>
      <c r="G1305" s="4">
        <v>7.7</v>
      </c>
      <c r="H1305" s="2" t="s">
        <v>2267</v>
      </c>
      <c r="I1305" s="4">
        <v>3.55</v>
      </c>
      <c r="J1305" s="2" t="b">
        <v>0</v>
      </c>
      <c r="K1305" s="2" t="s">
        <v>4716</v>
      </c>
      <c r="L1305" s="2" t="s">
        <v>10</v>
      </c>
      <c r="M1305" s="2" t="s">
        <v>4973</v>
      </c>
      <c r="N1305" s="2" t="s">
        <v>4822</v>
      </c>
      <c r="O1305" s="2" t="s">
        <v>4719</v>
      </c>
      <c r="P1305" s="2" t="s">
        <v>4688</v>
      </c>
      <c r="Q1305" s="2"/>
    </row>
    <row r="1306" spans="1:17" ht="213.75" x14ac:dyDescent="0.25">
      <c r="A1306" s="2" t="s">
        <v>52</v>
      </c>
      <c r="B1306" s="2" t="s">
        <v>53</v>
      </c>
      <c r="C1306" s="3" t="s">
        <v>2379</v>
      </c>
      <c r="D1306" s="4">
        <v>0</v>
      </c>
      <c r="E1306" s="4">
        <v>6</v>
      </c>
      <c r="F1306" s="4">
        <v>6</v>
      </c>
      <c r="G1306" s="4">
        <v>63.7</v>
      </c>
      <c r="H1306" s="2" t="s">
        <v>2230</v>
      </c>
      <c r="I1306" s="4">
        <v>29.5</v>
      </c>
      <c r="J1306" s="2" t="b">
        <v>1</v>
      </c>
      <c r="K1306" s="2" t="s">
        <v>4716</v>
      </c>
      <c r="L1306" s="2" t="s">
        <v>10</v>
      </c>
      <c r="M1306" s="2" t="s">
        <v>4828</v>
      </c>
      <c r="N1306" s="2" t="s">
        <v>4741</v>
      </c>
      <c r="O1306" s="2" t="s">
        <v>4719</v>
      </c>
      <c r="P1306" s="2" t="s">
        <v>2303</v>
      </c>
      <c r="Q1306" s="2" t="s">
        <v>5680</v>
      </c>
    </row>
    <row r="1307" spans="1:17" ht="285" x14ac:dyDescent="0.25">
      <c r="A1307" s="2" t="s">
        <v>1196</v>
      </c>
      <c r="B1307" s="2" t="s">
        <v>1197</v>
      </c>
      <c r="C1307" s="3" t="s">
        <v>5317</v>
      </c>
      <c r="D1307" s="4">
        <v>0</v>
      </c>
      <c r="E1307" s="4">
        <v>0</v>
      </c>
      <c r="F1307" s="4">
        <v>0</v>
      </c>
      <c r="G1307" s="4">
        <v>58.7</v>
      </c>
      <c r="H1307" s="2" t="s">
        <v>175</v>
      </c>
      <c r="I1307" s="4">
        <v>26.8</v>
      </c>
      <c r="J1307" s="2" t="b">
        <v>1</v>
      </c>
      <c r="K1307" s="2" t="s">
        <v>4716</v>
      </c>
      <c r="L1307" s="2" t="s">
        <v>10</v>
      </c>
      <c r="M1307" s="2" t="s">
        <v>4847</v>
      </c>
      <c r="N1307" s="2" t="s">
        <v>4745</v>
      </c>
      <c r="O1307" s="2" t="s">
        <v>4719</v>
      </c>
      <c r="P1307" s="2" t="s">
        <v>2303</v>
      </c>
      <c r="Q1307" s="2" t="s">
        <v>5727</v>
      </c>
    </row>
    <row r="1308" spans="1:17" x14ac:dyDescent="0.25">
      <c r="A1308" s="2" t="s">
        <v>4617</v>
      </c>
      <c r="B1308" s="2" t="s">
        <v>4618</v>
      </c>
      <c r="C1308" s="3"/>
      <c r="D1308" s="4">
        <v>0</v>
      </c>
      <c r="E1308" s="4">
        <v>0</v>
      </c>
      <c r="F1308" s="4">
        <v>0</v>
      </c>
      <c r="G1308" s="4">
        <v>44.5</v>
      </c>
      <c r="H1308" s="2" t="s">
        <v>42</v>
      </c>
      <c r="I1308" s="4">
        <v>22.195</v>
      </c>
      <c r="J1308" s="2" t="b">
        <v>0</v>
      </c>
      <c r="K1308" s="2" t="s">
        <v>4693</v>
      </c>
      <c r="L1308" s="2" t="s">
        <v>10</v>
      </c>
      <c r="M1308" s="2"/>
      <c r="N1308" s="2" t="s">
        <v>4698</v>
      </c>
      <c r="O1308" s="2"/>
      <c r="P1308" s="2" t="s">
        <v>4696</v>
      </c>
      <c r="Q1308" s="2"/>
    </row>
    <row r="1309" spans="1:17" x14ac:dyDescent="0.25">
      <c r="A1309" s="2" t="s">
        <v>3006</v>
      </c>
      <c r="B1309" s="2" t="s">
        <v>3007</v>
      </c>
      <c r="C1309" s="3"/>
      <c r="D1309" s="4">
        <v>0</v>
      </c>
      <c r="E1309" s="4">
        <v>0</v>
      </c>
      <c r="F1309" s="4">
        <v>0</v>
      </c>
      <c r="G1309" s="4">
        <v>11.8</v>
      </c>
      <c r="H1309" s="2" t="s">
        <v>2509</v>
      </c>
      <c r="I1309" s="4">
        <v>5.45</v>
      </c>
      <c r="J1309" s="2" t="b">
        <v>0</v>
      </c>
      <c r="K1309" s="2" t="s">
        <v>4709</v>
      </c>
      <c r="L1309" s="2" t="s">
        <v>10</v>
      </c>
      <c r="M1309" s="2" t="s">
        <v>4740</v>
      </c>
      <c r="N1309" s="2" t="s">
        <v>4741</v>
      </c>
      <c r="O1309" s="2" t="s">
        <v>4689</v>
      </c>
      <c r="P1309" s="2" t="s">
        <v>4688</v>
      </c>
      <c r="Q1309" s="2"/>
    </row>
    <row r="1310" spans="1:17" x14ac:dyDescent="0.25">
      <c r="A1310" s="2" t="s">
        <v>2939</v>
      </c>
      <c r="B1310" s="2" t="s">
        <v>2940</v>
      </c>
      <c r="C1310" s="3"/>
      <c r="D1310" s="4">
        <v>0</v>
      </c>
      <c r="E1310" s="4">
        <v>0</v>
      </c>
      <c r="F1310" s="4">
        <v>0</v>
      </c>
      <c r="G1310" s="4">
        <v>11.8</v>
      </c>
      <c r="H1310" s="2" t="s">
        <v>2509</v>
      </c>
      <c r="I1310" s="4">
        <v>5.45</v>
      </c>
      <c r="J1310" s="2" t="b">
        <v>0</v>
      </c>
      <c r="K1310" s="2" t="s">
        <v>4716</v>
      </c>
      <c r="L1310" s="2" t="s">
        <v>10</v>
      </c>
      <c r="M1310" s="2" t="s">
        <v>4740</v>
      </c>
      <c r="N1310" s="2" t="s">
        <v>4741</v>
      </c>
      <c r="O1310" s="2" t="s">
        <v>4719</v>
      </c>
      <c r="P1310" s="2" t="s">
        <v>4688</v>
      </c>
      <c r="Q1310" s="2"/>
    </row>
    <row r="1311" spans="1:17" x14ac:dyDescent="0.25">
      <c r="A1311" s="2" t="s">
        <v>4556</v>
      </c>
      <c r="B1311" s="2" t="s">
        <v>4557</v>
      </c>
      <c r="C1311" s="3"/>
      <c r="D1311" s="4">
        <v>0</v>
      </c>
      <c r="E1311" s="4">
        <v>0</v>
      </c>
      <c r="F1311" s="4">
        <v>0</v>
      </c>
      <c r="G1311" s="4">
        <v>69</v>
      </c>
      <c r="H1311" s="2" t="s">
        <v>42</v>
      </c>
      <c r="I1311" s="4">
        <v>1.5652999999999999</v>
      </c>
      <c r="J1311" s="2" t="b">
        <v>0</v>
      </c>
      <c r="K1311" s="2" t="s">
        <v>4693</v>
      </c>
      <c r="L1311" s="2" t="s">
        <v>10</v>
      </c>
      <c r="M1311" s="2"/>
      <c r="N1311" s="2" t="s">
        <v>4698</v>
      </c>
      <c r="O1311" s="2"/>
      <c r="P1311" s="2"/>
      <c r="Q1311" s="2"/>
    </row>
    <row r="1312" spans="1:17" x14ac:dyDescent="0.25">
      <c r="A1312" s="2" t="s">
        <v>3180</v>
      </c>
      <c r="B1312" s="2" t="s">
        <v>3181</v>
      </c>
      <c r="C1312" s="3"/>
      <c r="D1312" s="4">
        <v>0</v>
      </c>
      <c r="E1312" s="4">
        <v>0</v>
      </c>
      <c r="F1312" s="4">
        <v>0</v>
      </c>
      <c r="G1312" s="4">
        <v>62.95</v>
      </c>
      <c r="H1312" s="2" t="s">
        <v>3156</v>
      </c>
      <c r="I1312" s="4">
        <v>29.16</v>
      </c>
      <c r="J1312" s="2" t="b">
        <v>0</v>
      </c>
      <c r="K1312" s="2" t="s">
        <v>4805</v>
      </c>
      <c r="L1312" s="2" t="s">
        <v>10</v>
      </c>
      <c r="M1312" s="2" t="s">
        <v>4806</v>
      </c>
      <c r="N1312" s="2" t="s">
        <v>4806</v>
      </c>
      <c r="O1312" s="2"/>
      <c r="P1312" s="2" t="s">
        <v>4688</v>
      </c>
      <c r="Q1312" s="2"/>
    </row>
    <row r="1313" spans="1:17" x14ac:dyDescent="0.25">
      <c r="A1313" s="2" t="s">
        <v>3184</v>
      </c>
      <c r="B1313" s="2" t="s">
        <v>3185</v>
      </c>
      <c r="C1313" s="3"/>
      <c r="D1313" s="4">
        <v>0</v>
      </c>
      <c r="E1313" s="4">
        <v>0</v>
      </c>
      <c r="F1313" s="4">
        <v>0</v>
      </c>
      <c r="G1313" s="4">
        <v>75.2</v>
      </c>
      <c r="H1313" s="2" t="s">
        <v>3156</v>
      </c>
      <c r="I1313" s="4">
        <v>34.83</v>
      </c>
      <c r="J1313" s="2" t="b">
        <v>0</v>
      </c>
      <c r="K1313" s="2" t="s">
        <v>4805</v>
      </c>
      <c r="L1313" s="2" t="s">
        <v>10</v>
      </c>
      <c r="M1313" s="2" t="s">
        <v>4806</v>
      </c>
      <c r="N1313" s="2" t="s">
        <v>4806</v>
      </c>
      <c r="O1313" s="2"/>
      <c r="P1313" s="2" t="s">
        <v>4688</v>
      </c>
      <c r="Q1313" s="2"/>
    </row>
    <row r="1314" spans="1:17" x14ac:dyDescent="0.25">
      <c r="A1314" s="2" t="s">
        <v>3154</v>
      </c>
      <c r="B1314" s="2" t="s">
        <v>3155</v>
      </c>
      <c r="C1314" s="3"/>
      <c r="D1314" s="4">
        <v>0</v>
      </c>
      <c r="E1314" s="4">
        <v>0</v>
      </c>
      <c r="F1314" s="4">
        <v>0</v>
      </c>
      <c r="G1314" s="4">
        <v>94.45</v>
      </c>
      <c r="H1314" s="2" t="s">
        <v>3156</v>
      </c>
      <c r="I1314" s="4">
        <v>43.74</v>
      </c>
      <c r="J1314" s="2" t="b">
        <v>0</v>
      </c>
      <c r="K1314" s="2" t="s">
        <v>4805</v>
      </c>
      <c r="L1314" s="2" t="s">
        <v>10</v>
      </c>
      <c r="M1314" s="2" t="s">
        <v>4806</v>
      </c>
      <c r="N1314" s="2" t="s">
        <v>4806</v>
      </c>
      <c r="O1314" s="2"/>
      <c r="P1314" s="2" t="s">
        <v>2303</v>
      </c>
      <c r="Q1314" s="2"/>
    </row>
    <row r="1315" spans="1:17" x14ac:dyDescent="0.25">
      <c r="A1315" s="2" t="s">
        <v>1608</v>
      </c>
      <c r="B1315" s="2" t="s">
        <v>1609</v>
      </c>
      <c r="C1315" s="3"/>
      <c r="D1315" s="4">
        <v>0</v>
      </c>
      <c r="E1315" s="4">
        <v>0</v>
      </c>
      <c r="F1315" s="4">
        <v>0</v>
      </c>
      <c r="G1315" s="4">
        <v>39.5</v>
      </c>
      <c r="H1315" s="2" t="s">
        <v>2256</v>
      </c>
      <c r="I1315" s="4">
        <v>18.25</v>
      </c>
      <c r="J1315" s="2" t="b">
        <v>1</v>
      </c>
      <c r="K1315" s="2" t="s">
        <v>4709</v>
      </c>
      <c r="L1315" s="2" t="s">
        <v>10</v>
      </c>
      <c r="M1315" s="2" t="s">
        <v>4948</v>
      </c>
      <c r="N1315" s="2" t="s">
        <v>4844</v>
      </c>
      <c r="O1315" s="2" t="s">
        <v>4689</v>
      </c>
      <c r="P1315" s="2" t="s">
        <v>4688</v>
      </c>
      <c r="Q1315" s="2"/>
    </row>
    <row r="1316" spans="1:17" x14ac:dyDescent="0.25">
      <c r="A1316" s="2" t="s">
        <v>1590</v>
      </c>
      <c r="B1316" s="2" t="s">
        <v>1591</v>
      </c>
      <c r="C1316" s="3"/>
      <c r="D1316" s="4">
        <v>0</v>
      </c>
      <c r="E1316" s="4">
        <v>0</v>
      </c>
      <c r="F1316" s="4">
        <v>0</v>
      </c>
      <c r="G1316" s="4">
        <v>25.5</v>
      </c>
      <c r="H1316" s="2" t="s">
        <v>2268</v>
      </c>
      <c r="I1316" s="4">
        <v>11.8</v>
      </c>
      <c r="J1316" s="2" t="b">
        <v>1</v>
      </c>
      <c r="K1316" s="2" t="s">
        <v>4709</v>
      </c>
      <c r="L1316" s="2" t="s">
        <v>10</v>
      </c>
      <c r="M1316" s="2" t="s">
        <v>4887</v>
      </c>
      <c r="N1316" s="2" t="s">
        <v>4741</v>
      </c>
      <c r="O1316" s="2" t="s">
        <v>4689</v>
      </c>
      <c r="P1316" s="2" t="s">
        <v>4688</v>
      </c>
      <c r="Q1316" s="2"/>
    </row>
    <row r="1317" spans="1:17" x14ac:dyDescent="0.25">
      <c r="A1317" s="2" t="s">
        <v>1592</v>
      </c>
      <c r="B1317" s="2" t="s">
        <v>1593</v>
      </c>
      <c r="C1317" s="3"/>
      <c r="D1317" s="4">
        <v>0</v>
      </c>
      <c r="E1317" s="4">
        <v>0</v>
      </c>
      <c r="F1317" s="4">
        <v>0</v>
      </c>
      <c r="G1317" s="4">
        <v>31.95</v>
      </c>
      <c r="H1317" s="2" t="s">
        <v>2268</v>
      </c>
      <c r="I1317" s="4">
        <v>14.8</v>
      </c>
      <c r="J1317" s="2" t="b">
        <v>1</v>
      </c>
      <c r="K1317" s="2" t="s">
        <v>4716</v>
      </c>
      <c r="L1317" s="2" t="s">
        <v>10</v>
      </c>
      <c r="M1317" s="2" t="s">
        <v>4887</v>
      </c>
      <c r="N1317" s="2" t="s">
        <v>4741</v>
      </c>
      <c r="O1317" s="2" t="s">
        <v>4719</v>
      </c>
      <c r="P1317" s="2" t="s">
        <v>4688</v>
      </c>
      <c r="Q1317" s="2"/>
    </row>
    <row r="1318" spans="1:17" x14ac:dyDescent="0.25">
      <c r="A1318" s="2" t="s">
        <v>1594</v>
      </c>
      <c r="B1318" s="2" t="s">
        <v>1595</v>
      </c>
      <c r="C1318" s="3"/>
      <c r="D1318" s="4">
        <v>0</v>
      </c>
      <c r="E1318" s="4">
        <v>0</v>
      </c>
      <c r="F1318" s="4">
        <v>0</v>
      </c>
      <c r="G1318" s="4">
        <v>26.9</v>
      </c>
      <c r="H1318" s="2" t="s">
        <v>2268</v>
      </c>
      <c r="I1318" s="4">
        <v>12.5</v>
      </c>
      <c r="J1318" s="2" t="b">
        <v>1</v>
      </c>
      <c r="K1318" s="2" t="s">
        <v>4716</v>
      </c>
      <c r="L1318" s="2" t="s">
        <v>10</v>
      </c>
      <c r="M1318" s="2" t="s">
        <v>4887</v>
      </c>
      <c r="N1318" s="2" t="s">
        <v>4741</v>
      </c>
      <c r="O1318" s="2" t="s">
        <v>4719</v>
      </c>
      <c r="P1318" s="2" t="s">
        <v>4688</v>
      </c>
      <c r="Q1318" s="2"/>
    </row>
    <row r="1319" spans="1:17" ht="228" x14ac:dyDescent="0.25">
      <c r="A1319" s="2" t="s">
        <v>2115</v>
      </c>
      <c r="B1319" s="2" t="s">
        <v>2116</v>
      </c>
      <c r="C1319" s="3" t="s">
        <v>5488</v>
      </c>
      <c r="D1319" s="4">
        <v>0</v>
      </c>
      <c r="E1319" s="4">
        <v>13</v>
      </c>
      <c r="F1319" s="4">
        <v>13</v>
      </c>
      <c r="G1319" s="4">
        <v>43.2</v>
      </c>
      <c r="H1319" s="2" t="s">
        <v>66</v>
      </c>
      <c r="I1319" s="4">
        <v>21.594999999999999</v>
      </c>
      <c r="J1319" s="2" t="b">
        <v>1</v>
      </c>
      <c r="K1319" s="2" t="s">
        <v>4693</v>
      </c>
      <c r="L1319" s="2" t="s">
        <v>10</v>
      </c>
      <c r="M1319" s="2"/>
      <c r="N1319" s="2" t="s">
        <v>4698</v>
      </c>
      <c r="O1319" s="2"/>
      <c r="P1319" s="2" t="s">
        <v>4696</v>
      </c>
      <c r="Q1319" s="2" t="s">
        <v>6488</v>
      </c>
    </row>
    <row r="1320" spans="1:17" ht="256.5" x14ac:dyDescent="0.25">
      <c r="A1320" s="2" t="s">
        <v>1847</v>
      </c>
      <c r="B1320" s="2" t="s">
        <v>1848</v>
      </c>
      <c r="C1320" s="3" t="s">
        <v>5443</v>
      </c>
      <c r="D1320" s="4">
        <v>0</v>
      </c>
      <c r="E1320" s="4">
        <v>2</v>
      </c>
      <c r="F1320" s="4">
        <v>2</v>
      </c>
      <c r="G1320" s="4">
        <v>26.15</v>
      </c>
      <c r="H1320" s="2" t="s">
        <v>2222</v>
      </c>
      <c r="I1320" s="4">
        <v>12.096</v>
      </c>
      <c r="J1320" s="2" t="b">
        <v>1</v>
      </c>
      <c r="K1320" s="2" t="s">
        <v>4709</v>
      </c>
      <c r="L1320" s="2" t="s">
        <v>10</v>
      </c>
      <c r="M1320" s="2" t="s">
        <v>4735</v>
      </c>
      <c r="N1320" s="2" t="s">
        <v>4718</v>
      </c>
      <c r="O1320" s="2" t="s">
        <v>4689</v>
      </c>
      <c r="P1320" s="2" t="s">
        <v>4688</v>
      </c>
      <c r="Q1320" s="2" t="s">
        <v>6489</v>
      </c>
    </row>
    <row r="1321" spans="1:17" x14ac:dyDescent="0.25">
      <c r="A1321" s="2" t="s">
        <v>4485</v>
      </c>
      <c r="B1321" s="2" t="s">
        <v>4486</v>
      </c>
      <c r="C1321" s="3"/>
      <c r="D1321" s="4">
        <v>0</v>
      </c>
      <c r="E1321" s="4">
        <v>0</v>
      </c>
      <c r="F1321" s="4">
        <v>0</v>
      </c>
      <c r="G1321" s="4">
        <v>3.8</v>
      </c>
      <c r="H1321" s="2" t="s">
        <v>3562</v>
      </c>
      <c r="I1321" s="4">
        <v>2.09</v>
      </c>
      <c r="J1321" s="2" t="b">
        <v>0</v>
      </c>
      <c r="K1321" s="2" t="s">
        <v>4686</v>
      </c>
      <c r="L1321" s="2" t="s">
        <v>27</v>
      </c>
      <c r="M1321" s="2"/>
      <c r="N1321" s="2"/>
      <c r="O1321" s="2"/>
      <c r="P1321" s="2" t="s">
        <v>4974</v>
      </c>
      <c r="Q1321" s="2"/>
    </row>
    <row r="1322" spans="1:17" x14ac:dyDescent="0.25">
      <c r="A1322" s="2" t="s">
        <v>4489</v>
      </c>
      <c r="B1322" s="2" t="s">
        <v>4490</v>
      </c>
      <c r="C1322" s="3"/>
      <c r="D1322" s="4">
        <v>0</v>
      </c>
      <c r="E1322" s="4">
        <v>0</v>
      </c>
      <c r="F1322" s="4">
        <v>0</v>
      </c>
      <c r="G1322" s="4">
        <v>3.8</v>
      </c>
      <c r="H1322" s="2" t="s">
        <v>3562</v>
      </c>
      <c r="I1322" s="4">
        <v>2.09</v>
      </c>
      <c r="J1322" s="2" t="b">
        <v>0</v>
      </c>
      <c r="K1322" s="2" t="s">
        <v>4686</v>
      </c>
      <c r="L1322" s="2" t="s">
        <v>27</v>
      </c>
      <c r="M1322" s="2"/>
      <c r="N1322" s="2"/>
      <c r="O1322" s="2"/>
      <c r="P1322" s="2"/>
      <c r="Q1322" s="2"/>
    </row>
    <row r="1323" spans="1:17" x14ac:dyDescent="0.25">
      <c r="A1323" s="2" t="s">
        <v>4491</v>
      </c>
      <c r="B1323" s="2" t="s">
        <v>4492</v>
      </c>
      <c r="C1323" s="3"/>
      <c r="D1323" s="4">
        <v>0</v>
      </c>
      <c r="E1323" s="4">
        <v>0</v>
      </c>
      <c r="F1323" s="4">
        <v>0</v>
      </c>
      <c r="G1323" s="4">
        <v>3.8</v>
      </c>
      <c r="H1323" s="2" t="s">
        <v>3562</v>
      </c>
      <c r="I1323" s="4">
        <v>2.09</v>
      </c>
      <c r="J1323" s="2" t="b">
        <v>0</v>
      </c>
      <c r="K1323" s="2" t="s">
        <v>4686</v>
      </c>
      <c r="L1323" s="2" t="s">
        <v>27</v>
      </c>
      <c r="M1323" s="2"/>
      <c r="N1323" s="2"/>
      <c r="O1323" s="2"/>
      <c r="P1323" s="2"/>
      <c r="Q1323" s="2"/>
    </row>
    <row r="1324" spans="1:17" x14ac:dyDescent="0.25">
      <c r="A1324" s="2" t="s">
        <v>4487</v>
      </c>
      <c r="B1324" s="2" t="s">
        <v>4488</v>
      </c>
      <c r="C1324" s="3"/>
      <c r="D1324" s="4">
        <v>0</v>
      </c>
      <c r="E1324" s="4">
        <v>0</v>
      </c>
      <c r="F1324" s="4">
        <v>0</v>
      </c>
      <c r="G1324" s="4">
        <v>3.8</v>
      </c>
      <c r="H1324" s="2" t="s">
        <v>3562</v>
      </c>
      <c r="I1324" s="4">
        <v>2.09</v>
      </c>
      <c r="J1324" s="2" t="b">
        <v>0</v>
      </c>
      <c r="K1324" s="2" t="s">
        <v>4686</v>
      </c>
      <c r="L1324" s="2" t="s">
        <v>27</v>
      </c>
      <c r="M1324" s="2"/>
      <c r="N1324" s="2"/>
      <c r="O1324" s="2"/>
      <c r="P1324" s="2" t="s">
        <v>4974</v>
      </c>
      <c r="Q1324" s="2"/>
    </row>
    <row r="1325" spans="1:17" x14ac:dyDescent="0.25">
      <c r="A1325" s="2" t="s">
        <v>3560</v>
      </c>
      <c r="B1325" s="2" t="s">
        <v>3561</v>
      </c>
      <c r="C1325" s="3"/>
      <c r="D1325" s="4">
        <v>0</v>
      </c>
      <c r="E1325" s="4">
        <v>0</v>
      </c>
      <c r="F1325" s="4">
        <v>0</v>
      </c>
      <c r="G1325" s="4">
        <v>29.9</v>
      </c>
      <c r="H1325" s="2" t="s">
        <v>3562</v>
      </c>
      <c r="I1325" s="4">
        <v>16.989999999999998</v>
      </c>
      <c r="J1325" s="2" t="b">
        <v>0</v>
      </c>
      <c r="K1325" s="2" t="s">
        <v>4686</v>
      </c>
      <c r="L1325" s="2" t="s">
        <v>27</v>
      </c>
      <c r="M1325" s="2"/>
      <c r="N1325" s="2"/>
      <c r="O1325" s="2"/>
      <c r="P1325" s="2"/>
      <c r="Q1325" s="2"/>
    </row>
    <row r="1326" spans="1:17" ht="99.75" x14ac:dyDescent="0.25">
      <c r="A1326" s="2" t="s">
        <v>1174</v>
      </c>
      <c r="B1326" s="2" t="s">
        <v>1175</v>
      </c>
      <c r="C1326" s="3" t="s">
        <v>5225</v>
      </c>
      <c r="D1326" s="4">
        <v>0</v>
      </c>
      <c r="E1326" s="4">
        <v>30</v>
      </c>
      <c r="F1326" s="4">
        <v>30</v>
      </c>
      <c r="G1326" s="4">
        <v>23.4</v>
      </c>
      <c r="H1326" s="2" t="s">
        <v>2269</v>
      </c>
      <c r="I1326" s="4">
        <v>13.000500000000001</v>
      </c>
      <c r="J1326" s="2" t="b">
        <v>1</v>
      </c>
      <c r="K1326" s="2" t="s">
        <v>4686</v>
      </c>
      <c r="L1326" s="2" t="s">
        <v>27</v>
      </c>
      <c r="M1326" s="2"/>
      <c r="N1326" s="2" t="s">
        <v>4944</v>
      </c>
      <c r="O1326" s="2"/>
      <c r="P1326" s="2" t="s">
        <v>4975</v>
      </c>
      <c r="Q1326" s="2" t="s">
        <v>5673</v>
      </c>
    </row>
    <row r="1327" spans="1:17" x14ac:dyDescent="0.25">
      <c r="A1327" s="2" t="s">
        <v>4483</v>
      </c>
      <c r="B1327" s="2" t="s">
        <v>4484</v>
      </c>
      <c r="C1327" s="3"/>
      <c r="D1327" s="4">
        <v>0</v>
      </c>
      <c r="E1327" s="4">
        <v>0</v>
      </c>
      <c r="F1327" s="4">
        <v>0</v>
      </c>
      <c r="G1327" s="4">
        <v>4.7</v>
      </c>
      <c r="H1327" s="2" t="s">
        <v>3562</v>
      </c>
      <c r="I1327" s="4">
        <v>2.59</v>
      </c>
      <c r="J1327" s="2" t="b">
        <v>0</v>
      </c>
      <c r="K1327" s="2" t="s">
        <v>4686</v>
      </c>
      <c r="L1327" s="2" t="s">
        <v>27</v>
      </c>
      <c r="M1327" s="2"/>
      <c r="N1327" s="2"/>
      <c r="O1327" s="2"/>
      <c r="P1327" s="2" t="s">
        <v>4974</v>
      </c>
      <c r="Q1327" s="2"/>
    </row>
    <row r="1328" spans="1:17" ht="299.25" x14ac:dyDescent="0.25">
      <c r="A1328" s="2" t="s">
        <v>738</v>
      </c>
      <c r="B1328" s="2" t="s">
        <v>739</v>
      </c>
      <c r="C1328" s="3" t="s">
        <v>5257</v>
      </c>
      <c r="D1328" s="4">
        <v>0</v>
      </c>
      <c r="E1328" s="4">
        <v>1</v>
      </c>
      <c r="F1328" s="4">
        <v>1</v>
      </c>
      <c r="G1328" s="4">
        <v>69.5</v>
      </c>
      <c r="H1328" s="2" t="s">
        <v>2234</v>
      </c>
      <c r="I1328" s="4">
        <v>31</v>
      </c>
      <c r="J1328" s="2" t="b">
        <v>1</v>
      </c>
      <c r="K1328" s="2" t="s">
        <v>4716</v>
      </c>
      <c r="L1328" s="2" t="s">
        <v>10</v>
      </c>
      <c r="M1328" s="2" t="s">
        <v>4840</v>
      </c>
      <c r="N1328" s="2" t="s">
        <v>4745</v>
      </c>
      <c r="O1328" s="2" t="s">
        <v>4719</v>
      </c>
      <c r="P1328" s="2" t="s">
        <v>2304</v>
      </c>
      <c r="Q1328" s="2" t="s">
        <v>5709</v>
      </c>
    </row>
    <row r="1329" spans="1:17" x14ac:dyDescent="0.25">
      <c r="A1329" s="2" t="s">
        <v>502</v>
      </c>
      <c r="B1329" s="2" t="s">
        <v>503</v>
      </c>
      <c r="C1329" s="3"/>
      <c r="D1329" s="4">
        <v>0</v>
      </c>
      <c r="E1329" s="4">
        <v>0</v>
      </c>
      <c r="F1329" s="4">
        <v>0</v>
      </c>
      <c r="G1329" s="4">
        <v>29.15</v>
      </c>
      <c r="H1329" s="2" t="s">
        <v>2251</v>
      </c>
      <c r="I1329" s="4">
        <v>13.5</v>
      </c>
      <c r="J1329" s="2" t="b">
        <v>1</v>
      </c>
      <c r="K1329" s="2" t="s">
        <v>4709</v>
      </c>
      <c r="L1329" s="2" t="s">
        <v>10</v>
      </c>
      <c r="M1329" s="2" t="s">
        <v>4947</v>
      </c>
      <c r="N1329" s="2" t="s">
        <v>4743</v>
      </c>
      <c r="O1329" s="2" t="s">
        <v>4689</v>
      </c>
      <c r="P1329" s="2" t="s">
        <v>4688</v>
      </c>
      <c r="Q1329" s="2"/>
    </row>
    <row r="1330" spans="1:17" x14ac:dyDescent="0.25">
      <c r="A1330" s="2" t="s">
        <v>4441</v>
      </c>
      <c r="B1330" s="2" t="s">
        <v>4442</v>
      </c>
      <c r="C1330" s="3"/>
      <c r="D1330" s="4">
        <v>0</v>
      </c>
      <c r="E1330" s="4">
        <v>0</v>
      </c>
      <c r="F1330" s="4">
        <v>0</v>
      </c>
      <c r="G1330" s="4">
        <v>10.4</v>
      </c>
      <c r="H1330" s="2" t="s">
        <v>4430</v>
      </c>
      <c r="I1330" s="4">
        <v>4.8</v>
      </c>
      <c r="J1330" s="2" t="b">
        <v>0</v>
      </c>
      <c r="K1330" s="2" t="s">
        <v>4716</v>
      </c>
      <c r="L1330" s="2" t="s">
        <v>10</v>
      </c>
      <c r="M1330" s="2" t="s">
        <v>4899</v>
      </c>
      <c r="N1330" s="2" t="s">
        <v>4745</v>
      </c>
      <c r="O1330" s="2" t="s">
        <v>4719</v>
      </c>
      <c r="P1330" s="2" t="s">
        <v>4688</v>
      </c>
      <c r="Q1330" s="2"/>
    </row>
    <row r="1331" spans="1:17" x14ac:dyDescent="0.25">
      <c r="A1331" s="2" t="s">
        <v>4437</v>
      </c>
      <c r="B1331" s="2" t="s">
        <v>4438</v>
      </c>
      <c r="C1331" s="3"/>
      <c r="D1331" s="4">
        <v>0</v>
      </c>
      <c r="E1331" s="4">
        <v>0</v>
      </c>
      <c r="F1331" s="4">
        <v>0</v>
      </c>
      <c r="G1331" s="4">
        <v>10.4</v>
      </c>
      <c r="H1331" s="2" t="s">
        <v>4430</v>
      </c>
      <c r="I1331" s="4">
        <v>4.8</v>
      </c>
      <c r="J1331" s="2" t="b">
        <v>0</v>
      </c>
      <c r="K1331" s="2" t="s">
        <v>4709</v>
      </c>
      <c r="L1331" s="2" t="s">
        <v>10</v>
      </c>
      <c r="M1331" s="2" t="s">
        <v>4899</v>
      </c>
      <c r="N1331" s="2" t="s">
        <v>4745</v>
      </c>
      <c r="O1331" s="2" t="s">
        <v>4689</v>
      </c>
      <c r="P1331" s="2" t="s">
        <v>4688</v>
      </c>
      <c r="Q1331" s="2"/>
    </row>
    <row r="1332" spans="1:17" x14ac:dyDescent="0.25">
      <c r="A1332" s="2" t="s">
        <v>4439</v>
      </c>
      <c r="B1332" s="2" t="s">
        <v>4440</v>
      </c>
      <c r="C1332" s="3"/>
      <c r="D1332" s="4">
        <v>0</v>
      </c>
      <c r="E1332" s="4">
        <v>0</v>
      </c>
      <c r="F1332" s="4">
        <v>0</v>
      </c>
      <c r="G1332" s="4">
        <v>20.75</v>
      </c>
      <c r="H1332" s="2" t="s">
        <v>4430</v>
      </c>
      <c r="I1332" s="4">
        <v>9.6</v>
      </c>
      <c r="J1332" s="2" t="b">
        <v>0</v>
      </c>
      <c r="K1332" s="2" t="s">
        <v>4716</v>
      </c>
      <c r="L1332" s="2" t="s">
        <v>10</v>
      </c>
      <c r="M1332" s="2" t="s">
        <v>4899</v>
      </c>
      <c r="N1332" s="2" t="s">
        <v>4745</v>
      </c>
      <c r="O1332" s="2" t="s">
        <v>4719</v>
      </c>
      <c r="P1332" s="2" t="s">
        <v>2303</v>
      </c>
      <c r="Q1332" s="2"/>
    </row>
    <row r="1333" spans="1:17" x14ac:dyDescent="0.25">
      <c r="A1333" s="2" t="s">
        <v>4435</v>
      </c>
      <c r="B1333" s="2" t="s">
        <v>4436</v>
      </c>
      <c r="C1333" s="3"/>
      <c r="D1333" s="4">
        <v>0</v>
      </c>
      <c r="E1333" s="4">
        <v>0</v>
      </c>
      <c r="F1333" s="4">
        <v>0</v>
      </c>
      <c r="G1333" s="4">
        <v>19.45</v>
      </c>
      <c r="H1333" s="2" t="s">
        <v>4430</v>
      </c>
      <c r="I1333" s="4">
        <v>9</v>
      </c>
      <c r="J1333" s="2" t="b">
        <v>0</v>
      </c>
      <c r="K1333" s="2" t="s">
        <v>4716</v>
      </c>
      <c r="L1333" s="2" t="s">
        <v>10</v>
      </c>
      <c r="M1333" s="2" t="s">
        <v>4899</v>
      </c>
      <c r="N1333" s="2" t="s">
        <v>4745</v>
      </c>
      <c r="O1333" s="2" t="s">
        <v>4719</v>
      </c>
      <c r="P1333" s="2" t="s">
        <v>4688</v>
      </c>
      <c r="Q1333" s="2"/>
    </row>
    <row r="1334" spans="1:17" x14ac:dyDescent="0.25">
      <c r="A1334" s="2" t="s">
        <v>4431</v>
      </c>
      <c r="B1334" s="2" t="s">
        <v>4432</v>
      </c>
      <c r="C1334" s="3"/>
      <c r="D1334" s="4">
        <v>0</v>
      </c>
      <c r="E1334" s="4">
        <v>0</v>
      </c>
      <c r="F1334" s="4">
        <v>0</v>
      </c>
      <c r="G1334" s="4">
        <v>19.45</v>
      </c>
      <c r="H1334" s="2" t="s">
        <v>4430</v>
      </c>
      <c r="I1334" s="4">
        <v>9</v>
      </c>
      <c r="J1334" s="2" t="b">
        <v>0</v>
      </c>
      <c r="K1334" s="2" t="s">
        <v>4709</v>
      </c>
      <c r="L1334" s="2" t="s">
        <v>10</v>
      </c>
      <c r="M1334" s="2" t="s">
        <v>4899</v>
      </c>
      <c r="N1334" s="2" t="s">
        <v>4745</v>
      </c>
      <c r="O1334" s="2" t="s">
        <v>4689</v>
      </c>
      <c r="P1334" s="2" t="s">
        <v>4688</v>
      </c>
      <c r="Q1334" s="2"/>
    </row>
    <row r="1335" spans="1:17" x14ac:dyDescent="0.25">
      <c r="A1335" s="2" t="s">
        <v>4428</v>
      </c>
      <c r="B1335" s="2" t="s">
        <v>4429</v>
      </c>
      <c r="C1335" s="3"/>
      <c r="D1335" s="4">
        <v>0</v>
      </c>
      <c r="E1335" s="4">
        <v>0</v>
      </c>
      <c r="F1335" s="4">
        <v>0</v>
      </c>
      <c r="G1335" s="4">
        <v>32.299999999999997</v>
      </c>
      <c r="H1335" s="2" t="s">
        <v>4430</v>
      </c>
      <c r="I1335" s="4">
        <v>14.95</v>
      </c>
      <c r="J1335" s="2" t="b">
        <v>0</v>
      </c>
      <c r="K1335" s="2" t="s">
        <v>4716</v>
      </c>
      <c r="L1335" s="2" t="s">
        <v>10</v>
      </c>
      <c r="M1335" s="2" t="s">
        <v>4899</v>
      </c>
      <c r="N1335" s="2" t="s">
        <v>4745</v>
      </c>
      <c r="O1335" s="2" t="s">
        <v>4719</v>
      </c>
      <c r="P1335" s="2" t="s">
        <v>4688</v>
      </c>
      <c r="Q1335" s="2"/>
    </row>
    <row r="1336" spans="1:17" x14ac:dyDescent="0.25">
      <c r="A1336" s="2" t="s">
        <v>4433</v>
      </c>
      <c r="B1336" s="2" t="s">
        <v>4434</v>
      </c>
      <c r="C1336" s="3"/>
      <c r="D1336" s="4">
        <v>0</v>
      </c>
      <c r="E1336" s="4">
        <v>0</v>
      </c>
      <c r="F1336" s="4">
        <v>0</v>
      </c>
      <c r="G1336" s="4">
        <v>38.9</v>
      </c>
      <c r="H1336" s="2" t="s">
        <v>4430</v>
      </c>
      <c r="I1336" s="4">
        <v>18</v>
      </c>
      <c r="J1336" s="2" t="b">
        <v>0</v>
      </c>
      <c r="K1336" s="2" t="s">
        <v>4716</v>
      </c>
      <c r="L1336" s="2" t="s">
        <v>10</v>
      </c>
      <c r="M1336" s="2" t="s">
        <v>4899</v>
      </c>
      <c r="N1336" s="2" t="s">
        <v>4745</v>
      </c>
      <c r="O1336" s="2" t="s">
        <v>4719</v>
      </c>
      <c r="P1336" s="2" t="s">
        <v>2303</v>
      </c>
      <c r="Q1336" s="2"/>
    </row>
    <row r="1337" spans="1:17" x14ac:dyDescent="0.25">
      <c r="A1337" s="2" t="s">
        <v>3191</v>
      </c>
      <c r="B1337" s="2" t="s">
        <v>3192</v>
      </c>
      <c r="C1337" s="3"/>
      <c r="D1337" s="4">
        <v>0</v>
      </c>
      <c r="E1337" s="4">
        <v>0</v>
      </c>
      <c r="F1337" s="4">
        <v>0</v>
      </c>
      <c r="G1337" s="4">
        <v>36.200000000000003</v>
      </c>
      <c r="H1337" s="2" t="s">
        <v>3190</v>
      </c>
      <c r="I1337" s="4">
        <v>20.93</v>
      </c>
      <c r="J1337" s="2" t="b">
        <v>0</v>
      </c>
      <c r="K1337" s="2" t="s">
        <v>4805</v>
      </c>
      <c r="L1337" s="2" t="s">
        <v>10</v>
      </c>
      <c r="M1337" s="2" t="s">
        <v>4806</v>
      </c>
      <c r="N1337" s="2" t="s">
        <v>4806</v>
      </c>
      <c r="O1337" s="2"/>
      <c r="P1337" s="2" t="s">
        <v>4688</v>
      </c>
      <c r="Q1337" s="2"/>
    </row>
    <row r="1338" spans="1:17" x14ac:dyDescent="0.25">
      <c r="A1338" s="2" t="s">
        <v>3193</v>
      </c>
      <c r="B1338" s="2" t="s">
        <v>3194</v>
      </c>
      <c r="C1338" s="3"/>
      <c r="D1338" s="4">
        <v>0</v>
      </c>
      <c r="E1338" s="4">
        <v>0</v>
      </c>
      <c r="F1338" s="4">
        <v>0</v>
      </c>
      <c r="G1338" s="4">
        <v>59</v>
      </c>
      <c r="H1338" s="2" t="s">
        <v>3190</v>
      </c>
      <c r="I1338" s="4">
        <v>32.33</v>
      </c>
      <c r="J1338" s="2" t="b">
        <v>0</v>
      </c>
      <c r="K1338" s="2" t="s">
        <v>4805</v>
      </c>
      <c r="L1338" s="2" t="s">
        <v>10</v>
      </c>
      <c r="M1338" s="2" t="s">
        <v>4806</v>
      </c>
      <c r="N1338" s="2" t="s">
        <v>4806</v>
      </c>
      <c r="O1338" s="2"/>
      <c r="P1338" s="2" t="s">
        <v>4688</v>
      </c>
      <c r="Q1338" s="2"/>
    </row>
    <row r="1339" spans="1:17" x14ac:dyDescent="0.25">
      <c r="A1339" s="2" t="s">
        <v>3188</v>
      </c>
      <c r="B1339" s="2" t="s">
        <v>3189</v>
      </c>
      <c r="C1339" s="3"/>
      <c r="D1339" s="4">
        <v>0</v>
      </c>
      <c r="E1339" s="4">
        <v>0</v>
      </c>
      <c r="F1339" s="4">
        <v>0</v>
      </c>
      <c r="G1339" s="4">
        <v>69</v>
      </c>
      <c r="H1339" s="2" t="s">
        <v>3190</v>
      </c>
      <c r="I1339" s="4">
        <v>38.75</v>
      </c>
      <c r="J1339" s="2" t="b">
        <v>0</v>
      </c>
      <c r="K1339" s="2" t="s">
        <v>4805</v>
      </c>
      <c r="L1339" s="2" t="s">
        <v>10</v>
      </c>
      <c r="M1339" s="2" t="s">
        <v>4806</v>
      </c>
      <c r="N1339" s="2" t="s">
        <v>4806</v>
      </c>
      <c r="O1339" s="2"/>
      <c r="P1339" s="2" t="s">
        <v>4688</v>
      </c>
      <c r="Q1339" s="2"/>
    </row>
    <row r="1340" spans="1:17" x14ac:dyDescent="0.25">
      <c r="A1340" s="2" t="s">
        <v>3503</v>
      </c>
      <c r="B1340" s="2" t="s">
        <v>3504</v>
      </c>
      <c r="C1340" s="3"/>
      <c r="D1340" s="4">
        <v>0</v>
      </c>
      <c r="E1340" s="4">
        <v>0</v>
      </c>
      <c r="F1340" s="4">
        <v>0</v>
      </c>
      <c r="G1340" s="4">
        <v>38.200000000000003</v>
      </c>
      <c r="H1340" s="2" t="s">
        <v>3190</v>
      </c>
      <c r="I1340" s="4">
        <v>17.68</v>
      </c>
      <c r="J1340" s="2" t="b">
        <v>0</v>
      </c>
      <c r="K1340" s="2" t="s">
        <v>4716</v>
      </c>
      <c r="L1340" s="2" t="s">
        <v>10</v>
      </c>
      <c r="M1340" s="2" t="s">
        <v>4846</v>
      </c>
      <c r="N1340" s="2" t="s">
        <v>4745</v>
      </c>
      <c r="O1340" s="2" t="s">
        <v>4719</v>
      </c>
      <c r="P1340" s="2" t="s">
        <v>4688</v>
      </c>
      <c r="Q1340" s="2"/>
    </row>
    <row r="1341" spans="1:17" x14ac:dyDescent="0.25">
      <c r="A1341" s="2" t="s">
        <v>4239</v>
      </c>
      <c r="B1341" s="2" t="s">
        <v>4240</v>
      </c>
      <c r="C1341" s="3"/>
      <c r="D1341" s="4">
        <v>0</v>
      </c>
      <c r="E1341" s="4">
        <v>0</v>
      </c>
      <c r="F1341" s="4">
        <v>0</v>
      </c>
      <c r="G1341" s="4">
        <v>22</v>
      </c>
      <c r="H1341" s="2" t="s">
        <v>3190</v>
      </c>
      <c r="I1341" s="4">
        <v>10.199999999999999</v>
      </c>
      <c r="J1341" s="2" t="b">
        <v>0</v>
      </c>
      <c r="K1341" s="2" t="s">
        <v>4716</v>
      </c>
      <c r="L1341" s="2" t="s">
        <v>10</v>
      </c>
      <c r="M1341" s="2" t="s">
        <v>4869</v>
      </c>
      <c r="N1341" s="2" t="s">
        <v>4745</v>
      </c>
      <c r="O1341" s="2" t="s">
        <v>4719</v>
      </c>
      <c r="P1341" s="2" t="s">
        <v>4688</v>
      </c>
      <c r="Q1341" s="2"/>
    </row>
    <row r="1342" spans="1:17" x14ac:dyDescent="0.25">
      <c r="A1342" s="2" t="s">
        <v>3994</v>
      </c>
      <c r="B1342" s="2" t="s">
        <v>3995</v>
      </c>
      <c r="C1342" s="3"/>
      <c r="D1342" s="4">
        <v>0</v>
      </c>
      <c r="E1342" s="4">
        <v>0</v>
      </c>
      <c r="F1342" s="4">
        <v>0</v>
      </c>
      <c r="G1342" s="4">
        <v>19.100000000000001</v>
      </c>
      <c r="H1342" s="2" t="s">
        <v>3190</v>
      </c>
      <c r="I1342" s="4">
        <v>9.5500000000000007</v>
      </c>
      <c r="J1342" s="2" t="b">
        <v>0</v>
      </c>
      <c r="K1342" s="2" t="s">
        <v>4693</v>
      </c>
      <c r="L1342" s="2" t="s">
        <v>10</v>
      </c>
      <c r="M1342" s="2"/>
      <c r="N1342" s="2" t="s">
        <v>4707</v>
      </c>
      <c r="O1342" s="2"/>
      <c r="P1342" s="2"/>
      <c r="Q1342" s="2"/>
    </row>
    <row r="1343" spans="1:17" x14ac:dyDescent="0.25">
      <c r="A1343" s="2" t="s">
        <v>3996</v>
      </c>
      <c r="B1343" s="2" t="s">
        <v>3997</v>
      </c>
      <c r="C1343" s="3"/>
      <c r="D1343" s="4">
        <v>0</v>
      </c>
      <c r="E1343" s="4">
        <v>0</v>
      </c>
      <c r="F1343" s="4">
        <v>0</v>
      </c>
      <c r="G1343" s="4">
        <v>26.5</v>
      </c>
      <c r="H1343" s="2" t="s">
        <v>3190</v>
      </c>
      <c r="I1343" s="4">
        <v>13.25</v>
      </c>
      <c r="J1343" s="2" t="b">
        <v>0</v>
      </c>
      <c r="K1343" s="2" t="s">
        <v>4693</v>
      </c>
      <c r="L1343" s="2" t="s">
        <v>10</v>
      </c>
      <c r="M1343" s="2"/>
      <c r="N1343" s="2" t="s">
        <v>4707</v>
      </c>
      <c r="O1343" s="2"/>
      <c r="P1343" s="2"/>
      <c r="Q1343" s="2"/>
    </row>
    <row r="1344" spans="1:17" x14ac:dyDescent="0.25">
      <c r="A1344" s="2" t="s">
        <v>1505</v>
      </c>
      <c r="B1344" s="2" t="s">
        <v>1506</v>
      </c>
      <c r="C1344" s="3"/>
      <c r="D1344" s="4">
        <v>12</v>
      </c>
      <c r="E1344" s="4">
        <v>15</v>
      </c>
      <c r="F1344" s="4">
        <v>3</v>
      </c>
      <c r="G1344" s="4">
        <v>28.45</v>
      </c>
      <c r="H1344" s="2" t="s">
        <v>2270</v>
      </c>
      <c r="I1344" s="4">
        <v>12.75</v>
      </c>
      <c r="J1344" s="2" t="b">
        <v>1</v>
      </c>
      <c r="K1344" s="2" t="s">
        <v>4709</v>
      </c>
      <c r="L1344" s="2" t="s">
        <v>10</v>
      </c>
      <c r="M1344" s="2" t="s">
        <v>4976</v>
      </c>
      <c r="N1344" s="2" t="s">
        <v>4762</v>
      </c>
      <c r="O1344" s="2" t="s">
        <v>4689</v>
      </c>
      <c r="P1344" s="2" t="s">
        <v>4688</v>
      </c>
      <c r="Q1344" s="2"/>
    </row>
    <row r="1345" spans="1:17" x14ac:dyDescent="0.25">
      <c r="A1345" s="2" t="s">
        <v>2057</v>
      </c>
      <c r="B1345" s="2" t="s">
        <v>2058</v>
      </c>
      <c r="C1345" s="3"/>
      <c r="D1345" s="4">
        <v>0</v>
      </c>
      <c r="E1345" s="4">
        <v>6</v>
      </c>
      <c r="F1345" s="4">
        <v>6</v>
      </c>
      <c r="G1345" s="4">
        <v>28.25</v>
      </c>
      <c r="H1345" s="2" t="s">
        <v>2270</v>
      </c>
      <c r="I1345" s="4">
        <v>12.65</v>
      </c>
      <c r="J1345" s="2" t="b">
        <v>1</v>
      </c>
      <c r="K1345" s="2" t="s">
        <v>4709</v>
      </c>
      <c r="L1345" s="2" t="s">
        <v>10</v>
      </c>
      <c r="M1345" s="2" t="s">
        <v>4977</v>
      </c>
      <c r="N1345" s="2" t="s">
        <v>4762</v>
      </c>
      <c r="O1345" s="2" t="s">
        <v>4689</v>
      </c>
      <c r="P1345" s="2" t="s">
        <v>4688</v>
      </c>
      <c r="Q1345" s="2"/>
    </row>
    <row r="1346" spans="1:17" x14ac:dyDescent="0.25">
      <c r="A1346" s="2" t="s">
        <v>4188</v>
      </c>
      <c r="B1346" s="2" t="s">
        <v>4189</v>
      </c>
      <c r="C1346" s="3"/>
      <c r="D1346" s="4">
        <v>0</v>
      </c>
      <c r="E1346" s="4">
        <v>0</v>
      </c>
      <c r="F1346" s="4">
        <v>0</v>
      </c>
      <c r="G1346" s="4">
        <v>24.3</v>
      </c>
      <c r="H1346" s="2" t="s">
        <v>2270</v>
      </c>
      <c r="I1346" s="4">
        <v>10.6</v>
      </c>
      <c r="J1346" s="2" t="b">
        <v>0</v>
      </c>
      <c r="K1346" s="2" t="s">
        <v>4709</v>
      </c>
      <c r="L1346" s="2" t="s">
        <v>10</v>
      </c>
      <c r="M1346" s="2" t="s">
        <v>4978</v>
      </c>
      <c r="N1346" s="2" t="s">
        <v>4762</v>
      </c>
      <c r="O1346" s="2" t="s">
        <v>4689</v>
      </c>
      <c r="P1346" s="2" t="s">
        <v>4688</v>
      </c>
      <c r="Q1346" s="2"/>
    </row>
    <row r="1347" spans="1:17" x14ac:dyDescent="0.25">
      <c r="A1347" s="2" t="s">
        <v>4006</v>
      </c>
      <c r="B1347" s="2" t="s">
        <v>4007</v>
      </c>
      <c r="C1347" s="3"/>
      <c r="D1347" s="4">
        <v>0</v>
      </c>
      <c r="E1347" s="4">
        <v>0</v>
      </c>
      <c r="F1347" s="4">
        <v>0</v>
      </c>
      <c r="G1347" s="4">
        <v>31.65</v>
      </c>
      <c r="H1347" s="2" t="s">
        <v>2270</v>
      </c>
      <c r="I1347" s="4">
        <v>14</v>
      </c>
      <c r="J1347" s="2" t="b">
        <v>0</v>
      </c>
      <c r="K1347" s="2" t="s">
        <v>4709</v>
      </c>
      <c r="L1347" s="2" t="s">
        <v>10</v>
      </c>
      <c r="M1347" s="2" t="s">
        <v>4797</v>
      </c>
      <c r="N1347" s="2" t="s">
        <v>4762</v>
      </c>
      <c r="O1347" s="2" t="s">
        <v>4689</v>
      </c>
      <c r="P1347" s="2" t="s">
        <v>4688</v>
      </c>
      <c r="Q1347" s="2"/>
    </row>
    <row r="1348" spans="1:17" x14ac:dyDescent="0.25">
      <c r="A1348" s="2" t="s">
        <v>1544</v>
      </c>
      <c r="B1348" s="2" t="s">
        <v>1545</v>
      </c>
      <c r="C1348" s="3"/>
      <c r="D1348" s="4">
        <v>6</v>
      </c>
      <c r="E1348" s="4">
        <v>8</v>
      </c>
      <c r="F1348" s="4">
        <v>2</v>
      </c>
      <c r="G1348" s="4">
        <v>32.6</v>
      </c>
      <c r="H1348" s="2" t="s">
        <v>2270</v>
      </c>
      <c r="I1348" s="4">
        <v>14.7</v>
      </c>
      <c r="J1348" s="2" t="b">
        <v>1</v>
      </c>
      <c r="K1348" s="2" t="s">
        <v>4709</v>
      </c>
      <c r="L1348" s="2" t="s">
        <v>10</v>
      </c>
      <c r="M1348" s="2" t="s">
        <v>4788</v>
      </c>
      <c r="N1348" s="2" t="s">
        <v>4762</v>
      </c>
      <c r="O1348" s="2" t="s">
        <v>4689</v>
      </c>
      <c r="P1348" s="2" t="s">
        <v>4688</v>
      </c>
      <c r="Q1348" s="2"/>
    </row>
    <row r="1349" spans="1:17" x14ac:dyDescent="0.25">
      <c r="A1349" s="2" t="s">
        <v>1206</v>
      </c>
      <c r="B1349" s="2" t="s">
        <v>1207</v>
      </c>
      <c r="C1349" s="3"/>
      <c r="D1349" s="4">
        <v>0</v>
      </c>
      <c r="E1349" s="4">
        <v>0</v>
      </c>
      <c r="F1349" s="4">
        <v>0</v>
      </c>
      <c r="G1349" s="4">
        <v>23.9</v>
      </c>
      <c r="H1349" s="2" t="s">
        <v>2270</v>
      </c>
      <c r="I1349" s="4">
        <v>11.05</v>
      </c>
      <c r="J1349" s="2" t="b">
        <v>1</v>
      </c>
      <c r="K1349" s="2" t="s">
        <v>4709</v>
      </c>
      <c r="L1349" s="2" t="s">
        <v>10</v>
      </c>
      <c r="M1349" s="2" t="s">
        <v>4780</v>
      </c>
      <c r="N1349" s="2" t="s">
        <v>4762</v>
      </c>
      <c r="O1349" s="2" t="s">
        <v>4689</v>
      </c>
      <c r="P1349" s="2" t="s">
        <v>4688</v>
      </c>
      <c r="Q1349" s="2"/>
    </row>
    <row r="1350" spans="1:17" x14ac:dyDescent="0.25">
      <c r="A1350" s="2" t="s">
        <v>1556</v>
      </c>
      <c r="B1350" s="2" t="s">
        <v>1557</v>
      </c>
      <c r="C1350" s="3"/>
      <c r="D1350" s="4">
        <v>12</v>
      </c>
      <c r="E1350" s="4">
        <v>12</v>
      </c>
      <c r="F1350" s="4">
        <v>0</v>
      </c>
      <c r="G1350" s="4">
        <v>34.299999999999997</v>
      </c>
      <c r="H1350" s="2" t="s">
        <v>2270</v>
      </c>
      <c r="I1350" s="4">
        <v>15.5</v>
      </c>
      <c r="J1350" s="2" t="b">
        <v>1</v>
      </c>
      <c r="K1350" s="2" t="s">
        <v>4709</v>
      </c>
      <c r="L1350" s="2" t="s">
        <v>10</v>
      </c>
      <c r="M1350" s="2" t="s">
        <v>4791</v>
      </c>
      <c r="N1350" s="2" t="s">
        <v>4762</v>
      </c>
      <c r="O1350" s="2" t="s">
        <v>4689</v>
      </c>
      <c r="P1350" s="2" t="s">
        <v>4688</v>
      </c>
      <c r="Q1350" s="2"/>
    </row>
    <row r="1351" spans="1:17" x14ac:dyDescent="0.25">
      <c r="A1351" s="2" t="s">
        <v>1825</v>
      </c>
      <c r="B1351" s="2" t="s">
        <v>1826</v>
      </c>
      <c r="C1351" s="3"/>
      <c r="D1351" s="4">
        <v>6</v>
      </c>
      <c r="E1351" s="4">
        <v>6</v>
      </c>
      <c r="F1351" s="4">
        <v>0</v>
      </c>
      <c r="G1351" s="4">
        <v>40.799999999999997</v>
      </c>
      <c r="H1351" s="2" t="s">
        <v>2270</v>
      </c>
      <c r="I1351" s="4">
        <v>18.5</v>
      </c>
      <c r="J1351" s="2" t="b">
        <v>1</v>
      </c>
      <c r="K1351" s="2" t="s">
        <v>4709</v>
      </c>
      <c r="L1351" s="2" t="s">
        <v>10</v>
      </c>
      <c r="M1351" s="2" t="s">
        <v>4979</v>
      </c>
      <c r="N1351" s="2" t="s">
        <v>4762</v>
      </c>
      <c r="O1351" s="2" t="s">
        <v>4689</v>
      </c>
      <c r="P1351" s="2" t="s">
        <v>4688</v>
      </c>
      <c r="Q1351" s="2"/>
    </row>
    <row r="1352" spans="1:17" x14ac:dyDescent="0.25">
      <c r="A1352" s="2" t="s">
        <v>918</v>
      </c>
      <c r="B1352" s="2" t="s">
        <v>919</v>
      </c>
      <c r="C1352" s="3"/>
      <c r="D1352" s="4">
        <v>0</v>
      </c>
      <c r="E1352" s="4">
        <v>0</v>
      </c>
      <c r="F1352" s="4">
        <v>0</v>
      </c>
      <c r="G1352" s="4">
        <v>44.4</v>
      </c>
      <c r="H1352" s="2" t="s">
        <v>2270</v>
      </c>
      <c r="I1352" s="4">
        <v>19.899999999999999</v>
      </c>
      <c r="J1352" s="2" t="b">
        <v>1</v>
      </c>
      <c r="K1352" s="2" t="s">
        <v>4709</v>
      </c>
      <c r="L1352" s="2" t="s">
        <v>10</v>
      </c>
      <c r="M1352" s="2" t="s">
        <v>4906</v>
      </c>
      <c r="N1352" s="2" t="s">
        <v>4762</v>
      </c>
      <c r="O1352" s="2" t="s">
        <v>4689</v>
      </c>
      <c r="P1352" s="2" t="s">
        <v>4688</v>
      </c>
      <c r="Q1352" s="2"/>
    </row>
    <row r="1353" spans="1:17" x14ac:dyDescent="0.25">
      <c r="A1353" s="2" t="s">
        <v>4026</v>
      </c>
      <c r="B1353" s="2" t="s">
        <v>4027</v>
      </c>
      <c r="C1353" s="3"/>
      <c r="D1353" s="4">
        <v>0</v>
      </c>
      <c r="E1353" s="4">
        <v>0</v>
      </c>
      <c r="F1353" s="4">
        <v>0</v>
      </c>
      <c r="G1353" s="4">
        <v>59.3</v>
      </c>
      <c r="H1353" s="2" t="s">
        <v>2270</v>
      </c>
      <c r="I1353" s="4">
        <v>26.8</v>
      </c>
      <c r="J1353" s="2" t="b">
        <v>0</v>
      </c>
      <c r="K1353" s="2" t="s">
        <v>4709</v>
      </c>
      <c r="L1353" s="2" t="s">
        <v>10</v>
      </c>
      <c r="M1353" s="2" t="s">
        <v>4907</v>
      </c>
      <c r="N1353" s="2" t="s">
        <v>4762</v>
      </c>
      <c r="O1353" s="2" t="s">
        <v>4689</v>
      </c>
      <c r="P1353" s="2" t="s">
        <v>4688</v>
      </c>
      <c r="Q1353" s="2"/>
    </row>
    <row r="1354" spans="1:17" x14ac:dyDescent="0.25">
      <c r="A1354" s="2" t="s">
        <v>3848</v>
      </c>
      <c r="B1354" s="2" t="s">
        <v>3849</v>
      </c>
      <c r="C1354" s="3"/>
      <c r="D1354" s="4">
        <v>0</v>
      </c>
      <c r="E1354" s="4">
        <v>0</v>
      </c>
      <c r="F1354" s="4">
        <v>0</v>
      </c>
      <c r="G1354" s="4">
        <v>47.1</v>
      </c>
      <c r="H1354" s="2" t="s">
        <v>2270</v>
      </c>
      <c r="I1354" s="4">
        <v>21.45</v>
      </c>
      <c r="J1354" s="2" t="b">
        <v>0</v>
      </c>
      <c r="K1354" s="2" t="s">
        <v>4709</v>
      </c>
      <c r="L1354" s="2" t="s">
        <v>10</v>
      </c>
      <c r="M1354" s="2" t="s">
        <v>4790</v>
      </c>
      <c r="N1354" s="2" t="s">
        <v>4762</v>
      </c>
      <c r="O1354" s="2" t="s">
        <v>4689</v>
      </c>
      <c r="P1354" s="2" t="s">
        <v>4688</v>
      </c>
      <c r="Q1354" s="2"/>
    </row>
    <row r="1355" spans="1:17" x14ac:dyDescent="0.25">
      <c r="A1355" s="2" t="s">
        <v>1208</v>
      </c>
      <c r="B1355" s="2" t="s">
        <v>1209</v>
      </c>
      <c r="C1355" s="3"/>
      <c r="D1355" s="4">
        <v>12</v>
      </c>
      <c r="E1355" s="4">
        <v>12</v>
      </c>
      <c r="F1355" s="4">
        <v>0</v>
      </c>
      <c r="G1355" s="4">
        <v>30.3</v>
      </c>
      <c r="H1355" s="2" t="s">
        <v>2270</v>
      </c>
      <c r="I1355" s="4">
        <v>13.65</v>
      </c>
      <c r="J1355" s="2" t="b">
        <v>1</v>
      </c>
      <c r="K1355" s="2" t="s">
        <v>4716</v>
      </c>
      <c r="L1355" s="2" t="s">
        <v>10</v>
      </c>
      <c r="M1355" s="2" t="s">
        <v>4780</v>
      </c>
      <c r="N1355" s="2" t="s">
        <v>4762</v>
      </c>
      <c r="O1355" s="2" t="s">
        <v>4719</v>
      </c>
      <c r="P1355" s="2" t="s">
        <v>4688</v>
      </c>
      <c r="Q1355" s="2"/>
    </row>
    <row r="1356" spans="1:17" x14ac:dyDescent="0.25">
      <c r="A1356" s="2" t="s">
        <v>1540</v>
      </c>
      <c r="B1356" s="2" t="s">
        <v>1541</v>
      </c>
      <c r="C1356" s="3"/>
      <c r="D1356" s="4">
        <v>0</v>
      </c>
      <c r="E1356" s="4">
        <v>0</v>
      </c>
      <c r="F1356" s="4">
        <v>0</v>
      </c>
      <c r="G1356" s="4">
        <v>35.450000000000003</v>
      </c>
      <c r="H1356" s="2" t="s">
        <v>2270</v>
      </c>
      <c r="I1356" s="4">
        <v>16</v>
      </c>
      <c r="J1356" s="2" t="b">
        <v>0</v>
      </c>
      <c r="K1356" s="2" t="s">
        <v>4716</v>
      </c>
      <c r="L1356" s="2" t="s">
        <v>10</v>
      </c>
      <c r="M1356" s="2" t="s">
        <v>4787</v>
      </c>
      <c r="N1356" s="2" t="s">
        <v>4762</v>
      </c>
      <c r="O1356" s="2" t="s">
        <v>4719</v>
      </c>
      <c r="P1356" s="2" t="s">
        <v>4688</v>
      </c>
      <c r="Q1356" s="2"/>
    </row>
    <row r="1357" spans="1:17" x14ac:dyDescent="0.25">
      <c r="A1357" s="2" t="s">
        <v>1829</v>
      </c>
      <c r="B1357" s="2" t="s">
        <v>1830</v>
      </c>
      <c r="C1357" s="3"/>
      <c r="D1357" s="4">
        <v>12</v>
      </c>
      <c r="E1357" s="4">
        <v>12</v>
      </c>
      <c r="F1357" s="4">
        <v>0</v>
      </c>
      <c r="G1357" s="4">
        <v>35.9</v>
      </c>
      <c r="H1357" s="2" t="s">
        <v>2270</v>
      </c>
      <c r="I1357" s="4">
        <v>16.25</v>
      </c>
      <c r="J1357" s="2" t="b">
        <v>1</v>
      </c>
      <c r="K1357" s="2" t="s">
        <v>4716</v>
      </c>
      <c r="L1357" s="2" t="s">
        <v>10</v>
      </c>
      <c r="M1357" s="2" t="s">
        <v>4905</v>
      </c>
      <c r="N1357" s="2" t="s">
        <v>4762</v>
      </c>
      <c r="O1357" s="2" t="s">
        <v>4719</v>
      </c>
      <c r="P1357" s="2" t="s">
        <v>4688</v>
      </c>
      <c r="Q1357" s="2"/>
    </row>
    <row r="1358" spans="1:17" x14ac:dyDescent="0.25">
      <c r="A1358" s="2" t="s">
        <v>914</v>
      </c>
      <c r="B1358" s="2" t="s">
        <v>915</v>
      </c>
      <c r="C1358" s="3"/>
      <c r="D1358" s="4">
        <v>12</v>
      </c>
      <c r="E1358" s="4">
        <v>12</v>
      </c>
      <c r="F1358" s="4">
        <v>0</v>
      </c>
      <c r="G1358" s="4">
        <v>58.3</v>
      </c>
      <c r="H1358" s="2" t="s">
        <v>2270</v>
      </c>
      <c r="I1358" s="4">
        <v>26.6</v>
      </c>
      <c r="J1358" s="2" t="b">
        <v>1</v>
      </c>
      <c r="K1358" s="2" t="s">
        <v>4716</v>
      </c>
      <c r="L1358" s="2" t="s">
        <v>10</v>
      </c>
      <c r="M1358" s="2" t="s">
        <v>4906</v>
      </c>
      <c r="N1358" s="2" t="s">
        <v>4762</v>
      </c>
      <c r="O1358" s="2" t="s">
        <v>4719</v>
      </c>
      <c r="P1358" s="2" t="s">
        <v>4688</v>
      </c>
      <c r="Q1358" s="2"/>
    </row>
    <row r="1359" spans="1:17" x14ac:dyDescent="0.25">
      <c r="A1359" s="2" t="s">
        <v>2065</v>
      </c>
      <c r="B1359" s="2" t="s">
        <v>2066</v>
      </c>
      <c r="C1359" s="3"/>
      <c r="D1359" s="4">
        <v>0</v>
      </c>
      <c r="E1359" s="4">
        <v>0</v>
      </c>
      <c r="F1359" s="4">
        <v>0</v>
      </c>
      <c r="G1359" s="4">
        <v>68.3</v>
      </c>
      <c r="H1359" s="2" t="s">
        <v>2270</v>
      </c>
      <c r="I1359" s="4">
        <v>31.2</v>
      </c>
      <c r="J1359" s="2" t="b">
        <v>1</v>
      </c>
      <c r="K1359" s="2" t="s">
        <v>4716</v>
      </c>
      <c r="L1359" s="2" t="s">
        <v>10</v>
      </c>
      <c r="M1359" s="2" t="s">
        <v>4980</v>
      </c>
      <c r="N1359" s="2" t="s">
        <v>4762</v>
      </c>
      <c r="O1359" s="2" t="s">
        <v>4719</v>
      </c>
      <c r="P1359" s="2" t="s">
        <v>4688</v>
      </c>
      <c r="Q1359" s="2"/>
    </row>
    <row r="1360" spans="1:17" x14ac:dyDescent="0.25">
      <c r="A1360" s="2" t="s">
        <v>3901</v>
      </c>
      <c r="B1360" s="2" t="s">
        <v>3902</v>
      </c>
      <c r="C1360" s="3"/>
      <c r="D1360" s="4">
        <v>0</v>
      </c>
      <c r="E1360" s="4">
        <v>0</v>
      </c>
      <c r="F1360" s="4">
        <v>0</v>
      </c>
      <c r="G1360" s="4">
        <v>71.349999999999994</v>
      </c>
      <c r="H1360" s="2" t="s">
        <v>2270</v>
      </c>
      <c r="I1360" s="4">
        <v>32.700000000000003</v>
      </c>
      <c r="J1360" s="2" t="b">
        <v>0</v>
      </c>
      <c r="K1360" s="2" t="s">
        <v>4716</v>
      </c>
      <c r="L1360" s="2" t="s">
        <v>10</v>
      </c>
      <c r="M1360" s="2" t="s">
        <v>4794</v>
      </c>
      <c r="N1360" s="2" t="s">
        <v>4762</v>
      </c>
      <c r="O1360" s="2" t="s">
        <v>4719</v>
      </c>
      <c r="P1360" s="2" t="s">
        <v>4688</v>
      </c>
      <c r="Q1360" s="2"/>
    </row>
    <row r="1361" spans="1:17" x14ac:dyDescent="0.25">
      <c r="A1361" s="2" t="s">
        <v>3573</v>
      </c>
      <c r="B1361" s="2" t="s">
        <v>3574</v>
      </c>
      <c r="C1361" s="3"/>
      <c r="D1361" s="4">
        <v>0</v>
      </c>
      <c r="E1361" s="4">
        <v>0</v>
      </c>
      <c r="F1361" s="4">
        <v>0</v>
      </c>
      <c r="G1361" s="4">
        <v>55.3</v>
      </c>
      <c r="H1361" s="2" t="s">
        <v>2270</v>
      </c>
      <c r="I1361" s="4">
        <v>25.25</v>
      </c>
      <c r="J1361" s="2" t="b">
        <v>0</v>
      </c>
      <c r="K1361" s="2" t="s">
        <v>4716</v>
      </c>
      <c r="L1361" s="2" t="s">
        <v>10</v>
      </c>
      <c r="M1361" s="2" t="s">
        <v>4981</v>
      </c>
      <c r="N1361" s="2" t="s">
        <v>4762</v>
      </c>
      <c r="O1361" s="2" t="s">
        <v>4719</v>
      </c>
      <c r="P1361" s="2" t="s">
        <v>4688</v>
      </c>
      <c r="Q1361" s="2"/>
    </row>
    <row r="1362" spans="1:17" x14ac:dyDescent="0.25">
      <c r="A1362" s="2" t="s">
        <v>1539</v>
      </c>
      <c r="B1362" s="2" t="s">
        <v>6490</v>
      </c>
      <c r="C1362" s="3"/>
      <c r="D1362" s="4">
        <v>12</v>
      </c>
      <c r="E1362" s="4">
        <v>12</v>
      </c>
      <c r="F1362" s="4">
        <v>0</v>
      </c>
      <c r="G1362" s="4">
        <v>49.8</v>
      </c>
      <c r="H1362" s="2" t="s">
        <v>2270</v>
      </c>
      <c r="I1362" s="4">
        <v>22.65</v>
      </c>
      <c r="J1362" s="2" t="b">
        <v>1</v>
      </c>
      <c r="K1362" s="2" t="s">
        <v>4716</v>
      </c>
      <c r="L1362" s="2" t="s">
        <v>10</v>
      </c>
      <c r="M1362" s="2" t="s">
        <v>4982</v>
      </c>
      <c r="N1362" s="2" t="s">
        <v>4762</v>
      </c>
      <c r="O1362" s="2" t="s">
        <v>4719</v>
      </c>
      <c r="P1362" s="2" t="s">
        <v>4688</v>
      </c>
      <c r="Q1362" s="2"/>
    </row>
    <row r="1363" spans="1:17" x14ac:dyDescent="0.25">
      <c r="A1363" s="2" t="s">
        <v>171</v>
      </c>
      <c r="B1363" s="2" t="s">
        <v>172</v>
      </c>
      <c r="C1363" s="3"/>
      <c r="D1363" s="4">
        <v>0</v>
      </c>
      <c r="E1363" s="4">
        <v>0</v>
      </c>
      <c r="F1363" s="4">
        <v>0</v>
      </c>
      <c r="G1363" s="4">
        <v>9.4</v>
      </c>
      <c r="H1363" s="2" t="s">
        <v>2271</v>
      </c>
      <c r="I1363" s="4">
        <v>4.3499999999999996</v>
      </c>
      <c r="J1363" s="2" t="b">
        <v>1</v>
      </c>
      <c r="K1363" s="2" t="s">
        <v>4716</v>
      </c>
      <c r="L1363" s="2" t="s">
        <v>10</v>
      </c>
      <c r="M1363" s="2" t="s">
        <v>4757</v>
      </c>
      <c r="N1363" s="2" t="s">
        <v>4757</v>
      </c>
      <c r="O1363" s="2" t="s">
        <v>4719</v>
      </c>
      <c r="P1363" s="2" t="s">
        <v>4688</v>
      </c>
      <c r="Q1363" s="2"/>
    </row>
    <row r="1364" spans="1:17" x14ac:dyDescent="0.25">
      <c r="A1364" s="2" t="s">
        <v>2437</v>
      </c>
      <c r="B1364" s="2" t="s">
        <v>2438</v>
      </c>
      <c r="C1364" s="3"/>
      <c r="D1364" s="4">
        <v>0</v>
      </c>
      <c r="E1364" s="4">
        <v>0</v>
      </c>
      <c r="F1364" s="4">
        <v>0</v>
      </c>
      <c r="G1364" s="4">
        <v>8.9</v>
      </c>
      <c r="H1364" s="2" t="s">
        <v>2439</v>
      </c>
      <c r="I1364" s="4">
        <v>4.25</v>
      </c>
      <c r="J1364" s="2" t="b">
        <v>0</v>
      </c>
      <c r="K1364" s="2" t="s">
        <v>4716</v>
      </c>
      <c r="L1364" s="2" t="s">
        <v>10</v>
      </c>
      <c r="M1364" s="2" t="s">
        <v>4758</v>
      </c>
      <c r="N1364" s="2" t="s">
        <v>4757</v>
      </c>
      <c r="O1364" s="2" t="s">
        <v>4719</v>
      </c>
      <c r="P1364" s="2" t="s">
        <v>4688</v>
      </c>
      <c r="Q1364" s="2"/>
    </row>
    <row r="1365" spans="1:17" ht="213.75" x14ac:dyDescent="0.25">
      <c r="A1365" s="2" t="s">
        <v>1236</v>
      </c>
      <c r="B1365" s="2" t="s">
        <v>1237</v>
      </c>
      <c r="C1365" s="3" t="s">
        <v>5331</v>
      </c>
      <c r="D1365" s="4">
        <v>0</v>
      </c>
      <c r="E1365" s="4">
        <v>4</v>
      </c>
      <c r="F1365" s="4">
        <v>4</v>
      </c>
      <c r="G1365" s="4">
        <v>10.8</v>
      </c>
      <c r="H1365" s="2" t="s">
        <v>2254</v>
      </c>
      <c r="I1365" s="4">
        <v>6</v>
      </c>
      <c r="J1365" s="2" t="b">
        <v>1</v>
      </c>
      <c r="K1365" s="2" t="s">
        <v>4686</v>
      </c>
      <c r="L1365" s="2" t="s">
        <v>27</v>
      </c>
      <c r="M1365" s="2"/>
      <c r="N1365" s="2" t="s">
        <v>4944</v>
      </c>
      <c r="O1365" s="2"/>
      <c r="P1365" s="2" t="s">
        <v>4697</v>
      </c>
      <c r="Q1365" s="2" t="s">
        <v>5670</v>
      </c>
    </row>
    <row r="1366" spans="1:17" ht="213.75" x14ac:dyDescent="0.25">
      <c r="A1366" s="2" t="s">
        <v>2055</v>
      </c>
      <c r="B1366" s="2" t="s">
        <v>2056</v>
      </c>
      <c r="C1366" s="3" t="s">
        <v>5331</v>
      </c>
      <c r="D1366" s="4">
        <v>0</v>
      </c>
      <c r="E1366" s="4">
        <v>8</v>
      </c>
      <c r="F1366" s="4">
        <v>8</v>
      </c>
      <c r="G1366" s="4">
        <v>8.8000000000000007</v>
      </c>
      <c r="H1366" s="2" t="s">
        <v>2254</v>
      </c>
      <c r="I1366" s="4">
        <v>4.8600000000000003</v>
      </c>
      <c r="J1366" s="2" t="b">
        <v>1</v>
      </c>
      <c r="K1366" s="2" t="s">
        <v>4686</v>
      </c>
      <c r="L1366" s="2" t="s">
        <v>27</v>
      </c>
      <c r="M1366" s="2"/>
      <c r="N1366" s="2" t="s">
        <v>4854</v>
      </c>
      <c r="O1366" s="2"/>
      <c r="P1366" s="2" t="s">
        <v>4697</v>
      </c>
      <c r="Q1366" s="2" t="s">
        <v>5670</v>
      </c>
    </row>
    <row r="1367" spans="1:17" x14ac:dyDescent="0.25">
      <c r="A1367" s="2" t="s">
        <v>3473</v>
      </c>
      <c r="B1367" s="2" t="s">
        <v>3474</v>
      </c>
      <c r="C1367" s="3"/>
      <c r="D1367" s="4">
        <v>0</v>
      </c>
      <c r="E1367" s="4">
        <v>0</v>
      </c>
      <c r="F1367" s="4">
        <v>0</v>
      </c>
      <c r="G1367" s="4">
        <v>4.3499999999999996</v>
      </c>
      <c r="H1367" s="2" t="s">
        <v>2254</v>
      </c>
      <c r="I1367" s="4">
        <v>2.41</v>
      </c>
      <c r="J1367" s="2" t="b">
        <v>0</v>
      </c>
      <c r="K1367" s="2" t="s">
        <v>4686</v>
      </c>
      <c r="L1367" s="2" t="s">
        <v>27</v>
      </c>
      <c r="M1367" s="2"/>
      <c r="N1367" s="2"/>
      <c r="O1367" s="2"/>
      <c r="P1367" s="2"/>
      <c r="Q1367" s="2"/>
    </row>
    <row r="1368" spans="1:17" x14ac:dyDescent="0.25">
      <c r="A1368" s="2" t="s">
        <v>3666</v>
      </c>
      <c r="B1368" s="2" t="s">
        <v>3667</v>
      </c>
      <c r="C1368" s="3"/>
      <c r="D1368" s="4">
        <v>0</v>
      </c>
      <c r="E1368" s="4">
        <v>0</v>
      </c>
      <c r="F1368" s="4">
        <v>0</v>
      </c>
      <c r="G1368" s="4">
        <v>21.35</v>
      </c>
      <c r="H1368" s="2" t="s">
        <v>2237</v>
      </c>
      <c r="I1368" s="4">
        <v>9.6300000000000008</v>
      </c>
      <c r="J1368" s="2" t="b">
        <v>0</v>
      </c>
      <c r="K1368" s="2" t="s">
        <v>4709</v>
      </c>
      <c r="L1368" s="2" t="s">
        <v>10</v>
      </c>
      <c r="M1368" s="2" t="s">
        <v>263</v>
      </c>
      <c r="N1368" s="2" t="s">
        <v>4743</v>
      </c>
      <c r="O1368" s="2" t="s">
        <v>4689</v>
      </c>
      <c r="P1368" s="2" t="s">
        <v>4688</v>
      </c>
      <c r="Q1368" s="2"/>
    </row>
    <row r="1369" spans="1:17" x14ac:dyDescent="0.25">
      <c r="A1369" s="2" t="s">
        <v>4391</v>
      </c>
      <c r="B1369" s="2" t="s">
        <v>4392</v>
      </c>
      <c r="C1369" s="3"/>
      <c r="D1369" s="4">
        <v>0</v>
      </c>
      <c r="E1369" s="4">
        <v>0</v>
      </c>
      <c r="F1369" s="4">
        <v>0</v>
      </c>
      <c r="G1369" s="4">
        <v>27</v>
      </c>
      <c r="H1369" s="2" t="s">
        <v>2266</v>
      </c>
      <c r="I1369" s="4">
        <v>12.5</v>
      </c>
      <c r="J1369" s="2" t="b">
        <v>0</v>
      </c>
      <c r="K1369" s="2" t="s">
        <v>4709</v>
      </c>
      <c r="L1369" s="2" t="s">
        <v>10</v>
      </c>
      <c r="M1369" s="2" t="s">
        <v>4751</v>
      </c>
      <c r="N1369" s="2" t="s">
        <v>4752</v>
      </c>
      <c r="O1369" s="2" t="s">
        <v>4689</v>
      </c>
      <c r="P1369" s="2" t="s">
        <v>4688</v>
      </c>
      <c r="Q1369" s="2"/>
    </row>
    <row r="1370" spans="1:17" ht="228" x14ac:dyDescent="0.25">
      <c r="A1370" s="2" t="s">
        <v>1879</v>
      </c>
      <c r="B1370" s="2" t="s">
        <v>1880</v>
      </c>
      <c r="C1370" s="3" t="s">
        <v>5451</v>
      </c>
      <c r="D1370" s="4">
        <v>0</v>
      </c>
      <c r="E1370" s="4">
        <v>1</v>
      </c>
      <c r="F1370" s="4">
        <v>1</v>
      </c>
      <c r="G1370" s="4">
        <v>30.95</v>
      </c>
      <c r="H1370" s="2" t="s">
        <v>953</v>
      </c>
      <c r="I1370" s="4">
        <v>13.75</v>
      </c>
      <c r="J1370" s="2" t="b">
        <v>1</v>
      </c>
      <c r="K1370" s="2" t="s">
        <v>4716</v>
      </c>
      <c r="L1370" s="2" t="s">
        <v>10</v>
      </c>
      <c r="M1370" s="2" t="s">
        <v>4869</v>
      </c>
      <c r="N1370" s="2" t="s">
        <v>4745</v>
      </c>
      <c r="O1370" s="2" t="s">
        <v>4719</v>
      </c>
      <c r="P1370" s="2" t="s">
        <v>4688</v>
      </c>
      <c r="Q1370" s="2" t="s">
        <v>6491</v>
      </c>
    </row>
    <row r="1371" spans="1:17" x14ac:dyDescent="0.25">
      <c r="A1371" s="2" t="s">
        <v>575</v>
      </c>
      <c r="B1371" s="2" t="s">
        <v>576</v>
      </c>
      <c r="C1371" s="3"/>
      <c r="D1371" s="4">
        <v>0</v>
      </c>
      <c r="E1371" s="4">
        <v>-2</v>
      </c>
      <c r="F1371" s="4">
        <v>-2</v>
      </c>
      <c r="G1371" s="4">
        <v>0</v>
      </c>
      <c r="H1371" s="2" t="s">
        <v>2241</v>
      </c>
      <c r="I1371" s="4">
        <v>0</v>
      </c>
      <c r="J1371" s="2" t="b">
        <v>1</v>
      </c>
      <c r="K1371" s="2" t="s">
        <v>4691</v>
      </c>
      <c r="L1371" s="2" t="s">
        <v>10</v>
      </c>
      <c r="M1371" s="2"/>
      <c r="N1371" s="2" t="s">
        <v>4704</v>
      </c>
      <c r="O1371" s="2"/>
      <c r="P1371" s="2"/>
      <c r="Q1371" s="2"/>
    </row>
    <row r="1372" spans="1:17" x14ac:dyDescent="0.25">
      <c r="A1372" s="2" t="s">
        <v>2324</v>
      </c>
      <c r="B1372" s="2" t="s">
        <v>2325</v>
      </c>
      <c r="C1372" s="3"/>
      <c r="D1372" s="4">
        <v>0</v>
      </c>
      <c r="E1372" s="4">
        <v>0</v>
      </c>
      <c r="F1372" s="4">
        <v>0</v>
      </c>
      <c r="G1372" s="4">
        <v>71.25</v>
      </c>
      <c r="H1372" s="2" t="s">
        <v>2219</v>
      </c>
      <c r="I1372" s="4">
        <v>33</v>
      </c>
      <c r="J1372" s="2" t="b">
        <v>0</v>
      </c>
      <c r="K1372" s="2" t="s">
        <v>4716</v>
      </c>
      <c r="L1372" s="2" t="s">
        <v>10</v>
      </c>
      <c r="M1372" s="2" t="s">
        <v>4761</v>
      </c>
      <c r="N1372" s="2" t="s">
        <v>4762</v>
      </c>
      <c r="O1372" s="2" t="s">
        <v>4719</v>
      </c>
      <c r="P1372" s="2" t="s">
        <v>4688</v>
      </c>
      <c r="Q1372" s="2"/>
    </row>
    <row r="1373" spans="1:17" x14ac:dyDescent="0.25">
      <c r="A1373" s="2" t="s">
        <v>2494</v>
      </c>
      <c r="B1373" s="2" t="s">
        <v>2495</v>
      </c>
      <c r="C1373" s="3"/>
      <c r="D1373" s="4">
        <v>0</v>
      </c>
      <c r="E1373" s="4">
        <v>0</v>
      </c>
      <c r="F1373" s="4">
        <v>0</v>
      </c>
      <c r="G1373" s="4">
        <v>25.9</v>
      </c>
      <c r="H1373" s="2" t="s">
        <v>2219</v>
      </c>
      <c r="I1373" s="4">
        <v>12.5</v>
      </c>
      <c r="J1373" s="2" t="b">
        <v>0</v>
      </c>
      <c r="K1373" s="2" t="s">
        <v>4716</v>
      </c>
      <c r="L1373" s="2" t="s">
        <v>10</v>
      </c>
      <c r="M1373" s="2" t="s">
        <v>4768</v>
      </c>
      <c r="N1373" s="2" t="s">
        <v>4762</v>
      </c>
      <c r="O1373" s="2" t="s">
        <v>4719</v>
      </c>
      <c r="P1373" s="2" t="s">
        <v>4688</v>
      </c>
      <c r="Q1373" s="2"/>
    </row>
    <row r="1374" spans="1:17" ht="228" x14ac:dyDescent="0.25">
      <c r="A1374" s="2" t="s">
        <v>4506</v>
      </c>
      <c r="B1374" s="2" t="s">
        <v>4507</v>
      </c>
      <c r="C1374" s="3" t="s">
        <v>5477</v>
      </c>
      <c r="D1374" s="4">
        <v>0</v>
      </c>
      <c r="E1374" s="4">
        <v>0</v>
      </c>
      <c r="F1374" s="4">
        <v>0</v>
      </c>
      <c r="G1374" s="4">
        <v>38.799999999999997</v>
      </c>
      <c r="H1374" s="2" t="s">
        <v>2219</v>
      </c>
      <c r="I1374" s="4">
        <v>19</v>
      </c>
      <c r="J1374" s="2" t="b">
        <v>0</v>
      </c>
      <c r="K1374" s="2" t="s">
        <v>4693</v>
      </c>
      <c r="L1374" s="2" t="s">
        <v>10</v>
      </c>
      <c r="M1374" s="2"/>
      <c r="N1374" s="2" t="s">
        <v>4708</v>
      </c>
      <c r="O1374" s="2"/>
      <c r="P1374" s="2" t="s">
        <v>4695</v>
      </c>
      <c r="Q1374" s="2" t="s">
        <v>6492</v>
      </c>
    </row>
    <row r="1375" spans="1:17" ht="213.75" x14ac:dyDescent="0.25">
      <c r="A1375" s="2" t="s">
        <v>2063</v>
      </c>
      <c r="B1375" s="2" t="s">
        <v>2064</v>
      </c>
      <c r="C1375" s="3" t="s">
        <v>5478</v>
      </c>
      <c r="D1375" s="4">
        <v>0</v>
      </c>
      <c r="E1375" s="4">
        <v>3</v>
      </c>
      <c r="F1375" s="4">
        <v>3</v>
      </c>
      <c r="G1375" s="4">
        <v>46</v>
      </c>
      <c r="H1375" s="2" t="s">
        <v>2219</v>
      </c>
      <c r="I1375" s="4">
        <v>23</v>
      </c>
      <c r="J1375" s="2" t="b">
        <v>1</v>
      </c>
      <c r="K1375" s="2" t="s">
        <v>4693</v>
      </c>
      <c r="L1375" s="2" t="s">
        <v>10</v>
      </c>
      <c r="M1375" s="2"/>
      <c r="N1375" s="2" t="s">
        <v>4708</v>
      </c>
      <c r="O1375" s="2"/>
      <c r="P1375" s="2" t="s">
        <v>4695</v>
      </c>
      <c r="Q1375" s="2" t="s">
        <v>6493</v>
      </c>
    </row>
    <row r="1376" spans="1:17" x14ac:dyDescent="0.25">
      <c r="A1376" s="2" t="s">
        <v>2970</v>
      </c>
      <c r="B1376" s="2" t="s">
        <v>2971</v>
      </c>
      <c r="C1376" s="3"/>
      <c r="D1376" s="4">
        <v>0</v>
      </c>
      <c r="E1376" s="4">
        <v>0</v>
      </c>
      <c r="F1376" s="4">
        <v>0</v>
      </c>
      <c r="G1376" s="4">
        <v>14.9</v>
      </c>
      <c r="H1376" s="2" t="s">
        <v>2924</v>
      </c>
      <c r="I1376" s="4">
        <v>6.4</v>
      </c>
      <c r="J1376" s="2" t="b">
        <v>0</v>
      </c>
      <c r="K1376" s="2" t="s">
        <v>4709</v>
      </c>
      <c r="L1376" s="2" t="s">
        <v>10</v>
      </c>
      <c r="M1376" s="2" t="s">
        <v>4740</v>
      </c>
      <c r="N1376" s="2" t="s">
        <v>4741</v>
      </c>
      <c r="O1376" s="2" t="s">
        <v>4689</v>
      </c>
      <c r="P1376" s="2" t="s">
        <v>4688</v>
      </c>
      <c r="Q1376" s="2"/>
    </row>
    <row r="1377" spans="1:17" x14ac:dyDescent="0.25">
      <c r="A1377" s="2" t="s">
        <v>2972</v>
      </c>
      <c r="B1377" s="2" t="s">
        <v>2973</v>
      </c>
      <c r="C1377" s="3"/>
      <c r="D1377" s="4">
        <v>0</v>
      </c>
      <c r="E1377" s="4">
        <v>0</v>
      </c>
      <c r="F1377" s="4">
        <v>0</v>
      </c>
      <c r="G1377" s="4">
        <v>14.4</v>
      </c>
      <c r="H1377" s="2" t="s">
        <v>2924</v>
      </c>
      <c r="I1377" s="4">
        <v>5.95</v>
      </c>
      <c r="J1377" s="2" t="b">
        <v>0</v>
      </c>
      <c r="K1377" s="2" t="s">
        <v>4716</v>
      </c>
      <c r="L1377" s="2" t="s">
        <v>10</v>
      </c>
      <c r="M1377" s="2" t="s">
        <v>4740</v>
      </c>
      <c r="N1377" s="2" t="s">
        <v>4741</v>
      </c>
      <c r="O1377" s="2" t="s">
        <v>4719</v>
      </c>
      <c r="P1377" s="2" t="s">
        <v>4688</v>
      </c>
      <c r="Q1377" s="2"/>
    </row>
    <row r="1378" spans="1:17" x14ac:dyDescent="0.25">
      <c r="A1378" s="2" t="s">
        <v>3306</v>
      </c>
      <c r="B1378" s="2" t="s">
        <v>3307</v>
      </c>
      <c r="C1378" s="3"/>
      <c r="D1378" s="4">
        <v>0</v>
      </c>
      <c r="E1378" s="4">
        <v>0</v>
      </c>
      <c r="F1378" s="4">
        <v>0</v>
      </c>
      <c r="G1378" s="4">
        <v>25.849999999999998</v>
      </c>
      <c r="H1378" s="2"/>
      <c r="I1378" s="4">
        <v>0</v>
      </c>
      <c r="J1378" s="2" t="b">
        <v>0</v>
      </c>
      <c r="K1378" s="2" t="s">
        <v>4953</v>
      </c>
      <c r="L1378" s="2" t="s">
        <v>10</v>
      </c>
      <c r="M1378" s="2"/>
      <c r="N1378" s="2"/>
      <c r="O1378" s="2"/>
      <c r="P1378" s="2"/>
      <c r="Q1378" s="2"/>
    </row>
    <row r="1379" spans="1:17" x14ac:dyDescent="0.25">
      <c r="A1379" s="2" t="s">
        <v>3316</v>
      </c>
      <c r="B1379" s="2" t="s">
        <v>3317</v>
      </c>
      <c r="C1379" s="3"/>
      <c r="D1379" s="4">
        <v>0</v>
      </c>
      <c r="E1379" s="4">
        <v>0</v>
      </c>
      <c r="F1379" s="4">
        <v>0</v>
      </c>
      <c r="G1379" s="4">
        <v>38.85</v>
      </c>
      <c r="H1379" s="2"/>
      <c r="I1379" s="4">
        <v>0</v>
      </c>
      <c r="J1379" s="2" t="b">
        <v>0</v>
      </c>
      <c r="K1379" s="2" t="s">
        <v>4953</v>
      </c>
      <c r="L1379" s="2" t="s">
        <v>10</v>
      </c>
      <c r="M1379" s="2"/>
      <c r="N1379" s="2"/>
      <c r="O1379" s="2"/>
      <c r="P1379" s="2"/>
      <c r="Q1379" s="2"/>
    </row>
    <row r="1380" spans="1:17" x14ac:dyDescent="0.25">
      <c r="A1380" s="2" t="s">
        <v>998</v>
      </c>
      <c r="B1380" s="2" t="s">
        <v>999</v>
      </c>
      <c r="C1380" s="3"/>
      <c r="D1380" s="4">
        <v>0</v>
      </c>
      <c r="E1380" s="4">
        <v>10</v>
      </c>
      <c r="F1380" s="4">
        <v>10</v>
      </c>
      <c r="G1380" s="4">
        <v>6.8</v>
      </c>
      <c r="H1380" s="2" t="s">
        <v>2225</v>
      </c>
      <c r="I1380" s="4">
        <v>3.15</v>
      </c>
      <c r="J1380" s="2" t="b">
        <v>1</v>
      </c>
      <c r="K1380" s="2" t="s">
        <v>4716</v>
      </c>
      <c r="L1380" s="2" t="s">
        <v>10</v>
      </c>
      <c r="M1380" s="2" t="s">
        <v>4845</v>
      </c>
      <c r="N1380" s="2" t="s">
        <v>4745</v>
      </c>
      <c r="O1380" s="2" t="s">
        <v>4719</v>
      </c>
      <c r="P1380" s="2" t="s">
        <v>4688</v>
      </c>
      <c r="Q1380" s="2"/>
    </row>
    <row r="1381" spans="1:17" x14ac:dyDescent="0.25">
      <c r="A1381" s="2" t="s">
        <v>996</v>
      </c>
      <c r="B1381" s="2" t="s">
        <v>997</v>
      </c>
      <c r="C1381" s="3"/>
      <c r="D1381" s="4">
        <v>0</v>
      </c>
      <c r="E1381" s="4">
        <v>9</v>
      </c>
      <c r="F1381" s="4">
        <v>9</v>
      </c>
      <c r="G1381" s="4">
        <v>7.5</v>
      </c>
      <c r="H1381" s="2" t="s">
        <v>2225</v>
      </c>
      <c r="I1381" s="4">
        <v>3.45</v>
      </c>
      <c r="J1381" s="2" t="b">
        <v>1</v>
      </c>
      <c r="K1381" s="2" t="s">
        <v>4709</v>
      </c>
      <c r="L1381" s="2" t="s">
        <v>10</v>
      </c>
      <c r="M1381" s="2" t="s">
        <v>4845</v>
      </c>
      <c r="N1381" s="2" t="s">
        <v>4745</v>
      </c>
      <c r="O1381" s="2" t="s">
        <v>4689</v>
      </c>
      <c r="P1381" s="2" t="s">
        <v>4688</v>
      </c>
      <c r="Q1381" s="2"/>
    </row>
    <row r="1382" spans="1:17" x14ac:dyDescent="0.25">
      <c r="A1382" s="2" t="s">
        <v>227</v>
      </c>
      <c r="B1382" s="2" t="s">
        <v>228</v>
      </c>
      <c r="C1382" s="3"/>
      <c r="D1382" s="4">
        <v>0</v>
      </c>
      <c r="E1382" s="4">
        <v>4</v>
      </c>
      <c r="F1382" s="4">
        <v>4</v>
      </c>
      <c r="G1382" s="4">
        <v>22.1</v>
      </c>
      <c r="H1382" s="2" t="s">
        <v>2225</v>
      </c>
      <c r="I1382" s="4">
        <v>10.220000000000001</v>
      </c>
      <c r="J1382" s="2" t="b">
        <v>1</v>
      </c>
      <c r="K1382" s="2" t="s">
        <v>2301</v>
      </c>
      <c r="L1382" s="2" t="s">
        <v>10</v>
      </c>
      <c r="M1382" s="2" t="s">
        <v>4845</v>
      </c>
      <c r="N1382" s="2" t="s">
        <v>4745</v>
      </c>
      <c r="O1382" s="2" t="s">
        <v>4719</v>
      </c>
      <c r="P1382" s="2"/>
      <c r="Q1382" s="2"/>
    </row>
    <row r="1383" spans="1:17" x14ac:dyDescent="0.25">
      <c r="A1383" s="2" t="s">
        <v>3312</v>
      </c>
      <c r="B1383" s="2" t="s">
        <v>3313</v>
      </c>
      <c r="C1383" s="3"/>
      <c r="D1383" s="4">
        <v>0</v>
      </c>
      <c r="E1383" s="4">
        <v>0</v>
      </c>
      <c r="F1383" s="4">
        <v>0</v>
      </c>
      <c r="G1383" s="4">
        <v>33.85</v>
      </c>
      <c r="H1383" s="2"/>
      <c r="I1383" s="4">
        <v>0</v>
      </c>
      <c r="J1383" s="2" t="b">
        <v>0</v>
      </c>
      <c r="K1383" s="2" t="s">
        <v>4953</v>
      </c>
      <c r="L1383" s="2" t="s">
        <v>10</v>
      </c>
      <c r="M1383" s="2"/>
      <c r="N1383" s="2"/>
      <c r="O1383" s="2"/>
      <c r="P1383" s="2"/>
      <c r="Q1383" s="2"/>
    </row>
    <row r="1384" spans="1:17" x14ac:dyDescent="0.25">
      <c r="A1384" s="2" t="s">
        <v>3320</v>
      </c>
      <c r="B1384" s="2" t="s">
        <v>3321</v>
      </c>
      <c r="C1384" s="3"/>
      <c r="D1384" s="4">
        <v>0</v>
      </c>
      <c r="E1384" s="4">
        <v>0</v>
      </c>
      <c r="F1384" s="4">
        <v>0</v>
      </c>
      <c r="G1384" s="4">
        <v>50.599999999999994</v>
      </c>
      <c r="H1384" s="2"/>
      <c r="I1384" s="4">
        <v>0</v>
      </c>
      <c r="J1384" s="2" t="b">
        <v>0</v>
      </c>
      <c r="K1384" s="2" t="s">
        <v>4953</v>
      </c>
      <c r="L1384" s="2" t="s">
        <v>10</v>
      </c>
      <c r="M1384" s="2"/>
      <c r="N1384" s="2"/>
      <c r="O1384" s="2"/>
      <c r="P1384" s="2"/>
      <c r="Q1384" s="2"/>
    </row>
    <row r="1385" spans="1:17" x14ac:dyDescent="0.25">
      <c r="A1385" s="2" t="s">
        <v>3328</v>
      </c>
      <c r="B1385" s="2" t="s">
        <v>3329</v>
      </c>
      <c r="C1385" s="3"/>
      <c r="D1385" s="4">
        <v>0</v>
      </c>
      <c r="E1385" s="4">
        <v>0</v>
      </c>
      <c r="F1385" s="4">
        <v>0</v>
      </c>
      <c r="G1385" s="4">
        <v>68.849999999999994</v>
      </c>
      <c r="H1385" s="2"/>
      <c r="I1385" s="4">
        <v>0</v>
      </c>
      <c r="J1385" s="2" t="b">
        <v>0</v>
      </c>
      <c r="K1385" s="2" t="s">
        <v>4953</v>
      </c>
      <c r="L1385" s="2" t="s">
        <v>10</v>
      </c>
      <c r="M1385" s="2"/>
      <c r="N1385" s="2"/>
      <c r="O1385" s="2"/>
      <c r="P1385" s="2"/>
      <c r="Q1385" s="2"/>
    </row>
    <row r="1386" spans="1:17" x14ac:dyDescent="0.25">
      <c r="A1386" s="2" t="s">
        <v>3579</v>
      </c>
      <c r="B1386" s="2" t="s">
        <v>3580</v>
      </c>
      <c r="C1386" s="3"/>
      <c r="D1386" s="4">
        <v>0</v>
      </c>
      <c r="E1386" s="4">
        <v>0</v>
      </c>
      <c r="F1386" s="4">
        <v>0</v>
      </c>
      <c r="G1386" s="4">
        <v>23</v>
      </c>
      <c r="H1386" s="2" t="s">
        <v>175</v>
      </c>
      <c r="I1386" s="4">
        <v>10.35</v>
      </c>
      <c r="J1386" s="2" t="b">
        <v>0</v>
      </c>
      <c r="K1386" s="2" t="s">
        <v>4716</v>
      </c>
      <c r="L1386" s="2" t="s">
        <v>10</v>
      </c>
      <c r="M1386" s="2" t="s">
        <v>4847</v>
      </c>
      <c r="N1386" s="2" t="s">
        <v>4745</v>
      </c>
      <c r="O1386" s="2" t="s">
        <v>4719</v>
      </c>
      <c r="P1386" s="2" t="s">
        <v>4688</v>
      </c>
      <c r="Q1386" s="2"/>
    </row>
    <row r="1387" spans="1:17" x14ac:dyDescent="0.25">
      <c r="A1387" s="2" t="s">
        <v>3254</v>
      </c>
      <c r="B1387" s="2" t="s">
        <v>3255</v>
      </c>
      <c r="C1387" s="3"/>
      <c r="D1387" s="4">
        <v>0</v>
      </c>
      <c r="E1387" s="4">
        <v>0</v>
      </c>
      <c r="F1387" s="4">
        <v>0</v>
      </c>
      <c r="G1387" s="4">
        <v>5.9</v>
      </c>
      <c r="H1387" s="2" t="s">
        <v>2272</v>
      </c>
      <c r="I1387" s="4">
        <v>2.08</v>
      </c>
      <c r="J1387" s="2" t="b">
        <v>0</v>
      </c>
      <c r="K1387" s="2" t="s">
        <v>4813</v>
      </c>
      <c r="L1387" s="2" t="s">
        <v>10</v>
      </c>
      <c r="M1387" s="2"/>
      <c r="N1387" s="2" t="s">
        <v>4822</v>
      </c>
      <c r="O1387" s="2"/>
      <c r="P1387" s="2" t="s">
        <v>4688</v>
      </c>
      <c r="Q1387" s="2"/>
    </row>
    <row r="1388" spans="1:17" x14ac:dyDescent="0.25">
      <c r="A1388" s="2" t="s">
        <v>936</v>
      </c>
      <c r="B1388" s="2" t="s">
        <v>937</v>
      </c>
      <c r="C1388" s="3"/>
      <c r="D1388" s="4">
        <v>0</v>
      </c>
      <c r="E1388" s="4">
        <v>0</v>
      </c>
      <c r="F1388" s="4">
        <v>0</v>
      </c>
      <c r="G1388" s="4">
        <v>5.9</v>
      </c>
      <c r="H1388" s="2" t="s">
        <v>2272</v>
      </c>
      <c r="I1388" s="4">
        <v>2.1800000000000002</v>
      </c>
      <c r="J1388" s="2" t="b">
        <v>1</v>
      </c>
      <c r="K1388" s="2" t="s">
        <v>4813</v>
      </c>
      <c r="L1388" s="2" t="s">
        <v>10</v>
      </c>
      <c r="M1388" s="2"/>
      <c r="N1388" s="2" t="s">
        <v>4822</v>
      </c>
      <c r="O1388" s="2"/>
      <c r="P1388" s="2" t="s">
        <v>4688</v>
      </c>
      <c r="Q1388" s="2"/>
    </row>
    <row r="1389" spans="1:17" x14ac:dyDescent="0.25">
      <c r="A1389" s="2" t="s">
        <v>934</v>
      </c>
      <c r="B1389" s="2" t="s">
        <v>935</v>
      </c>
      <c r="C1389" s="3"/>
      <c r="D1389" s="4">
        <v>0</v>
      </c>
      <c r="E1389" s="4">
        <v>0</v>
      </c>
      <c r="F1389" s="4">
        <v>0</v>
      </c>
      <c r="G1389" s="4">
        <v>5.9</v>
      </c>
      <c r="H1389" s="2" t="s">
        <v>2272</v>
      </c>
      <c r="I1389" s="4">
        <v>2.1800000000000002</v>
      </c>
      <c r="J1389" s="2" t="b">
        <v>1</v>
      </c>
      <c r="K1389" s="2" t="s">
        <v>4813</v>
      </c>
      <c r="L1389" s="2" t="s">
        <v>10</v>
      </c>
      <c r="M1389" s="2"/>
      <c r="N1389" s="2" t="s">
        <v>4822</v>
      </c>
      <c r="O1389" s="2"/>
      <c r="P1389" s="2" t="s">
        <v>4688</v>
      </c>
      <c r="Q1389" s="2"/>
    </row>
    <row r="1390" spans="1:17" ht="213.75" x14ac:dyDescent="0.25">
      <c r="A1390" s="2" t="s">
        <v>1258</v>
      </c>
      <c r="B1390" s="2" t="s">
        <v>1259</v>
      </c>
      <c r="C1390" s="3" t="s">
        <v>5334</v>
      </c>
      <c r="D1390" s="4">
        <v>0</v>
      </c>
      <c r="E1390" s="4">
        <v>27</v>
      </c>
      <c r="F1390" s="4">
        <v>27</v>
      </c>
      <c r="G1390" s="4">
        <v>6.85</v>
      </c>
      <c r="H1390" s="2" t="s">
        <v>2224</v>
      </c>
      <c r="I1390" s="4">
        <v>3.1</v>
      </c>
      <c r="J1390" s="2" t="b">
        <v>1</v>
      </c>
      <c r="K1390" s="2" t="s">
        <v>4709</v>
      </c>
      <c r="L1390" s="2" t="s">
        <v>10</v>
      </c>
      <c r="M1390" s="2" t="s">
        <v>4749</v>
      </c>
      <c r="N1390" s="2" t="s">
        <v>4745</v>
      </c>
      <c r="O1390" s="2" t="s">
        <v>4689</v>
      </c>
      <c r="P1390" s="2" t="s">
        <v>4688</v>
      </c>
      <c r="Q1390" s="2" t="s">
        <v>5728</v>
      </c>
    </row>
    <row r="1391" spans="1:17" x14ac:dyDescent="0.25">
      <c r="A1391" s="2" t="s">
        <v>3567</v>
      </c>
      <c r="B1391" s="2" t="s">
        <v>3568</v>
      </c>
      <c r="C1391" s="3"/>
      <c r="D1391" s="4">
        <v>0</v>
      </c>
      <c r="E1391" s="4">
        <v>0</v>
      </c>
      <c r="F1391" s="4">
        <v>0</v>
      </c>
      <c r="G1391" s="4">
        <v>45.5</v>
      </c>
      <c r="H1391" s="2" t="s">
        <v>2237</v>
      </c>
      <c r="I1391" s="4">
        <v>24.04</v>
      </c>
      <c r="J1391" s="2" t="b">
        <v>0</v>
      </c>
      <c r="K1391" s="2" t="s">
        <v>2307</v>
      </c>
      <c r="L1391" s="2" t="s">
        <v>10</v>
      </c>
      <c r="M1391" s="2"/>
      <c r="N1391" s="2" t="s">
        <v>2307</v>
      </c>
      <c r="O1391" s="2" t="s">
        <v>4803</v>
      </c>
      <c r="P1391" s="2"/>
      <c r="Q1391" s="2"/>
    </row>
    <row r="1392" spans="1:17" ht="242.25" x14ac:dyDescent="0.25">
      <c r="A1392" s="2" t="s">
        <v>1310</v>
      </c>
      <c r="B1392" s="2" t="s">
        <v>1311</v>
      </c>
      <c r="C1392" s="3" t="s">
        <v>5347</v>
      </c>
      <c r="D1392" s="4">
        <v>0</v>
      </c>
      <c r="E1392" s="4">
        <v>21</v>
      </c>
      <c r="F1392" s="4">
        <v>21</v>
      </c>
      <c r="G1392" s="4">
        <v>7.5</v>
      </c>
      <c r="H1392" s="2" t="s">
        <v>2234</v>
      </c>
      <c r="I1392" s="4">
        <v>2.8</v>
      </c>
      <c r="J1392" s="2" t="b">
        <v>1</v>
      </c>
      <c r="K1392" s="2" t="s">
        <v>4709</v>
      </c>
      <c r="L1392" s="2" t="s">
        <v>10</v>
      </c>
      <c r="M1392" s="2" t="s">
        <v>263</v>
      </c>
      <c r="N1392" s="2" t="s">
        <v>4743</v>
      </c>
      <c r="O1392" s="2" t="s">
        <v>4689</v>
      </c>
      <c r="P1392" s="2" t="s">
        <v>4688</v>
      </c>
      <c r="Q1392" s="2" t="s">
        <v>5729</v>
      </c>
    </row>
    <row r="1393" spans="1:17" ht="256.5" x14ac:dyDescent="0.25">
      <c r="A1393" s="2" t="s">
        <v>1316</v>
      </c>
      <c r="B1393" s="2" t="s">
        <v>1317</v>
      </c>
      <c r="C1393" s="3" t="s">
        <v>5350</v>
      </c>
      <c r="D1393" s="4">
        <v>0</v>
      </c>
      <c r="E1393" s="4">
        <v>20</v>
      </c>
      <c r="F1393" s="4">
        <v>20</v>
      </c>
      <c r="G1393" s="4">
        <v>7.5</v>
      </c>
      <c r="H1393" s="2" t="s">
        <v>2234</v>
      </c>
      <c r="I1393" s="4">
        <v>2.8</v>
      </c>
      <c r="J1393" s="2" t="b">
        <v>1</v>
      </c>
      <c r="K1393" s="2" t="s">
        <v>4716</v>
      </c>
      <c r="L1393" s="2" t="s">
        <v>10</v>
      </c>
      <c r="M1393" s="2" t="s">
        <v>263</v>
      </c>
      <c r="N1393" s="2" t="s">
        <v>4743</v>
      </c>
      <c r="O1393" s="2" t="s">
        <v>4719</v>
      </c>
      <c r="P1393" s="2" t="s">
        <v>4688</v>
      </c>
      <c r="Q1393" s="2" t="s">
        <v>5730</v>
      </c>
    </row>
    <row r="1394" spans="1:17" ht="256.5" x14ac:dyDescent="0.25">
      <c r="A1394" s="2" t="s">
        <v>1312</v>
      </c>
      <c r="B1394" s="2" t="s">
        <v>1313</v>
      </c>
      <c r="C1394" s="3" t="s">
        <v>5348</v>
      </c>
      <c r="D1394" s="4">
        <v>0</v>
      </c>
      <c r="E1394" s="4">
        <v>32</v>
      </c>
      <c r="F1394" s="4">
        <v>32</v>
      </c>
      <c r="G1394" s="4">
        <v>7.5</v>
      </c>
      <c r="H1394" s="2" t="s">
        <v>2234</v>
      </c>
      <c r="I1394" s="4">
        <v>2.8</v>
      </c>
      <c r="J1394" s="2" t="b">
        <v>1</v>
      </c>
      <c r="K1394" s="2" t="s">
        <v>2308</v>
      </c>
      <c r="L1394" s="2" t="s">
        <v>10</v>
      </c>
      <c r="M1394" s="2" t="s">
        <v>263</v>
      </c>
      <c r="N1394" s="2" t="s">
        <v>4743</v>
      </c>
      <c r="O1394" s="2" t="s">
        <v>2306</v>
      </c>
      <c r="P1394" s="2" t="s">
        <v>4688</v>
      </c>
      <c r="Q1394" s="2" t="s">
        <v>5731</v>
      </c>
    </row>
    <row r="1395" spans="1:17" ht="256.5" x14ac:dyDescent="0.25">
      <c r="A1395" s="2" t="s">
        <v>274</v>
      </c>
      <c r="B1395" s="2" t="s">
        <v>275</v>
      </c>
      <c r="C1395" s="3" t="s">
        <v>4983</v>
      </c>
      <c r="D1395" s="4">
        <v>0</v>
      </c>
      <c r="E1395" s="4">
        <v>3</v>
      </c>
      <c r="F1395" s="4">
        <v>4</v>
      </c>
      <c r="G1395" s="4">
        <v>24</v>
      </c>
      <c r="H1395" s="2" t="s">
        <v>2234</v>
      </c>
      <c r="I1395" s="4">
        <v>10.4</v>
      </c>
      <c r="J1395" s="2" t="b">
        <v>1</v>
      </c>
      <c r="K1395" s="2" t="s">
        <v>2301</v>
      </c>
      <c r="L1395" s="2" t="s">
        <v>10</v>
      </c>
      <c r="M1395" s="2" t="s">
        <v>263</v>
      </c>
      <c r="N1395" s="2" t="s">
        <v>4743</v>
      </c>
      <c r="O1395" s="2" t="s">
        <v>4689</v>
      </c>
      <c r="P1395" s="2"/>
      <c r="Q1395" s="2" t="s">
        <v>6494</v>
      </c>
    </row>
    <row r="1396" spans="1:17" ht="256.5" x14ac:dyDescent="0.25">
      <c r="A1396" s="2" t="s">
        <v>278</v>
      </c>
      <c r="B1396" s="2" t="s">
        <v>279</v>
      </c>
      <c r="C1396" s="3" t="s">
        <v>4984</v>
      </c>
      <c r="D1396" s="4">
        <v>0</v>
      </c>
      <c r="E1396" s="4">
        <v>3</v>
      </c>
      <c r="F1396" s="4">
        <v>3</v>
      </c>
      <c r="G1396" s="4">
        <v>24</v>
      </c>
      <c r="H1396" s="2" t="s">
        <v>2234</v>
      </c>
      <c r="I1396" s="4">
        <v>10.4</v>
      </c>
      <c r="J1396" s="2" t="b">
        <v>1</v>
      </c>
      <c r="K1396" s="2" t="s">
        <v>2301</v>
      </c>
      <c r="L1396" s="2" t="s">
        <v>10</v>
      </c>
      <c r="M1396" s="2" t="s">
        <v>263</v>
      </c>
      <c r="N1396" s="2" t="s">
        <v>4743</v>
      </c>
      <c r="O1396" s="2" t="s">
        <v>4719</v>
      </c>
      <c r="P1396" s="2"/>
      <c r="Q1396" s="2" t="s">
        <v>6495</v>
      </c>
    </row>
    <row r="1397" spans="1:17" ht="228" x14ac:dyDescent="0.25">
      <c r="A1397" s="2" t="s">
        <v>276</v>
      </c>
      <c r="B1397" s="2" t="s">
        <v>277</v>
      </c>
      <c r="C1397" s="3" t="s">
        <v>4985</v>
      </c>
      <c r="D1397" s="4">
        <v>0</v>
      </c>
      <c r="E1397" s="4">
        <v>8</v>
      </c>
      <c r="F1397" s="4">
        <v>8</v>
      </c>
      <c r="G1397" s="4">
        <v>24</v>
      </c>
      <c r="H1397" s="2" t="s">
        <v>2234</v>
      </c>
      <c r="I1397" s="4">
        <v>10.4</v>
      </c>
      <c r="J1397" s="2" t="b">
        <v>1</v>
      </c>
      <c r="K1397" s="2" t="s">
        <v>2301</v>
      </c>
      <c r="L1397" s="2" t="s">
        <v>10</v>
      </c>
      <c r="M1397" s="2" t="s">
        <v>263</v>
      </c>
      <c r="N1397" s="2" t="s">
        <v>4743</v>
      </c>
      <c r="O1397" s="2" t="s">
        <v>2306</v>
      </c>
      <c r="P1397" s="2"/>
      <c r="Q1397" s="2" t="s">
        <v>6496</v>
      </c>
    </row>
    <row r="1398" spans="1:17" ht="256.5" x14ac:dyDescent="0.25">
      <c r="A1398" s="2" t="s">
        <v>225</v>
      </c>
      <c r="B1398" s="2" t="s">
        <v>226</v>
      </c>
      <c r="C1398" s="3" t="s">
        <v>4986</v>
      </c>
      <c r="D1398" s="4">
        <v>0</v>
      </c>
      <c r="E1398" s="4">
        <v>5</v>
      </c>
      <c r="F1398" s="4">
        <v>5</v>
      </c>
      <c r="G1398" s="4">
        <v>33.25</v>
      </c>
      <c r="H1398" s="2" t="s">
        <v>2234</v>
      </c>
      <c r="I1398" s="4">
        <v>14</v>
      </c>
      <c r="J1398" s="2" t="b">
        <v>1</v>
      </c>
      <c r="K1398" s="2" t="s">
        <v>2301</v>
      </c>
      <c r="L1398" s="2" t="s">
        <v>10</v>
      </c>
      <c r="M1398" s="2" t="s">
        <v>4744</v>
      </c>
      <c r="N1398" s="2" t="s">
        <v>4745</v>
      </c>
      <c r="O1398" s="2" t="s">
        <v>4719</v>
      </c>
      <c r="P1398" s="2"/>
      <c r="Q1398" s="2" t="s">
        <v>6497</v>
      </c>
    </row>
    <row r="1399" spans="1:17" x14ac:dyDescent="0.25">
      <c r="A1399" s="2" t="s">
        <v>3385</v>
      </c>
      <c r="B1399" s="2" t="s">
        <v>3386</v>
      </c>
      <c r="C1399" s="3"/>
      <c r="D1399" s="4">
        <v>0</v>
      </c>
      <c r="E1399" s="4">
        <v>0</v>
      </c>
      <c r="F1399" s="4">
        <v>0</v>
      </c>
      <c r="G1399" s="4">
        <v>14.9</v>
      </c>
      <c r="H1399" s="2" t="s">
        <v>3387</v>
      </c>
      <c r="I1399" s="4">
        <v>6.9</v>
      </c>
      <c r="J1399" s="2" t="b">
        <v>0</v>
      </c>
      <c r="K1399" s="2" t="s">
        <v>4709</v>
      </c>
      <c r="L1399" s="2" t="s">
        <v>10</v>
      </c>
      <c r="M1399" s="2" t="s">
        <v>4746</v>
      </c>
      <c r="N1399" s="2" t="s">
        <v>4741</v>
      </c>
      <c r="O1399" s="2" t="s">
        <v>4689</v>
      </c>
      <c r="P1399" s="2" t="s">
        <v>4688</v>
      </c>
      <c r="Q1399" s="2"/>
    </row>
    <row r="1400" spans="1:17" x14ac:dyDescent="0.25">
      <c r="A1400" s="2" t="s">
        <v>3388</v>
      </c>
      <c r="B1400" s="2" t="s">
        <v>3389</v>
      </c>
      <c r="C1400" s="3"/>
      <c r="D1400" s="4">
        <v>0</v>
      </c>
      <c r="E1400" s="4">
        <v>0</v>
      </c>
      <c r="F1400" s="4">
        <v>0</v>
      </c>
      <c r="G1400" s="4">
        <v>13.4</v>
      </c>
      <c r="H1400" s="2" t="s">
        <v>3387</v>
      </c>
      <c r="I1400" s="4">
        <v>6.2</v>
      </c>
      <c r="J1400" s="2" t="b">
        <v>0</v>
      </c>
      <c r="K1400" s="2" t="s">
        <v>2308</v>
      </c>
      <c r="L1400" s="2" t="s">
        <v>10</v>
      </c>
      <c r="M1400" s="2" t="s">
        <v>4746</v>
      </c>
      <c r="N1400" s="2" t="s">
        <v>4741</v>
      </c>
      <c r="O1400" s="2" t="s">
        <v>2306</v>
      </c>
      <c r="P1400" s="2" t="s">
        <v>4688</v>
      </c>
      <c r="Q1400" s="2"/>
    </row>
    <row r="1401" spans="1:17" x14ac:dyDescent="0.25">
      <c r="A1401" s="2" t="s">
        <v>3390</v>
      </c>
      <c r="B1401" s="2" t="s">
        <v>3391</v>
      </c>
      <c r="C1401" s="3"/>
      <c r="D1401" s="4">
        <v>0</v>
      </c>
      <c r="E1401" s="4">
        <v>0</v>
      </c>
      <c r="F1401" s="4">
        <v>0</v>
      </c>
      <c r="G1401" s="4">
        <v>16.149999999999999</v>
      </c>
      <c r="H1401" s="2" t="s">
        <v>3387</v>
      </c>
      <c r="I1401" s="4">
        <v>7.3</v>
      </c>
      <c r="J1401" s="2" t="b">
        <v>0</v>
      </c>
      <c r="K1401" s="2" t="s">
        <v>4716</v>
      </c>
      <c r="L1401" s="2" t="s">
        <v>10</v>
      </c>
      <c r="M1401" s="2" t="s">
        <v>4746</v>
      </c>
      <c r="N1401" s="2" t="s">
        <v>4741</v>
      </c>
      <c r="O1401" s="2" t="s">
        <v>4719</v>
      </c>
      <c r="P1401" s="2" t="s">
        <v>4688</v>
      </c>
      <c r="Q1401" s="2"/>
    </row>
    <row r="1402" spans="1:17" x14ac:dyDescent="0.25">
      <c r="A1402" s="2" t="s">
        <v>3656</v>
      </c>
      <c r="B1402" s="2" t="s">
        <v>3657</v>
      </c>
      <c r="C1402" s="3"/>
      <c r="D1402" s="4">
        <v>0</v>
      </c>
      <c r="E1402" s="4">
        <v>0</v>
      </c>
      <c r="F1402" s="4">
        <v>0</v>
      </c>
      <c r="G1402" s="4">
        <v>37.1</v>
      </c>
      <c r="H1402" s="2" t="s">
        <v>3387</v>
      </c>
      <c r="I1402" s="4">
        <v>17</v>
      </c>
      <c r="J1402" s="2" t="b">
        <v>0</v>
      </c>
      <c r="K1402" s="2" t="s">
        <v>4709</v>
      </c>
      <c r="L1402" s="2" t="s">
        <v>10</v>
      </c>
      <c r="M1402" s="2" t="s">
        <v>4849</v>
      </c>
      <c r="N1402" s="2" t="s">
        <v>4741</v>
      </c>
      <c r="O1402" s="2" t="s">
        <v>4689</v>
      </c>
      <c r="P1402" s="2" t="s">
        <v>4688</v>
      </c>
      <c r="Q1402" s="2"/>
    </row>
    <row r="1403" spans="1:17" x14ac:dyDescent="0.25">
      <c r="A1403" s="2" t="s">
        <v>3658</v>
      </c>
      <c r="B1403" s="2" t="s">
        <v>3659</v>
      </c>
      <c r="C1403" s="3"/>
      <c r="D1403" s="4">
        <v>0</v>
      </c>
      <c r="E1403" s="4">
        <v>0</v>
      </c>
      <c r="F1403" s="4">
        <v>0</v>
      </c>
      <c r="G1403" s="4">
        <v>37.1</v>
      </c>
      <c r="H1403" s="2" t="s">
        <v>3387</v>
      </c>
      <c r="I1403" s="4">
        <v>17</v>
      </c>
      <c r="J1403" s="2" t="b">
        <v>0</v>
      </c>
      <c r="K1403" s="2" t="s">
        <v>4716</v>
      </c>
      <c r="L1403" s="2" t="s">
        <v>10</v>
      </c>
      <c r="M1403" s="2" t="s">
        <v>4849</v>
      </c>
      <c r="N1403" s="2" t="s">
        <v>4741</v>
      </c>
      <c r="O1403" s="2" t="s">
        <v>4719</v>
      </c>
      <c r="P1403" s="2" t="s">
        <v>4688</v>
      </c>
      <c r="Q1403" s="2"/>
    </row>
    <row r="1404" spans="1:17" x14ac:dyDescent="0.25">
      <c r="A1404" s="2" t="s">
        <v>3530</v>
      </c>
      <c r="B1404" s="2" t="s">
        <v>3531</v>
      </c>
      <c r="C1404" s="3"/>
      <c r="D1404" s="4">
        <v>0</v>
      </c>
      <c r="E1404" s="4">
        <v>0</v>
      </c>
      <c r="F1404" s="4">
        <v>0</v>
      </c>
      <c r="G1404" s="4">
        <v>19.45</v>
      </c>
      <c r="H1404" s="2" t="s">
        <v>2247</v>
      </c>
      <c r="I1404" s="4">
        <v>9</v>
      </c>
      <c r="J1404" s="2" t="b">
        <v>0</v>
      </c>
      <c r="K1404" s="2" t="s">
        <v>2308</v>
      </c>
      <c r="L1404" s="2" t="s">
        <v>10</v>
      </c>
      <c r="M1404" s="2" t="s">
        <v>4898</v>
      </c>
      <c r="N1404" s="2" t="s">
        <v>4741</v>
      </c>
      <c r="O1404" s="2" t="s">
        <v>2306</v>
      </c>
      <c r="P1404" s="2" t="s">
        <v>4688</v>
      </c>
      <c r="Q1404" s="2"/>
    </row>
    <row r="1405" spans="1:17" x14ac:dyDescent="0.25">
      <c r="A1405" s="2" t="s">
        <v>3538</v>
      </c>
      <c r="B1405" s="2" t="s">
        <v>3539</v>
      </c>
      <c r="C1405" s="3"/>
      <c r="D1405" s="4">
        <v>0</v>
      </c>
      <c r="E1405" s="4">
        <v>0</v>
      </c>
      <c r="F1405" s="4">
        <v>0</v>
      </c>
      <c r="G1405" s="4">
        <v>9.75</v>
      </c>
      <c r="H1405" s="2" t="s">
        <v>2247</v>
      </c>
      <c r="I1405" s="4">
        <v>4.5</v>
      </c>
      <c r="J1405" s="2" t="b">
        <v>0</v>
      </c>
      <c r="K1405" s="2" t="s">
        <v>4709</v>
      </c>
      <c r="L1405" s="2" t="s">
        <v>10</v>
      </c>
      <c r="M1405" s="2" t="s">
        <v>4751</v>
      </c>
      <c r="N1405" s="2" t="s">
        <v>4752</v>
      </c>
      <c r="O1405" s="2" t="s">
        <v>4689</v>
      </c>
      <c r="P1405" s="2" t="s">
        <v>4688</v>
      </c>
      <c r="Q1405" s="2"/>
    </row>
    <row r="1406" spans="1:17" x14ac:dyDescent="0.25">
      <c r="A1406" s="2" t="s">
        <v>3684</v>
      </c>
      <c r="B1406" s="2" t="s">
        <v>3685</v>
      </c>
      <c r="C1406" s="3"/>
      <c r="D1406" s="4">
        <v>0</v>
      </c>
      <c r="E1406" s="4">
        <v>0</v>
      </c>
      <c r="F1406" s="4">
        <v>0</v>
      </c>
      <c r="G1406" s="4">
        <v>10.199999999999999</v>
      </c>
      <c r="H1406" s="2" t="s">
        <v>1066</v>
      </c>
      <c r="I1406" s="4">
        <v>4.5</v>
      </c>
      <c r="J1406" s="2" t="b">
        <v>0</v>
      </c>
      <c r="K1406" s="2" t="s">
        <v>4716</v>
      </c>
      <c r="L1406" s="2" t="s">
        <v>10</v>
      </c>
      <c r="M1406" s="2" t="s">
        <v>263</v>
      </c>
      <c r="N1406" s="2" t="s">
        <v>4743</v>
      </c>
      <c r="O1406" s="2" t="s">
        <v>4719</v>
      </c>
      <c r="P1406" s="2" t="s">
        <v>4688</v>
      </c>
      <c r="Q1406" s="2"/>
    </row>
    <row r="1407" spans="1:17" x14ac:dyDescent="0.25">
      <c r="A1407" s="2" t="s">
        <v>1320</v>
      </c>
      <c r="B1407" s="2" t="s">
        <v>1321</v>
      </c>
      <c r="C1407" s="3"/>
      <c r="D1407" s="4">
        <v>0</v>
      </c>
      <c r="E1407" s="4">
        <v>1</v>
      </c>
      <c r="F1407" s="4">
        <v>1</v>
      </c>
      <c r="G1407" s="4">
        <v>9.1999999999999993</v>
      </c>
      <c r="H1407" s="2" t="s">
        <v>1066</v>
      </c>
      <c r="I1407" s="4">
        <v>4.25</v>
      </c>
      <c r="J1407" s="2" t="b">
        <v>1</v>
      </c>
      <c r="K1407" s="2" t="s">
        <v>4709</v>
      </c>
      <c r="L1407" s="2" t="s">
        <v>10</v>
      </c>
      <c r="M1407" s="2" t="s">
        <v>263</v>
      </c>
      <c r="N1407" s="2" t="s">
        <v>4743</v>
      </c>
      <c r="O1407" s="2" t="s">
        <v>4689</v>
      </c>
      <c r="P1407" s="2" t="s">
        <v>4688</v>
      </c>
      <c r="Q1407" s="2"/>
    </row>
    <row r="1408" spans="1:17" x14ac:dyDescent="0.25">
      <c r="A1408" s="2" t="s">
        <v>1064</v>
      </c>
      <c r="B1408" s="2" t="s">
        <v>1065</v>
      </c>
      <c r="C1408" s="3"/>
      <c r="D1408" s="4">
        <v>0</v>
      </c>
      <c r="E1408" s="4">
        <v>0</v>
      </c>
      <c r="F1408" s="4">
        <v>0</v>
      </c>
      <c r="G1408" s="4">
        <v>10.199999999999999</v>
      </c>
      <c r="H1408" s="2" t="s">
        <v>1066</v>
      </c>
      <c r="I1408" s="4">
        <v>4.5</v>
      </c>
      <c r="J1408" s="2" t="b">
        <v>1</v>
      </c>
      <c r="K1408" s="2" t="s">
        <v>2308</v>
      </c>
      <c r="L1408" s="2" t="s">
        <v>10</v>
      </c>
      <c r="M1408" s="2" t="s">
        <v>263</v>
      </c>
      <c r="N1408" s="2" t="s">
        <v>4743</v>
      </c>
      <c r="O1408" s="2" t="s">
        <v>2306</v>
      </c>
      <c r="P1408" s="2" t="s">
        <v>4688</v>
      </c>
      <c r="Q1408" s="2"/>
    </row>
    <row r="1409" spans="1:17" x14ac:dyDescent="0.25">
      <c r="A1409" s="2" t="s">
        <v>1793</v>
      </c>
      <c r="B1409" s="2" t="s">
        <v>1794</v>
      </c>
      <c r="C1409" s="3"/>
      <c r="D1409" s="4">
        <v>0</v>
      </c>
      <c r="E1409" s="4">
        <v>0</v>
      </c>
      <c r="F1409" s="4">
        <v>0</v>
      </c>
      <c r="G1409" s="4">
        <v>69.5</v>
      </c>
      <c r="H1409" s="2" t="s">
        <v>464</v>
      </c>
      <c r="I1409" s="4">
        <v>34.729999999999997</v>
      </c>
      <c r="J1409" s="2" t="b">
        <v>1</v>
      </c>
      <c r="K1409" s="2" t="s">
        <v>4693</v>
      </c>
      <c r="L1409" s="2" t="s">
        <v>10</v>
      </c>
      <c r="M1409" s="2"/>
      <c r="N1409" s="2" t="s">
        <v>4703</v>
      </c>
      <c r="O1409" s="2"/>
      <c r="P1409" s="2" t="s">
        <v>4696</v>
      </c>
      <c r="Q1409" s="2"/>
    </row>
    <row r="1410" spans="1:17" x14ac:dyDescent="0.25">
      <c r="A1410" s="2" t="s">
        <v>1762</v>
      </c>
      <c r="B1410" s="2" t="s">
        <v>1763</v>
      </c>
      <c r="C1410" s="3"/>
      <c r="D1410" s="4">
        <v>0</v>
      </c>
      <c r="E1410" s="4">
        <v>0</v>
      </c>
      <c r="F1410" s="4">
        <v>0</v>
      </c>
      <c r="G1410" s="4">
        <v>69.55</v>
      </c>
      <c r="H1410" s="2" t="s">
        <v>464</v>
      </c>
      <c r="I1410" s="4">
        <v>34.770000000000003</v>
      </c>
      <c r="J1410" s="2" t="b">
        <v>1</v>
      </c>
      <c r="K1410" s="2" t="s">
        <v>4693</v>
      </c>
      <c r="L1410" s="2" t="s">
        <v>10</v>
      </c>
      <c r="M1410" s="2"/>
      <c r="N1410" s="2" t="s">
        <v>4703</v>
      </c>
      <c r="O1410" s="2"/>
      <c r="P1410" s="2" t="s">
        <v>4696</v>
      </c>
      <c r="Q1410" s="2"/>
    </row>
    <row r="1411" spans="1:17" x14ac:dyDescent="0.25">
      <c r="A1411" s="2" t="s">
        <v>1791</v>
      </c>
      <c r="B1411" s="2" t="s">
        <v>1792</v>
      </c>
      <c r="C1411" s="3"/>
      <c r="D1411" s="4">
        <v>0</v>
      </c>
      <c r="E1411" s="4">
        <v>0</v>
      </c>
      <c r="F1411" s="4">
        <v>0</v>
      </c>
      <c r="G1411" s="4">
        <v>82.2</v>
      </c>
      <c r="H1411" s="2" t="s">
        <v>464</v>
      </c>
      <c r="I1411" s="4">
        <v>38.805</v>
      </c>
      <c r="J1411" s="2" t="b">
        <v>1</v>
      </c>
      <c r="K1411" s="2" t="s">
        <v>4693</v>
      </c>
      <c r="L1411" s="2" t="s">
        <v>10</v>
      </c>
      <c r="M1411" s="2"/>
      <c r="N1411" s="2" t="s">
        <v>4703</v>
      </c>
      <c r="O1411" s="2"/>
      <c r="P1411" s="2" t="s">
        <v>4696</v>
      </c>
      <c r="Q1411" s="2"/>
    </row>
    <row r="1412" spans="1:17" x14ac:dyDescent="0.25">
      <c r="A1412" s="2" t="s">
        <v>1777</v>
      </c>
      <c r="B1412" s="2" t="s">
        <v>1778</v>
      </c>
      <c r="C1412" s="3"/>
      <c r="D1412" s="4">
        <v>0</v>
      </c>
      <c r="E1412" s="4">
        <v>0</v>
      </c>
      <c r="F1412" s="4">
        <v>0</v>
      </c>
      <c r="G1412" s="4">
        <v>69.5</v>
      </c>
      <c r="H1412" s="2" t="s">
        <v>464</v>
      </c>
      <c r="I1412" s="4">
        <v>25.39</v>
      </c>
      <c r="J1412" s="2" t="b">
        <v>1</v>
      </c>
      <c r="K1412" s="2" t="s">
        <v>4693</v>
      </c>
      <c r="L1412" s="2" t="s">
        <v>10</v>
      </c>
      <c r="M1412" s="2"/>
      <c r="N1412" s="2" t="s">
        <v>4703</v>
      </c>
      <c r="O1412" s="2"/>
      <c r="P1412" s="2" t="s">
        <v>4696</v>
      </c>
      <c r="Q1412" s="2"/>
    </row>
    <row r="1413" spans="1:17" x14ac:dyDescent="0.25">
      <c r="A1413" s="2" t="s">
        <v>4679</v>
      </c>
      <c r="B1413" s="2" t="s">
        <v>4680</v>
      </c>
      <c r="C1413" s="3"/>
      <c r="D1413" s="4">
        <v>0</v>
      </c>
      <c r="E1413" s="4">
        <v>0</v>
      </c>
      <c r="F1413" s="4">
        <v>0</v>
      </c>
      <c r="G1413" s="4">
        <v>53.35</v>
      </c>
      <c r="H1413" s="2" t="s">
        <v>464</v>
      </c>
      <c r="I1413" s="4">
        <v>31.98</v>
      </c>
      <c r="J1413" s="2" t="b">
        <v>0</v>
      </c>
      <c r="K1413" s="2" t="s">
        <v>4693</v>
      </c>
      <c r="L1413" s="2" t="s">
        <v>10</v>
      </c>
      <c r="M1413" s="2"/>
      <c r="N1413" s="2" t="s">
        <v>4698</v>
      </c>
      <c r="O1413" s="2"/>
      <c r="P1413" s="2" t="s">
        <v>4696</v>
      </c>
      <c r="Q1413" s="2"/>
    </row>
    <row r="1414" spans="1:17" x14ac:dyDescent="0.25">
      <c r="A1414" s="2" t="s">
        <v>3867</v>
      </c>
      <c r="B1414" s="2" t="s">
        <v>3868</v>
      </c>
      <c r="C1414" s="3"/>
      <c r="D1414" s="4">
        <v>0</v>
      </c>
      <c r="E1414" s="4">
        <v>0</v>
      </c>
      <c r="F1414" s="4">
        <v>0</v>
      </c>
      <c r="G1414" s="4">
        <v>13.6</v>
      </c>
      <c r="H1414" s="2" t="s">
        <v>23</v>
      </c>
      <c r="I1414" s="4">
        <v>4.87</v>
      </c>
      <c r="J1414" s="2" t="b">
        <v>0</v>
      </c>
      <c r="K1414" s="2" t="s">
        <v>4716</v>
      </c>
      <c r="L1414" s="2" t="s">
        <v>10</v>
      </c>
      <c r="M1414" s="2"/>
      <c r="N1414" s="2" t="s">
        <v>4918</v>
      </c>
      <c r="O1414" s="2" t="s">
        <v>4719</v>
      </c>
      <c r="P1414" s="2" t="s">
        <v>4688</v>
      </c>
      <c r="Q1414" s="2"/>
    </row>
    <row r="1415" spans="1:17" ht="256.5" x14ac:dyDescent="0.25">
      <c r="A1415" s="2" t="s">
        <v>582</v>
      </c>
      <c r="B1415" s="2" t="s">
        <v>583</v>
      </c>
      <c r="C1415" s="3" t="s">
        <v>5247</v>
      </c>
      <c r="D1415" s="4">
        <v>0</v>
      </c>
      <c r="E1415" s="4">
        <v>12</v>
      </c>
      <c r="F1415" s="4">
        <v>12</v>
      </c>
      <c r="G1415" s="4">
        <v>14.9</v>
      </c>
      <c r="H1415" s="2" t="s">
        <v>23</v>
      </c>
      <c r="I1415" s="4">
        <v>5.58</v>
      </c>
      <c r="J1415" s="2" t="b">
        <v>1</v>
      </c>
      <c r="K1415" s="2" t="s">
        <v>4716</v>
      </c>
      <c r="L1415" s="2" t="s">
        <v>10</v>
      </c>
      <c r="M1415" s="2"/>
      <c r="N1415" s="2" t="s">
        <v>4914</v>
      </c>
      <c r="O1415" s="2" t="s">
        <v>4719</v>
      </c>
      <c r="P1415" s="2" t="s">
        <v>4688</v>
      </c>
      <c r="Q1415" s="2" t="s">
        <v>5645</v>
      </c>
    </row>
    <row r="1416" spans="1:17" x14ac:dyDescent="0.25">
      <c r="A1416" s="2" t="s">
        <v>4170</v>
      </c>
      <c r="B1416" s="2" t="s">
        <v>4171</v>
      </c>
      <c r="C1416" s="3"/>
      <c r="D1416" s="4">
        <v>0</v>
      </c>
      <c r="E1416" s="4">
        <v>0</v>
      </c>
      <c r="F1416" s="4">
        <v>0</v>
      </c>
      <c r="G1416" s="4">
        <v>23.1</v>
      </c>
      <c r="H1416" s="2" t="s">
        <v>23</v>
      </c>
      <c r="I1416" s="4">
        <v>8.6999999999999993</v>
      </c>
      <c r="J1416" s="2" t="b">
        <v>0</v>
      </c>
      <c r="K1416" s="2" t="s">
        <v>4709</v>
      </c>
      <c r="L1416" s="2" t="s">
        <v>10</v>
      </c>
      <c r="M1416" s="2"/>
      <c r="N1416" s="2" t="s">
        <v>4987</v>
      </c>
      <c r="O1416" s="2" t="s">
        <v>4689</v>
      </c>
      <c r="P1416" s="2" t="s">
        <v>4688</v>
      </c>
      <c r="Q1416" s="2"/>
    </row>
    <row r="1417" spans="1:17" ht="256.5" x14ac:dyDescent="0.25">
      <c r="A1417" s="2" t="s">
        <v>658</v>
      </c>
      <c r="B1417" s="2" t="s">
        <v>659</v>
      </c>
      <c r="C1417" s="3" t="s">
        <v>4988</v>
      </c>
      <c r="D1417" s="4">
        <v>0</v>
      </c>
      <c r="E1417" s="4">
        <v>3</v>
      </c>
      <c r="F1417" s="4">
        <v>3</v>
      </c>
      <c r="G1417" s="4">
        <v>26.25</v>
      </c>
      <c r="H1417" s="2" t="s">
        <v>2263</v>
      </c>
      <c r="I1417" s="4">
        <v>12.15</v>
      </c>
      <c r="J1417" s="2" t="b">
        <v>1</v>
      </c>
      <c r="K1417" s="2" t="s">
        <v>2308</v>
      </c>
      <c r="L1417" s="2" t="s">
        <v>10</v>
      </c>
      <c r="M1417" s="2" t="s">
        <v>4740</v>
      </c>
      <c r="N1417" s="2" t="s">
        <v>4741</v>
      </c>
      <c r="O1417" s="2" t="s">
        <v>2306</v>
      </c>
      <c r="P1417" s="2" t="s">
        <v>2303</v>
      </c>
      <c r="Q1417" s="2" t="s">
        <v>5692</v>
      </c>
    </row>
    <row r="1418" spans="1:17" ht="213.75" x14ac:dyDescent="0.25">
      <c r="A1418" s="2" t="s">
        <v>194</v>
      </c>
      <c r="B1418" s="2" t="s">
        <v>195</v>
      </c>
      <c r="C1418" s="3" t="s">
        <v>4989</v>
      </c>
      <c r="D1418" s="4">
        <v>0</v>
      </c>
      <c r="E1418" s="4">
        <v>0</v>
      </c>
      <c r="F1418" s="4">
        <v>0</v>
      </c>
      <c r="G1418" s="4">
        <v>30.3</v>
      </c>
      <c r="H1418" s="2" t="s">
        <v>2219</v>
      </c>
      <c r="I1418" s="4">
        <v>14</v>
      </c>
      <c r="J1418" s="2" t="b">
        <v>1</v>
      </c>
      <c r="K1418" s="2" t="s">
        <v>4709</v>
      </c>
      <c r="L1418" s="2" t="s">
        <v>10</v>
      </c>
      <c r="M1418" s="2" t="s">
        <v>4873</v>
      </c>
      <c r="N1418" s="2" t="s">
        <v>4762</v>
      </c>
      <c r="O1418" s="2" t="s">
        <v>4689</v>
      </c>
      <c r="P1418" s="2" t="s">
        <v>2303</v>
      </c>
      <c r="Q1418" s="2" t="s">
        <v>5656</v>
      </c>
    </row>
    <row r="1419" spans="1:17" ht="213.75" x14ac:dyDescent="0.25">
      <c r="A1419" s="2" t="s">
        <v>209</v>
      </c>
      <c r="B1419" s="2" t="s">
        <v>210</v>
      </c>
      <c r="C1419" s="3" t="s">
        <v>4990</v>
      </c>
      <c r="D1419" s="4">
        <v>0</v>
      </c>
      <c r="E1419" s="4">
        <v>0</v>
      </c>
      <c r="F1419" s="4">
        <v>0</v>
      </c>
      <c r="G1419" s="4">
        <v>36.75</v>
      </c>
      <c r="H1419" s="2" t="s">
        <v>2219</v>
      </c>
      <c r="I1419" s="4">
        <v>16</v>
      </c>
      <c r="J1419" s="2" t="b">
        <v>1</v>
      </c>
      <c r="K1419" s="2" t="s">
        <v>4709</v>
      </c>
      <c r="L1419" s="2" t="s">
        <v>10</v>
      </c>
      <c r="M1419" s="2" t="s">
        <v>4767</v>
      </c>
      <c r="N1419" s="2" t="s">
        <v>4762</v>
      </c>
      <c r="O1419" s="2" t="s">
        <v>4689</v>
      </c>
      <c r="P1419" s="2" t="s">
        <v>2303</v>
      </c>
      <c r="Q1419" s="2" t="s">
        <v>5648</v>
      </c>
    </row>
    <row r="1420" spans="1:17" ht="256.5" x14ac:dyDescent="0.25">
      <c r="A1420" s="2" t="s">
        <v>949</v>
      </c>
      <c r="B1420" s="2" t="s">
        <v>950</v>
      </c>
      <c r="C1420" s="3" t="s">
        <v>5281</v>
      </c>
      <c r="D1420" s="4">
        <v>0</v>
      </c>
      <c r="E1420" s="4">
        <v>4</v>
      </c>
      <c r="F1420" s="4">
        <v>4</v>
      </c>
      <c r="G1420" s="4">
        <v>53.8</v>
      </c>
      <c r="H1420" s="2" t="s">
        <v>66</v>
      </c>
      <c r="I1420" s="4">
        <v>26.893000000000001</v>
      </c>
      <c r="J1420" s="2" t="b">
        <v>1</v>
      </c>
      <c r="K1420" s="2" t="s">
        <v>4693</v>
      </c>
      <c r="L1420" s="2" t="s">
        <v>10</v>
      </c>
      <c r="M1420" s="2"/>
      <c r="N1420" s="2" t="s">
        <v>5926</v>
      </c>
      <c r="O1420" s="2"/>
      <c r="P1420" s="2" t="s">
        <v>4696</v>
      </c>
      <c r="Q1420" s="2" t="s">
        <v>6498</v>
      </c>
    </row>
    <row r="1421" spans="1:17" ht="270.75" x14ac:dyDescent="0.25">
      <c r="A1421" s="2" t="s">
        <v>951</v>
      </c>
      <c r="B1421" s="2" t="s">
        <v>952</v>
      </c>
      <c r="C1421" s="3" t="s">
        <v>5282</v>
      </c>
      <c r="D1421" s="4">
        <v>0</v>
      </c>
      <c r="E1421" s="4">
        <v>6</v>
      </c>
      <c r="F1421" s="4">
        <v>6</v>
      </c>
      <c r="G1421" s="4">
        <v>67.7</v>
      </c>
      <c r="H1421" s="2" t="s">
        <v>66</v>
      </c>
      <c r="I1421" s="4">
        <v>33.834000000000003</v>
      </c>
      <c r="J1421" s="2" t="b">
        <v>1</v>
      </c>
      <c r="K1421" s="2" t="s">
        <v>4693</v>
      </c>
      <c r="L1421" s="2" t="s">
        <v>10</v>
      </c>
      <c r="M1421" s="2"/>
      <c r="N1421" s="2" t="s">
        <v>5926</v>
      </c>
      <c r="O1421" s="2"/>
      <c r="P1421" s="2" t="s">
        <v>4696</v>
      </c>
      <c r="Q1421" s="2" t="s">
        <v>6499</v>
      </c>
    </row>
    <row r="1422" spans="1:17" ht="270.75" x14ac:dyDescent="0.25">
      <c r="A1422" s="2" t="s">
        <v>947</v>
      </c>
      <c r="B1422" s="2" t="s">
        <v>948</v>
      </c>
      <c r="C1422" s="3" t="s">
        <v>5280</v>
      </c>
      <c r="D1422" s="4">
        <v>0</v>
      </c>
      <c r="E1422" s="4">
        <v>5</v>
      </c>
      <c r="F1422" s="4">
        <v>5</v>
      </c>
      <c r="G1422" s="4">
        <v>86.95</v>
      </c>
      <c r="H1422" s="2" t="s">
        <v>66</v>
      </c>
      <c r="I1422" s="4">
        <v>43.463999999999999</v>
      </c>
      <c r="J1422" s="2" t="b">
        <v>1</v>
      </c>
      <c r="K1422" s="2" t="s">
        <v>4693</v>
      </c>
      <c r="L1422" s="2" t="s">
        <v>10</v>
      </c>
      <c r="M1422" s="2"/>
      <c r="N1422" s="2" t="s">
        <v>5926</v>
      </c>
      <c r="O1422" s="2"/>
      <c r="P1422" s="2" t="s">
        <v>4696</v>
      </c>
      <c r="Q1422" s="2" t="s">
        <v>5758</v>
      </c>
    </row>
    <row r="1423" spans="1:17" x14ac:dyDescent="0.25">
      <c r="A1423" s="2" t="s">
        <v>3010</v>
      </c>
      <c r="B1423" s="2" t="s">
        <v>3011</v>
      </c>
      <c r="C1423" s="3"/>
      <c r="D1423" s="4">
        <v>0</v>
      </c>
      <c r="E1423" s="4">
        <v>0</v>
      </c>
      <c r="F1423" s="4">
        <v>0</v>
      </c>
      <c r="G1423" s="4">
        <v>31.2</v>
      </c>
      <c r="H1423" s="2" t="s">
        <v>2223</v>
      </c>
      <c r="I1423" s="4">
        <v>14.45</v>
      </c>
      <c r="J1423" s="2" t="b">
        <v>0</v>
      </c>
      <c r="K1423" s="2" t="s">
        <v>2308</v>
      </c>
      <c r="L1423" s="2" t="s">
        <v>10</v>
      </c>
      <c r="M1423" s="2" t="s">
        <v>4740</v>
      </c>
      <c r="N1423" s="2" t="s">
        <v>4741</v>
      </c>
      <c r="O1423" s="2" t="s">
        <v>2306</v>
      </c>
      <c r="P1423" s="2" t="s">
        <v>2303</v>
      </c>
      <c r="Q1423" s="2"/>
    </row>
    <row r="1424" spans="1:17" x14ac:dyDescent="0.25">
      <c r="A1424" s="2" t="s">
        <v>3435</v>
      </c>
      <c r="B1424" s="2" t="s">
        <v>3436</v>
      </c>
      <c r="C1424" s="3"/>
      <c r="D1424" s="4">
        <v>0</v>
      </c>
      <c r="E1424" s="4">
        <v>0</v>
      </c>
      <c r="F1424" s="4">
        <v>0</v>
      </c>
      <c r="G1424" s="4">
        <v>25.05</v>
      </c>
      <c r="H1424" s="2" t="s">
        <v>2223</v>
      </c>
      <c r="I1424" s="4">
        <v>11.6</v>
      </c>
      <c r="J1424" s="2" t="b">
        <v>0</v>
      </c>
      <c r="K1424" s="2" t="s">
        <v>2308</v>
      </c>
      <c r="L1424" s="2" t="s">
        <v>10</v>
      </c>
      <c r="M1424" s="2" t="s">
        <v>4747</v>
      </c>
      <c r="N1424" s="2" t="s">
        <v>4741</v>
      </c>
      <c r="O1424" s="2" t="s">
        <v>2306</v>
      </c>
      <c r="P1424" s="2" t="s">
        <v>2303</v>
      </c>
      <c r="Q1424" s="2"/>
    </row>
    <row r="1425" spans="1:17" x14ac:dyDescent="0.25">
      <c r="A1425" s="2" t="s">
        <v>3948</v>
      </c>
      <c r="B1425" s="2" t="s">
        <v>3949</v>
      </c>
      <c r="C1425" s="3"/>
      <c r="D1425" s="4">
        <v>0</v>
      </c>
      <c r="E1425" s="4">
        <v>0</v>
      </c>
      <c r="F1425" s="4">
        <v>0</v>
      </c>
      <c r="G1425" s="4">
        <v>11.9</v>
      </c>
      <c r="H1425" s="2" t="s">
        <v>3947</v>
      </c>
      <c r="I1425" s="4">
        <v>5.5</v>
      </c>
      <c r="J1425" s="2" t="b">
        <v>0</v>
      </c>
      <c r="K1425" s="2" t="s">
        <v>2308</v>
      </c>
      <c r="L1425" s="2" t="s">
        <v>10</v>
      </c>
      <c r="M1425" s="2" t="s">
        <v>4851</v>
      </c>
      <c r="N1425" s="2" t="s">
        <v>4743</v>
      </c>
      <c r="O1425" s="2" t="s">
        <v>2306</v>
      </c>
      <c r="P1425" s="2" t="s">
        <v>4688</v>
      </c>
      <c r="Q1425" s="2"/>
    </row>
    <row r="1426" spans="1:17" ht="213.75" x14ac:dyDescent="0.25">
      <c r="A1426" s="2" t="s">
        <v>60</v>
      </c>
      <c r="B1426" s="2" t="s">
        <v>61</v>
      </c>
      <c r="C1426" s="3" t="s">
        <v>2388</v>
      </c>
      <c r="D1426" s="4">
        <v>0</v>
      </c>
      <c r="E1426" s="4">
        <v>0</v>
      </c>
      <c r="F1426" s="4">
        <v>0</v>
      </c>
      <c r="G1426" s="4">
        <v>43.2</v>
      </c>
      <c r="H1426" s="2" t="s">
        <v>2230</v>
      </c>
      <c r="I1426" s="4">
        <v>20</v>
      </c>
      <c r="J1426" s="2" t="b">
        <v>1</v>
      </c>
      <c r="K1426" s="2" t="s">
        <v>2308</v>
      </c>
      <c r="L1426" s="2" t="s">
        <v>10</v>
      </c>
      <c r="M1426" s="2" t="s">
        <v>4828</v>
      </c>
      <c r="N1426" s="2" t="s">
        <v>4741</v>
      </c>
      <c r="O1426" s="2" t="s">
        <v>2306</v>
      </c>
      <c r="P1426" s="2" t="s">
        <v>2303</v>
      </c>
      <c r="Q1426" s="2" t="s">
        <v>5689</v>
      </c>
    </row>
    <row r="1427" spans="1:17" ht="156.75" x14ac:dyDescent="0.25">
      <c r="A1427" s="2" t="s">
        <v>1087</v>
      </c>
      <c r="B1427" s="2" t="s">
        <v>1088</v>
      </c>
      <c r="C1427" s="3" t="s">
        <v>4991</v>
      </c>
      <c r="D1427" s="4">
        <v>0</v>
      </c>
      <c r="E1427" s="4">
        <v>6</v>
      </c>
      <c r="F1427" s="4">
        <v>6</v>
      </c>
      <c r="G1427" s="4">
        <v>16.100000000000001</v>
      </c>
      <c r="H1427" s="2" t="s">
        <v>469</v>
      </c>
      <c r="I1427" s="4">
        <v>8.0500000000000007</v>
      </c>
      <c r="J1427" s="2" t="b">
        <v>1</v>
      </c>
      <c r="K1427" s="2" t="s">
        <v>4687</v>
      </c>
      <c r="L1427" s="2" t="s">
        <v>10</v>
      </c>
      <c r="M1427" s="2" t="s">
        <v>4817</v>
      </c>
      <c r="N1427" s="2" t="s">
        <v>4762</v>
      </c>
      <c r="O1427" s="2"/>
      <c r="P1427" s="2" t="s">
        <v>4688</v>
      </c>
      <c r="Q1427" s="2" t="s">
        <v>6500</v>
      </c>
    </row>
    <row r="1428" spans="1:17" ht="199.5" x14ac:dyDescent="0.25">
      <c r="A1428" s="2" t="s">
        <v>1983</v>
      </c>
      <c r="B1428" s="2" t="s">
        <v>1984</v>
      </c>
      <c r="C1428" s="3" t="s">
        <v>4401</v>
      </c>
      <c r="D1428" s="4">
        <v>0</v>
      </c>
      <c r="E1428" s="4">
        <v>0</v>
      </c>
      <c r="F1428" s="4">
        <v>0</v>
      </c>
      <c r="G1428" s="4">
        <v>26.15</v>
      </c>
      <c r="H1428" s="2" t="s">
        <v>2230</v>
      </c>
      <c r="I1428" s="4">
        <v>12</v>
      </c>
      <c r="J1428" s="2" t="b">
        <v>1</v>
      </c>
      <c r="K1428" s="2" t="s">
        <v>2308</v>
      </c>
      <c r="L1428" s="2" t="s">
        <v>10</v>
      </c>
      <c r="M1428" s="2" t="s">
        <v>4751</v>
      </c>
      <c r="N1428" s="2" t="s">
        <v>4752</v>
      </c>
      <c r="O1428" s="2" t="s">
        <v>2306</v>
      </c>
      <c r="P1428" s="2" t="s">
        <v>2303</v>
      </c>
      <c r="Q1428" s="2" t="s">
        <v>5694</v>
      </c>
    </row>
    <row r="1429" spans="1:17" ht="213.75" x14ac:dyDescent="0.25">
      <c r="A1429" s="2" t="s">
        <v>550</v>
      </c>
      <c r="B1429" s="2" t="s">
        <v>551</v>
      </c>
      <c r="C1429" s="3" t="s">
        <v>5235</v>
      </c>
      <c r="D1429" s="4">
        <v>0</v>
      </c>
      <c r="E1429" s="4">
        <v>7</v>
      </c>
      <c r="F1429" s="4">
        <v>7</v>
      </c>
      <c r="G1429" s="4">
        <v>15.35</v>
      </c>
      <c r="H1429" s="2" t="s">
        <v>2246</v>
      </c>
      <c r="I1429" s="4">
        <v>6.8</v>
      </c>
      <c r="J1429" s="2" t="b">
        <v>1</v>
      </c>
      <c r="K1429" s="2" t="s">
        <v>4716</v>
      </c>
      <c r="L1429" s="2" t="s">
        <v>10</v>
      </c>
      <c r="M1429" s="2" t="s">
        <v>4858</v>
      </c>
      <c r="N1429" s="2" t="s">
        <v>4857</v>
      </c>
      <c r="O1429" s="2" t="s">
        <v>4719</v>
      </c>
      <c r="P1429" s="2" t="s">
        <v>4688</v>
      </c>
      <c r="Q1429" s="2" t="s">
        <v>6501</v>
      </c>
    </row>
    <row r="1430" spans="1:17" x14ac:dyDescent="0.25">
      <c r="A1430" s="2" t="s">
        <v>4500</v>
      </c>
      <c r="B1430" s="2" t="s">
        <v>4501</v>
      </c>
      <c r="C1430" s="3"/>
      <c r="D1430" s="4">
        <v>0</v>
      </c>
      <c r="E1430" s="4">
        <v>0</v>
      </c>
      <c r="F1430" s="4">
        <v>0</v>
      </c>
      <c r="G1430" s="4">
        <v>8.9</v>
      </c>
      <c r="H1430" s="2" t="s">
        <v>2246</v>
      </c>
      <c r="I1430" s="4">
        <v>4.0999999999999996</v>
      </c>
      <c r="J1430" s="2" t="b">
        <v>0</v>
      </c>
      <c r="K1430" s="2" t="s">
        <v>4716</v>
      </c>
      <c r="L1430" s="2" t="s">
        <v>10</v>
      </c>
      <c r="M1430" s="2"/>
      <c r="N1430" s="2" t="s">
        <v>4857</v>
      </c>
      <c r="O1430" s="2" t="s">
        <v>4719</v>
      </c>
      <c r="P1430" s="2" t="s">
        <v>4688</v>
      </c>
      <c r="Q1430" s="2"/>
    </row>
    <row r="1431" spans="1:17" x14ac:dyDescent="0.25">
      <c r="A1431" s="2" t="s">
        <v>3569</v>
      </c>
      <c r="B1431" s="2" t="s">
        <v>3570</v>
      </c>
      <c r="C1431" s="3"/>
      <c r="D1431" s="4">
        <v>0</v>
      </c>
      <c r="E1431" s="4">
        <v>0</v>
      </c>
      <c r="F1431" s="4">
        <v>0</v>
      </c>
      <c r="G1431" s="4">
        <v>10.6</v>
      </c>
      <c r="H1431" s="2" t="s">
        <v>2246</v>
      </c>
      <c r="I1431" s="4">
        <v>4.9000000000000004</v>
      </c>
      <c r="J1431" s="2" t="b">
        <v>0</v>
      </c>
      <c r="K1431" s="2" t="s">
        <v>4716</v>
      </c>
      <c r="L1431" s="2" t="s">
        <v>10</v>
      </c>
      <c r="M1431" s="2" t="s">
        <v>4992</v>
      </c>
      <c r="N1431" s="2" t="s">
        <v>4857</v>
      </c>
      <c r="O1431" s="2" t="s">
        <v>4719</v>
      </c>
      <c r="P1431" s="2" t="s">
        <v>4688</v>
      </c>
      <c r="Q1431" s="2"/>
    </row>
    <row r="1432" spans="1:17" x14ac:dyDescent="0.25">
      <c r="A1432" s="2" t="s">
        <v>3686</v>
      </c>
      <c r="B1432" s="2" t="s">
        <v>3687</v>
      </c>
      <c r="C1432" s="3"/>
      <c r="D1432" s="4">
        <v>0</v>
      </c>
      <c r="E1432" s="4">
        <v>0</v>
      </c>
      <c r="F1432" s="4">
        <v>0</v>
      </c>
      <c r="G1432" s="4">
        <v>12.45</v>
      </c>
      <c r="H1432" s="2" t="s">
        <v>2498</v>
      </c>
      <c r="I1432" s="4">
        <v>5.75</v>
      </c>
      <c r="J1432" s="2" t="b">
        <v>0</v>
      </c>
      <c r="K1432" s="2" t="s">
        <v>4709</v>
      </c>
      <c r="L1432" s="2" t="s">
        <v>10</v>
      </c>
      <c r="M1432" s="2" t="s">
        <v>4900</v>
      </c>
      <c r="N1432" s="2" t="s">
        <v>4822</v>
      </c>
      <c r="O1432" s="2" t="s">
        <v>4689</v>
      </c>
      <c r="P1432" s="2" t="s">
        <v>4688</v>
      </c>
      <c r="Q1432" s="2"/>
    </row>
    <row r="1433" spans="1:17" x14ac:dyDescent="0.25">
      <c r="A1433" s="2" t="s">
        <v>3771</v>
      </c>
      <c r="B1433" s="2" t="s">
        <v>3772</v>
      </c>
      <c r="C1433" s="3"/>
      <c r="D1433" s="4">
        <v>0</v>
      </c>
      <c r="E1433" s="4">
        <v>0</v>
      </c>
      <c r="F1433" s="4">
        <v>0</v>
      </c>
      <c r="G1433" s="4">
        <v>14.05</v>
      </c>
      <c r="H1433" s="2" t="s">
        <v>2498</v>
      </c>
      <c r="I1433" s="4">
        <v>6.5</v>
      </c>
      <c r="J1433" s="2" t="b">
        <v>0</v>
      </c>
      <c r="K1433" s="2" t="s">
        <v>2308</v>
      </c>
      <c r="L1433" s="2" t="s">
        <v>10</v>
      </c>
      <c r="M1433" s="2" t="s">
        <v>4830</v>
      </c>
      <c r="N1433" s="2" t="s">
        <v>4745</v>
      </c>
      <c r="O1433" s="2" t="s">
        <v>2306</v>
      </c>
      <c r="P1433" s="2" t="s">
        <v>4688</v>
      </c>
      <c r="Q1433" s="2"/>
    </row>
    <row r="1434" spans="1:17" x14ac:dyDescent="0.25">
      <c r="A1434" s="2" t="s">
        <v>3660</v>
      </c>
      <c r="B1434" s="2" t="s">
        <v>3661</v>
      </c>
      <c r="C1434" s="3"/>
      <c r="D1434" s="4">
        <v>0</v>
      </c>
      <c r="E1434" s="4">
        <v>0</v>
      </c>
      <c r="F1434" s="4">
        <v>0</v>
      </c>
      <c r="G1434" s="4">
        <v>24</v>
      </c>
      <c r="H1434" s="2" t="s">
        <v>2236</v>
      </c>
      <c r="I1434" s="4">
        <v>11.1</v>
      </c>
      <c r="J1434" s="2" t="b">
        <v>0</v>
      </c>
      <c r="K1434" s="2" t="s">
        <v>2308</v>
      </c>
      <c r="L1434" s="2" t="s">
        <v>10</v>
      </c>
      <c r="M1434" s="2" t="s">
        <v>4849</v>
      </c>
      <c r="N1434" s="2" t="s">
        <v>4741</v>
      </c>
      <c r="O1434" s="2" t="s">
        <v>2306</v>
      </c>
      <c r="P1434" s="2" t="s">
        <v>2303</v>
      </c>
      <c r="Q1434" s="2"/>
    </row>
    <row r="1435" spans="1:17" x14ac:dyDescent="0.25">
      <c r="A1435" s="2" t="s">
        <v>1050</v>
      </c>
      <c r="B1435" s="2" t="s">
        <v>1051</v>
      </c>
      <c r="C1435" s="3"/>
      <c r="D1435" s="4">
        <v>0</v>
      </c>
      <c r="E1435" s="4">
        <v>18</v>
      </c>
      <c r="F1435" s="4">
        <v>18</v>
      </c>
      <c r="G1435" s="4">
        <v>15.45</v>
      </c>
      <c r="H1435" s="2" t="s">
        <v>2236</v>
      </c>
      <c r="I1435" s="4">
        <v>7.15</v>
      </c>
      <c r="J1435" s="2" t="b">
        <v>1</v>
      </c>
      <c r="K1435" s="2" t="s">
        <v>4709</v>
      </c>
      <c r="L1435" s="2" t="s">
        <v>10</v>
      </c>
      <c r="M1435" s="2" t="s">
        <v>4746</v>
      </c>
      <c r="N1435" s="2" t="s">
        <v>4741</v>
      </c>
      <c r="O1435" s="2" t="s">
        <v>4689</v>
      </c>
      <c r="P1435" s="2" t="s">
        <v>4688</v>
      </c>
      <c r="Q1435" s="2"/>
    </row>
    <row r="1436" spans="1:17" ht="370.5" x14ac:dyDescent="0.25">
      <c r="A1436" s="2" t="s">
        <v>1989</v>
      </c>
      <c r="B1436" s="2" t="s">
        <v>1990</v>
      </c>
      <c r="C1436" s="3" t="s">
        <v>5464</v>
      </c>
      <c r="D1436" s="4">
        <v>0</v>
      </c>
      <c r="E1436" s="4">
        <v>0</v>
      </c>
      <c r="F1436" s="4">
        <v>0</v>
      </c>
      <c r="G1436" s="4">
        <v>9.3000000000000007</v>
      </c>
      <c r="H1436" s="2" t="s">
        <v>2273</v>
      </c>
      <c r="I1436" s="4">
        <v>4.3</v>
      </c>
      <c r="J1436" s="2" t="b">
        <v>1</v>
      </c>
      <c r="K1436" s="2" t="s">
        <v>2308</v>
      </c>
      <c r="L1436" s="2" t="s">
        <v>10</v>
      </c>
      <c r="M1436" s="2" t="s">
        <v>4751</v>
      </c>
      <c r="N1436" s="2" t="s">
        <v>4752</v>
      </c>
      <c r="O1436" s="2" t="s">
        <v>2306</v>
      </c>
      <c r="P1436" s="2" t="s">
        <v>4688</v>
      </c>
      <c r="Q1436" s="2" t="s">
        <v>5732</v>
      </c>
    </row>
    <row r="1437" spans="1:17" ht="356.25" x14ac:dyDescent="0.25">
      <c r="A1437" s="2" t="s">
        <v>1991</v>
      </c>
      <c r="B1437" s="2" t="s">
        <v>1992</v>
      </c>
      <c r="C1437" s="3" t="s">
        <v>5465</v>
      </c>
      <c r="D1437" s="4">
        <v>0</v>
      </c>
      <c r="E1437" s="4">
        <v>5</v>
      </c>
      <c r="F1437" s="4">
        <v>5</v>
      </c>
      <c r="G1437" s="4">
        <v>9.3000000000000007</v>
      </c>
      <c r="H1437" s="2" t="s">
        <v>2273</v>
      </c>
      <c r="I1437" s="4">
        <v>4.3</v>
      </c>
      <c r="J1437" s="2" t="b">
        <v>1</v>
      </c>
      <c r="K1437" s="2" t="s">
        <v>4716</v>
      </c>
      <c r="L1437" s="2" t="s">
        <v>10</v>
      </c>
      <c r="M1437" s="2" t="s">
        <v>4751</v>
      </c>
      <c r="N1437" s="2" t="s">
        <v>4752</v>
      </c>
      <c r="O1437" s="2" t="s">
        <v>4719</v>
      </c>
      <c r="P1437" s="2" t="s">
        <v>4688</v>
      </c>
      <c r="Q1437" s="2" t="s">
        <v>5733</v>
      </c>
    </row>
    <row r="1438" spans="1:17" ht="384.75" x14ac:dyDescent="0.25">
      <c r="A1438" s="2" t="s">
        <v>1987</v>
      </c>
      <c r="B1438" s="2" t="s">
        <v>1988</v>
      </c>
      <c r="C1438" s="3" t="s">
        <v>5463</v>
      </c>
      <c r="D1438" s="4">
        <v>0</v>
      </c>
      <c r="E1438" s="4">
        <v>7</v>
      </c>
      <c r="F1438" s="4">
        <v>7</v>
      </c>
      <c r="G1438" s="4">
        <v>9.3000000000000007</v>
      </c>
      <c r="H1438" s="2" t="s">
        <v>2273</v>
      </c>
      <c r="I1438" s="4">
        <v>4.3</v>
      </c>
      <c r="J1438" s="2" t="b">
        <v>1</v>
      </c>
      <c r="K1438" s="2" t="s">
        <v>4709</v>
      </c>
      <c r="L1438" s="2" t="s">
        <v>10</v>
      </c>
      <c r="M1438" s="2" t="s">
        <v>4751</v>
      </c>
      <c r="N1438" s="2" t="s">
        <v>4752</v>
      </c>
      <c r="O1438" s="2" t="s">
        <v>4689</v>
      </c>
      <c r="P1438" s="2" t="s">
        <v>4688</v>
      </c>
      <c r="Q1438" s="2" t="s">
        <v>6502</v>
      </c>
    </row>
    <row r="1439" spans="1:17" ht="399" x14ac:dyDescent="0.25">
      <c r="A1439" s="2" t="s">
        <v>1002</v>
      </c>
      <c r="B1439" s="2" t="s">
        <v>1003</v>
      </c>
      <c r="C1439" s="3" t="s">
        <v>5292</v>
      </c>
      <c r="D1439" s="4">
        <v>0</v>
      </c>
      <c r="E1439" s="4">
        <v>0</v>
      </c>
      <c r="F1439" s="4">
        <v>0</v>
      </c>
      <c r="G1439" s="4">
        <v>14.7</v>
      </c>
      <c r="H1439" s="2" t="s">
        <v>2273</v>
      </c>
      <c r="I1439" s="4">
        <v>6.75</v>
      </c>
      <c r="J1439" s="2" t="b">
        <v>1</v>
      </c>
      <c r="K1439" s="2" t="s">
        <v>2308</v>
      </c>
      <c r="L1439" s="2" t="s">
        <v>10</v>
      </c>
      <c r="M1439" s="2" t="s">
        <v>4845</v>
      </c>
      <c r="N1439" s="2" t="s">
        <v>4745</v>
      </c>
      <c r="O1439" s="2" t="s">
        <v>2306</v>
      </c>
      <c r="P1439" s="2" t="s">
        <v>4688</v>
      </c>
      <c r="Q1439" s="2" t="s">
        <v>6503</v>
      </c>
    </row>
    <row r="1440" spans="1:17" ht="399" x14ac:dyDescent="0.25">
      <c r="A1440" s="2" t="s">
        <v>1004</v>
      </c>
      <c r="B1440" s="2" t="s">
        <v>1005</v>
      </c>
      <c r="C1440" s="3" t="s">
        <v>5293</v>
      </c>
      <c r="D1440" s="4">
        <v>0</v>
      </c>
      <c r="E1440" s="4">
        <v>0</v>
      </c>
      <c r="F1440" s="4">
        <v>0</v>
      </c>
      <c r="G1440" s="4">
        <v>14.7</v>
      </c>
      <c r="H1440" s="2" t="s">
        <v>2273</v>
      </c>
      <c r="I1440" s="4">
        <v>6.75</v>
      </c>
      <c r="J1440" s="2" t="b">
        <v>1</v>
      </c>
      <c r="K1440" s="2" t="s">
        <v>4716</v>
      </c>
      <c r="L1440" s="2" t="s">
        <v>10</v>
      </c>
      <c r="M1440" s="2" t="s">
        <v>4845</v>
      </c>
      <c r="N1440" s="2" t="s">
        <v>4745</v>
      </c>
      <c r="O1440" s="2" t="s">
        <v>4719</v>
      </c>
      <c r="P1440" s="2" t="s">
        <v>4688</v>
      </c>
      <c r="Q1440" s="2" t="s">
        <v>6504</v>
      </c>
    </row>
    <row r="1441" spans="1:17" ht="409.5" x14ac:dyDescent="0.25">
      <c r="A1441" s="2" t="s">
        <v>1000</v>
      </c>
      <c r="B1441" s="2" t="s">
        <v>1001</v>
      </c>
      <c r="C1441" s="3" t="s">
        <v>5291</v>
      </c>
      <c r="D1441" s="4">
        <v>0</v>
      </c>
      <c r="E1441" s="4">
        <v>0</v>
      </c>
      <c r="F1441" s="4">
        <v>0</v>
      </c>
      <c r="G1441" s="4">
        <v>14.7</v>
      </c>
      <c r="H1441" s="2" t="s">
        <v>2273</v>
      </c>
      <c r="I1441" s="4">
        <v>6.8</v>
      </c>
      <c r="J1441" s="2" t="b">
        <v>1</v>
      </c>
      <c r="K1441" s="2" t="s">
        <v>4709</v>
      </c>
      <c r="L1441" s="2" t="s">
        <v>10</v>
      </c>
      <c r="M1441" s="2" t="s">
        <v>4845</v>
      </c>
      <c r="N1441" s="2" t="s">
        <v>4745</v>
      </c>
      <c r="O1441" s="2" t="s">
        <v>4689</v>
      </c>
      <c r="P1441" s="2" t="s">
        <v>4688</v>
      </c>
      <c r="Q1441" s="2" t="s">
        <v>6505</v>
      </c>
    </row>
    <row r="1442" spans="1:17" x14ac:dyDescent="0.25">
      <c r="A1442" s="2" t="s">
        <v>3720</v>
      </c>
      <c r="B1442" s="2" t="s">
        <v>3721</v>
      </c>
      <c r="C1442" s="3"/>
      <c r="D1442" s="4">
        <v>0</v>
      </c>
      <c r="E1442" s="4">
        <v>0</v>
      </c>
      <c r="F1442" s="4">
        <v>0</v>
      </c>
      <c r="G1442" s="4">
        <v>9.3000000000000007</v>
      </c>
      <c r="H1442" s="2" t="s">
        <v>2903</v>
      </c>
      <c r="I1442" s="4">
        <v>4.3</v>
      </c>
      <c r="J1442" s="2" t="b">
        <v>0</v>
      </c>
      <c r="K1442" s="2" t="s">
        <v>4709</v>
      </c>
      <c r="L1442" s="2" t="s">
        <v>10</v>
      </c>
      <c r="M1442" s="2" t="s">
        <v>4993</v>
      </c>
      <c r="N1442" s="2" t="s">
        <v>4844</v>
      </c>
      <c r="O1442" s="2" t="s">
        <v>4689</v>
      </c>
      <c r="P1442" s="2" t="s">
        <v>4688</v>
      </c>
      <c r="Q1442" s="2"/>
    </row>
    <row r="1443" spans="1:17" x14ac:dyDescent="0.25">
      <c r="A1443" s="2" t="s">
        <v>3722</v>
      </c>
      <c r="B1443" s="2" t="s">
        <v>3723</v>
      </c>
      <c r="C1443" s="3"/>
      <c r="D1443" s="4">
        <v>0</v>
      </c>
      <c r="E1443" s="4">
        <v>0</v>
      </c>
      <c r="F1443" s="4">
        <v>0</v>
      </c>
      <c r="G1443" s="4">
        <v>9.3000000000000007</v>
      </c>
      <c r="H1443" s="2" t="s">
        <v>2903</v>
      </c>
      <c r="I1443" s="4">
        <v>4.3</v>
      </c>
      <c r="J1443" s="2" t="b">
        <v>0</v>
      </c>
      <c r="K1443" s="2" t="s">
        <v>2308</v>
      </c>
      <c r="L1443" s="2" t="s">
        <v>10</v>
      </c>
      <c r="M1443" s="2" t="s">
        <v>4993</v>
      </c>
      <c r="N1443" s="2" t="s">
        <v>4844</v>
      </c>
      <c r="O1443" s="2" t="s">
        <v>2306</v>
      </c>
      <c r="P1443" s="2" t="s">
        <v>4688</v>
      </c>
      <c r="Q1443" s="2"/>
    </row>
    <row r="1444" spans="1:17" x14ac:dyDescent="0.25">
      <c r="A1444" s="2" t="s">
        <v>3348</v>
      </c>
      <c r="B1444" s="2" t="s">
        <v>3349</v>
      </c>
      <c r="C1444" s="3"/>
      <c r="D1444" s="4">
        <v>0</v>
      </c>
      <c r="E1444" s="4">
        <v>0</v>
      </c>
      <c r="F1444" s="4">
        <v>0</v>
      </c>
      <c r="G1444" s="4">
        <v>18.149999999999999</v>
      </c>
      <c r="H1444" s="2" t="s">
        <v>2903</v>
      </c>
      <c r="I1444" s="4">
        <v>8.4</v>
      </c>
      <c r="J1444" s="2" t="b">
        <v>0</v>
      </c>
      <c r="K1444" s="2" t="s">
        <v>4709</v>
      </c>
      <c r="L1444" s="2" t="s">
        <v>10</v>
      </c>
      <c r="M1444" s="2" t="s">
        <v>4843</v>
      </c>
      <c r="N1444" s="2" t="s">
        <v>4844</v>
      </c>
      <c r="O1444" s="2" t="s">
        <v>4689</v>
      </c>
      <c r="P1444" s="2" t="s">
        <v>4688</v>
      </c>
      <c r="Q1444" s="2"/>
    </row>
    <row r="1445" spans="1:17" x14ac:dyDescent="0.25">
      <c r="A1445" s="2" t="s">
        <v>3350</v>
      </c>
      <c r="B1445" s="2" t="s">
        <v>3351</v>
      </c>
      <c r="C1445" s="3"/>
      <c r="D1445" s="4">
        <v>0</v>
      </c>
      <c r="E1445" s="4">
        <v>0</v>
      </c>
      <c r="F1445" s="4">
        <v>0</v>
      </c>
      <c r="G1445" s="4">
        <v>16.649999999999999</v>
      </c>
      <c r="H1445" s="2" t="s">
        <v>2903</v>
      </c>
      <c r="I1445" s="4">
        <v>7.7</v>
      </c>
      <c r="J1445" s="2" t="b">
        <v>0</v>
      </c>
      <c r="K1445" s="2" t="s">
        <v>2308</v>
      </c>
      <c r="L1445" s="2" t="s">
        <v>10</v>
      </c>
      <c r="M1445" s="2" t="s">
        <v>4843</v>
      </c>
      <c r="N1445" s="2" t="s">
        <v>4844</v>
      </c>
      <c r="O1445" s="2" t="s">
        <v>2306</v>
      </c>
      <c r="P1445" s="2" t="s">
        <v>4688</v>
      </c>
      <c r="Q1445" s="2"/>
    </row>
    <row r="1446" spans="1:17" x14ac:dyDescent="0.25">
      <c r="A1446" s="2" t="s">
        <v>2904</v>
      </c>
      <c r="B1446" s="2" t="s">
        <v>2905</v>
      </c>
      <c r="C1446" s="3"/>
      <c r="D1446" s="4">
        <v>0</v>
      </c>
      <c r="E1446" s="4">
        <v>0</v>
      </c>
      <c r="F1446" s="4">
        <v>0</v>
      </c>
      <c r="G1446" s="4">
        <v>11.9</v>
      </c>
      <c r="H1446" s="2" t="s">
        <v>2903</v>
      </c>
      <c r="I1446" s="4">
        <v>5.5</v>
      </c>
      <c r="J1446" s="2" t="b">
        <v>0</v>
      </c>
      <c r="K1446" s="2" t="s">
        <v>2308</v>
      </c>
      <c r="L1446" s="2" t="s">
        <v>10</v>
      </c>
      <c r="M1446" s="2" t="s">
        <v>4994</v>
      </c>
      <c r="N1446" s="2" t="s">
        <v>4844</v>
      </c>
      <c r="O1446" s="2" t="s">
        <v>2306</v>
      </c>
      <c r="P1446" s="2" t="s">
        <v>4688</v>
      </c>
      <c r="Q1446" s="2"/>
    </row>
    <row r="1447" spans="1:17" x14ac:dyDescent="0.25">
      <c r="A1447" s="2" t="s">
        <v>2901</v>
      </c>
      <c r="B1447" s="2" t="s">
        <v>2902</v>
      </c>
      <c r="C1447" s="3"/>
      <c r="D1447" s="4">
        <v>0</v>
      </c>
      <c r="E1447" s="4">
        <v>0</v>
      </c>
      <c r="F1447" s="4">
        <v>0</v>
      </c>
      <c r="G1447" s="4">
        <v>11.9</v>
      </c>
      <c r="H1447" s="2" t="s">
        <v>2903</v>
      </c>
      <c r="I1447" s="4">
        <v>5.5</v>
      </c>
      <c r="J1447" s="2" t="b">
        <v>0</v>
      </c>
      <c r="K1447" s="2" t="s">
        <v>4709</v>
      </c>
      <c r="L1447" s="2" t="s">
        <v>10</v>
      </c>
      <c r="M1447" s="2" t="s">
        <v>4994</v>
      </c>
      <c r="N1447" s="2" t="s">
        <v>4844</v>
      </c>
      <c r="O1447" s="2" t="s">
        <v>4689</v>
      </c>
      <c r="P1447" s="2" t="s">
        <v>4688</v>
      </c>
      <c r="Q1447" s="2"/>
    </row>
    <row r="1448" spans="1:17" x14ac:dyDescent="0.25">
      <c r="A1448" s="2" t="s">
        <v>4407</v>
      </c>
      <c r="B1448" s="2" t="s">
        <v>4408</v>
      </c>
      <c r="C1448" s="3"/>
      <c r="D1448" s="4">
        <v>0</v>
      </c>
      <c r="E1448" s="4">
        <v>0</v>
      </c>
      <c r="F1448" s="4">
        <v>0</v>
      </c>
      <c r="G1448" s="4">
        <v>14.5</v>
      </c>
      <c r="H1448" s="2" t="s">
        <v>2903</v>
      </c>
      <c r="I1448" s="4">
        <v>6.7</v>
      </c>
      <c r="J1448" s="2" t="b">
        <v>0</v>
      </c>
      <c r="K1448" s="2" t="s">
        <v>4716</v>
      </c>
      <c r="L1448" s="2" t="s">
        <v>10</v>
      </c>
      <c r="M1448" s="2" t="s">
        <v>4751</v>
      </c>
      <c r="N1448" s="2" t="s">
        <v>4752</v>
      </c>
      <c r="O1448" s="2" t="s">
        <v>4719</v>
      </c>
      <c r="P1448" s="2" t="s">
        <v>4688</v>
      </c>
      <c r="Q1448" s="2"/>
    </row>
    <row r="1449" spans="1:17" x14ac:dyDescent="0.25">
      <c r="A1449" s="2" t="s">
        <v>4405</v>
      </c>
      <c r="B1449" s="2" t="s">
        <v>4406</v>
      </c>
      <c r="C1449" s="3"/>
      <c r="D1449" s="4">
        <v>0</v>
      </c>
      <c r="E1449" s="4">
        <v>0</v>
      </c>
      <c r="F1449" s="4">
        <v>0</v>
      </c>
      <c r="G1449" s="4">
        <v>14.5</v>
      </c>
      <c r="H1449" s="2" t="s">
        <v>2903</v>
      </c>
      <c r="I1449" s="4">
        <v>6.7</v>
      </c>
      <c r="J1449" s="2" t="b">
        <v>0</v>
      </c>
      <c r="K1449" s="2" t="s">
        <v>4709</v>
      </c>
      <c r="L1449" s="2" t="s">
        <v>10</v>
      </c>
      <c r="M1449" s="2" t="s">
        <v>4751</v>
      </c>
      <c r="N1449" s="2" t="s">
        <v>4752</v>
      </c>
      <c r="O1449" s="2" t="s">
        <v>4689</v>
      </c>
      <c r="P1449" s="2" t="s">
        <v>4688</v>
      </c>
      <c r="Q1449" s="2"/>
    </row>
    <row r="1450" spans="1:17" x14ac:dyDescent="0.25">
      <c r="A1450" s="2" t="s">
        <v>2974</v>
      </c>
      <c r="B1450" s="2" t="s">
        <v>2975</v>
      </c>
      <c r="C1450" s="3"/>
      <c r="D1450" s="4">
        <v>0</v>
      </c>
      <c r="E1450" s="4">
        <v>0</v>
      </c>
      <c r="F1450" s="4">
        <v>0</v>
      </c>
      <c r="G1450" s="4">
        <v>12.3</v>
      </c>
      <c r="H1450" s="2" t="s">
        <v>2263</v>
      </c>
      <c r="I1450" s="4">
        <v>5.7</v>
      </c>
      <c r="J1450" s="2" t="b">
        <v>0</v>
      </c>
      <c r="K1450" s="2" t="s">
        <v>2308</v>
      </c>
      <c r="L1450" s="2" t="s">
        <v>10</v>
      </c>
      <c r="M1450" s="2" t="s">
        <v>4740</v>
      </c>
      <c r="N1450" s="2" t="s">
        <v>4741</v>
      </c>
      <c r="O1450" s="2" t="s">
        <v>2306</v>
      </c>
      <c r="P1450" s="2" t="s">
        <v>4688</v>
      </c>
      <c r="Q1450" s="2"/>
    </row>
    <row r="1451" spans="1:17" x14ac:dyDescent="0.25">
      <c r="A1451" s="2" t="s">
        <v>3061</v>
      </c>
      <c r="B1451" s="2" t="s">
        <v>3062</v>
      </c>
      <c r="C1451" s="3"/>
      <c r="D1451" s="4">
        <v>0</v>
      </c>
      <c r="E1451" s="4">
        <v>0</v>
      </c>
      <c r="F1451" s="4">
        <v>0</v>
      </c>
      <c r="G1451" s="4">
        <v>10.15</v>
      </c>
      <c r="H1451" s="2" t="s">
        <v>3063</v>
      </c>
      <c r="I1451" s="4">
        <v>4.7</v>
      </c>
      <c r="J1451" s="2" t="b">
        <v>0</v>
      </c>
      <c r="K1451" s="2" t="s">
        <v>4709</v>
      </c>
      <c r="L1451" s="2" t="s">
        <v>10</v>
      </c>
      <c r="M1451" s="2" t="s">
        <v>4740</v>
      </c>
      <c r="N1451" s="2" t="s">
        <v>4741</v>
      </c>
      <c r="O1451" s="2" t="s">
        <v>4689</v>
      </c>
      <c r="P1451" s="2" t="s">
        <v>4688</v>
      </c>
      <c r="Q1451" s="2"/>
    </row>
    <row r="1452" spans="1:17" x14ac:dyDescent="0.25">
      <c r="A1452" s="2" t="s">
        <v>3064</v>
      </c>
      <c r="B1452" s="2" t="s">
        <v>3065</v>
      </c>
      <c r="C1452" s="3"/>
      <c r="D1452" s="4">
        <v>0</v>
      </c>
      <c r="E1452" s="4">
        <v>0</v>
      </c>
      <c r="F1452" s="4">
        <v>0</v>
      </c>
      <c r="G1452" s="4">
        <v>10.15</v>
      </c>
      <c r="H1452" s="2" t="s">
        <v>3063</v>
      </c>
      <c r="I1452" s="4">
        <v>4.7</v>
      </c>
      <c r="J1452" s="2" t="b">
        <v>0</v>
      </c>
      <c r="K1452" s="2" t="s">
        <v>2308</v>
      </c>
      <c r="L1452" s="2" t="s">
        <v>10</v>
      </c>
      <c r="M1452" s="2" t="s">
        <v>4740</v>
      </c>
      <c r="N1452" s="2" t="s">
        <v>4741</v>
      </c>
      <c r="O1452" s="2" t="s">
        <v>2306</v>
      </c>
      <c r="P1452" s="2" t="s">
        <v>4688</v>
      </c>
      <c r="Q1452" s="2"/>
    </row>
    <row r="1453" spans="1:17" ht="242.25" x14ac:dyDescent="0.25">
      <c r="A1453" s="2" t="s">
        <v>748</v>
      </c>
      <c r="B1453" s="2" t="s">
        <v>749</v>
      </c>
      <c r="C1453" s="3" t="s">
        <v>5262</v>
      </c>
      <c r="D1453" s="4">
        <v>0</v>
      </c>
      <c r="E1453" s="4">
        <v>33</v>
      </c>
      <c r="F1453" s="4">
        <v>33</v>
      </c>
      <c r="G1453" s="4">
        <v>9.5</v>
      </c>
      <c r="H1453" s="2" t="s">
        <v>2224</v>
      </c>
      <c r="I1453" s="4">
        <v>4.3</v>
      </c>
      <c r="J1453" s="2" t="b">
        <v>1</v>
      </c>
      <c r="K1453" s="2" t="s">
        <v>4716</v>
      </c>
      <c r="L1453" s="2" t="s">
        <v>10</v>
      </c>
      <c r="M1453" s="2" t="s">
        <v>4840</v>
      </c>
      <c r="N1453" s="2" t="s">
        <v>4745</v>
      </c>
      <c r="O1453" s="2" t="s">
        <v>4719</v>
      </c>
      <c r="P1453" s="2" t="s">
        <v>4688</v>
      </c>
      <c r="Q1453" s="2" t="s">
        <v>6506</v>
      </c>
    </row>
    <row r="1454" spans="1:17" ht="242.25" x14ac:dyDescent="0.25">
      <c r="A1454" s="2" t="s">
        <v>746</v>
      </c>
      <c r="B1454" s="2" t="s">
        <v>747</v>
      </c>
      <c r="C1454" s="3" t="s">
        <v>5261</v>
      </c>
      <c r="D1454" s="4">
        <v>0</v>
      </c>
      <c r="E1454" s="4">
        <v>25</v>
      </c>
      <c r="F1454" s="4">
        <v>25</v>
      </c>
      <c r="G1454" s="4">
        <v>9.5</v>
      </c>
      <c r="H1454" s="2" t="s">
        <v>2224</v>
      </c>
      <c r="I1454" s="4">
        <v>4.3</v>
      </c>
      <c r="J1454" s="2" t="b">
        <v>1</v>
      </c>
      <c r="K1454" s="2" t="s">
        <v>4709</v>
      </c>
      <c r="L1454" s="2" t="s">
        <v>10</v>
      </c>
      <c r="M1454" s="2" t="s">
        <v>4840</v>
      </c>
      <c r="N1454" s="2" t="s">
        <v>4745</v>
      </c>
      <c r="O1454" s="2" t="s">
        <v>4689</v>
      </c>
      <c r="P1454" s="2" t="s">
        <v>4688</v>
      </c>
      <c r="Q1454" s="2" t="s">
        <v>6507</v>
      </c>
    </row>
    <row r="1455" spans="1:17" x14ac:dyDescent="0.25">
      <c r="A1455" s="2" t="s">
        <v>3340</v>
      </c>
      <c r="B1455" s="2" t="s">
        <v>3341</v>
      </c>
      <c r="C1455" s="3"/>
      <c r="D1455" s="4">
        <v>0</v>
      </c>
      <c r="E1455" s="4">
        <v>0</v>
      </c>
      <c r="F1455" s="4">
        <v>0</v>
      </c>
      <c r="G1455" s="4">
        <v>2</v>
      </c>
      <c r="H1455" s="2"/>
      <c r="I1455" s="4">
        <v>0</v>
      </c>
      <c r="J1455" s="2" t="b">
        <v>0</v>
      </c>
      <c r="K1455" s="2" t="s">
        <v>4691</v>
      </c>
      <c r="L1455" s="2" t="s">
        <v>10</v>
      </c>
      <c r="M1455" s="2"/>
      <c r="N1455" s="2"/>
      <c r="O1455" s="2"/>
      <c r="P1455" s="2"/>
      <c r="Q1455" s="2"/>
    </row>
    <row r="1456" spans="1:17" x14ac:dyDescent="0.25">
      <c r="A1456" s="2" t="s">
        <v>3342</v>
      </c>
      <c r="B1456" s="2" t="s">
        <v>3343</v>
      </c>
      <c r="C1456" s="3"/>
      <c r="D1456" s="4">
        <v>0</v>
      </c>
      <c r="E1456" s="4">
        <v>0</v>
      </c>
      <c r="F1456" s="4">
        <v>0</v>
      </c>
      <c r="G1456" s="4">
        <v>6</v>
      </c>
      <c r="H1456" s="2"/>
      <c r="I1456" s="4">
        <v>0</v>
      </c>
      <c r="J1456" s="2" t="b">
        <v>0</v>
      </c>
      <c r="K1456" s="2" t="s">
        <v>4691</v>
      </c>
      <c r="L1456" s="2" t="s">
        <v>10</v>
      </c>
      <c r="M1456" s="2"/>
      <c r="N1456" s="2"/>
      <c r="O1456" s="2"/>
      <c r="P1456" s="2"/>
      <c r="Q1456" s="2"/>
    </row>
    <row r="1457" spans="1:17" x14ac:dyDescent="0.25">
      <c r="A1457" s="2" t="s">
        <v>4037</v>
      </c>
      <c r="B1457" s="2" t="s">
        <v>4038</v>
      </c>
      <c r="C1457" s="3"/>
      <c r="D1457" s="4">
        <v>0</v>
      </c>
      <c r="E1457" s="4">
        <v>0</v>
      </c>
      <c r="F1457" s="4">
        <v>0</v>
      </c>
      <c r="G1457" s="4">
        <v>14.9</v>
      </c>
      <c r="H1457" s="2" t="s">
        <v>2896</v>
      </c>
      <c r="I1457" s="4">
        <v>6.17</v>
      </c>
      <c r="J1457" s="2" t="b">
        <v>0</v>
      </c>
      <c r="K1457" s="2" t="s">
        <v>4716</v>
      </c>
      <c r="L1457" s="2" t="s">
        <v>10</v>
      </c>
      <c r="M1457" s="2" t="s">
        <v>4834</v>
      </c>
      <c r="N1457" s="2" t="s">
        <v>4745</v>
      </c>
      <c r="O1457" s="2" t="s">
        <v>4719</v>
      </c>
      <c r="P1457" s="2" t="s">
        <v>4688</v>
      </c>
      <c r="Q1457" s="2"/>
    </row>
    <row r="1458" spans="1:17" x14ac:dyDescent="0.25">
      <c r="A1458" s="2" t="s">
        <v>4039</v>
      </c>
      <c r="B1458" s="2" t="s">
        <v>4040</v>
      </c>
      <c r="C1458" s="3"/>
      <c r="D1458" s="4">
        <v>0</v>
      </c>
      <c r="E1458" s="4">
        <v>0</v>
      </c>
      <c r="F1458" s="4">
        <v>0</v>
      </c>
      <c r="G1458" s="4">
        <v>35</v>
      </c>
      <c r="H1458" s="2" t="s">
        <v>2896</v>
      </c>
      <c r="I1458" s="4">
        <v>14.45</v>
      </c>
      <c r="J1458" s="2" t="b">
        <v>0</v>
      </c>
      <c r="K1458" s="2" t="s">
        <v>4716</v>
      </c>
      <c r="L1458" s="2" t="s">
        <v>10</v>
      </c>
      <c r="M1458" s="2" t="s">
        <v>4834</v>
      </c>
      <c r="N1458" s="2" t="s">
        <v>4745</v>
      </c>
      <c r="O1458" s="2" t="s">
        <v>4719</v>
      </c>
      <c r="P1458" s="2" t="s">
        <v>2303</v>
      </c>
      <c r="Q1458" s="2"/>
    </row>
    <row r="1459" spans="1:17" x14ac:dyDescent="0.25">
      <c r="A1459" s="2" t="s">
        <v>2894</v>
      </c>
      <c r="B1459" s="2" t="s">
        <v>2895</v>
      </c>
      <c r="C1459" s="3"/>
      <c r="D1459" s="4">
        <v>0</v>
      </c>
      <c r="E1459" s="4">
        <v>0</v>
      </c>
      <c r="F1459" s="4">
        <v>0</v>
      </c>
      <c r="G1459" s="4">
        <v>11.9</v>
      </c>
      <c r="H1459" s="2" t="s">
        <v>2896</v>
      </c>
      <c r="I1459" s="4">
        <v>4.3</v>
      </c>
      <c r="J1459" s="2" t="b">
        <v>0</v>
      </c>
      <c r="K1459" s="2" t="s">
        <v>4716</v>
      </c>
      <c r="L1459" s="2" t="s">
        <v>10</v>
      </c>
      <c r="M1459" s="2" t="s">
        <v>4995</v>
      </c>
      <c r="N1459" s="2" t="s">
        <v>4745</v>
      </c>
      <c r="O1459" s="2" t="s">
        <v>4719</v>
      </c>
      <c r="P1459" s="2" t="s">
        <v>4688</v>
      </c>
      <c r="Q1459" s="2"/>
    </row>
    <row r="1460" spans="1:17" x14ac:dyDescent="0.25">
      <c r="A1460" s="2" t="s">
        <v>3100</v>
      </c>
      <c r="B1460" s="2" t="s">
        <v>3101</v>
      </c>
      <c r="C1460" s="3"/>
      <c r="D1460" s="4">
        <v>0</v>
      </c>
      <c r="E1460" s="4">
        <v>0</v>
      </c>
      <c r="F1460" s="4">
        <v>0</v>
      </c>
      <c r="G1460" s="4">
        <v>9.9</v>
      </c>
      <c r="H1460" s="2" t="s">
        <v>2896</v>
      </c>
      <c r="I1460" s="4">
        <v>4</v>
      </c>
      <c r="J1460" s="2" t="b">
        <v>0</v>
      </c>
      <c r="K1460" s="2" t="s">
        <v>4716</v>
      </c>
      <c r="L1460" s="2" t="s">
        <v>10</v>
      </c>
      <c r="M1460" s="2" t="s">
        <v>4840</v>
      </c>
      <c r="N1460" s="2" t="s">
        <v>4745</v>
      </c>
      <c r="O1460" s="2" t="s">
        <v>4719</v>
      </c>
      <c r="P1460" s="2" t="s">
        <v>4688</v>
      </c>
      <c r="Q1460" s="2"/>
    </row>
    <row r="1461" spans="1:17" x14ac:dyDescent="0.25">
      <c r="A1461" s="2" t="s">
        <v>3090</v>
      </c>
      <c r="B1461" s="2" t="s">
        <v>3091</v>
      </c>
      <c r="C1461" s="3"/>
      <c r="D1461" s="4">
        <v>0</v>
      </c>
      <c r="E1461" s="4">
        <v>0</v>
      </c>
      <c r="F1461" s="4">
        <v>0</v>
      </c>
      <c r="G1461" s="4">
        <v>9.9</v>
      </c>
      <c r="H1461" s="2" t="s">
        <v>2896</v>
      </c>
      <c r="I1461" s="4">
        <v>4</v>
      </c>
      <c r="J1461" s="2" t="b">
        <v>0</v>
      </c>
      <c r="K1461" s="2" t="s">
        <v>4716</v>
      </c>
      <c r="L1461" s="2" t="s">
        <v>10</v>
      </c>
      <c r="M1461" s="2" t="s">
        <v>4840</v>
      </c>
      <c r="N1461" s="2" t="s">
        <v>4745</v>
      </c>
      <c r="O1461" s="2" t="s">
        <v>4719</v>
      </c>
      <c r="P1461" s="2" t="s">
        <v>4688</v>
      </c>
      <c r="Q1461" s="2"/>
    </row>
    <row r="1462" spans="1:17" x14ac:dyDescent="0.25">
      <c r="A1462" s="2" t="s">
        <v>3088</v>
      </c>
      <c r="B1462" s="2" t="s">
        <v>3089</v>
      </c>
      <c r="C1462" s="3"/>
      <c r="D1462" s="4">
        <v>0</v>
      </c>
      <c r="E1462" s="4">
        <v>0</v>
      </c>
      <c r="F1462" s="4">
        <v>0</v>
      </c>
      <c r="G1462" s="4">
        <v>9.9</v>
      </c>
      <c r="H1462" s="2" t="s">
        <v>2896</v>
      </c>
      <c r="I1462" s="4">
        <v>4</v>
      </c>
      <c r="J1462" s="2" t="b">
        <v>0</v>
      </c>
      <c r="K1462" s="2" t="s">
        <v>4716</v>
      </c>
      <c r="L1462" s="2" t="s">
        <v>10</v>
      </c>
      <c r="M1462" s="2" t="s">
        <v>4840</v>
      </c>
      <c r="N1462" s="2" t="s">
        <v>4745</v>
      </c>
      <c r="O1462" s="2" t="s">
        <v>4719</v>
      </c>
      <c r="P1462" s="2" t="s">
        <v>4688</v>
      </c>
      <c r="Q1462" s="2"/>
    </row>
    <row r="1463" spans="1:17" x14ac:dyDescent="0.25">
      <c r="A1463" s="2" t="s">
        <v>3381</v>
      </c>
      <c r="B1463" s="2" t="s">
        <v>3382</v>
      </c>
      <c r="C1463" s="3"/>
      <c r="D1463" s="4">
        <v>0</v>
      </c>
      <c r="E1463" s="4">
        <v>0</v>
      </c>
      <c r="F1463" s="4">
        <v>0</v>
      </c>
      <c r="G1463" s="4">
        <v>35.549999999999997</v>
      </c>
      <c r="H1463" s="2" t="s">
        <v>2235</v>
      </c>
      <c r="I1463" s="4">
        <v>16.45</v>
      </c>
      <c r="J1463" s="2" t="b">
        <v>0</v>
      </c>
      <c r="K1463" s="2" t="s">
        <v>2308</v>
      </c>
      <c r="L1463" s="2" t="s">
        <v>10</v>
      </c>
      <c r="M1463" s="2" t="s">
        <v>4746</v>
      </c>
      <c r="N1463" s="2" t="s">
        <v>4741</v>
      </c>
      <c r="O1463" s="2" t="s">
        <v>2306</v>
      </c>
      <c r="P1463" s="2" t="s">
        <v>2303</v>
      </c>
      <c r="Q1463" s="2"/>
    </row>
    <row r="1464" spans="1:17" x14ac:dyDescent="0.25">
      <c r="A1464" s="2" t="s">
        <v>1915</v>
      </c>
      <c r="B1464" s="2" t="s">
        <v>1916</v>
      </c>
      <c r="C1464" s="3"/>
      <c r="D1464" s="4">
        <v>0</v>
      </c>
      <c r="E1464" s="4">
        <v>0</v>
      </c>
      <c r="F1464" s="4">
        <v>0</v>
      </c>
      <c r="G1464" s="4">
        <v>23.1</v>
      </c>
      <c r="H1464" s="2" t="s">
        <v>2261</v>
      </c>
      <c r="I1464" s="4">
        <v>10.7</v>
      </c>
      <c r="J1464" s="2" t="b">
        <v>1</v>
      </c>
      <c r="K1464" s="2" t="s">
        <v>4709</v>
      </c>
      <c r="L1464" s="2" t="s">
        <v>10</v>
      </c>
      <c r="M1464" s="2"/>
      <c r="N1464" s="2" t="s">
        <v>4857</v>
      </c>
      <c r="O1464" s="2" t="s">
        <v>4689</v>
      </c>
      <c r="P1464" s="2" t="s">
        <v>2303</v>
      </c>
      <c r="Q1464" s="2"/>
    </row>
    <row r="1465" spans="1:17" x14ac:dyDescent="0.25">
      <c r="A1465" s="2" t="s">
        <v>1913</v>
      </c>
      <c r="B1465" s="2" t="s">
        <v>1914</v>
      </c>
      <c r="C1465" s="3"/>
      <c r="D1465" s="4">
        <v>0</v>
      </c>
      <c r="E1465" s="4">
        <v>0</v>
      </c>
      <c r="F1465" s="4">
        <v>0</v>
      </c>
      <c r="G1465" s="4">
        <v>23.1</v>
      </c>
      <c r="H1465" s="2" t="s">
        <v>2261</v>
      </c>
      <c r="I1465" s="4">
        <v>10.7</v>
      </c>
      <c r="J1465" s="2" t="b">
        <v>1</v>
      </c>
      <c r="K1465" s="2" t="s">
        <v>4709</v>
      </c>
      <c r="L1465" s="2" t="s">
        <v>10</v>
      </c>
      <c r="M1465" s="2"/>
      <c r="N1465" s="2" t="s">
        <v>4857</v>
      </c>
      <c r="O1465" s="2" t="s">
        <v>4689</v>
      </c>
      <c r="P1465" s="2" t="s">
        <v>4688</v>
      </c>
      <c r="Q1465" s="2"/>
    </row>
    <row r="1466" spans="1:17" x14ac:dyDescent="0.25">
      <c r="A1466" s="2" t="s">
        <v>3127</v>
      </c>
      <c r="B1466" s="2" t="s">
        <v>3128</v>
      </c>
      <c r="C1466" s="3"/>
      <c r="D1466" s="4">
        <v>0</v>
      </c>
      <c r="E1466" s="4">
        <v>0</v>
      </c>
      <c r="F1466" s="4">
        <v>0</v>
      </c>
      <c r="G1466" s="4">
        <v>42.35</v>
      </c>
      <c r="H1466" s="2" t="s">
        <v>2233</v>
      </c>
      <c r="I1466" s="4">
        <v>19.600000000000001</v>
      </c>
      <c r="J1466" s="2" t="b">
        <v>0</v>
      </c>
      <c r="K1466" s="2" t="s">
        <v>4716</v>
      </c>
      <c r="L1466" s="2" t="s">
        <v>10</v>
      </c>
      <c r="M1466" s="2" t="s">
        <v>4841</v>
      </c>
      <c r="N1466" s="2" t="s">
        <v>4745</v>
      </c>
      <c r="O1466" s="2" t="s">
        <v>4719</v>
      </c>
      <c r="P1466" s="2" t="s">
        <v>4688</v>
      </c>
      <c r="Q1466" s="2"/>
    </row>
    <row r="1467" spans="1:17" ht="213.75" x14ac:dyDescent="0.25">
      <c r="A1467" s="2" t="s">
        <v>1338</v>
      </c>
      <c r="B1467" s="2" t="s">
        <v>1339</v>
      </c>
      <c r="C1467" s="3" t="s">
        <v>5354</v>
      </c>
      <c r="D1467" s="4">
        <v>0</v>
      </c>
      <c r="E1467" s="4">
        <v>9</v>
      </c>
      <c r="F1467" s="4">
        <v>9</v>
      </c>
      <c r="G1467" s="4">
        <v>18.399999999999999</v>
      </c>
      <c r="H1467" s="2" t="s">
        <v>953</v>
      </c>
      <c r="I1467" s="4">
        <v>8</v>
      </c>
      <c r="J1467" s="2" t="b">
        <v>1</v>
      </c>
      <c r="K1467" s="2" t="s">
        <v>4709</v>
      </c>
      <c r="L1467" s="2" t="s">
        <v>10</v>
      </c>
      <c r="M1467" s="2"/>
      <c r="N1467" s="2" t="s">
        <v>4745</v>
      </c>
      <c r="O1467" s="2" t="s">
        <v>4689</v>
      </c>
      <c r="P1467" s="2" t="s">
        <v>4688</v>
      </c>
      <c r="Q1467" s="2" t="s">
        <v>6508</v>
      </c>
    </row>
    <row r="1468" spans="1:17" x14ac:dyDescent="0.25">
      <c r="A1468" s="2" t="s">
        <v>3073</v>
      </c>
      <c r="B1468" s="2" t="s">
        <v>3074</v>
      </c>
      <c r="C1468" s="3"/>
      <c r="D1468" s="4">
        <v>0</v>
      </c>
      <c r="E1468" s="4">
        <v>0</v>
      </c>
      <c r="F1468" s="4">
        <v>0</v>
      </c>
      <c r="G1468" s="4">
        <v>10.8</v>
      </c>
      <c r="H1468" s="2" t="s">
        <v>2233</v>
      </c>
      <c r="I1468" s="4">
        <v>5</v>
      </c>
      <c r="J1468" s="2" t="b">
        <v>0</v>
      </c>
      <c r="K1468" s="2" t="s">
        <v>4716</v>
      </c>
      <c r="L1468" s="2" t="s">
        <v>10</v>
      </c>
      <c r="M1468" s="2" t="s">
        <v>4744</v>
      </c>
      <c r="N1468" s="2" t="s">
        <v>4745</v>
      </c>
      <c r="O1468" s="2" t="s">
        <v>4719</v>
      </c>
      <c r="P1468" s="2" t="s">
        <v>4688</v>
      </c>
      <c r="Q1468" s="2"/>
    </row>
    <row r="1469" spans="1:17" ht="242.25" x14ac:dyDescent="0.25">
      <c r="A1469" s="2" t="s">
        <v>1411</v>
      </c>
      <c r="B1469" s="2" t="s">
        <v>1412</v>
      </c>
      <c r="C1469" s="3" t="s">
        <v>5361</v>
      </c>
      <c r="D1469" s="4">
        <v>0</v>
      </c>
      <c r="E1469" s="4">
        <v>13</v>
      </c>
      <c r="F1469" s="4">
        <v>13</v>
      </c>
      <c r="G1469" s="4">
        <v>9.8000000000000007</v>
      </c>
      <c r="H1469" s="2" t="s">
        <v>2237</v>
      </c>
      <c r="I1469" s="4">
        <v>4.5404999999999998</v>
      </c>
      <c r="J1469" s="2" t="b">
        <v>1</v>
      </c>
      <c r="K1469" s="2" t="s">
        <v>4716</v>
      </c>
      <c r="L1469" s="2" t="s">
        <v>10</v>
      </c>
      <c r="M1469" s="2"/>
      <c r="N1469" s="2" t="s">
        <v>4743</v>
      </c>
      <c r="O1469" s="2" t="s">
        <v>4719</v>
      </c>
      <c r="P1469" s="2" t="s">
        <v>4688</v>
      </c>
      <c r="Q1469" s="2" t="s">
        <v>6509</v>
      </c>
    </row>
    <row r="1470" spans="1:17" ht="228" x14ac:dyDescent="0.25">
      <c r="A1470" s="2" t="s">
        <v>2117</v>
      </c>
      <c r="B1470" s="2" t="s">
        <v>2118</v>
      </c>
      <c r="C1470" s="3" t="s">
        <v>5489</v>
      </c>
      <c r="D1470" s="4">
        <v>0</v>
      </c>
      <c r="E1470" s="4">
        <v>13</v>
      </c>
      <c r="F1470" s="4">
        <v>13</v>
      </c>
      <c r="G1470" s="4">
        <v>47.3</v>
      </c>
      <c r="H1470" s="2" t="s">
        <v>66</v>
      </c>
      <c r="I1470" s="4">
        <v>23.635000000000002</v>
      </c>
      <c r="J1470" s="2" t="b">
        <v>1</v>
      </c>
      <c r="K1470" s="2" t="s">
        <v>4693</v>
      </c>
      <c r="L1470" s="2" t="s">
        <v>10</v>
      </c>
      <c r="M1470" s="2"/>
      <c r="N1470" s="2" t="s">
        <v>4698</v>
      </c>
      <c r="O1470" s="2"/>
      <c r="P1470" s="2" t="s">
        <v>4696</v>
      </c>
      <c r="Q1470" s="2" t="s">
        <v>6510</v>
      </c>
    </row>
    <row r="1471" spans="1:17" x14ac:dyDescent="0.25">
      <c r="A1471" s="2" t="s">
        <v>2417</v>
      </c>
      <c r="B1471" s="2" t="s">
        <v>2418</v>
      </c>
      <c r="C1471" s="3"/>
      <c r="D1471" s="4">
        <v>0</v>
      </c>
      <c r="E1471" s="4">
        <v>0</v>
      </c>
      <c r="F1471" s="4">
        <v>0</v>
      </c>
      <c r="G1471" s="4">
        <v>45</v>
      </c>
      <c r="H1471" s="2" t="s">
        <v>66</v>
      </c>
      <c r="I1471" s="4">
        <v>22.015000000000001</v>
      </c>
      <c r="J1471" s="2" t="b">
        <v>0</v>
      </c>
      <c r="K1471" s="2" t="s">
        <v>4693</v>
      </c>
      <c r="L1471" s="2" t="s">
        <v>10</v>
      </c>
      <c r="M1471" s="2"/>
      <c r="N1471" s="2" t="s">
        <v>5925</v>
      </c>
      <c r="O1471" s="2"/>
      <c r="P1471" s="2"/>
      <c r="Q1471" s="2"/>
    </row>
    <row r="1472" spans="1:17" x14ac:dyDescent="0.25">
      <c r="A1472" s="2" t="s">
        <v>2919</v>
      </c>
      <c r="B1472" s="2" t="s">
        <v>2920</v>
      </c>
      <c r="C1472" s="3"/>
      <c r="D1472" s="4">
        <v>0</v>
      </c>
      <c r="E1472" s="4">
        <v>0</v>
      </c>
      <c r="F1472" s="4">
        <v>0</v>
      </c>
      <c r="G1472" s="4">
        <v>0</v>
      </c>
      <c r="H1472" s="2" t="s">
        <v>2921</v>
      </c>
      <c r="I1472" s="4">
        <v>0.55000000000000004</v>
      </c>
      <c r="J1472" s="2" t="b">
        <v>0</v>
      </c>
      <c r="K1472" s="2" t="s">
        <v>2301</v>
      </c>
      <c r="L1472" s="2" t="s">
        <v>10</v>
      </c>
      <c r="M1472" s="2"/>
      <c r="N1472" s="2"/>
      <c r="O1472" s="2"/>
      <c r="P1472" s="2"/>
      <c r="Q1472" s="2"/>
    </row>
    <row r="1473" spans="1:17" x14ac:dyDescent="0.25">
      <c r="A1473" s="2" t="s">
        <v>3966</v>
      </c>
      <c r="B1473" s="2" t="s">
        <v>3967</v>
      </c>
      <c r="C1473" s="3"/>
      <c r="D1473" s="4">
        <v>0</v>
      </c>
      <c r="E1473" s="4">
        <v>0</v>
      </c>
      <c r="F1473" s="4">
        <v>0</v>
      </c>
      <c r="G1473" s="4">
        <v>0</v>
      </c>
      <c r="H1473" s="2" t="s">
        <v>2921</v>
      </c>
      <c r="I1473" s="4">
        <v>0.56000000000000005</v>
      </c>
      <c r="J1473" s="2" t="b">
        <v>0</v>
      </c>
      <c r="K1473" s="2" t="s">
        <v>2301</v>
      </c>
      <c r="L1473" s="2" t="s">
        <v>10</v>
      </c>
      <c r="M1473" s="2"/>
      <c r="N1473" s="2"/>
      <c r="O1473" s="2"/>
      <c r="P1473" s="2"/>
      <c r="Q1473" s="2"/>
    </row>
    <row r="1474" spans="1:17" x14ac:dyDescent="0.25">
      <c r="A1474" s="2" t="s">
        <v>4190</v>
      </c>
      <c r="B1474" s="2" t="s">
        <v>4191</v>
      </c>
      <c r="C1474" s="3"/>
      <c r="D1474" s="4">
        <v>0</v>
      </c>
      <c r="E1474" s="4">
        <v>0</v>
      </c>
      <c r="F1474" s="4">
        <v>0</v>
      </c>
      <c r="G1474" s="4">
        <v>15.55</v>
      </c>
      <c r="H1474" s="2" t="s">
        <v>2439</v>
      </c>
      <c r="I1474" s="4">
        <v>7.2</v>
      </c>
      <c r="J1474" s="2" t="b">
        <v>0</v>
      </c>
      <c r="K1474" s="2" t="s">
        <v>4716</v>
      </c>
      <c r="L1474" s="2" t="s">
        <v>10</v>
      </c>
      <c r="M1474" s="2" t="s">
        <v>4996</v>
      </c>
      <c r="N1474" s="2" t="s">
        <v>4757</v>
      </c>
      <c r="O1474" s="2" t="s">
        <v>4719</v>
      </c>
      <c r="P1474" s="2" t="s">
        <v>4688</v>
      </c>
      <c r="Q1474" s="2"/>
    </row>
    <row r="1475" spans="1:17" x14ac:dyDescent="0.25">
      <c r="A1475" s="2" t="s">
        <v>3241</v>
      </c>
      <c r="B1475" s="2" t="s">
        <v>3242</v>
      </c>
      <c r="C1475" s="3"/>
      <c r="D1475" s="4">
        <v>0</v>
      </c>
      <c r="E1475" s="4">
        <v>0</v>
      </c>
      <c r="F1475" s="4">
        <v>0</v>
      </c>
      <c r="G1475" s="4">
        <v>12.45</v>
      </c>
      <c r="H1475" s="2" t="s">
        <v>2439</v>
      </c>
      <c r="I1475" s="4">
        <v>5.75</v>
      </c>
      <c r="J1475" s="2" t="b">
        <v>0</v>
      </c>
      <c r="K1475" s="2" t="s">
        <v>4716</v>
      </c>
      <c r="L1475" s="2" t="s">
        <v>10</v>
      </c>
      <c r="M1475" s="2" t="s">
        <v>4997</v>
      </c>
      <c r="N1475" s="2" t="s">
        <v>4757</v>
      </c>
      <c r="O1475" s="2" t="s">
        <v>4719</v>
      </c>
      <c r="P1475" s="2" t="s">
        <v>4688</v>
      </c>
      <c r="Q1475" s="2"/>
    </row>
    <row r="1476" spans="1:17" x14ac:dyDescent="0.25">
      <c r="A1476" s="2" t="s">
        <v>3547</v>
      </c>
      <c r="B1476" s="2" t="s">
        <v>3548</v>
      </c>
      <c r="C1476" s="3"/>
      <c r="D1476" s="4">
        <v>0</v>
      </c>
      <c r="E1476" s="4">
        <v>0</v>
      </c>
      <c r="F1476" s="4">
        <v>0</v>
      </c>
      <c r="G1476" s="4">
        <v>15</v>
      </c>
      <c r="H1476" s="2" t="s">
        <v>2439</v>
      </c>
      <c r="I1476" s="4">
        <v>6.95</v>
      </c>
      <c r="J1476" s="2" t="b">
        <v>0</v>
      </c>
      <c r="K1476" s="2" t="s">
        <v>4716</v>
      </c>
      <c r="L1476" s="2" t="s">
        <v>10</v>
      </c>
      <c r="M1476" s="2" t="s">
        <v>4998</v>
      </c>
      <c r="N1476" s="2" t="s">
        <v>4757</v>
      </c>
      <c r="O1476" s="2" t="s">
        <v>4719</v>
      </c>
      <c r="P1476" s="2" t="s">
        <v>4688</v>
      </c>
      <c r="Q1476" s="2"/>
    </row>
    <row r="1477" spans="1:17" x14ac:dyDescent="0.25">
      <c r="A1477" s="2" t="s">
        <v>2812</v>
      </c>
      <c r="B1477" s="2" t="s">
        <v>2813</v>
      </c>
      <c r="C1477" s="3"/>
      <c r="D1477" s="4">
        <v>0</v>
      </c>
      <c r="E1477" s="4">
        <v>0</v>
      </c>
      <c r="F1477" s="4">
        <v>0</v>
      </c>
      <c r="G1477" s="4">
        <v>14.2</v>
      </c>
      <c r="H1477" s="2" t="s">
        <v>2439</v>
      </c>
      <c r="I1477" s="4">
        <v>6.56</v>
      </c>
      <c r="J1477" s="2" t="b">
        <v>0</v>
      </c>
      <c r="K1477" s="2" t="s">
        <v>4709</v>
      </c>
      <c r="L1477" s="2" t="s">
        <v>10</v>
      </c>
      <c r="M1477" s="2" t="s">
        <v>4903</v>
      </c>
      <c r="N1477" s="2" t="s">
        <v>4762</v>
      </c>
      <c r="O1477" s="2" t="s">
        <v>4689</v>
      </c>
      <c r="P1477" s="2" t="s">
        <v>4688</v>
      </c>
      <c r="Q1477" s="2"/>
    </row>
    <row r="1478" spans="1:17" x14ac:dyDescent="0.25">
      <c r="A1478" s="2" t="s">
        <v>4504</v>
      </c>
      <c r="B1478" s="2" t="s">
        <v>4505</v>
      </c>
      <c r="C1478" s="3"/>
      <c r="D1478" s="4">
        <v>0</v>
      </c>
      <c r="E1478" s="4">
        <v>0</v>
      </c>
      <c r="F1478" s="4">
        <v>0</v>
      </c>
      <c r="G1478" s="4">
        <v>16.7</v>
      </c>
      <c r="H1478" s="2" t="s">
        <v>2439</v>
      </c>
      <c r="I1478" s="4">
        <v>7.73</v>
      </c>
      <c r="J1478" s="2" t="b">
        <v>0</v>
      </c>
      <c r="K1478" s="2" t="s">
        <v>4709</v>
      </c>
      <c r="L1478" s="2" t="s">
        <v>10</v>
      </c>
      <c r="M1478" s="2" t="s">
        <v>4977</v>
      </c>
      <c r="N1478" s="2" t="s">
        <v>4762</v>
      </c>
      <c r="O1478" s="2" t="s">
        <v>4689</v>
      </c>
      <c r="P1478" s="2" t="s">
        <v>4688</v>
      </c>
      <c r="Q1478" s="2"/>
    </row>
    <row r="1479" spans="1:17" x14ac:dyDescent="0.25">
      <c r="A1479" s="2" t="s">
        <v>3789</v>
      </c>
      <c r="B1479" s="2" t="s">
        <v>3790</v>
      </c>
      <c r="C1479" s="3"/>
      <c r="D1479" s="4">
        <v>0</v>
      </c>
      <c r="E1479" s="4">
        <v>0</v>
      </c>
      <c r="F1479" s="4">
        <v>0</v>
      </c>
      <c r="G1479" s="4">
        <v>18.95</v>
      </c>
      <c r="H1479" s="2" t="s">
        <v>2439</v>
      </c>
      <c r="I1479" s="4">
        <v>8.76</v>
      </c>
      <c r="J1479" s="2" t="b">
        <v>0</v>
      </c>
      <c r="K1479" s="2" t="s">
        <v>4709</v>
      </c>
      <c r="L1479" s="2" t="s">
        <v>10</v>
      </c>
      <c r="M1479" s="2" t="s">
        <v>4976</v>
      </c>
      <c r="N1479" s="2" t="s">
        <v>4762</v>
      </c>
      <c r="O1479" s="2" t="s">
        <v>4689</v>
      </c>
      <c r="P1479" s="2" t="s">
        <v>4688</v>
      </c>
      <c r="Q1479" s="2"/>
    </row>
    <row r="1480" spans="1:17" x14ac:dyDescent="0.25">
      <c r="A1480" s="2" t="s">
        <v>4010</v>
      </c>
      <c r="B1480" s="2" t="s">
        <v>4011</v>
      </c>
      <c r="C1480" s="3"/>
      <c r="D1480" s="4">
        <v>0</v>
      </c>
      <c r="E1480" s="4">
        <v>0</v>
      </c>
      <c r="F1480" s="4">
        <v>0</v>
      </c>
      <c r="G1480" s="4">
        <v>27.2</v>
      </c>
      <c r="H1480" s="2" t="s">
        <v>2439</v>
      </c>
      <c r="I1480" s="4">
        <v>12.58</v>
      </c>
      <c r="J1480" s="2" t="b">
        <v>0</v>
      </c>
      <c r="K1480" s="2" t="s">
        <v>4709</v>
      </c>
      <c r="L1480" s="2" t="s">
        <v>10</v>
      </c>
      <c r="M1480" s="2" t="s">
        <v>4797</v>
      </c>
      <c r="N1480" s="2" t="s">
        <v>4762</v>
      </c>
      <c r="O1480" s="2" t="s">
        <v>4689</v>
      </c>
      <c r="P1480" s="2" t="s">
        <v>4688</v>
      </c>
      <c r="Q1480" s="2"/>
    </row>
    <row r="1481" spans="1:17" x14ac:dyDescent="0.25">
      <c r="A1481" s="2" t="s">
        <v>3881</v>
      </c>
      <c r="B1481" s="2" t="s">
        <v>3882</v>
      </c>
      <c r="C1481" s="3"/>
      <c r="D1481" s="4">
        <v>0</v>
      </c>
      <c r="E1481" s="4">
        <v>0</v>
      </c>
      <c r="F1481" s="4">
        <v>0</v>
      </c>
      <c r="G1481" s="4">
        <v>17.2</v>
      </c>
      <c r="H1481" s="2" t="s">
        <v>2439</v>
      </c>
      <c r="I1481" s="4">
        <v>7.95</v>
      </c>
      <c r="J1481" s="2" t="b">
        <v>0</v>
      </c>
      <c r="K1481" s="2" t="s">
        <v>4716</v>
      </c>
      <c r="L1481" s="2" t="s">
        <v>10</v>
      </c>
      <c r="M1481" s="2" t="s">
        <v>4999</v>
      </c>
      <c r="N1481" s="2" t="s">
        <v>4757</v>
      </c>
      <c r="O1481" s="2" t="s">
        <v>4719</v>
      </c>
      <c r="P1481" s="2" t="s">
        <v>4688</v>
      </c>
      <c r="Q1481" s="2"/>
    </row>
    <row r="1482" spans="1:17" x14ac:dyDescent="0.25">
      <c r="A1482" s="2" t="s">
        <v>3160</v>
      </c>
      <c r="B1482" s="2" t="s">
        <v>3161</v>
      </c>
      <c r="C1482" s="3"/>
      <c r="D1482" s="4">
        <v>0</v>
      </c>
      <c r="E1482" s="4">
        <v>0</v>
      </c>
      <c r="F1482" s="4">
        <v>0</v>
      </c>
      <c r="G1482" s="4">
        <v>42.55</v>
      </c>
      <c r="H1482" s="2" t="s">
        <v>3159</v>
      </c>
      <c r="I1482" s="4">
        <v>19.7</v>
      </c>
      <c r="J1482" s="2" t="b">
        <v>0</v>
      </c>
      <c r="K1482" s="2" t="s">
        <v>4805</v>
      </c>
      <c r="L1482" s="2" t="s">
        <v>10</v>
      </c>
      <c r="M1482" s="2" t="s">
        <v>4806</v>
      </c>
      <c r="N1482" s="2" t="s">
        <v>4806</v>
      </c>
      <c r="O1482" s="2"/>
      <c r="P1482" s="2" t="s">
        <v>4688</v>
      </c>
      <c r="Q1482" s="2"/>
    </row>
    <row r="1483" spans="1:17" x14ac:dyDescent="0.25">
      <c r="A1483" s="2" t="s">
        <v>3225</v>
      </c>
      <c r="B1483" s="2" t="s">
        <v>3226</v>
      </c>
      <c r="C1483" s="3"/>
      <c r="D1483" s="4">
        <v>0</v>
      </c>
      <c r="E1483" s="4">
        <v>0</v>
      </c>
      <c r="F1483" s="4">
        <v>0</v>
      </c>
      <c r="G1483" s="4">
        <v>43.85</v>
      </c>
      <c r="H1483" s="2" t="s">
        <v>3159</v>
      </c>
      <c r="I1483" s="4">
        <v>20.3</v>
      </c>
      <c r="J1483" s="2" t="b">
        <v>0</v>
      </c>
      <c r="K1483" s="2" t="s">
        <v>4805</v>
      </c>
      <c r="L1483" s="2" t="s">
        <v>10</v>
      </c>
      <c r="M1483" s="2" t="s">
        <v>4806</v>
      </c>
      <c r="N1483" s="2" t="s">
        <v>4806</v>
      </c>
      <c r="O1483" s="2"/>
      <c r="P1483" s="2" t="s">
        <v>4688</v>
      </c>
      <c r="Q1483" s="2"/>
    </row>
    <row r="1484" spans="1:17" x14ac:dyDescent="0.25">
      <c r="A1484" s="2" t="s">
        <v>3157</v>
      </c>
      <c r="B1484" s="2" t="s">
        <v>3158</v>
      </c>
      <c r="C1484" s="3"/>
      <c r="D1484" s="4">
        <v>0</v>
      </c>
      <c r="E1484" s="4">
        <v>0</v>
      </c>
      <c r="F1484" s="4">
        <v>0</v>
      </c>
      <c r="G1484" s="4">
        <v>195</v>
      </c>
      <c r="H1484" s="2" t="s">
        <v>3159</v>
      </c>
      <c r="I1484" s="4">
        <v>95</v>
      </c>
      <c r="J1484" s="2" t="b">
        <v>0</v>
      </c>
      <c r="K1484" s="2" t="s">
        <v>4805</v>
      </c>
      <c r="L1484" s="2" t="s">
        <v>10</v>
      </c>
      <c r="M1484" s="2" t="s">
        <v>4806</v>
      </c>
      <c r="N1484" s="2" t="s">
        <v>4806</v>
      </c>
      <c r="O1484" s="2"/>
      <c r="P1484" s="2" t="s">
        <v>4688</v>
      </c>
      <c r="Q1484" s="2"/>
    </row>
    <row r="1485" spans="1:17" x14ac:dyDescent="0.25">
      <c r="A1485" s="2" t="s">
        <v>2373</v>
      </c>
      <c r="B1485" s="2" t="s">
        <v>2374</v>
      </c>
      <c r="C1485" s="3"/>
      <c r="D1485" s="4">
        <v>0</v>
      </c>
      <c r="E1485" s="4">
        <v>0</v>
      </c>
      <c r="F1485" s="4">
        <v>0</v>
      </c>
      <c r="G1485" s="4">
        <v>35.450000000000003</v>
      </c>
      <c r="H1485" s="2" t="s">
        <v>2370</v>
      </c>
      <c r="I1485" s="4">
        <v>16.399999999999999</v>
      </c>
      <c r="J1485" s="2" t="b">
        <v>0</v>
      </c>
      <c r="K1485" s="2" t="s">
        <v>4716</v>
      </c>
      <c r="L1485" s="2" t="s">
        <v>10</v>
      </c>
      <c r="M1485" s="2" t="s">
        <v>4828</v>
      </c>
      <c r="N1485" s="2" t="s">
        <v>4741</v>
      </c>
      <c r="O1485" s="2" t="s">
        <v>4719</v>
      </c>
      <c r="P1485" s="2" t="s">
        <v>4688</v>
      </c>
      <c r="Q1485" s="2"/>
    </row>
    <row r="1486" spans="1:17" x14ac:dyDescent="0.25">
      <c r="A1486" s="2" t="s">
        <v>3952</v>
      </c>
      <c r="B1486" s="2" t="s">
        <v>3953</v>
      </c>
      <c r="C1486" s="3"/>
      <c r="D1486" s="4">
        <v>0</v>
      </c>
      <c r="E1486" s="4">
        <v>0</v>
      </c>
      <c r="F1486" s="4">
        <v>0</v>
      </c>
      <c r="G1486" s="4">
        <v>30.7</v>
      </c>
      <c r="H1486" s="2" t="s">
        <v>3947</v>
      </c>
      <c r="I1486" s="4">
        <v>14.2</v>
      </c>
      <c r="J1486" s="2" t="b">
        <v>0</v>
      </c>
      <c r="K1486" s="2" t="s">
        <v>4716</v>
      </c>
      <c r="L1486" s="2" t="s">
        <v>10</v>
      </c>
      <c r="M1486" s="2" t="s">
        <v>4851</v>
      </c>
      <c r="N1486" s="2" t="s">
        <v>4743</v>
      </c>
      <c r="O1486" s="2" t="s">
        <v>4719</v>
      </c>
      <c r="P1486" s="2" t="s">
        <v>2303</v>
      </c>
      <c r="Q1486" s="2"/>
    </row>
    <row r="1487" spans="1:17" x14ac:dyDescent="0.25">
      <c r="A1487" s="2" t="s">
        <v>3956</v>
      </c>
      <c r="B1487" s="2" t="s">
        <v>3957</v>
      </c>
      <c r="C1487" s="3"/>
      <c r="D1487" s="4">
        <v>0</v>
      </c>
      <c r="E1487" s="4">
        <v>0</v>
      </c>
      <c r="F1487" s="4">
        <v>0</v>
      </c>
      <c r="G1487" s="4">
        <v>21.6</v>
      </c>
      <c r="H1487" s="2" t="s">
        <v>3947</v>
      </c>
      <c r="I1487" s="4">
        <v>10</v>
      </c>
      <c r="J1487" s="2" t="b">
        <v>0</v>
      </c>
      <c r="K1487" s="2" t="s">
        <v>4716</v>
      </c>
      <c r="L1487" s="2" t="s">
        <v>10</v>
      </c>
      <c r="M1487" s="2" t="s">
        <v>4851</v>
      </c>
      <c r="N1487" s="2" t="s">
        <v>4743</v>
      </c>
      <c r="O1487" s="2" t="s">
        <v>4719</v>
      </c>
      <c r="P1487" s="2" t="s">
        <v>4688</v>
      </c>
      <c r="Q1487" s="2"/>
    </row>
    <row r="1488" spans="1:17" x14ac:dyDescent="0.25">
      <c r="A1488" s="2" t="s">
        <v>3958</v>
      </c>
      <c r="B1488" s="2" t="s">
        <v>3959</v>
      </c>
      <c r="C1488" s="3"/>
      <c r="D1488" s="4">
        <v>0</v>
      </c>
      <c r="E1488" s="4">
        <v>0</v>
      </c>
      <c r="F1488" s="4">
        <v>0</v>
      </c>
      <c r="G1488" s="4">
        <v>45.35</v>
      </c>
      <c r="H1488" s="2" t="s">
        <v>3947</v>
      </c>
      <c r="I1488" s="4">
        <v>21</v>
      </c>
      <c r="J1488" s="2" t="b">
        <v>0</v>
      </c>
      <c r="K1488" s="2" t="s">
        <v>4716</v>
      </c>
      <c r="L1488" s="2" t="s">
        <v>10</v>
      </c>
      <c r="M1488" s="2" t="s">
        <v>4851</v>
      </c>
      <c r="N1488" s="2" t="s">
        <v>4743</v>
      </c>
      <c r="O1488" s="2" t="s">
        <v>4719</v>
      </c>
      <c r="P1488" s="2" t="s">
        <v>2303</v>
      </c>
      <c r="Q1488" s="2"/>
    </row>
    <row r="1489" spans="1:17" x14ac:dyDescent="0.25">
      <c r="A1489" s="2" t="s">
        <v>2864</v>
      </c>
      <c r="B1489" s="2" t="s">
        <v>2865</v>
      </c>
      <c r="C1489" s="3"/>
      <c r="D1489" s="4">
        <v>0</v>
      </c>
      <c r="E1489" s="4">
        <v>0</v>
      </c>
      <c r="F1489" s="4">
        <v>0</v>
      </c>
      <c r="G1489" s="4">
        <v>14.05</v>
      </c>
      <c r="H1489" s="2" t="s">
        <v>2857</v>
      </c>
      <c r="I1489" s="4">
        <v>6</v>
      </c>
      <c r="J1489" s="2" t="b">
        <v>0</v>
      </c>
      <c r="K1489" s="2" t="s">
        <v>4709</v>
      </c>
      <c r="L1489" s="2" t="s">
        <v>10</v>
      </c>
      <c r="M1489" s="2" t="s">
        <v>4856</v>
      </c>
      <c r="N1489" s="2" t="s">
        <v>4857</v>
      </c>
      <c r="O1489" s="2" t="s">
        <v>4689</v>
      </c>
      <c r="P1489" s="2" t="s">
        <v>4688</v>
      </c>
      <c r="Q1489" s="2"/>
    </row>
    <row r="1490" spans="1:17" x14ac:dyDescent="0.25">
      <c r="A1490" s="2" t="s">
        <v>2866</v>
      </c>
      <c r="B1490" s="2" t="s">
        <v>2867</v>
      </c>
      <c r="C1490" s="3"/>
      <c r="D1490" s="4">
        <v>0</v>
      </c>
      <c r="E1490" s="4">
        <v>0</v>
      </c>
      <c r="F1490" s="4">
        <v>0</v>
      </c>
      <c r="G1490" s="4">
        <v>10.8</v>
      </c>
      <c r="H1490" s="2" t="s">
        <v>2857</v>
      </c>
      <c r="I1490" s="4">
        <v>4.5</v>
      </c>
      <c r="J1490" s="2" t="b">
        <v>0</v>
      </c>
      <c r="K1490" s="2" t="s">
        <v>4709</v>
      </c>
      <c r="L1490" s="2" t="s">
        <v>10</v>
      </c>
      <c r="M1490" s="2" t="s">
        <v>4856</v>
      </c>
      <c r="N1490" s="2" t="s">
        <v>4857</v>
      </c>
      <c r="O1490" s="2" t="s">
        <v>4689</v>
      </c>
      <c r="P1490" s="2" t="s">
        <v>4688</v>
      </c>
      <c r="Q1490" s="2"/>
    </row>
    <row r="1491" spans="1:17" x14ac:dyDescent="0.25">
      <c r="A1491" s="2" t="s">
        <v>960</v>
      </c>
      <c r="B1491" s="2" t="s">
        <v>961</v>
      </c>
      <c r="C1491" s="3"/>
      <c r="D1491" s="4">
        <v>0</v>
      </c>
      <c r="E1491" s="4">
        <v>0</v>
      </c>
      <c r="F1491" s="4">
        <v>0</v>
      </c>
      <c r="G1491" s="4">
        <v>10.25</v>
      </c>
      <c r="H1491" s="2" t="s">
        <v>2271</v>
      </c>
      <c r="I1491" s="4">
        <v>4.75</v>
      </c>
      <c r="J1491" s="2" t="b">
        <v>1</v>
      </c>
      <c r="K1491" s="2" t="s">
        <v>4716</v>
      </c>
      <c r="L1491" s="2" t="s">
        <v>10</v>
      </c>
      <c r="M1491" s="2"/>
      <c r="N1491" s="2" t="s">
        <v>4745</v>
      </c>
      <c r="O1491" s="2" t="s">
        <v>4719</v>
      </c>
      <c r="P1491" s="2" t="s">
        <v>4688</v>
      </c>
      <c r="Q1491" s="2"/>
    </row>
    <row r="1492" spans="1:17" x14ac:dyDescent="0.25">
      <c r="A1492" s="2" t="s">
        <v>508</v>
      </c>
      <c r="B1492" s="2" t="s">
        <v>509</v>
      </c>
      <c r="C1492" s="3"/>
      <c r="D1492" s="4">
        <v>0</v>
      </c>
      <c r="E1492" s="4">
        <v>13</v>
      </c>
      <c r="F1492" s="4">
        <v>13</v>
      </c>
      <c r="G1492" s="4">
        <v>10.6</v>
      </c>
      <c r="H1492" s="2" t="s">
        <v>23</v>
      </c>
      <c r="I1492" s="4">
        <v>4.51</v>
      </c>
      <c r="J1492" s="2" t="b">
        <v>1</v>
      </c>
      <c r="K1492" s="2" t="s">
        <v>4716</v>
      </c>
      <c r="L1492" s="2" t="s">
        <v>10</v>
      </c>
      <c r="M1492" s="2" t="s">
        <v>5000</v>
      </c>
      <c r="N1492" s="2" t="s">
        <v>4718</v>
      </c>
      <c r="O1492" s="2" t="s">
        <v>4719</v>
      </c>
      <c r="P1492" s="2" t="s">
        <v>4688</v>
      </c>
      <c r="Q1492" s="2"/>
    </row>
    <row r="1493" spans="1:17" x14ac:dyDescent="0.25">
      <c r="A1493" s="2" t="s">
        <v>3887</v>
      </c>
      <c r="B1493" s="2" t="s">
        <v>3888</v>
      </c>
      <c r="C1493" s="3"/>
      <c r="D1493" s="4">
        <v>0</v>
      </c>
      <c r="E1493" s="4">
        <v>0</v>
      </c>
      <c r="F1493" s="4">
        <v>0</v>
      </c>
      <c r="G1493" s="4">
        <v>17.5</v>
      </c>
      <c r="H1493" s="2" t="s">
        <v>23</v>
      </c>
      <c r="I1493" s="4">
        <v>7.74</v>
      </c>
      <c r="J1493" s="2" t="b">
        <v>0</v>
      </c>
      <c r="K1493" s="2" t="s">
        <v>4716</v>
      </c>
      <c r="L1493" s="2" t="s">
        <v>10</v>
      </c>
      <c r="M1493" s="2"/>
      <c r="N1493" s="2" t="s">
        <v>5001</v>
      </c>
      <c r="O1493" s="2" t="s">
        <v>4719</v>
      </c>
      <c r="P1493" s="2" t="s">
        <v>4688</v>
      </c>
      <c r="Q1493" s="2"/>
    </row>
    <row r="1494" spans="1:17" ht="185.25" x14ac:dyDescent="0.25">
      <c r="A1494" s="2" t="s">
        <v>906</v>
      </c>
      <c r="B1494" s="2" t="s">
        <v>907</v>
      </c>
      <c r="C1494" s="3" t="s">
        <v>5002</v>
      </c>
      <c r="D1494" s="4">
        <v>0</v>
      </c>
      <c r="E1494" s="4">
        <v>2</v>
      </c>
      <c r="F1494" s="4">
        <v>2</v>
      </c>
      <c r="G1494" s="4">
        <v>52.9</v>
      </c>
      <c r="H1494" s="2" t="s">
        <v>2222</v>
      </c>
      <c r="I1494" s="4">
        <v>26.443999999999999</v>
      </c>
      <c r="J1494" s="2" t="b">
        <v>1</v>
      </c>
      <c r="K1494" s="2" t="s">
        <v>4805</v>
      </c>
      <c r="L1494" s="2" t="s">
        <v>10</v>
      </c>
      <c r="M1494" s="2" t="s">
        <v>4806</v>
      </c>
      <c r="N1494" s="2" t="s">
        <v>4806</v>
      </c>
      <c r="O1494" s="2"/>
      <c r="P1494" s="2" t="s">
        <v>4688</v>
      </c>
      <c r="Q1494" s="2" t="s">
        <v>5896</v>
      </c>
    </row>
    <row r="1495" spans="1:17" ht="185.25" x14ac:dyDescent="0.25">
      <c r="A1495" s="2" t="s">
        <v>830</v>
      </c>
      <c r="B1495" s="2" t="s">
        <v>831</v>
      </c>
      <c r="C1495" s="3" t="s">
        <v>5003</v>
      </c>
      <c r="D1495" s="4">
        <v>0</v>
      </c>
      <c r="E1495" s="4">
        <v>9</v>
      </c>
      <c r="F1495" s="4">
        <v>9</v>
      </c>
      <c r="G1495" s="4">
        <v>48</v>
      </c>
      <c r="H1495" s="2" t="s">
        <v>2222</v>
      </c>
      <c r="I1495" s="4">
        <v>24.042000000000002</v>
      </c>
      <c r="J1495" s="2" t="b">
        <v>1</v>
      </c>
      <c r="K1495" s="2" t="s">
        <v>4805</v>
      </c>
      <c r="L1495" s="2" t="s">
        <v>10</v>
      </c>
      <c r="M1495" s="2" t="s">
        <v>4806</v>
      </c>
      <c r="N1495" s="2" t="s">
        <v>4806</v>
      </c>
      <c r="O1495" s="2"/>
      <c r="P1495" s="2" t="s">
        <v>4688</v>
      </c>
      <c r="Q1495" s="2" t="s">
        <v>5841</v>
      </c>
    </row>
    <row r="1496" spans="1:17" ht="185.25" x14ac:dyDescent="0.25">
      <c r="A1496" s="2" t="s">
        <v>828</v>
      </c>
      <c r="B1496" s="2" t="s">
        <v>829</v>
      </c>
      <c r="C1496" s="3" t="s">
        <v>5004</v>
      </c>
      <c r="D1496" s="4">
        <v>0</v>
      </c>
      <c r="E1496" s="4">
        <v>0</v>
      </c>
      <c r="F1496" s="4">
        <v>0</v>
      </c>
      <c r="G1496" s="4">
        <v>48</v>
      </c>
      <c r="H1496" s="2" t="s">
        <v>2222</v>
      </c>
      <c r="I1496" s="4">
        <v>24.042000000000002</v>
      </c>
      <c r="J1496" s="2" t="b">
        <v>1</v>
      </c>
      <c r="K1496" s="2" t="s">
        <v>4805</v>
      </c>
      <c r="L1496" s="2" t="s">
        <v>10</v>
      </c>
      <c r="M1496" s="2" t="s">
        <v>4806</v>
      </c>
      <c r="N1496" s="2" t="s">
        <v>4806</v>
      </c>
      <c r="O1496" s="2"/>
      <c r="P1496" s="2" t="s">
        <v>4688</v>
      </c>
      <c r="Q1496" s="2" t="s">
        <v>6511</v>
      </c>
    </row>
    <row r="1497" spans="1:17" x14ac:dyDescent="0.25">
      <c r="A1497" s="2" t="s">
        <v>1630</v>
      </c>
      <c r="B1497" s="2" t="s">
        <v>1631</v>
      </c>
      <c r="C1497" s="3"/>
      <c r="D1497" s="4">
        <v>0</v>
      </c>
      <c r="E1497" s="4">
        <v>0</v>
      </c>
      <c r="F1497" s="4">
        <v>0</v>
      </c>
      <c r="G1497" s="4">
        <v>21.7</v>
      </c>
      <c r="H1497" s="2" t="s">
        <v>2222</v>
      </c>
      <c r="I1497" s="4">
        <v>10.0466</v>
      </c>
      <c r="J1497" s="2" t="b">
        <v>1</v>
      </c>
      <c r="K1497" s="2" t="s">
        <v>4716</v>
      </c>
      <c r="L1497" s="2" t="s">
        <v>10</v>
      </c>
      <c r="M1497" s="2" t="s">
        <v>4732</v>
      </c>
      <c r="N1497" s="2" t="s">
        <v>4718</v>
      </c>
      <c r="O1497" s="2" t="s">
        <v>4719</v>
      </c>
      <c r="P1497" s="2" t="s">
        <v>4688</v>
      </c>
      <c r="Q1497" s="2"/>
    </row>
    <row r="1498" spans="1:17" x14ac:dyDescent="0.25">
      <c r="A1498" s="2" t="s">
        <v>1535</v>
      </c>
      <c r="B1498" s="2" t="s">
        <v>1536</v>
      </c>
      <c r="C1498" s="3"/>
      <c r="D1498" s="4">
        <v>0</v>
      </c>
      <c r="E1498" s="4">
        <v>0</v>
      </c>
      <c r="F1498" s="4">
        <v>0</v>
      </c>
      <c r="G1498" s="4">
        <v>46.2</v>
      </c>
      <c r="H1498" s="2" t="s">
        <v>2222</v>
      </c>
      <c r="I1498" s="4">
        <v>19.600000000000001</v>
      </c>
      <c r="J1498" s="2" t="b">
        <v>1</v>
      </c>
      <c r="K1498" s="2" t="s">
        <v>4716</v>
      </c>
      <c r="L1498" s="2" t="s">
        <v>10</v>
      </c>
      <c r="M1498" s="2" t="s">
        <v>4727</v>
      </c>
      <c r="N1498" s="2" t="s">
        <v>4718</v>
      </c>
      <c r="O1498" s="2" t="s">
        <v>4719</v>
      </c>
      <c r="P1498" s="2" t="s">
        <v>4688</v>
      </c>
      <c r="Q1498" s="2"/>
    </row>
    <row r="1499" spans="1:17" x14ac:dyDescent="0.25">
      <c r="A1499" s="2" t="s">
        <v>1572</v>
      </c>
      <c r="B1499" s="2" t="s">
        <v>1573</v>
      </c>
      <c r="C1499" s="3"/>
      <c r="D1499" s="4">
        <v>0</v>
      </c>
      <c r="E1499" s="4">
        <v>0</v>
      </c>
      <c r="F1499" s="4">
        <v>0</v>
      </c>
      <c r="G1499" s="4">
        <v>38.65</v>
      </c>
      <c r="H1499" s="2" t="s">
        <v>2222</v>
      </c>
      <c r="I1499" s="4">
        <v>17.899999999999999</v>
      </c>
      <c r="J1499" s="2" t="b">
        <v>1</v>
      </c>
      <c r="K1499" s="2" t="s">
        <v>4716</v>
      </c>
      <c r="L1499" s="2" t="s">
        <v>10</v>
      </c>
      <c r="M1499" s="2" t="s">
        <v>4730</v>
      </c>
      <c r="N1499" s="2" t="s">
        <v>4718</v>
      </c>
      <c r="O1499" s="2" t="s">
        <v>4719</v>
      </c>
      <c r="P1499" s="2" t="s">
        <v>4688</v>
      </c>
      <c r="Q1499" s="2"/>
    </row>
    <row r="1500" spans="1:17" x14ac:dyDescent="0.25">
      <c r="A1500" s="2" t="s">
        <v>4251</v>
      </c>
      <c r="B1500" s="2" t="s">
        <v>4252</v>
      </c>
      <c r="C1500" s="3"/>
      <c r="D1500" s="4">
        <v>0</v>
      </c>
      <c r="E1500" s="4">
        <v>0</v>
      </c>
      <c r="F1500" s="4">
        <v>0</v>
      </c>
      <c r="G1500" s="4">
        <v>24</v>
      </c>
      <c r="H1500" s="2" t="s">
        <v>2222</v>
      </c>
      <c r="I1500" s="4">
        <v>11.1</v>
      </c>
      <c r="J1500" s="2" t="b">
        <v>0</v>
      </c>
      <c r="K1500" s="2" t="s">
        <v>4716</v>
      </c>
      <c r="L1500" s="2" t="s">
        <v>10</v>
      </c>
      <c r="M1500" s="2" t="s">
        <v>4936</v>
      </c>
      <c r="N1500" s="2" t="s">
        <v>4718</v>
      </c>
      <c r="O1500" s="2" t="s">
        <v>4719</v>
      </c>
      <c r="P1500" s="2" t="s">
        <v>4688</v>
      </c>
      <c r="Q1500" s="2"/>
    </row>
    <row r="1501" spans="1:17" x14ac:dyDescent="0.25">
      <c r="A1501" s="2" t="s">
        <v>2432</v>
      </c>
      <c r="B1501" s="2" t="s">
        <v>2433</v>
      </c>
      <c r="C1501" s="3"/>
      <c r="D1501" s="4">
        <v>0</v>
      </c>
      <c r="E1501" s="4">
        <v>0</v>
      </c>
      <c r="F1501" s="4">
        <v>0</v>
      </c>
      <c r="G1501" s="4">
        <v>21.4</v>
      </c>
      <c r="H1501" s="2" t="s">
        <v>2222</v>
      </c>
      <c r="I1501" s="4">
        <v>9.9</v>
      </c>
      <c r="J1501" s="2" t="b">
        <v>0</v>
      </c>
      <c r="K1501" s="2" t="s">
        <v>4716</v>
      </c>
      <c r="L1501" s="2" t="s">
        <v>10</v>
      </c>
      <c r="M1501" s="2" t="s">
        <v>4720</v>
      </c>
      <c r="N1501" s="2" t="s">
        <v>4718</v>
      </c>
      <c r="O1501" s="2" t="s">
        <v>4719</v>
      </c>
      <c r="P1501" s="2" t="s">
        <v>4688</v>
      </c>
      <c r="Q1501" s="2"/>
    </row>
    <row r="1502" spans="1:17" ht="242.25" x14ac:dyDescent="0.25">
      <c r="A1502" s="2" t="s">
        <v>1659</v>
      </c>
      <c r="B1502" s="2" t="s">
        <v>1660</v>
      </c>
      <c r="C1502" s="3" t="s">
        <v>5395</v>
      </c>
      <c r="D1502" s="4">
        <v>0</v>
      </c>
      <c r="E1502" s="4">
        <v>0</v>
      </c>
      <c r="F1502" s="4">
        <v>0</v>
      </c>
      <c r="G1502" s="4">
        <v>19.3</v>
      </c>
      <c r="H1502" s="2" t="s">
        <v>2222</v>
      </c>
      <c r="I1502" s="4">
        <v>9.6334999999999997</v>
      </c>
      <c r="J1502" s="2" t="b">
        <v>1</v>
      </c>
      <c r="K1502" s="2" t="s">
        <v>4693</v>
      </c>
      <c r="L1502" s="2" t="s">
        <v>10</v>
      </c>
      <c r="M1502" s="2"/>
      <c r="N1502" s="2" t="s">
        <v>4707</v>
      </c>
      <c r="O1502" s="2"/>
      <c r="P1502" s="2" t="s">
        <v>4688</v>
      </c>
      <c r="Q1502" s="2" t="s">
        <v>5759</v>
      </c>
    </row>
    <row r="1503" spans="1:17" ht="256.5" x14ac:dyDescent="0.25">
      <c r="A1503" s="2" t="s">
        <v>1657</v>
      </c>
      <c r="B1503" s="2" t="s">
        <v>1658</v>
      </c>
      <c r="C1503" s="3" t="s">
        <v>5394</v>
      </c>
      <c r="D1503" s="4">
        <v>0</v>
      </c>
      <c r="E1503" s="4">
        <v>1</v>
      </c>
      <c r="F1503" s="4">
        <v>1</v>
      </c>
      <c r="G1503" s="4">
        <v>19.3</v>
      </c>
      <c r="H1503" s="2" t="s">
        <v>2222</v>
      </c>
      <c r="I1503" s="4">
        <v>9.6329999999999991</v>
      </c>
      <c r="J1503" s="2" t="b">
        <v>1</v>
      </c>
      <c r="K1503" s="2" t="s">
        <v>4693</v>
      </c>
      <c r="L1503" s="2" t="s">
        <v>10</v>
      </c>
      <c r="M1503" s="2"/>
      <c r="N1503" s="2" t="s">
        <v>4707</v>
      </c>
      <c r="O1503" s="2"/>
      <c r="P1503" s="2" t="s">
        <v>4688</v>
      </c>
      <c r="Q1503" s="2" t="s">
        <v>5760</v>
      </c>
    </row>
    <row r="1504" spans="1:17" ht="285" x14ac:dyDescent="0.25">
      <c r="A1504" s="2" t="s">
        <v>1661</v>
      </c>
      <c r="B1504" s="2" t="s">
        <v>1662</v>
      </c>
      <c r="C1504" s="3" t="s">
        <v>5396</v>
      </c>
      <c r="D1504" s="4">
        <v>0</v>
      </c>
      <c r="E1504" s="4">
        <v>0</v>
      </c>
      <c r="F1504" s="4">
        <v>0</v>
      </c>
      <c r="G1504" s="4">
        <v>26.5</v>
      </c>
      <c r="H1504" s="2" t="s">
        <v>2222</v>
      </c>
      <c r="I1504" s="4">
        <v>13.249000000000001</v>
      </c>
      <c r="J1504" s="2" t="b">
        <v>1</v>
      </c>
      <c r="K1504" s="2" t="s">
        <v>4693</v>
      </c>
      <c r="L1504" s="2" t="s">
        <v>10</v>
      </c>
      <c r="M1504" s="2"/>
      <c r="N1504" s="2" t="s">
        <v>4707</v>
      </c>
      <c r="O1504" s="2"/>
      <c r="P1504" s="2" t="s">
        <v>4688</v>
      </c>
      <c r="Q1504" s="2" t="s">
        <v>5761</v>
      </c>
    </row>
    <row r="1505" spans="1:17" ht="270.75" x14ac:dyDescent="0.25">
      <c r="A1505" s="2" t="s">
        <v>1655</v>
      </c>
      <c r="B1505" s="2" t="s">
        <v>1656</v>
      </c>
      <c r="C1505" s="3" t="s">
        <v>5393</v>
      </c>
      <c r="D1505" s="4">
        <v>0</v>
      </c>
      <c r="E1505" s="4">
        <v>4</v>
      </c>
      <c r="F1505" s="4">
        <v>4</v>
      </c>
      <c r="G1505" s="4">
        <v>26.7</v>
      </c>
      <c r="H1505" s="2" t="s">
        <v>2222</v>
      </c>
      <c r="I1505" s="4">
        <v>13.327999999999999</v>
      </c>
      <c r="J1505" s="2" t="b">
        <v>1</v>
      </c>
      <c r="K1505" s="2" t="s">
        <v>4693</v>
      </c>
      <c r="L1505" s="2" t="s">
        <v>10</v>
      </c>
      <c r="M1505" s="2"/>
      <c r="N1505" s="2" t="s">
        <v>4707</v>
      </c>
      <c r="O1505" s="2"/>
      <c r="P1505" s="2" t="s">
        <v>4688</v>
      </c>
      <c r="Q1505" s="2" t="s">
        <v>6512</v>
      </c>
    </row>
    <row r="1506" spans="1:17" x14ac:dyDescent="0.25">
      <c r="A1506" s="2" t="s">
        <v>1953</v>
      </c>
      <c r="B1506" s="2" t="s">
        <v>1954</v>
      </c>
      <c r="C1506" s="3"/>
      <c r="D1506" s="4">
        <v>0</v>
      </c>
      <c r="E1506" s="4">
        <v>20</v>
      </c>
      <c r="F1506" s="4">
        <v>20</v>
      </c>
      <c r="G1506" s="4">
        <v>10.5</v>
      </c>
      <c r="H1506" s="2" t="s">
        <v>2274</v>
      </c>
      <c r="I1506" s="4">
        <v>4.8</v>
      </c>
      <c r="J1506" s="2" t="b">
        <v>1</v>
      </c>
      <c r="K1506" s="2" t="s">
        <v>4709</v>
      </c>
      <c r="L1506" s="2" t="s">
        <v>10</v>
      </c>
      <c r="M1506" s="2" t="s">
        <v>5005</v>
      </c>
      <c r="N1506" s="2" t="s">
        <v>4822</v>
      </c>
      <c r="O1506" s="2" t="s">
        <v>4689</v>
      </c>
      <c r="P1506" s="2" t="s">
        <v>4688</v>
      </c>
      <c r="Q1506" s="2"/>
    </row>
    <row r="1507" spans="1:17" x14ac:dyDescent="0.25">
      <c r="A1507" s="2" t="s">
        <v>1951</v>
      </c>
      <c r="B1507" s="2" t="s">
        <v>1952</v>
      </c>
      <c r="C1507" s="3"/>
      <c r="D1507" s="4">
        <v>0</v>
      </c>
      <c r="E1507" s="4">
        <v>0</v>
      </c>
      <c r="F1507" s="4">
        <v>0</v>
      </c>
      <c r="G1507" s="4">
        <v>10.5</v>
      </c>
      <c r="H1507" s="2" t="s">
        <v>2274</v>
      </c>
      <c r="I1507" s="4">
        <v>4.8</v>
      </c>
      <c r="J1507" s="2" t="b">
        <v>1</v>
      </c>
      <c r="K1507" s="2" t="s">
        <v>4716</v>
      </c>
      <c r="L1507" s="2" t="s">
        <v>10</v>
      </c>
      <c r="M1507" s="2" t="s">
        <v>5005</v>
      </c>
      <c r="N1507" s="2" t="s">
        <v>4822</v>
      </c>
      <c r="O1507" s="2" t="s">
        <v>4719</v>
      </c>
      <c r="P1507" s="2" t="s">
        <v>4688</v>
      </c>
      <c r="Q1507" s="2"/>
    </row>
    <row r="1508" spans="1:17" x14ac:dyDescent="0.25">
      <c r="A1508" s="2" t="s">
        <v>1949</v>
      </c>
      <c r="B1508" s="2" t="s">
        <v>1950</v>
      </c>
      <c r="C1508" s="3"/>
      <c r="D1508" s="4">
        <v>0</v>
      </c>
      <c r="E1508" s="4">
        <v>0</v>
      </c>
      <c r="F1508" s="4">
        <v>0</v>
      </c>
      <c r="G1508" s="4">
        <v>17.899999999999999</v>
      </c>
      <c r="H1508" s="2" t="s">
        <v>2274</v>
      </c>
      <c r="I1508" s="4">
        <v>8.3000000000000007</v>
      </c>
      <c r="J1508" s="2" t="b">
        <v>1</v>
      </c>
      <c r="K1508" s="2" t="s">
        <v>4709</v>
      </c>
      <c r="L1508" s="2" t="s">
        <v>10</v>
      </c>
      <c r="M1508" s="2" t="s">
        <v>5005</v>
      </c>
      <c r="N1508" s="2" t="s">
        <v>4822</v>
      </c>
      <c r="O1508" s="2" t="s">
        <v>4689</v>
      </c>
      <c r="P1508" s="2" t="s">
        <v>4688</v>
      </c>
      <c r="Q1508" s="2"/>
    </row>
    <row r="1509" spans="1:17" x14ac:dyDescent="0.25">
      <c r="A1509" s="2" t="s">
        <v>4338</v>
      </c>
      <c r="B1509" s="2" t="s">
        <v>4339</v>
      </c>
      <c r="C1509" s="3"/>
      <c r="D1509" s="4">
        <v>0</v>
      </c>
      <c r="E1509" s="4">
        <v>0</v>
      </c>
      <c r="F1509" s="4">
        <v>0</v>
      </c>
      <c r="G1509" s="4">
        <v>20.55</v>
      </c>
      <c r="H1509" s="2" t="s">
        <v>2274</v>
      </c>
      <c r="I1509" s="4">
        <v>9.5</v>
      </c>
      <c r="J1509" s="2" t="b">
        <v>0</v>
      </c>
      <c r="K1509" s="2" t="s">
        <v>4716</v>
      </c>
      <c r="L1509" s="2" t="s">
        <v>10</v>
      </c>
      <c r="M1509" s="2" t="s">
        <v>5005</v>
      </c>
      <c r="N1509" s="2" t="s">
        <v>4822</v>
      </c>
      <c r="O1509" s="2" t="s">
        <v>4719</v>
      </c>
      <c r="P1509" s="2" t="s">
        <v>4688</v>
      </c>
      <c r="Q1509" s="2"/>
    </row>
    <row r="1510" spans="1:17" x14ac:dyDescent="0.25">
      <c r="A1510" s="2" t="s">
        <v>618</v>
      </c>
      <c r="B1510" s="2" t="s">
        <v>619</v>
      </c>
      <c r="C1510" s="3"/>
      <c r="D1510" s="4">
        <v>0</v>
      </c>
      <c r="E1510" s="4">
        <v>0</v>
      </c>
      <c r="F1510" s="4">
        <v>0</v>
      </c>
      <c r="G1510" s="4">
        <v>61</v>
      </c>
      <c r="H1510" s="2" t="s">
        <v>2253</v>
      </c>
      <c r="I1510" s="4">
        <v>27.3</v>
      </c>
      <c r="J1510" s="2" t="b">
        <v>1</v>
      </c>
      <c r="K1510" s="2" t="s">
        <v>4686</v>
      </c>
      <c r="L1510" s="2" t="s">
        <v>10</v>
      </c>
      <c r="M1510" s="2"/>
      <c r="N1510" s="2" t="s">
        <v>4690</v>
      </c>
      <c r="O1510" s="2"/>
      <c r="P1510" s="2" t="s">
        <v>4939</v>
      </c>
      <c r="Q1510" s="2"/>
    </row>
    <row r="1511" spans="1:17" ht="342" x14ac:dyDescent="0.25">
      <c r="A1511" s="2" t="s">
        <v>846</v>
      </c>
      <c r="B1511" s="2" t="s">
        <v>847</v>
      </c>
      <c r="C1511" s="3" t="s">
        <v>5006</v>
      </c>
      <c r="D1511" s="4">
        <v>0</v>
      </c>
      <c r="E1511" s="4">
        <v>21</v>
      </c>
      <c r="F1511" s="4">
        <v>21</v>
      </c>
      <c r="G1511" s="4">
        <v>38</v>
      </c>
      <c r="H1511" s="2" t="s">
        <v>2228</v>
      </c>
      <c r="I1511" s="4">
        <v>19</v>
      </c>
      <c r="J1511" s="2" t="b">
        <v>1</v>
      </c>
      <c r="K1511" s="2" t="s">
        <v>4805</v>
      </c>
      <c r="L1511" s="2" t="s">
        <v>10</v>
      </c>
      <c r="M1511" s="2" t="s">
        <v>4806</v>
      </c>
      <c r="N1511" s="2" t="s">
        <v>4806</v>
      </c>
      <c r="O1511" s="2"/>
      <c r="P1511" s="2" t="s">
        <v>4688</v>
      </c>
      <c r="Q1511" s="2" t="s">
        <v>6513</v>
      </c>
    </row>
    <row r="1512" spans="1:17" ht="399" x14ac:dyDescent="0.25">
      <c r="A1512" s="2" t="s">
        <v>994</v>
      </c>
      <c r="B1512" s="2" t="s">
        <v>995</v>
      </c>
      <c r="C1512" s="3" t="s">
        <v>5290</v>
      </c>
      <c r="D1512" s="4">
        <v>0</v>
      </c>
      <c r="E1512" s="4">
        <v>0</v>
      </c>
      <c r="F1512" s="4">
        <v>0</v>
      </c>
      <c r="G1512" s="4">
        <v>21.8</v>
      </c>
      <c r="H1512" s="2" t="s">
        <v>2273</v>
      </c>
      <c r="I1512" s="4">
        <v>10.1</v>
      </c>
      <c r="J1512" s="2" t="b">
        <v>1</v>
      </c>
      <c r="K1512" s="2" t="s">
        <v>4716</v>
      </c>
      <c r="L1512" s="2" t="s">
        <v>10</v>
      </c>
      <c r="M1512" s="2" t="s">
        <v>4845</v>
      </c>
      <c r="N1512" s="2" t="s">
        <v>4745</v>
      </c>
      <c r="O1512" s="2" t="s">
        <v>4719</v>
      </c>
      <c r="P1512" s="2" t="s">
        <v>4688</v>
      </c>
      <c r="Q1512" s="2" t="s">
        <v>6514</v>
      </c>
    </row>
    <row r="1513" spans="1:17" ht="409.5" x14ac:dyDescent="0.25">
      <c r="A1513" s="2" t="s">
        <v>992</v>
      </c>
      <c r="B1513" s="2" t="s">
        <v>993</v>
      </c>
      <c r="C1513" s="3" t="s">
        <v>5289</v>
      </c>
      <c r="D1513" s="4">
        <v>0</v>
      </c>
      <c r="E1513" s="4">
        <v>0</v>
      </c>
      <c r="F1513" s="4">
        <v>0</v>
      </c>
      <c r="G1513" s="4">
        <v>21.8</v>
      </c>
      <c r="H1513" s="2" t="s">
        <v>2273</v>
      </c>
      <c r="I1513" s="4">
        <v>10.1</v>
      </c>
      <c r="J1513" s="2" t="b">
        <v>1</v>
      </c>
      <c r="K1513" s="2" t="s">
        <v>4709</v>
      </c>
      <c r="L1513" s="2" t="s">
        <v>10</v>
      </c>
      <c r="M1513" s="2" t="s">
        <v>4845</v>
      </c>
      <c r="N1513" s="2" t="s">
        <v>4745</v>
      </c>
      <c r="O1513" s="2" t="s">
        <v>4689</v>
      </c>
      <c r="P1513" s="2" t="s">
        <v>4688</v>
      </c>
      <c r="Q1513" s="2" t="s">
        <v>6515</v>
      </c>
    </row>
    <row r="1514" spans="1:17" x14ac:dyDescent="0.25">
      <c r="A1514" s="2" t="s">
        <v>1977</v>
      </c>
      <c r="B1514" s="2" t="s">
        <v>1978</v>
      </c>
      <c r="C1514" s="3"/>
      <c r="D1514" s="4">
        <v>0</v>
      </c>
      <c r="E1514" s="4">
        <v>0</v>
      </c>
      <c r="F1514" s="4">
        <v>0</v>
      </c>
      <c r="G1514" s="4">
        <v>11.45</v>
      </c>
      <c r="H1514" s="2" t="s">
        <v>2273</v>
      </c>
      <c r="I1514" s="4">
        <v>5.3</v>
      </c>
      <c r="J1514" s="2" t="b">
        <v>1</v>
      </c>
      <c r="K1514" s="2" t="s">
        <v>4709</v>
      </c>
      <c r="L1514" s="2" t="s">
        <v>10</v>
      </c>
      <c r="M1514" s="2" t="s">
        <v>4751</v>
      </c>
      <c r="N1514" s="2" t="s">
        <v>4752</v>
      </c>
      <c r="O1514" s="2" t="s">
        <v>4689</v>
      </c>
      <c r="P1514" s="2" t="s">
        <v>4688</v>
      </c>
      <c r="Q1514" s="2"/>
    </row>
    <row r="1515" spans="1:17" x14ac:dyDescent="0.25">
      <c r="A1515" s="2" t="s">
        <v>4538</v>
      </c>
      <c r="B1515" s="2" t="s">
        <v>4539</v>
      </c>
      <c r="C1515" s="3"/>
      <c r="D1515" s="4">
        <v>0</v>
      </c>
      <c r="E1515" s="4">
        <v>0</v>
      </c>
      <c r="F1515" s="4">
        <v>0</v>
      </c>
      <c r="G1515" s="4">
        <v>45.15</v>
      </c>
      <c r="H1515" s="2" t="s">
        <v>4088</v>
      </c>
      <c r="I1515" s="4">
        <v>22.561</v>
      </c>
      <c r="J1515" s="2" t="b">
        <v>0</v>
      </c>
      <c r="K1515" s="2" t="s">
        <v>4693</v>
      </c>
      <c r="L1515" s="2" t="s">
        <v>10</v>
      </c>
      <c r="M1515" s="2"/>
      <c r="N1515" s="2" t="s">
        <v>4698</v>
      </c>
      <c r="O1515" s="2"/>
      <c r="P1515" s="2" t="s">
        <v>4696</v>
      </c>
      <c r="Q1515" s="2"/>
    </row>
    <row r="1516" spans="1:17" x14ac:dyDescent="0.25">
      <c r="A1516" s="2" t="s">
        <v>4542</v>
      </c>
      <c r="B1516" s="2" t="s">
        <v>4543</v>
      </c>
      <c r="C1516" s="3"/>
      <c r="D1516" s="4">
        <v>0</v>
      </c>
      <c r="E1516" s="4">
        <v>0</v>
      </c>
      <c r="F1516" s="4">
        <v>0</v>
      </c>
      <c r="G1516" s="4">
        <v>69.55</v>
      </c>
      <c r="H1516" s="2" t="s">
        <v>4088</v>
      </c>
      <c r="I1516" s="4">
        <v>34.776000000000003</v>
      </c>
      <c r="J1516" s="2" t="b">
        <v>0</v>
      </c>
      <c r="K1516" s="2" t="s">
        <v>4693</v>
      </c>
      <c r="L1516" s="2" t="s">
        <v>10</v>
      </c>
      <c r="M1516" s="2"/>
      <c r="N1516" s="2" t="s">
        <v>4698</v>
      </c>
      <c r="O1516" s="2"/>
      <c r="P1516" s="2" t="s">
        <v>4696</v>
      </c>
      <c r="Q1516" s="2"/>
    </row>
    <row r="1517" spans="1:17" x14ac:dyDescent="0.25">
      <c r="A1517" s="2" t="s">
        <v>4540</v>
      </c>
      <c r="B1517" s="2" t="s">
        <v>4541</v>
      </c>
      <c r="C1517" s="3"/>
      <c r="D1517" s="4">
        <v>0</v>
      </c>
      <c r="E1517" s="4">
        <v>0</v>
      </c>
      <c r="F1517" s="4">
        <v>0</v>
      </c>
      <c r="G1517" s="4">
        <v>58.85</v>
      </c>
      <c r="H1517" s="2" t="s">
        <v>4088</v>
      </c>
      <c r="I1517" s="4">
        <v>29.42</v>
      </c>
      <c r="J1517" s="2" t="b">
        <v>0</v>
      </c>
      <c r="K1517" s="2" t="s">
        <v>4693</v>
      </c>
      <c r="L1517" s="2" t="s">
        <v>10</v>
      </c>
      <c r="M1517" s="2"/>
      <c r="N1517" s="2" t="s">
        <v>4698</v>
      </c>
      <c r="O1517" s="2"/>
      <c r="P1517" s="2"/>
      <c r="Q1517" s="2"/>
    </row>
    <row r="1518" spans="1:17" x14ac:dyDescent="0.25">
      <c r="A1518" s="2" t="s">
        <v>4089</v>
      </c>
      <c r="B1518" s="2" t="s">
        <v>4090</v>
      </c>
      <c r="C1518" s="3"/>
      <c r="D1518" s="4">
        <v>0</v>
      </c>
      <c r="E1518" s="4">
        <v>0</v>
      </c>
      <c r="F1518" s="4">
        <v>0</v>
      </c>
      <c r="G1518" s="4">
        <v>43.6</v>
      </c>
      <c r="H1518" s="2" t="s">
        <v>4088</v>
      </c>
      <c r="I1518" s="4">
        <v>21.765999999999998</v>
      </c>
      <c r="J1518" s="2" t="b">
        <v>0</v>
      </c>
      <c r="K1518" s="2" t="s">
        <v>4693</v>
      </c>
      <c r="L1518" s="2" t="s">
        <v>10</v>
      </c>
      <c r="M1518" s="2"/>
      <c r="N1518" s="2" t="s">
        <v>4703</v>
      </c>
      <c r="O1518" s="2"/>
      <c r="P1518" s="2"/>
      <c r="Q1518" s="2"/>
    </row>
    <row r="1519" spans="1:17" x14ac:dyDescent="0.25">
      <c r="A1519" s="2" t="s">
        <v>4086</v>
      </c>
      <c r="B1519" s="2" t="s">
        <v>4087</v>
      </c>
      <c r="C1519" s="3"/>
      <c r="D1519" s="4">
        <v>0</v>
      </c>
      <c r="E1519" s="4">
        <v>0</v>
      </c>
      <c r="F1519" s="4">
        <v>0</v>
      </c>
      <c r="G1519" s="4">
        <v>69.55</v>
      </c>
      <c r="H1519" s="2" t="s">
        <v>4088</v>
      </c>
      <c r="I1519" s="4">
        <v>34.771999999999998</v>
      </c>
      <c r="J1519" s="2" t="b">
        <v>0</v>
      </c>
      <c r="K1519" s="2" t="s">
        <v>4693</v>
      </c>
      <c r="L1519" s="2" t="s">
        <v>10</v>
      </c>
      <c r="M1519" s="2"/>
      <c r="N1519" s="2" t="s">
        <v>4703</v>
      </c>
      <c r="O1519" s="2"/>
      <c r="P1519" s="2"/>
      <c r="Q1519" s="2"/>
    </row>
    <row r="1520" spans="1:17" x14ac:dyDescent="0.25">
      <c r="A1520" s="2" t="s">
        <v>2109</v>
      </c>
      <c r="B1520" s="2" t="s">
        <v>2110</v>
      </c>
      <c r="C1520" s="3"/>
      <c r="D1520" s="4">
        <v>0</v>
      </c>
      <c r="E1520" s="4">
        <v>1</v>
      </c>
      <c r="F1520" s="4">
        <v>1</v>
      </c>
      <c r="G1520" s="4">
        <v>262.60000000000002</v>
      </c>
      <c r="H1520" s="2" t="s">
        <v>464</v>
      </c>
      <c r="I1520" s="4">
        <v>131.30000000000001</v>
      </c>
      <c r="J1520" s="2" t="b">
        <v>1</v>
      </c>
      <c r="K1520" s="2" t="s">
        <v>4693</v>
      </c>
      <c r="L1520" s="2" t="s">
        <v>10</v>
      </c>
      <c r="M1520" s="2"/>
      <c r="N1520" s="2" t="s">
        <v>4698</v>
      </c>
      <c r="O1520" s="2"/>
      <c r="P1520" s="2" t="s">
        <v>4696</v>
      </c>
      <c r="Q1520" s="2"/>
    </row>
    <row r="1521" spans="1:17" x14ac:dyDescent="0.25">
      <c r="A1521" s="2" t="s">
        <v>4659</v>
      </c>
      <c r="B1521" s="2" t="s">
        <v>4660</v>
      </c>
      <c r="C1521" s="3"/>
      <c r="D1521" s="4">
        <v>0</v>
      </c>
      <c r="E1521" s="4">
        <v>0</v>
      </c>
      <c r="F1521" s="4">
        <v>0</v>
      </c>
      <c r="G1521" s="4">
        <v>97.5</v>
      </c>
      <c r="H1521" s="2" t="s">
        <v>464</v>
      </c>
      <c r="I1521" s="4">
        <v>48.747999999999998</v>
      </c>
      <c r="J1521" s="2" t="b">
        <v>0</v>
      </c>
      <c r="K1521" s="2" t="s">
        <v>4693</v>
      </c>
      <c r="L1521" s="2" t="s">
        <v>10</v>
      </c>
      <c r="M1521" s="2"/>
      <c r="N1521" s="2" t="s">
        <v>4698</v>
      </c>
      <c r="O1521" s="2"/>
      <c r="P1521" s="2"/>
      <c r="Q1521" s="2"/>
    </row>
    <row r="1522" spans="1:17" x14ac:dyDescent="0.25">
      <c r="A1522" s="2" t="s">
        <v>1521</v>
      </c>
      <c r="B1522" s="2" t="s">
        <v>1522</v>
      </c>
      <c r="C1522" s="3"/>
      <c r="D1522" s="4">
        <v>0</v>
      </c>
      <c r="E1522" s="4">
        <v>0</v>
      </c>
      <c r="F1522" s="4">
        <v>0</v>
      </c>
      <c r="G1522" s="4">
        <v>10.9</v>
      </c>
      <c r="H1522" s="2" t="s">
        <v>66</v>
      </c>
      <c r="I1522" s="4">
        <v>5</v>
      </c>
      <c r="J1522" s="2" t="b">
        <v>1</v>
      </c>
      <c r="K1522" s="2" t="s">
        <v>4716</v>
      </c>
      <c r="L1522" s="2" t="s">
        <v>10</v>
      </c>
      <c r="M1522" s="2" t="s">
        <v>4865</v>
      </c>
      <c r="N1522" s="2" t="s">
        <v>4857</v>
      </c>
      <c r="O1522" s="2" t="s">
        <v>4719</v>
      </c>
      <c r="P1522" s="2" t="s">
        <v>4688</v>
      </c>
      <c r="Q1522" s="2"/>
    </row>
    <row r="1523" spans="1:17" x14ac:dyDescent="0.25">
      <c r="A1523" s="2" t="s">
        <v>4079</v>
      </c>
      <c r="B1523" s="2" t="s">
        <v>4080</v>
      </c>
      <c r="C1523" s="3"/>
      <c r="D1523" s="4">
        <v>0</v>
      </c>
      <c r="E1523" s="4">
        <v>0</v>
      </c>
      <c r="F1523" s="4">
        <v>0</v>
      </c>
      <c r="G1523" s="4">
        <v>69.2</v>
      </c>
      <c r="H1523" s="2" t="s">
        <v>469</v>
      </c>
      <c r="I1523" s="4">
        <v>28.9</v>
      </c>
      <c r="J1523" s="2" t="b">
        <v>0</v>
      </c>
      <c r="K1523" s="2" t="s">
        <v>4693</v>
      </c>
      <c r="L1523" s="2" t="s">
        <v>10</v>
      </c>
      <c r="M1523" s="2"/>
      <c r="N1523" s="2" t="s">
        <v>4703</v>
      </c>
      <c r="O1523" s="2"/>
      <c r="P1523" s="2" t="s">
        <v>4695</v>
      </c>
      <c r="Q1523" s="2"/>
    </row>
    <row r="1524" spans="1:17" x14ac:dyDescent="0.25">
      <c r="A1524" s="2" t="s">
        <v>4075</v>
      </c>
      <c r="B1524" s="2" t="s">
        <v>4076</v>
      </c>
      <c r="C1524" s="3"/>
      <c r="D1524" s="4">
        <v>0</v>
      </c>
      <c r="E1524" s="4">
        <v>0</v>
      </c>
      <c r="F1524" s="4">
        <v>0</v>
      </c>
      <c r="G1524" s="4">
        <v>73.900000000000006</v>
      </c>
      <c r="H1524" s="2" t="s">
        <v>469</v>
      </c>
      <c r="I1524" s="4">
        <v>29.98</v>
      </c>
      <c r="J1524" s="2" t="b">
        <v>0</v>
      </c>
      <c r="K1524" s="2" t="s">
        <v>4693</v>
      </c>
      <c r="L1524" s="2" t="s">
        <v>10</v>
      </c>
      <c r="M1524" s="2"/>
      <c r="N1524" s="2" t="s">
        <v>4703</v>
      </c>
      <c r="O1524" s="2"/>
      <c r="P1524" s="2" t="s">
        <v>4695</v>
      </c>
      <c r="Q1524" s="2"/>
    </row>
    <row r="1525" spans="1:17" x14ac:dyDescent="0.25">
      <c r="A1525" s="2" t="s">
        <v>4077</v>
      </c>
      <c r="B1525" s="2" t="s">
        <v>4078</v>
      </c>
      <c r="C1525" s="3"/>
      <c r="D1525" s="4">
        <v>0</v>
      </c>
      <c r="E1525" s="4">
        <v>0</v>
      </c>
      <c r="F1525" s="4">
        <v>0</v>
      </c>
      <c r="G1525" s="4">
        <v>69.25</v>
      </c>
      <c r="H1525" s="2" t="s">
        <v>469</v>
      </c>
      <c r="I1525" s="4">
        <v>28.933</v>
      </c>
      <c r="J1525" s="2" t="b">
        <v>0</v>
      </c>
      <c r="K1525" s="2" t="s">
        <v>4693</v>
      </c>
      <c r="L1525" s="2" t="s">
        <v>10</v>
      </c>
      <c r="M1525" s="2"/>
      <c r="N1525" s="2" t="s">
        <v>4703</v>
      </c>
      <c r="O1525" s="2"/>
      <c r="P1525" s="2" t="s">
        <v>4695</v>
      </c>
      <c r="Q1525" s="2"/>
    </row>
    <row r="1526" spans="1:17" x14ac:dyDescent="0.25">
      <c r="A1526" s="2" t="s">
        <v>3431</v>
      </c>
      <c r="B1526" s="2" t="s">
        <v>3432</v>
      </c>
      <c r="C1526" s="3"/>
      <c r="D1526" s="4">
        <v>0</v>
      </c>
      <c r="E1526" s="4">
        <v>0</v>
      </c>
      <c r="F1526" s="4">
        <v>0</v>
      </c>
      <c r="G1526" s="4">
        <v>10</v>
      </c>
      <c r="H1526" s="2" t="s">
        <v>66</v>
      </c>
      <c r="I1526" s="4">
        <v>3.75</v>
      </c>
      <c r="J1526" s="2" t="b">
        <v>0</v>
      </c>
      <c r="K1526" s="2" t="s">
        <v>4716</v>
      </c>
      <c r="L1526" s="2" t="s">
        <v>10</v>
      </c>
      <c r="M1526" s="2" t="s">
        <v>4722</v>
      </c>
      <c r="N1526" s="2" t="s">
        <v>4718</v>
      </c>
      <c r="O1526" s="2" t="s">
        <v>4719</v>
      </c>
      <c r="P1526" s="2" t="s">
        <v>4688</v>
      </c>
      <c r="Q1526" s="2"/>
    </row>
    <row r="1527" spans="1:17" x14ac:dyDescent="0.25">
      <c r="A1527" s="2" t="s">
        <v>3478</v>
      </c>
      <c r="B1527" s="2" t="s">
        <v>3479</v>
      </c>
      <c r="C1527" s="3"/>
      <c r="D1527" s="4">
        <v>0</v>
      </c>
      <c r="E1527" s="4">
        <v>0</v>
      </c>
      <c r="F1527" s="4">
        <v>0</v>
      </c>
      <c r="G1527" s="4">
        <v>18.8</v>
      </c>
      <c r="H1527" s="2" t="s">
        <v>3480</v>
      </c>
      <c r="I1527" s="4">
        <v>7.95</v>
      </c>
      <c r="J1527" s="2" t="b">
        <v>0</v>
      </c>
      <c r="K1527" s="2" t="s">
        <v>4716</v>
      </c>
      <c r="L1527" s="2" t="s">
        <v>10</v>
      </c>
      <c r="M1527" s="2" t="s">
        <v>4846</v>
      </c>
      <c r="N1527" s="2" t="s">
        <v>4745</v>
      </c>
      <c r="O1527" s="2" t="s">
        <v>4719</v>
      </c>
      <c r="P1527" s="2" t="s">
        <v>4688</v>
      </c>
      <c r="Q1527" s="2"/>
    </row>
    <row r="1528" spans="1:17" x14ac:dyDescent="0.25">
      <c r="A1528" s="2" t="s">
        <v>3487</v>
      </c>
      <c r="B1528" s="2" t="s">
        <v>3488</v>
      </c>
      <c r="C1528" s="3"/>
      <c r="D1528" s="4">
        <v>0</v>
      </c>
      <c r="E1528" s="4">
        <v>0</v>
      </c>
      <c r="F1528" s="4">
        <v>0</v>
      </c>
      <c r="G1528" s="4">
        <v>23.7</v>
      </c>
      <c r="H1528" s="2" t="s">
        <v>3480</v>
      </c>
      <c r="I1528" s="4">
        <v>10.199999999999999</v>
      </c>
      <c r="J1528" s="2" t="b">
        <v>0</v>
      </c>
      <c r="K1528" s="2" t="s">
        <v>4716</v>
      </c>
      <c r="L1528" s="2" t="s">
        <v>10</v>
      </c>
      <c r="M1528" s="2" t="s">
        <v>4846</v>
      </c>
      <c r="N1528" s="2" t="s">
        <v>4745</v>
      </c>
      <c r="O1528" s="2" t="s">
        <v>4719</v>
      </c>
      <c r="P1528" s="2" t="s">
        <v>4688</v>
      </c>
      <c r="Q1528" s="2"/>
    </row>
    <row r="1529" spans="1:17" x14ac:dyDescent="0.25">
      <c r="A1529" s="2" t="s">
        <v>2343</v>
      </c>
      <c r="B1529" s="2" t="s">
        <v>2344</v>
      </c>
      <c r="C1529" s="3"/>
      <c r="D1529" s="4">
        <v>0</v>
      </c>
      <c r="E1529" s="4">
        <v>0</v>
      </c>
      <c r="F1529" s="4">
        <v>0</v>
      </c>
      <c r="G1529" s="4">
        <v>18.100000000000001</v>
      </c>
      <c r="H1529" s="2" t="s">
        <v>2345</v>
      </c>
      <c r="I1529" s="4">
        <v>7.7</v>
      </c>
      <c r="J1529" s="2" t="b">
        <v>0</v>
      </c>
      <c r="K1529" s="2" t="s">
        <v>4709</v>
      </c>
      <c r="L1529" s="2" t="s">
        <v>10</v>
      </c>
      <c r="M1529" s="2" t="s">
        <v>4710</v>
      </c>
      <c r="N1529" s="2" t="s">
        <v>4710</v>
      </c>
      <c r="O1529" s="2" t="s">
        <v>4689</v>
      </c>
      <c r="P1529" s="2" t="s">
        <v>4688</v>
      </c>
      <c r="Q1529" s="2"/>
    </row>
    <row r="1530" spans="1:17" x14ac:dyDescent="0.25">
      <c r="A1530" s="2" t="s">
        <v>4121</v>
      </c>
      <c r="B1530" s="2" t="s">
        <v>4122</v>
      </c>
      <c r="C1530" s="3"/>
      <c r="D1530" s="4">
        <v>0</v>
      </c>
      <c r="E1530" s="4">
        <v>0</v>
      </c>
      <c r="F1530" s="4">
        <v>0</v>
      </c>
      <c r="G1530" s="4">
        <v>20.45</v>
      </c>
      <c r="H1530" s="2" t="s">
        <v>2345</v>
      </c>
      <c r="I1530" s="4">
        <v>8.8000000000000007</v>
      </c>
      <c r="J1530" s="2" t="b">
        <v>0</v>
      </c>
      <c r="K1530" s="2" t="s">
        <v>4709</v>
      </c>
      <c r="L1530" s="2" t="s">
        <v>10</v>
      </c>
      <c r="M1530" s="2" t="s">
        <v>4714</v>
      </c>
      <c r="N1530" s="2" t="s">
        <v>4710</v>
      </c>
      <c r="O1530" s="2" t="s">
        <v>4689</v>
      </c>
      <c r="P1530" s="2" t="s">
        <v>4688</v>
      </c>
      <c r="Q1530" s="2"/>
    </row>
    <row r="1531" spans="1:17" x14ac:dyDescent="0.25">
      <c r="A1531" s="2" t="s">
        <v>3577</v>
      </c>
      <c r="B1531" s="2" t="s">
        <v>3578</v>
      </c>
      <c r="C1531" s="3"/>
      <c r="D1531" s="4">
        <v>0</v>
      </c>
      <c r="E1531" s="4">
        <v>0</v>
      </c>
      <c r="F1531" s="4">
        <v>0</v>
      </c>
      <c r="G1531" s="4">
        <v>26.95</v>
      </c>
      <c r="H1531" s="2" t="s">
        <v>2345</v>
      </c>
      <c r="I1531" s="4">
        <v>11.8</v>
      </c>
      <c r="J1531" s="2" t="b">
        <v>0</v>
      </c>
      <c r="K1531" s="2" t="s">
        <v>4709</v>
      </c>
      <c r="L1531" s="2" t="s">
        <v>10</v>
      </c>
      <c r="M1531" s="2" t="s">
        <v>4910</v>
      </c>
      <c r="N1531" s="2" t="s">
        <v>4710</v>
      </c>
      <c r="O1531" s="2" t="s">
        <v>4689</v>
      </c>
      <c r="P1531" s="2" t="s">
        <v>4688</v>
      </c>
      <c r="Q1531" s="2"/>
    </row>
    <row r="1532" spans="1:17" x14ac:dyDescent="0.25">
      <c r="A1532" s="2" t="s">
        <v>3575</v>
      </c>
      <c r="B1532" s="2" t="s">
        <v>3576</v>
      </c>
      <c r="C1532" s="3"/>
      <c r="D1532" s="4">
        <v>0</v>
      </c>
      <c r="E1532" s="4">
        <v>0</v>
      </c>
      <c r="F1532" s="4">
        <v>0</v>
      </c>
      <c r="G1532" s="4">
        <v>43.15</v>
      </c>
      <c r="H1532" s="2" t="s">
        <v>2345</v>
      </c>
      <c r="I1532" s="4">
        <v>19.3</v>
      </c>
      <c r="J1532" s="2" t="b">
        <v>0</v>
      </c>
      <c r="K1532" s="2" t="s">
        <v>4709</v>
      </c>
      <c r="L1532" s="2" t="s">
        <v>10</v>
      </c>
      <c r="M1532" s="2" t="s">
        <v>4910</v>
      </c>
      <c r="N1532" s="2" t="s">
        <v>4710</v>
      </c>
      <c r="O1532" s="2" t="s">
        <v>4689</v>
      </c>
      <c r="P1532" s="2" t="s">
        <v>4688</v>
      </c>
      <c r="Q1532" s="2"/>
    </row>
    <row r="1533" spans="1:17" x14ac:dyDescent="0.25">
      <c r="A1533" s="2" t="s">
        <v>3962</v>
      </c>
      <c r="B1533" s="2" t="s">
        <v>3963</v>
      </c>
      <c r="C1533" s="3"/>
      <c r="D1533" s="4">
        <v>0</v>
      </c>
      <c r="E1533" s="4">
        <v>0</v>
      </c>
      <c r="F1533" s="4">
        <v>0</v>
      </c>
      <c r="G1533" s="4">
        <v>23.5</v>
      </c>
      <c r="H1533" s="2" t="s">
        <v>2345</v>
      </c>
      <c r="I1533" s="4">
        <v>10.199999999999999</v>
      </c>
      <c r="J1533" s="2" t="b">
        <v>0</v>
      </c>
      <c r="K1533" s="2" t="s">
        <v>4716</v>
      </c>
      <c r="L1533" s="2" t="s">
        <v>10</v>
      </c>
      <c r="M1533" s="2" t="s">
        <v>4711</v>
      </c>
      <c r="N1533" s="2" t="s">
        <v>4710</v>
      </c>
      <c r="O1533" s="2" t="s">
        <v>4719</v>
      </c>
      <c r="P1533" s="2" t="s">
        <v>4688</v>
      </c>
      <c r="Q1533" s="2"/>
    </row>
    <row r="1534" spans="1:17" x14ac:dyDescent="0.25">
      <c r="A1534" s="2" t="s">
        <v>3014</v>
      </c>
      <c r="B1534" s="2" t="s">
        <v>3015</v>
      </c>
      <c r="C1534" s="3"/>
      <c r="D1534" s="4">
        <v>0</v>
      </c>
      <c r="E1534" s="4">
        <v>0</v>
      </c>
      <c r="F1534" s="4">
        <v>0</v>
      </c>
      <c r="G1534" s="4">
        <v>24.85</v>
      </c>
      <c r="H1534" s="2" t="s">
        <v>2259</v>
      </c>
      <c r="I1534" s="4">
        <v>7.7</v>
      </c>
      <c r="J1534" s="2" t="b">
        <v>0</v>
      </c>
      <c r="K1534" s="2" t="s">
        <v>4709</v>
      </c>
      <c r="L1534" s="2" t="s">
        <v>10</v>
      </c>
      <c r="M1534" s="2" t="s">
        <v>4740</v>
      </c>
      <c r="N1534" s="2" t="s">
        <v>4741</v>
      </c>
      <c r="O1534" s="2" t="s">
        <v>4689</v>
      </c>
      <c r="P1534" s="2" t="s">
        <v>4688</v>
      </c>
      <c r="Q1534" s="2"/>
    </row>
    <row r="1535" spans="1:17" ht="128.25" x14ac:dyDescent="0.25">
      <c r="A1535" s="2" t="s">
        <v>325</v>
      </c>
      <c r="B1535" s="2" t="s">
        <v>326</v>
      </c>
      <c r="C1535" s="3" t="s">
        <v>5196</v>
      </c>
      <c r="D1535" s="4">
        <v>0</v>
      </c>
      <c r="E1535" s="4">
        <v>1</v>
      </c>
      <c r="F1535" s="4">
        <v>1</v>
      </c>
      <c r="G1535" s="4">
        <v>4.9000000000000004</v>
      </c>
      <c r="H1535" s="2" t="s">
        <v>2237</v>
      </c>
      <c r="I1535" s="4">
        <v>2.4500000000000002</v>
      </c>
      <c r="J1535" s="2" t="b">
        <v>1</v>
      </c>
      <c r="K1535" s="2" t="s">
        <v>2307</v>
      </c>
      <c r="L1535" s="2" t="s">
        <v>10</v>
      </c>
      <c r="M1535" s="2"/>
      <c r="N1535" s="2" t="s">
        <v>2307</v>
      </c>
      <c r="O1535" s="2" t="s">
        <v>5007</v>
      </c>
      <c r="P1535" s="2" t="s">
        <v>4804</v>
      </c>
      <c r="Q1535" s="2" t="s">
        <v>6025</v>
      </c>
    </row>
    <row r="1536" spans="1:17" ht="128.25" x14ac:dyDescent="0.25">
      <c r="A1536" s="2" t="s">
        <v>334</v>
      </c>
      <c r="B1536" s="2" t="s">
        <v>335</v>
      </c>
      <c r="C1536" s="3" t="s">
        <v>5200</v>
      </c>
      <c r="D1536" s="4">
        <v>0</v>
      </c>
      <c r="E1536" s="4">
        <v>1</v>
      </c>
      <c r="F1536" s="4">
        <v>1</v>
      </c>
      <c r="G1536" s="4">
        <v>5.5</v>
      </c>
      <c r="H1536" s="2" t="s">
        <v>2237</v>
      </c>
      <c r="I1536" s="4">
        <v>2.54</v>
      </c>
      <c r="J1536" s="2" t="b">
        <v>1</v>
      </c>
      <c r="K1536" s="2" t="s">
        <v>2307</v>
      </c>
      <c r="L1536" s="2" t="s">
        <v>10</v>
      </c>
      <c r="M1536" s="2"/>
      <c r="N1536" s="2" t="s">
        <v>2307</v>
      </c>
      <c r="O1536" s="2" t="s">
        <v>5008</v>
      </c>
      <c r="P1536" s="2" t="s">
        <v>4804</v>
      </c>
      <c r="Q1536" s="2" t="s">
        <v>6026</v>
      </c>
    </row>
    <row r="1537" spans="1:17" x14ac:dyDescent="0.25">
      <c r="A1537" s="2" t="s">
        <v>941</v>
      </c>
      <c r="B1537" s="2" t="s">
        <v>942</v>
      </c>
      <c r="C1537" s="3"/>
      <c r="D1537" s="4">
        <v>0</v>
      </c>
      <c r="E1537" s="4">
        <v>0</v>
      </c>
      <c r="F1537" s="4">
        <v>0</v>
      </c>
      <c r="G1537" s="4">
        <v>25</v>
      </c>
      <c r="H1537" s="2" t="s">
        <v>2229</v>
      </c>
      <c r="I1537" s="4">
        <v>12.15</v>
      </c>
      <c r="J1537" s="2" t="b">
        <v>1</v>
      </c>
      <c r="K1537" s="2" t="s">
        <v>4691</v>
      </c>
      <c r="L1537" s="2" t="s">
        <v>10</v>
      </c>
      <c r="M1537" s="2"/>
      <c r="N1537" s="2"/>
      <c r="O1537" s="2"/>
      <c r="P1537" s="2"/>
      <c r="Q1537" s="2"/>
    </row>
    <row r="1538" spans="1:17" ht="171" x14ac:dyDescent="0.25">
      <c r="A1538" s="2" t="s">
        <v>1985</v>
      </c>
      <c r="B1538" s="2" t="s">
        <v>1986</v>
      </c>
      <c r="C1538" s="3" t="s">
        <v>4402</v>
      </c>
      <c r="D1538" s="4">
        <v>0</v>
      </c>
      <c r="E1538" s="4">
        <v>12</v>
      </c>
      <c r="F1538" s="4">
        <v>12</v>
      </c>
      <c r="G1538" s="4">
        <v>11.65</v>
      </c>
      <c r="H1538" s="2" t="s">
        <v>2230</v>
      </c>
      <c r="I1538" s="4">
        <v>5.4</v>
      </c>
      <c r="J1538" s="2" t="b">
        <v>1</v>
      </c>
      <c r="K1538" s="2" t="s">
        <v>4716</v>
      </c>
      <c r="L1538" s="2" t="s">
        <v>10</v>
      </c>
      <c r="M1538" s="2" t="s">
        <v>4751</v>
      </c>
      <c r="N1538" s="2" t="s">
        <v>4752</v>
      </c>
      <c r="O1538" s="2" t="s">
        <v>4719</v>
      </c>
      <c r="P1538" s="2" t="s">
        <v>4688</v>
      </c>
      <c r="Q1538" s="2" t="s">
        <v>6516</v>
      </c>
    </row>
    <row r="1539" spans="1:17" ht="185.25" x14ac:dyDescent="0.25">
      <c r="A1539" s="2" t="s">
        <v>1979</v>
      </c>
      <c r="B1539" s="2" t="s">
        <v>1980</v>
      </c>
      <c r="C1539" s="3" t="s">
        <v>4399</v>
      </c>
      <c r="D1539" s="4">
        <v>0</v>
      </c>
      <c r="E1539" s="4">
        <v>7</v>
      </c>
      <c r="F1539" s="4">
        <v>7</v>
      </c>
      <c r="G1539" s="4">
        <v>14.1</v>
      </c>
      <c r="H1539" s="2" t="s">
        <v>2230</v>
      </c>
      <c r="I1539" s="4">
        <v>6.5</v>
      </c>
      <c r="J1539" s="2" t="b">
        <v>1</v>
      </c>
      <c r="K1539" s="2" t="s">
        <v>4709</v>
      </c>
      <c r="L1539" s="2" t="s">
        <v>10</v>
      </c>
      <c r="M1539" s="2" t="s">
        <v>4751</v>
      </c>
      <c r="N1539" s="2" t="s">
        <v>4752</v>
      </c>
      <c r="O1539" s="2" t="s">
        <v>4689</v>
      </c>
      <c r="P1539" s="2" t="s">
        <v>4688</v>
      </c>
      <c r="Q1539" s="2" t="s">
        <v>5697</v>
      </c>
    </row>
    <row r="1540" spans="1:17" ht="199.5" x14ac:dyDescent="0.25">
      <c r="A1540" s="2" t="s">
        <v>1425</v>
      </c>
      <c r="B1540" s="2" t="s">
        <v>1426</v>
      </c>
      <c r="C1540" s="3" t="s">
        <v>5362</v>
      </c>
      <c r="D1540" s="4">
        <v>0</v>
      </c>
      <c r="E1540" s="4">
        <v>4</v>
      </c>
      <c r="F1540" s="4">
        <v>4</v>
      </c>
      <c r="G1540" s="4">
        <v>20.75</v>
      </c>
      <c r="H1540" s="2" t="s">
        <v>2246</v>
      </c>
      <c r="I1540" s="4">
        <v>7.1</v>
      </c>
      <c r="J1540" s="2" t="b">
        <v>1</v>
      </c>
      <c r="K1540" s="2" t="s">
        <v>4716</v>
      </c>
      <c r="L1540" s="2" t="s">
        <v>10</v>
      </c>
      <c r="M1540" s="2" t="s">
        <v>5009</v>
      </c>
      <c r="N1540" s="2" t="s">
        <v>4857</v>
      </c>
      <c r="O1540" s="2" t="s">
        <v>4719</v>
      </c>
      <c r="P1540" s="2" t="s">
        <v>4688</v>
      </c>
      <c r="Q1540" s="2" t="s">
        <v>5872</v>
      </c>
    </row>
    <row r="1541" spans="1:17" ht="199.5" x14ac:dyDescent="0.25">
      <c r="A1541" s="2" t="s">
        <v>1402</v>
      </c>
      <c r="B1541" s="2" t="s">
        <v>1403</v>
      </c>
      <c r="C1541" s="3" t="s">
        <v>5357</v>
      </c>
      <c r="D1541" s="4">
        <v>0</v>
      </c>
      <c r="E1541" s="4">
        <v>4</v>
      </c>
      <c r="F1541" s="4">
        <v>4</v>
      </c>
      <c r="G1541" s="4">
        <v>11.9</v>
      </c>
      <c r="H1541" s="2" t="s">
        <v>2246</v>
      </c>
      <c r="I1541" s="4">
        <v>5.5</v>
      </c>
      <c r="J1541" s="2" t="b">
        <v>1</v>
      </c>
      <c r="K1541" s="2" t="s">
        <v>4709</v>
      </c>
      <c r="L1541" s="2" t="s">
        <v>10</v>
      </c>
      <c r="M1541" s="2" t="s">
        <v>5010</v>
      </c>
      <c r="N1541" s="2" t="s">
        <v>4857</v>
      </c>
      <c r="O1541" s="2" t="s">
        <v>4689</v>
      </c>
      <c r="P1541" s="2" t="s">
        <v>4688</v>
      </c>
      <c r="Q1541" s="2" t="s">
        <v>6517</v>
      </c>
    </row>
    <row r="1542" spans="1:17" x14ac:dyDescent="0.25">
      <c r="A1542" s="2" t="s">
        <v>3726</v>
      </c>
      <c r="B1542" s="2" t="s">
        <v>3727</v>
      </c>
      <c r="C1542" s="3"/>
      <c r="D1542" s="4">
        <v>0</v>
      </c>
      <c r="E1542" s="4">
        <v>0</v>
      </c>
      <c r="F1542" s="4">
        <v>0</v>
      </c>
      <c r="G1542" s="4">
        <v>15.55</v>
      </c>
      <c r="H1542" s="2" t="s">
        <v>2246</v>
      </c>
      <c r="I1542" s="4">
        <v>6.4</v>
      </c>
      <c r="J1542" s="2" t="b">
        <v>0</v>
      </c>
      <c r="K1542" s="2" t="s">
        <v>4716</v>
      </c>
      <c r="L1542" s="2" t="s">
        <v>10</v>
      </c>
      <c r="M1542" s="2" t="s">
        <v>4751</v>
      </c>
      <c r="N1542" s="2" t="s">
        <v>4752</v>
      </c>
      <c r="O1542" s="2" t="s">
        <v>4719</v>
      </c>
      <c r="P1542" s="2" t="s">
        <v>4688</v>
      </c>
      <c r="Q1542" s="2"/>
    </row>
    <row r="1543" spans="1:17" x14ac:dyDescent="0.25">
      <c r="A1543" s="2" t="s">
        <v>1400</v>
      </c>
      <c r="B1543" s="2" t="s">
        <v>1401</v>
      </c>
      <c r="C1543" s="3"/>
      <c r="D1543" s="4">
        <v>0</v>
      </c>
      <c r="E1543" s="4">
        <v>4</v>
      </c>
      <c r="F1543" s="4">
        <v>4</v>
      </c>
      <c r="G1543" s="4">
        <v>15.15</v>
      </c>
      <c r="H1543" s="2" t="s">
        <v>2246</v>
      </c>
      <c r="I1543" s="4">
        <v>6.6</v>
      </c>
      <c r="J1543" s="2" t="b">
        <v>1</v>
      </c>
      <c r="K1543" s="2" t="s">
        <v>4709</v>
      </c>
      <c r="L1543" s="2" t="s">
        <v>10</v>
      </c>
      <c r="M1543" s="2" t="s">
        <v>4929</v>
      </c>
      <c r="N1543" s="2" t="s">
        <v>4857</v>
      </c>
      <c r="O1543" s="2" t="s">
        <v>4689</v>
      </c>
      <c r="P1543" s="2" t="s">
        <v>4688</v>
      </c>
      <c r="Q1543" s="2"/>
    </row>
    <row r="1544" spans="1:17" x14ac:dyDescent="0.25">
      <c r="A1544" s="2" t="s">
        <v>1157</v>
      </c>
      <c r="B1544" s="2" t="s">
        <v>1158</v>
      </c>
      <c r="C1544" s="3"/>
      <c r="D1544" s="4">
        <v>0</v>
      </c>
      <c r="E1544" s="4">
        <v>0</v>
      </c>
      <c r="F1544" s="4">
        <v>0</v>
      </c>
      <c r="G1544" s="4">
        <v>10.4</v>
      </c>
      <c r="H1544" s="2" t="s">
        <v>2246</v>
      </c>
      <c r="I1544" s="4">
        <v>3.5</v>
      </c>
      <c r="J1544" s="2" t="b">
        <v>1</v>
      </c>
      <c r="K1544" s="2" t="s">
        <v>4716</v>
      </c>
      <c r="L1544" s="2" t="s">
        <v>10</v>
      </c>
      <c r="M1544" s="2"/>
      <c r="N1544" s="2" t="s">
        <v>4912</v>
      </c>
      <c r="O1544" s="2" t="s">
        <v>4719</v>
      </c>
      <c r="P1544" s="2" t="s">
        <v>4688</v>
      </c>
      <c r="Q1544" s="2"/>
    </row>
    <row r="1545" spans="1:17" x14ac:dyDescent="0.25">
      <c r="A1545" s="2" t="s">
        <v>4172</v>
      </c>
      <c r="B1545" s="2" t="s">
        <v>4173</v>
      </c>
      <c r="C1545" s="3"/>
      <c r="D1545" s="4">
        <v>0</v>
      </c>
      <c r="E1545" s="4">
        <v>0</v>
      </c>
      <c r="F1545" s="4">
        <v>0</v>
      </c>
      <c r="G1545" s="4">
        <v>8</v>
      </c>
      <c r="H1545" s="2" t="s">
        <v>2246</v>
      </c>
      <c r="I1545" s="4">
        <v>0</v>
      </c>
      <c r="J1545" s="2" t="b">
        <v>0</v>
      </c>
      <c r="K1545" s="2" t="s">
        <v>4691</v>
      </c>
      <c r="L1545" s="2" t="s">
        <v>10</v>
      </c>
      <c r="M1545" s="2"/>
      <c r="N1545" s="2"/>
      <c r="O1545" s="2"/>
      <c r="P1545" s="2"/>
      <c r="Q1545" s="2"/>
    </row>
    <row r="1546" spans="1:17" x14ac:dyDescent="0.25">
      <c r="A1546" s="2" t="s">
        <v>2771</v>
      </c>
      <c r="B1546" s="2" t="s">
        <v>2772</v>
      </c>
      <c r="C1546" s="3"/>
      <c r="D1546" s="4">
        <v>0</v>
      </c>
      <c r="E1546" s="4">
        <v>0</v>
      </c>
      <c r="F1546" s="4">
        <v>0</v>
      </c>
      <c r="G1546" s="4">
        <v>4.4000000000000004</v>
      </c>
      <c r="H1546" s="2" t="s">
        <v>2246</v>
      </c>
      <c r="I1546" s="4">
        <v>2.1</v>
      </c>
      <c r="J1546" s="2" t="b">
        <v>0</v>
      </c>
      <c r="K1546" s="2" t="s">
        <v>2307</v>
      </c>
      <c r="L1546" s="2" t="s">
        <v>10</v>
      </c>
      <c r="M1546" s="2"/>
      <c r="N1546" s="2" t="s">
        <v>2307</v>
      </c>
      <c r="O1546" s="2"/>
      <c r="P1546" s="2" t="s">
        <v>4804</v>
      </c>
      <c r="Q1546" s="2"/>
    </row>
    <row r="1547" spans="1:17" x14ac:dyDescent="0.25">
      <c r="A1547" s="2" t="s">
        <v>2695</v>
      </c>
      <c r="B1547" s="2" t="s">
        <v>2696</v>
      </c>
      <c r="C1547" s="3"/>
      <c r="D1547" s="4">
        <v>0</v>
      </c>
      <c r="E1547" s="4">
        <v>0</v>
      </c>
      <c r="F1547" s="4">
        <v>0</v>
      </c>
      <c r="G1547" s="4">
        <v>3.45</v>
      </c>
      <c r="H1547" s="2" t="s">
        <v>2246</v>
      </c>
      <c r="I1547" s="4">
        <v>1.61</v>
      </c>
      <c r="J1547" s="2" t="b">
        <v>0</v>
      </c>
      <c r="K1547" s="2" t="s">
        <v>2307</v>
      </c>
      <c r="L1547" s="2" t="s">
        <v>10</v>
      </c>
      <c r="M1547" s="2"/>
      <c r="N1547" s="2" t="s">
        <v>2307</v>
      </c>
      <c r="O1547" s="2"/>
      <c r="P1547" s="2" t="s">
        <v>4804</v>
      </c>
      <c r="Q1547" s="2"/>
    </row>
    <row r="1548" spans="1:17" ht="171" x14ac:dyDescent="0.25">
      <c r="A1548" s="2" t="s">
        <v>389</v>
      </c>
      <c r="B1548" s="2" t="s">
        <v>390</v>
      </c>
      <c r="C1548" s="3" t="s">
        <v>5213</v>
      </c>
      <c r="D1548" s="4">
        <v>0</v>
      </c>
      <c r="E1548" s="4">
        <v>7</v>
      </c>
      <c r="F1548" s="4">
        <v>7</v>
      </c>
      <c r="G1548" s="4">
        <v>4.3499999999999996</v>
      </c>
      <c r="H1548" s="2" t="s">
        <v>2246</v>
      </c>
      <c r="I1548" s="4">
        <v>2.0609999999999999</v>
      </c>
      <c r="J1548" s="2" t="b">
        <v>1</v>
      </c>
      <c r="K1548" s="2" t="s">
        <v>2307</v>
      </c>
      <c r="L1548" s="2" t="s">
        <v>10</v>
      </c>
      <c r="M1548" s="2"/>
      <c r="N1548" s="2" t="s">
        <v>2307</v>
      </c>
      <c r="O1548" s="2" t="s">
        <v>4877</v>
      </c>
      <c r="P1548" s="2" t="s">
        <v>4804</v>
      </c>
      <c r="Q1548" s="2" t="s">
        <v>5667</v>
      </c>
    </row>
    <row r="1549" spans="1:17" ht="171" x14ac:dyDescent="0.25">
      <c r="A1549" s="2" t="s">
        <v>387</v>
      </c>
      <c r="B1549" s="2" t="s">
        <v>388</v>
      </c>
      <c r="C1549" s="3" t="s">
        <v>5212</v>
      </c>
      <c r="D1549" s="4">
        <v>0</v>
      </c>
      <c r="E1549" s="4">
        <v>4</v>
      </c>
      <c r="F1549" s="4">
        <v>4</v>
      </c>
      <c r="G1549" s="4">
        <v>4.3499999999999996</v>
      </c>
      <c r="H1549" s="2" t="s">
        <v>2246</v>
      </c>
      <c r="I1549" s="4">
        <v>2.0649999999999999</v>
      </c>
      <c r="J1549" s="2" t="b">
        <v>1</v>
      </c>
      <c r="K1549" s="2" t="s">
        <v>2307</v>
      </c>
      <c r="L1549" s="2" t="s">
        <v>10</v>
      </c>
      <c r="M1549" s="2"/>
      <c r="N1549" s="2" t="s">
        <v>2307</v>
      </c>
      <c r="O1549" s="2" t="s">
        <v>4803</v>
      </c>
      <c r="P1549" s="2" t="s">
        <v>4804</v>
      </c>
      <c r="Q1549" s="2" t="s">
        <v>5667</v>
      </c>
    </row>
    <row r="1550" spans="1:17" ht="171" x14ac:dyDescent="0.25">
      <c r="A1550" s="2" t="s">
        <v>385</v>
      </c>
      <c r="B1550" s="2" t="s">
        <v>386</v>
      </c>
      <c r="C1550" s="3" t="s">
        <v>5211</v>
      </c>
      <c r="D1550" s="4">
        <v>0</v>
      </c>
      <c r="E1550" s="4">
        <v>9</v>
      </c>
      <c r="F1550" s="4">
        <v>9</v>
      </c>
      <c r="G1550" s="4">
        <v>4.45</v>
      </c>
      <c r="H1550" s="2" t="s">
        <v>2246</v>
      </c>
      <c r="I1550" s="4">
        <v>2.1150000000000002</v>
      </c>
      <c r="J1550" s="2" t="b">
        <v>1</v>
      </c>
      <c r="K1550" s="2" t="s">
        <v>2307</v>
      </c>
      <c r="L1550" s="2" t="s">
        <v>10</v>
      </c>
      <c r="M1550" s="2"/>
      <c r="N1550" s="2" t="s">
        <v>2307</v>
      </c>
      <c r="O1550" s="2" t="s">
        <v>314</v>
      </c>
      <c r="P1550" s="2" t="s">
        <v>4804</v>
      </c>
      <c r="Q1550" s="2" t="s">
        <v>5667</v>
      </c>
    </row>
    <row r="1551" spans="1:17" x14ac:dyDescent="0.25">
      <c r="A1551" s="2" t="s">
        <v>2685</v>
      </c>
      <c r="B1551" s="2" t="s">
        <v>2686</v>
      </c>
      <c r="C1551" s="3"/>
      <c r="D1551" s="4">
        <v>0</v>
      </c>
      <c r="E1551" s="4">
        <v>0</v>
      </c>
      <c r="F1551" s="4">
        <v>0</v>
      </c>
      <c r="G1551" s="4">
        <v>4.3</v>
      </c>
      <c r="H1551" s="2" t="s">
        <v>2246</v>
      </c>
      <c r="I1551" s="4">
        <v>1.95</v>
      </c>
      <c r="J1551" s="2" t="b">
        <v>0</v>
      </c>
      <c r="K1551" s="2" t="s">
        <v>2307</v>
      </c>
      <c r="L1551" s="2" t="s">
        <v>10</v>
      </c>
      <c r="M1551" s="2"/>
      <c r="N1551" s="2" t="s">
        <v>2307</v>
      </c>
      <c r="O1551" s="2"/>
      <c r="P1551" s="2" t="s">
        <v>4804</v>
      </c>
      <c r="Q1551" s="2"/>
    </row>
    <row r="1552" spans="1:17" x14ac:dyDescent="0.25">
      <c r="A1552" s="2" t="s">
        <v>401</v>
      </c>
      <c r="B1552" s="2" t="s">
        <v>402</v>
      </c>
      <c r="C1552" s="3"/>
      <c r="D1552" s="4">
        <v>0</v>
      </c>
      <c r="E1552" s="4">
        <v>17</v>
      </c>
      <c r="F1552" s="4">
        <v>17</v>
      </c>
      <c r="G1552" s="4">
        <v>4.0999999999999996</v>
      </c>
      <c r="H1552" s="2" t="s">
        <v>2246</v>
      </c>
      <c r="I1552" s="4">
        <v>1.966</v>
      </c>
      <c r="J1552" s="2" t="b">
        <v>1</v>
      </c>
      <c r="K1552" s="2" t="s">
        <v>2307</v>
      </c>
      <c r="L1552" s="2" t="s">
        <v>10</v>
      </c>
      <c r="M1552" s="2"/>
      <c r="N1552" s="2" t="s">
        <v>2307</v>
      </c>
      <c r="O1552" s="2" t="s">
        <v>4877</v>
      </c>
      <c r="P1552" s="2" t="s">
        <v>4804</v>
      </c>
      <c r="Q1552" s="2"/>
    </row>
    <row r="1553" spans="1:17" x14ac:dyDescent="0.25">
      <c r="A1553" s="2" t="s">
        <v>397</v>
      </c>
      <c r="B1553" s="2" t="s">
        <v>398</v>
      </c>
      <c r="C1553" s="3"/>
      <c r="D1553" s="4">
        <v>0</v>
      </c>
      <c r="E1553" s="4">
        <v>10</v>
      </c>
      <c r="F1553" s="4">
        <v>10</v>
      </c>
      <c r="G1553" s="4">
        <v>4.9000000000000004</v>
      </c>
      <c r="H1553" s="2" t="s">
        <v>2246</v>
      </c>
      <c r="I1553" s="4">
        <v>2.3679999999999999</v>
      </c>
      <c r="J1553" s="2" t="b">
        <v>1</v>
      </c>
      <c r="K1553" s="2" t="s">
        <v>2307</v>
      </c>
      <c r="L1553" s="2" t="s">
        <v>10</v>
      </c>
      <c r="M1553" s="2"/>
      <c r="N1553" s="2" t="s">
        <v>2307</v>
      </c>
      <c r="O1553" s="2" t="s">
        <v>5007</v>
      </c>
      <c r="P1553" s="2" t="s">
        <v>4804</v>
      </c>
      <c r="Q1553" s="2"/>
    </row>
    <row r="1554" spans="1:17" x14ac:dyDescent="0.25">
      <c r="A1554" s="2" t="s">
        <v>403</v>
      </c>
      <c r="B1554" s="2" t="s">
        <v>404</v>
      </c>
      <c r="C1554" s="3"/>
      <c r="D1554" s="4">
        <v>0</v>
      </c>
      <c r="E1554" s="4">
        <v>1</v>
      </c>
      <c r="F1554" s="4">
        <v>1</v>
      </c>
      <c r="G1554" s="4">
        <v>4.1500000000000004</v>
      </c>
      <c r="H1554" s="2" t="s">
        <v>2246</v>
      </c>
      <c r="I1554" s="4">
        <v>2.0699999999999998</v>
      </c>
      <c r="J1554" s="2" t="b">
        <v>1</v>
      </c>
      <c r="K1554" s="2" t="s">
        <v>2307</v>
      </c>
      <c r="L1554" s="2" t="s">
        <v>10</v>
      </c>
      <c r="M1554" s="2"/>
      <c r="N1554" s="2" t="s">
        <v>2307</v>
      </c>
      <c r="O1554" s="2" t="s">
        <v>314</v>
      </c>
      <c r="P1554" s="2" t="s">
        <v>4804</v>
      </c>
      <c r="Q1554" s="2"/>
    </row>
    <row r="1555" spans="1:17" x14ac:dyDescent="0.25">
      <c r="A1555" s="2" t="s">
        <v>2711</v>
      </c>
      <c r="B1555" s="2" t="s">
        <v>2712</v>
      </c>
      <c r="C1555" s="3"/>
      <c r="D1555" s="4">
        <v>0</v>
      </c>
      <c r="E1555" s="4">
        <v>0</v>
      </c>
      <c r="F1555" s="4">
        <v>0</v>
      </c>
      <c r="G1555" s="4">
        <v>3.4</v>
      </c>
      <c r="H1555" s="2" t="s">
        <v>2246</v>
      </c>
      <c r="I1555" s="4">
        <v>1.6717</v>
      </c>
      <c r="J1555" s="2" t="b">
        <v>0</v>
      </c>
      <c r="K1555" s="2" t="s">
        <v>2307</v>
      </c>
      <c r="L1555" s="2" t="s">
        <v>10</v>
      </c>
      <c r="M1555" s="2"/>
      <c r="N1555" s="2" t="s">
        <v>2307</v>
      </c>
      <c r="O1555" s="2"/>
      <c r="P1555" s="2" t="s">
        <v>4695</v>
      </c>
      <c r="Q1555" s="2"/>
    </row>
    <row r="1556" spans="1:17" x14ac:dyDescent="0.25">
      <c r="A1556" s="2" t="s">
        <v>409</v>
      </c>
      <c r="B1556" s="2" t="s">
        <v>410</v>
      </c>
      <c r="C1556" s="3"/>
      <c r="D1556" s="4">
        <v>0</v>
      </c>
      <c r="E1556" s="4">
        <v>0</v>
      </c>
      <c r="F1556" s="4">
        <v>0</v>
      </c>
      <c r="G1556" s="4">
        <v>2.85</v>
      </c>
      <c r="H1556" s="2" t="s">
        <v>2246</v>
      </c>
      <c r="I1556" s="4">
        <v>1.411</v>
      </c>
      <c r="J1556" s="2" t="b">
        <v>1</v>
      </c>
      <c r="K1556" s="2" t="s">
        <v>2307</v>
      </c>
      <c r="L1556" s="2" t="s">
        <v>10</v>
      </c>
      <c r="M1556" s="2"/>
      <c r="N1556" s="2" t="s">
        <v>2307</v>
      </c>
      <c r="O1556" s="2" t="s">
        <v>4803</v>
      </c>
      <c r="P1556" s="2" t="s">
        <v>4804</v>
      </c>
      <c r="Q1556" s="2"/>
    </row>
    <row r="1557" spans="1:17" x14ac:dyDescent="0.25">
      <c r="A1557" s="2" t="s">
        <v>407</v>
      </c>
      <c r="B1557" s="2" t="s">
        <v>408</v>
      </c>
      <c r="C1557" s="3"/>
      <c r="D1557" s="4">
        <v>0</v>
      </c>
      <c r="E1557" s="4">
        <v>0</v>
      </c>
      <c r="F1557" s="4">
        <v>0</v>
      </c>
      <c r="G1557" s="4">
        <v>3.85</v>
      </c>
      <c r="H1557" s="2" t="s">
        <v>2246</v>
      </c>
      <c r="I1557" s="4">
        <v>1.91</v>
      </c>
      <c r="J1557" s="2" t="b">
        <v>1</v>
      </c>
      <c r="K1557" s="2" t="s">
        <v>2307</v>
      </c>
      <c r="L1557" s="2" t="s">
        <v>10</v>
      </c>
      <c r="M1557" s="2"/>
      <c r="N1557" s="2" t="s">
        <v>2307</v>
      </c>
      <c r="O1557" s="2" t="s">
        <v>4877</v>
      </c>
      <c r="P1557" s="2" t="s">
        <v>4695</v>
      </c>
      <c r="Q1557" s="2"/>
    </row>
    <row r="1558" spans="1:17" ht="199.5" x14ac:dyDescent="0.25">
      <c r="A1558" s="2" t="s">
        <v>2045</v>
      </c>
      <c r="B1558" s="2" t="s">
        <v>2046</v>
      </c>
      <c r="C1558" s="3" t="s">
        <v>5927</v>
      </c>
      <c r="D1558" s="4">
        <v>0</v>
      </c>
      <c r="E1558" s="4">
        <v>1</v>
      </c>
      <c r="F1558" s="4">
        <v>1</v>
      </c>
      <c r="G1558" s="4">
        <v>41.4</v>
      </c>
      <c r="H1558" s="2" t="s">
        <v>66</v>
      </c>
      <c r="I1558" s="4">
        <v>20.673300000000001</v>
      </c>
      <c r="J1558" s="2" t="b">
        <v>1</v>
      </c>
      <c r="K1558" s="2" t="s">
        <v>4693</v>
      </c>
      <c r="L1558" s="2" t="s">
        <v>10</v>
      </c>
      <c r="M1558" s="2"/>
      <c r="N1558" s="2" t="s">
        <v>4702</v>
      </c>
      <c r="O1558" s="2"/>
      <c r="P1558" s="2" t="s">
        <v>4696</v>
      </c>
      <c r="Q1558" s="2" t="s">
        <v>5916</v>
      </c>
    </row>
    <row r="1559" spans="1:17" x14ac:dyDescent="0.25">
      <c r="A1559" s="2" t="s">
        <v>3096</v>
      </c>
      <c r="B1559" s="2" t="s">
        <v>3097</v>
      </c>
      <c r="C1559" s="3"/>
      <c r="D1559" s="4">
        <v>0</v>
      </c>
      <c r="E1559" s="4">
        <v>0</v>
      </c>
      <c r="F1559" s="4">
        <v>0</v>
      </c>
      <c r="G1559" s="4">
        <v>9.1</v>
      </c>
      <c r="H1559" s="2" t="s">
        <v>175</v>
      </c>
      <c r="I1559" s="4">
        <v>4.0999999999999996</v>
      </c>
      <c r="J1559" s="2" t="b">
        <v>0</v>
      </c>
      <c r="K1559" s="2" t="s">
        <v>4716</v>
      </c>
      <c r="L1559" s="2" t="s">
        <v>10</v>
      </c>
      <c r="M1559" s="2" t="s">
        <v>4840</v>
      </c>
      <c r="N1559" s="2" t="s">
        <v>4745</v>
      </c>
      <c r="O1559" s="2" t="s">
        <v>4719</v>
      </c>
      <c r="P1559" s="2" t="s">
        <v>4688</v>
      </c>
      <c r="Q1559" s="2"/>
    </row>
    <row r="1560" spans="1:17" x14ac:dyDescent="0.25">
      <c r="A1560" s="2" t="s">
        <v>4357</v>
      </c>
      <c r="B1560" s="2" t="s">
        <v>4358</v>
      </c>
      <c r="C1560" s="3"/>
      <c r="D1560" s="4">
        <v>0</v>
      </c>
      <c r="E1560" s="4">
        <v>0</v>
      </c>
      <c r="F1560" s="4">
        <v>0</v>
      </c>
      <c r="G1560" s="4">
        <v>15.1</v>
      </c>
      <c r="H1560" s="2" t="s">
        <v>175</v>
      </c>
      <c r="I1560" s="4">
        <v>6.9</v>
      </c>
      <c r="J1560" s="2" t="b">
        <v>0</v>
      </c>
      <c r="K1560" s="2" t="s">
        <v>4716</v>
      </c>
      <c r="L1560" s="2" t="s">
        <v>10</v>
      </c>
      <c r="M1560" s="2" t="s">
        <v>4853</v>
      </c>
      <c r="N1560" s="2" t="s">
        <v>4745</v>
      </c>
      <c r="O1560" s="2" t="s">
        <v>4719</v>
      </c>
      <c r="P1560" s="2" t="s">
        <v>4688</v>
      </c>
      <c r="Q1560" s="2"/>
    </row>
    <row r="1561" spans="1:17" x14ac:dyDescent="0.25">
      <c r="A1561" s="2" t="s">
        <v>4445</v>
      </c>
      <c r="B1561" s="2" t="s">
        <v>4446</v>
      </c>
      <c r="C1561" s="3"/>
      <c r="D1561" s="4">
        <v>0</v>
      </c>
      <c r="E1561" s="4">
        <v>0</v>
      </c>
      <c r="F1561" s="4">
        <v>0</v>
      </c>
      <c r="G1561" s="4">
        <v>7.9</v>
      </c>
      <c r="H1561" s="2" t="s">
        <v>175</v>
      </c>
      <c r="I1561" s="4">
        <v>3.45</v>
      </c>
      <c r="J1561" s="2" t="b">
        <v>0</v>
      </c>
      <c r="K1561" s="2" t="s">
        <v>2308</v>
      </c>
      <c r="L1561" s="2" t="s">
        <v>10</v>
      </c>
      <c r="M1561" s="2" t="s">
        <v>4899</v>
      </c>
      <c r="N1561" s="2" t="s">
        <v>4745</v>
      </c>
      <c r="O1561" s="2" t="s">
        <v>2306</v>
      </c>
      <c r="P1561" s="2" t="s">
        <v>4688</v>
      </c>
      <c r="Q1561" s="2"/>
    </row>
    <row r="1562" spans="1:17" x14ac:dyDescent="0.25">
      <c r="A1562" s="2" t="s">
        <v>2006</v>
      </c>
      <c r="B1562" s="2" t="s">
        <v>2007</v>
      </c>
      <c r="C1562" s="3"/>
      <c r="D1562" s="4">
        <v>0</v>
      </c>
      <c r="E1562" s="4">
        <v>0</v>
      </c>
      <c r="F1562" s="4">
        <v>0</v>
      </c>
      <c r="G1562" s="4">
        <v>7.9</v>
      </c>
      <c r="H1562" s="2" t="s">
        <v>175</v>
      </c>
      <c r="I1562" s="4">
        <v>3.45</v>
      </c>
      <c r="J1562" s="2" t="b">
        <v>1</v>
      </c>
      <c r="K1562" s="2" t="s">
        <v>4709</v>
      </c>
      <c r="L1562" s="2" t="s">
        <v>10</v>
      </c>
      <c r="M1562" s="2" t="s">
        <v>4899</v>
      </c>
      <c r="N1562" s="2" t="s">
        <v>4745</v>
      </c>
      <c r="O1562" s="2" t="s">
        <v>4689</v>
      </c>
      <c r="P1562" s="2" t="s">
        <v>4688</v>
      </c>
      <c r="Q1562" s="2"/>
    </row>
    <row r="1563" spans="1:17" ht="299.25" x14ac:dyDescent="0.25">
      <c r="A1563" s="2" t="s">
        <v>2008</v>
      </c>
      <c r="B1563" s="2" t="s">
        <v>2009</v>
      </c>
      <c r="C1563" s="3" t="s">
        <v>5467</v>
      </c>
      <c r="D1563" s="4">
        <v>0</v>
      </c>
      <c r="E1563" s="4">
        <v>13</v>
      </c>
      <c r="F1563" s="4">
        <v>13</v>
      </c>
      <c r="G1563" s="4">
        <v>8.85</v>
      </c>
      <c r="H1563" s="2" t="s">
        <v>175</v>
      </c>
      <c r="I1563" s="4">
        <v>4.0999999999999996</v>
      </c>
      <c r="J1563" s="2" t="b">
        <v>1</v>
      </c>
      <c r="K1563" s="2" t="s">
        <v>4716</v>
      </c>
      <c r="L1563" s="2" t="s">
        <v>10</v>
      </c>
      <c r="M1563" s="2" t="s">
        <v>4899</v>
      </c>
      <c r="N1563" s="2" t="s">
        <v>4745</v>
      </c>
      <c r="O1563" s="2" t="s">
        <v>4719</v>
      </c>
      <c r="P1563" s="2" t="s">
        <v>4688</v>
      </c>
      <c r="Q1563" s="2" t="s">
        <v>6518</v>
      </c>
    </row>
    <row r="1564" spans="1:17" x14ac:dyDescent="0.25">
      <c r="A1564" s="2" t="s">
        <v>2630</v>
      </c>
      <c r="B1564" s="2" t="s">
        <v>2631</v>
      </c>
      <c r="C1564" s="3"/>
      <c r="D1564" s="4">
        <v>0</v>
      </c>
      <c r="E1564" s="4">
        <v>0</v>
      </c>
      <c r="F1564" s="4">
        <v>0</v>
      </c>
      <c r="G1564" s="4">
        <v>22</v>
      </c>
      <c r="H1564" s="2" t="s">
        <v>175</v>
      </c>
      <c r="I1564" s="4">
        <v>9.4</v>
      </c>
      <c r="J1564" s="2" t="b">
        <v>0</v>
      </c>
      <c r="K1564" s="2" t="s">
        <v>2301</v>
      </c>
      <c r="L1564" s="2" t="s">
        <v>10</v>
      </c>
      <c r="M1564" s="2" t="s">
        <v>4753</v>
      </c>
      <c r="N1564" s="2" t="s">
        <v>4745</v>
      </c>
      <c r="O1564" s="2" t="s">
        <v>4719</v>
      </c>
      <c r="P1564" s="2"/>
      <c r="Q1564" s="2"/>
    </row>
    <row r="1565" spans="1:17" x14ac:dyDescent="0.25">
      <c r="A1565" s="2" t="s">
        <v>2628</v>
      </c>
      <c r="B1565" s="2" t="s">
        <v>2629</v>
      </c>
      <c r="C1565" s="3"/>
      <c r="D1565" s="4">
        <v>0</v>
      </c>
      <c r="E1565" s="4">
        <v>0</v>
      </c>
      <c r="F1565" s="4">
        <v>0</v>
      </c>
      <c r="G1565" s="4">
        <v>22</v>
      </c>
      <c r="H1565" s="2" t="s">
        <v>175</v>
      </c>
      <c r="I1565" s="4">
        <v>9.85</v>
      </c>
      <c r="J1565" s="2" t="b">
        <v>0</v>
      </c>
      <c r="K1565" s="2" t="s">
        <v>2301</v>
      </c>
      <c r="L1565" s="2" t="s">
        <v>10</v>
      </c>
      <c r="M1565" s="2" t="s">
        <v>4753</v>
      </c>
      <c r="N1565" s="2" t="s">
        <v>4745</v>
      </c>
      <c r="O1565" s="2" t="s">
        <v>2306</v>
      </c>
      <c r="P1565" s="2"/>
      <c r="Q1565" s="2"/>
    </row>
    <row r="1566" spans="1:17" x14ac:dyDescent="0.25">
      <c r="A1566" s="2" t="s">
        <v>2874</v>
      </c>
      <c r="B1566" s="2" t="s">
        <v>2875</v>
      </c>
      <c r="C1566" s="3"/>
      <c r="D1566" s="4">
        <v>0</v>
      </c>
      <c r="E1566" s="4">
        <v>0</v>
      </c>
      <c r="F1566" s="4">
        <v>0</v>
      </c>
      <c r="G1566" s="4">
        <v>13.85</v>
      </c>
      <c r="H1566" s="2" t="s">
        <v>2262</v>
      </c>
      <c r="I1566" s="4">
        <v>6.4</v>
      </c>
      <c r="J1566" s="2" t="b">
        <v>0</v>
      </c>
      <c r="K1566" s="2" t="s">
        <v>2308</v>
      </c>
      <c r="L1566" s="2" t="s">
        <v>10</v>
      </c>
      <c r="M1566" s="2" t="s">
        <v>4957</v>
      </c>
      <c r="N1566" s="2" t="s">
        <v>4755</v>
      </c>
      <c r="O1566" s="2" t="s">
        <v>2306</v>
      </c>
      <c r="P1566" s="2" t="s">
        <v>4688</v>
      </c>
      <c r="Q1566" s="2"/>
    </row>
    <row r="1567" spans="1:17" x14ac:dyDescent="0.25">
      <c r="A1567" s="2" t="s">
        <v>2844</v>
      </c>
      <c r="B1567" s="2" t="s">
        <v>2845</v>
      </c>
      <c r="C1567" s="3" t="s">
        <v>2846</v>
      </c>
      <c r="D1567" s="4">
        <v>0</v>
      </c>
      <c r="E1567" s="4">
        <v>0</v>
      </c>
      <c r="F1567" s="4">
        <v>0</v>
      </c>
      <c r="G1567" s="4">
        <v>9.4</v>
      </c>
      <c r="H1567" s="2" t="s">
        <v>2262</v>
      </c>
      <c r="I1567" s="4">
        <v>4.3499999999999996</v>
      </c>
      <c r="J1567" s="2" t="b">
        <v>0</v>
      </c>
      <c r="K1567" s="2" t="s">
        <v>2308</v>
      </c>
      <c r="L1567" s="2" t="s">
        <v>10</v>
      </c>
      <c r="M1567" s="2" t="s">
        <v>4879</v>
      </c>
      <c r="N1567" s="2" t="s">
        <v>4755</v>
      </c>
      <c r="O1567" s="2" t="s">
        <v>2306</v>
      </c>
      <c r="P1567" s="2" t="s">
        <v>4688</v>
      </c>
      <c r="Q1567" s="2"/>
    </row>
    <row r="1568" spans="1:17" x14ac:dyDescent="0.25">
      <c r="A1568" s="2" t="s">
        <v>510</v>
      </c>
      <c r="B1568" s="2" t="s">
        <v>511</v>
      </c>
      <c r="C1568" s="3"/>
      <c r="D1568" s="4">
        <v>0</v>
      </c>
      <c r="E1568" s="4">
        <v>0</v>
      </c>
      <c r="F1568" s="4">
        <v>0</v>
      </c>
      <c r="G1568" s="4">
        <v>10.9</v>
      </c>
      <c r="H1568" s="2" t="s">
        <v>2262</v>
      </c>
      <c r="I1568" s="4">
        <v>5</v>
      </c>
      <c r="J1568" s="2" t="b">
        <v>1</v>
      </c>
      <c r="K1568" s="2" t="s">
        <v>4716</v>
      </c>
      <c r="L1568" s="2" t="s">
        <v>10</v>
      </c>
      <c r="M1568" s="2" t="s">
        <v>4879</v>
      </c>
      <c r="N1568" s="2" t="s">
        <v>4755</v>
      </c>
      <c r="O1568" s="2" t="s">
        <v>4719</v>
      </c>
      <c r="P1568" s="2" t="s">
        <v>4688</v>
      </c>
      <c r="Q1568" s="2"/>
    </row>
    <row r="1569" spans="1:17" x14ac:dyDescent="0.25">
      <c r="A1569" s="2" t="s">
        <v>4409</v>
      </c>
      <c r="B1569" s="2" t="s">
        <v>4410</v>
      </c>
      <c r="C1569" s="3"/>
      <c r="D1569" s="4">
        <v>0</v>
      </c>
      <c r="E1569" s="4">
        <v>0</v>
      </c>
      <c r="F1569" s="4">
        <v>0</v>
      </c>
      <c r="G1569" s="4">
        <v>13.1</v>
      </c>
      <c r="H1569" s="2" t="s">
        <v>2262</v>
      </c>
      <c r="I1569" s="4">
        <v>6.05</v>
      </c>
      <c r="J1569" s="2" t="b">
        <v>0</v>
      </c>
      <c r="K1569" s="2" t="s">
        <v>4862</v>
      </c>
      <c r="L1569" s="2" t="s">
        <v>10</v>
      </c>
      <c r="M1569" s="2" t="s">
        <v>5011</v>
      </c>
      <c r="N1569" s="2" t="s">
        <v>4755</v>
      </c>
      <c r="O1569" s="2" t="s">
        <v>4719</v>
      </c>
      <c r="P1569" s="2" t="s">
        <v>4695</v>
      </c>
      <c r="Q1569" s="2"/>
    </row>
    <row r="1570" spans="1:17" x14ac:dyDescent="0.25">
      <c r="A1570" s="2" t="s">
        <v>1574</v>
      </c>
      <c r="B1570" s="2" t="s">
        <v>1575</v>
      </c>
      <c r="C1570" s="3"/>
      <c r="D1570" s="4">
        <v>0</v>
      </c>
      <c r="E1570" s="4">
        <v>8</v>
      </c>
      <c r="F1570" s="4">
        <v>8</v>
      </c>
      <c r="G1570" s="4">
        <v>12.1</v>
      </c>
      <c r="H1570" s="2" t="s">
        <v>2262</v>
      </c>
      <c r="I1570" s="4">
        <v>5.6</v>
      </c>
      <c r="J1570" s="2" t="b">
        <v>1</v>
      </c>
      <c r="K1570" s="2" t="s">
        <v>4862</v>
      </c>
      <c r="L1570" s="2" t="s">
        <v>10</v>
      </c>
      <c r="M1570" s="2" t="s">
        <v>4754</v>
      </c>
      <c r="N1570" s="2" t="s">
        <v>4743</v>
      </c>
      <c r="O1570" s="2" t="s">
        <v>4689</v>
      </c>
      <c r="P1570" s="2" t="s">
        <v>4688</v>
      </c>
      <c r="Q1570" s="2"/>
    </row>
    <row r="1571" spans="1:17" x14ac:dyDescent="0.25">
      <c r="A1571" s="2" t="s">
        <v>2749</v>
      </c>
      <c r="B1571" s="2" t="s">
        <v>2750</v>
      </c>
      <c r="C1571" s="3"/>
      <c r="D1571" s="4">
        <v>0</v>
      </c>
      <c r="E1571" s="4">
        <v>0</v>
      </c>
      <c r="F1571" s="4">
        <v>0</v>
      </c>
      <c r="G1571" s="4">
        <v>2.95</v>
      </c>
      <c r="H1571" s="2" t="s">
        <v>175</v>
      </c>
      <c r="I1571" s="4">
        <v>1.6</v>
      </c>
      <c r="J1571" s="2" t="b">
        <v>0</v>
      </c>
      <c r="K1571" s="2" t="s">
        <v>2307</v>
      </c>
      <c r="L1571" s="2" t="s">
        <v>10</v>
      </c>
      <c r="M1571" s="2"/>
      <c r="N1571" s="2" t="s">
        <v>2307</v>
      </c>
      <c r="O1571" s="2" t="s">
        <v>4803</v>
      </c>
      <c r="P1571" s="2" t="s">
        <v>4804</v>
      </c>
      <c r="Q1571" s="2"/>
    </row>
    <row r="1572" spans="1:17" x14ac:dyDescent="0.25">
      <c r="A1572" s="2" t="s">
        <v>2747</v>
      </c>
      <c r="B1572" s="2" t="s">
        <v>2748</v>
      </c>
      <c r="C1572" s="3"/>
      <c r="D1572" s="4">
        <v>0</v>
      </c>
      <c r="E1572" s="4">
        <v>0</v>
      </c>
      <c r="F1572" s="4">
        <v>0</v>
      </c>
      <c r="G1572" s="4">
        <v>2.95</v>
      </c>
      <c r="H1572" s="2" t="s">
        <v>175</v>
      </c>
      <c r="I1572" s="4">
        <v>1.6</v>
      </c>
      <c r="J1572" s="2" t="b">
        <v>0</v>
      </c>
      <c r="K1572" s="2" t="s">
        <v>2307</v>
      </c>
      <c r="L1572" s="2" t="s">
        <v>10</v>
      </c>
      <c r="M1572" s="2"/>
      <c r="N1572" s="2" t="s">
        <v>2307</v>
      </c>
      <c r="O1572" s="2" t="s">
        <v>4689</v>
      </c>
      <c r="P1572" s="2" t="s">
        <v>4804</v>
      </c>
      <c r="Q1572" s="2"/>
    </row>
    <row r="1573" spans="1:17" x14ac:dyDescent="0.25">
      <c r="A1573" s="2" t="s">
        <v>2751</v>
      </c>
      <c r="B1573" s="2" t="s">
        <v>2752</v>
      </c>
      <c r="C1573" s="3"/>
      <c r="D1573" s="4">
        <v>0</v>
      </c>
      <c r="E1573" s="4">
        <v>0</v>
      </c>
      <c r="F1573" s="4">
        <v>0</v>
      </c>
      <c r="G1573" s="4">
        <v>2.95</v>
      </c>
      <c r="H1573" s="2" t="s">
        <v>175</v>
      </c>
      <c r="I1573" s="4">
        <v>1.6</v>
      </c>
      <c r="J1573" s="2" t="b">
        <v>0</v>
      </c>
      <c r="K1573" s="2" t="s">
        <v>2307</v>
      </c>
      <c r="L1573" s="2" t="s">
        <v>10</v>
      </c>
      <c r="M1573" s="2"/>
      <c r="N1573" s="2" t="s">
        <v>2307</v>
      </c>
      <c r="O1573" s="2" t="s">
        <v>314</v>
      </c>
      <c r="P1573" s="2" t="s">
        <v>4804</v>
      </c>
      <c r="Q1573" s="2"/>
    </row>
    <row r="1574" spans="1:17" ht="142.5" x14ac:dyDescent="0.25">
      <c r="A1574" s="2" t="s">
        <v>336</v>
      </c>
      <c r="B1574" s="2" t="s">
        <v>337</v>
      </c>
      <c r="C1574" s="3" t="s">
        <v>5201</v>
      </c>
      <c r="D1574" s="4">
        <v>0</v>
      </c>
      <c r="E1574" s="4">
        <v>11</v>
      </c>
      <c r="F1574" s="4">
        <v>11</v>
      </c>
      <c r="G1574" s="4">
        <v>3.7</v>
      </c>
      <c r="H1574" s="2" t="s">
        <v>175</v>
      </c>
      <c r="I1574" s="4">
        <v>1.7</v>
      </c>
      <c r="J1574" s="2" t="b">
        <v>1</v>
      </c>
      <c r="K1574" s="2" t="s">
        <v>2307</v>
      </c>
      <c r="L1574" s="2" t="s">
        <v>10</v>
      </c>
      <c r="M1574" s="2"/>
      <c r="N1574" s="2" t="s">
        <v>2307</v>
      </c>
      <c r="O1574" s="2" t="s">
        <v>4877</v>
      </c>
      <c r="P1574" s="2" t="s">
        <v>4804</v>
      </c>
      <c r="Q1574" s="2" t="s">
        <v>5668</v>
      </c>
    </row>
    <row r="1575" spans="1:17" ht="171" x14ac:dyDescent="0.25">
      <c r="A1575" s="2" t="s">
        <v>338</v>
      </c>
      <c r="B1575" s="2" t="s">
        <v>2668</v>
      </c>
      <c r="C1575" s="3" t="s">
        <v>5202</v>
      </c>
      <c r="D1575" s="4">
        <v>0</v>
      </c>
      <c r="E1575" s="4">
        <v>10</v>
      </c>
      <c r="F1575" s="4">
        <v>10</v>
      </c>
      <c r="G1575" s="4">
        <v>3.6</v>
      </c>
      <c r="H1575" s="2" t="s">
        <v>175</v>
      </c>
      <c r="I1575" s="4">
        <v>1.7</v>
      </c>
      <c r="J1575" s="2" t="b">
        <v>1</v>
      </c>
      <c r="K1575" s="2" t="s">
        <v>2307</v>
      </c>
      <c r="L1575" s="2" t="s">
        <v>10</v>
      </c>
      <c r="M1575" s="2"/>
      <c r="N1575" s="2" t="s">
        <v>2307</v>
      </c>
      <c r="O1575" s="2" t="s">
        <v>314</v>
      </c>
      <c r="P1575" s="2" t="s">
        <v>4804</v>
      </c>
      <c r="Q1575" s="2" t="s">
        <v>5668</v>
      </c>
    </row>
    <row r="1576" spans="1:17" ht="142.5" x14ac:dyDescent="0.25">
      <c r="A1576" s="2" t="s">
        <v>343</v>
      </c>
      <c r="B1576" s="2" t="s">
        <v>344</v>
      </c>
      <c r="C1576" s="3" t="s">
        <v>5204</v>
      </c>
      <c r="D1576" s="4">
        <v>0</v>
      </c>
      <c r="E1576" s="4">
        <v>1</v>
      </c>
      <c r="F1576" s="4">
        <v>1</v>
      </c>
      <c r="G1576" s="4">
        <v>3.7</v>
      </c>
      <c r="H1576" s="2" t="s">
        <v>175</v>
      </c>
      <c r="I1576" s="4">
        <v>1.7</v>
      </c>
      <c r="J1576" s="2" t="b">
        <v>1</v>
      </c>
      <c r="K1576" s="2" t="s">
        <v>2307</v>
      </c>
      <c r="L1576" s="2" t="s">
        <v>10</v>
      </c>
      <c r="M1576" s="2"/>
      <c r="N1576" s="2" t="s">
        <v>2307</v>
      </c>
      <c r="O1576" s="2" t="s">
        <v>4803</v>
      </c>
      <c r="P1576" s="2" t="s">
        <v>4804</v>
      </c>
      <c r="Q1576" s="2" t="s">
        <v>5668</v>
      </c>
    </row>
    <row r="1577" spans="1:17" ht="142.5" x14ac:dyDescent="0.25">
      <c r="A1577" s="2" t="s">
        <v>341</v>
      </c>
      <c r="B1577" s="2" t="s">
        <v>342</v>
      </c>
      <c r="C1577" s="3" t="s">
        <v>5203</v>
      </c>
      <c r="D1577" s="4">
        <v>0</v>
      </c>
      <c r="E1577" s="4">
        <v>8</v>
      </c>
      <c r="F1577" s="4">
        <v>8</v>
      </c>
      <c r="G1577" s="4">
        <v>3.7</v>
      </c>
      <c r="H1577" s="2" t="s">
        <v>175</v>
      </c>
      <c r="I1577" s="4">
        <v>1.7</v>
      </c>
      <c r="J1577" s="2" t="b">
        <v>1</v>
      </c>
      <c r="K1577" s="2" t="s">
        <v>2307</v>
      </c>
      <c r="L1577" s="2" t="s">
        <v>10</v>
      </c>
      <c r="M1577" s="2"/>
      <c r="N1577" s="2" t="s">
        <v>2307</v>
      </c>
      <c r="O1577" s="2" t="s">
        <v>2305</v>
      </c>
      <c r="P1577" s="2" t="s">
        <v>4804</v>
      </c>
      <c r="Q1577" s="2" t="s">
        <v>5668</v>
      </c>
    </row>
    <row r="1578" spans="1:17" x14ac:dyDescent="0.25">
      <c r="A1578" s="2" t="s">
        <v>3427</v>
      </c>
      <c r="B1578" s="2" t="s">
        <v>3428</v>
      </c>
      <c r="C1578" s="3"/>
      <c r="D1578" s="4">
        <v>0</v>
      </c>
      <c r="E1578" s="4">
        <v>0</v>
      </c>
      <c r="F1578" s="4">
        <v>0</v>
      </c>
      <c r="G1578" s="4">
        <v>11.7</v>
      </c>
      <c r="H1578" s="2" t="s">
        <v>2218</v>
      </c>
      <c r="I1578" s="4">
        <v>6.78</v>
      </c>
      <c r="J1578" s="2" t="b">
        <v>0</v>
      </c>
      <c r="K1578" s="2" t="s">
        <v>2308</v>
      </c>
      <c r="L1578" s="2" t="s">
        <v>10</v>
      </c>
      <c r="M1578" s="2" t="s">
        <v>4746</v>
      </c>
      <c r="N1578" s="2" t="s">
        <v>4741</v>
      </c>
      <c r="O1578" s="2" t="s">
        <v>2306</v>
      </c>
      <c r="P1578" s="2" t="s">
        <v>4688</v>
      </c>
      <c r="Q1578" s="2"/>
    </row>
    <row r="1579" spans="1:17" x14ac:dyDescent="0.25">
      <c r="A1579" s="2" t="s">
        <v>1741</v>
      </c>
      <c r="B1579" s="2" t="s">
        <v>1742</v>
      </c>
      <c r="C1579" s="3"/>
      <c r="D1579" s="4">
        <v>0</v>
      </c>
      <c r="E1579" s="4">
        <v>0</v>
      </c>
      <c r="F1579" s="4">
        <v>0</v>
      </c>
      <c r="G1579" s="4">
        <v>44.9</v>
      </c>
      <c r="H1579" s="2" t="s">
        <v>464</v>
      </c>
      <c r="I1579" s="4">
        <v>25.484000000000002</v>
      </c>
      <c r="J1579" s="2" t="b">
        <v>1</v>
      </c>
      <c r="K1579" s="2" t="s">
        <v>4693</v>
      </c>
      <c r="L1579" s="2" t="s">
        <v>10</v>
      </c>
      <c r="M1579" s="2"/>
      <c r="N1579" s="2" t="s">
        <v>4703</v>
      </c>
      <c r="O1579" s="2"/>
      <c r="P1579" s="2" t="s">
        <v>4696</v>
      </c>
      <c r="Q1579" s="2"/>
    </row>
    <row r="1580" spans="1:17" x14ac:dyDescent="0.25">
      <c r="A1580" s="2" t="s">
        <v>2908</v>
      </c>
      <c r="B1580" s="2" t="s">
        <v>2909</v>
      </c>
      <c r="C1580" s="3"/>
      <c r="D1580" s="4">
        <v>0</v>
      </c>
      <c r="E1580" s="4">
        <v>0</v>
      </c>
      <c r="F1580" s="4">
        <v>0</v>
      </c>
      <c r="G1580" s="4">
        <v>24</v>
      </c>
      <c r="H1580" s="2" t="s">
        <v>2250</v>
      </c>
      <c r="I1580" s="4">
        <v>12</v>
      </c>
      <c r="J1580" s="2" t="b">
        <v>0</v>
      </c>
      <c r="K1580" s="2" t="s">
        <v>4691</v>
      </c>
      <c r="L1580" s="2" t="s">
        <v>10</v>
      </c>
      <c r="M1580" s="2"/>
      <c r="N1580" s="2" t="s">
        <v>4692</v>
      </c>
      <c r="O1580" s="2"/>
      <c r="P1580" s="2"/>
      <c r="Q1580" s="2"/>
    </row>
    <row r="1581" spans="1:17" x14ac:dyDescent="0.25">
      <c r="A1581" s="2" t="s">
        <v>4473</v>
      </c>
      <c r="B1581" s="2" t="s">
        <v>4474</v>
      </c>
      <c r="C1581" s="3"/>
      <c r="D1581" s="4">
        <v>0</v>
      </c>
      <c r="E1581" s="4">
        <v>0</v>
      </c>
      <c r="F1581" s="4">
        <v>0</v>
      </c>
      <c r="G1581" s="4">
        <v>1.45</v>
      </c>
      <c r="H1581" s="2" t="s">
        <v>2250</v>
      </c>
      <c r="I1581" s="4">
        <v>0.72</v>
      </c>
      <c r="J1581" s="2" t="b">
        <v>0</v>
      </c>
      <c r="K1581" s="2" t="s">
        <v>4691</v>
      </c>
      <c r="L1581" s="2" t="s">
        <v>10</v>
      </c>
      <c r="M1581" s="2"/>
      <c r="N1581" s="2" t="s">
        <v>4692</v>
      </c>
      <c r="O1581" s="2"/>
      <c r="P1581" s="2"/>
      <c r="Q1581" s="2"/>
    </row>
    <row r="1582" spans="1:17" x14ac:dyDescent="0.25">
      <c r="A1582" s="2" t="s">
        <v>4471</v>
      </c>
      <c r="B1582" s="2" t="s">
        <v>4472</v>
      </c>
      <c r="C1582" s="3"/>
      <c r="D1582" s="4">
        <v>0</v>
      </c>
      <c r="E1582" s="4">
        <v>0</v>
      </c>
      <c r="F1582" s="4">
        <v>0</v>
      </c>
      <c r="G1582" s="4">
        <v>1.3</v>
      </c>
      <c r="H1582" s="2" t="s">
        <v>2250</v>
      </c>
      <c r="I1582" s="4">
        <v>0.65</v>
      </c>
      <c r="J1582" s="2" t="b">
        <v>0</v>
      </c>
      <c r="K1582" s="2" t="s">
        <v>4691</v>
      </c>
      <c r="L1582" s="2" t="s">
        <v>10</v>
      </c>
      <c r="M1582" s="2"/>
      <c r="N1582" s="2" t="s">
        <v>4692</v>
      </c>
      <c r="O1582" s="2"/>
      <c r="P1582" s="2"/>
      <c r="Q1582" s="2"/>
    </row>
    <row r="1583" spans="1:17" x14ac:dyDescent="0.25">
      <c r="A1583" s="2" t="s">
        <v>4459</v>
      </c>
      <c r="B1583" s="2" t="s">
        <v>4460</v>
      </c>
      <c r="C1583" s="3"/>
      <c r="D1583" s="4">
        <v>0</v>
      </c>
      <c r="E1583" s="4">
        <v>0</v>
      </c>
      <c r="F1583" s="4">
        <v>0</v>
      </c>
      <c r="G1583" s="4">
        <v>6.9</v>
      </c>
      <c r="H1583" s="2" t="s">
        <v>2250</v>
      </c>
      <c r="I1583" s="4">
        <v>3.45</v>
      </c>
      <c r="J1583" s="2" t="b">
        <v>0</v>
      </c>
      <c r="K1583" s="2" t="s">
        <v>4691</v>
      </c>
      <c r="L1583" s="2" t="s">
        <v>10</v>
      </c>
      <c r="M1583" s="2"/>
      <c r="N1583" s="2" t="s">
        <v>4692</v>
      </c>
      <c r="O1583" s="2"/>
      <c r="P1583" s="2"/>
      <c r="Q1583" s="2"/>
    </row>
    <row r="1584" spans="1:17" x14ac:dyDescent="0.25">
      <c r="A1584" s="2" t="s">
        <v>4475</v>
      </c>
      <c r="B1584" s="2" t="s">
        <v>4476</v>
      </c>
      <c r="C1584" s="3"/>
      <c r="D1584" s="4">
        <v>0</v>
      </c>
      <c r="E1584" s="4">
        <v>0</v>
      </c>
      <c r="F1584" s="4">
        <v>0</v>
      </c>
      <c r="G1584" s="4">
        <v>5.5</v>
      </c>
      <c r="H1584" s="2" t="s">
        <v>2250</v>
      </c>
      <c r="I1584" s="4">
        <v>2.75</v>
      </c>
      <c r="J1584" s="2" t="b">
        <v>0</v>
      </c>
      <c r="K1584" s="2" t="s">
        <v>4691</v>
      </c>
      <c r="L1584" s="2" t="s">
        <v>10</v>
      </c>
      <c r="M1584" s="2"/>
      <c r="N1584" s="2" t="s">
        <v>4692</v>
      </c>
      <c r="O1584" s="2"/>
      <c r="P1584" s="2"/>
      <c r="Q1584" s="2"/>
    </row>
    <row r="1585" spans="1:17" x14ac:dyDescent="0.25">
      <c r="A1585" s="2" t="s">
        <v>1336</v>
      </c>
      <c r="B1585" s="2" t="s">
        <v>1337</v>
      </c>
      <c r="C1585" s="3"/>
      <c r="D1585" s="4">
        <v>0</v>
      </c>
      <c r="E1585" s="4">
        <v>0</v>
      </c>
      <c r="F1585" s="4">
        <v>0</v>
      </c>
      <c r="G1585" s="4">
        <v>14.05</v>
      </c>
      <c r="H1585" s="2" t="s">
        <v>2266</v>
      </c>
      <c r="I1585" s="4">
        <v>6.5</v>
      </c>
      <c r="J1585" s="2" t="b">
        <v>1</v>
      </c>
      <c r="K1585" s="2" t="s">
        <v>4709</v>
      </c>
      <c r="L1585" s="2" t="s">
        <v>10</v>
      </c>
      <c r="M1585" s="2" t="s">
        <v>4750</v>
      </c>
      <c r="N1585" s="2" t="s">
        <v>4741</v>
      </c>
      <c r="O1585" s="2" t="s">
        <v>4689</v>
      </c>
      <c r="P1585" s="2" t="s">
        <v>4688</v>
      </c>
      <c r="Q1585" s="2"/>
    </row>
    <row r="1586" spans="1:17" x14ac:dyDescent="0.25">
      <c r="A1586" s="2" t="s">
        <v>4067</v>
      </c>
      <c r="B1586" s="2" t="s">
        <v>4068</v>
      </c>
      <c r="C1586" s="3"/>
      <c r="D1586" s="4">
        <v>0</v>
      </c>
      <c r="E1586" s="4">
        <v>0</v>
      </c>
      <c r="F1586" s="4">
        <v>0</v>
      </c>
      <c r="G1586" s="4">
        <v>181.65</v>
      </c>
      <c r="H1586" s="2" t="s">
        <v>469</v>
      </c>
      <c r="I1586" s="4">
        <v>90.81</v>
      </c>
      <c r="J1586" s="2" t="b">
        <v>0</v>
      </c>
      <c r="K1586" s="2" t="s">
        <v>4693</v>
      </c>
      <c r="L1586" s="2" t="s">
        <v>10</v>
      </c>
      <c r="M1586" s="2"/>
      <c r="N1586" s="2" t="s">
        <v>4703</v>
      </c>
      <c r="O1586" s="2"/>
      <c r="P1586" s="2"/>
      <c r="Q1586" s="2"/>
    </row>
    <row r="1587" spans="1:17" ht="242.25" x14ac:dyDescent="0.25">
      <c r="A1587" s="2" t="s">
        <v>1180</v>
      </c>
      <c r="B1587" s="2" t="s">
        <v>1181</v>
      </c>
      <c r="C1587" s="3" t="s">
        <v>5313</v>
      </c>
      <c r="D1587" s="4">
        <v>0</v>
      </c>
      <c r="E1587" s="4">
        <v>1</v>
      </c>
      <c r="F1587" s="4">
        <v>1</v>
      </c>
      <c r="G1587" s="4">
        <v>55</v>
      </c>
      <c r="H1587" s="2" t="s">
        <v>66</v>
      </c>
      <c r="I1587" s="4">
        <v>27.507000000000001</v>
      </c>
      <c r="J1587" s="2" t="b">
        <v>1</v>
      </c>
      <c r="K1587" s="2" t="s">
        <v>4693</v>
      </c>
      <c r="L1587" s="2" t="s">
        <v>10</v>
      </c>
      <c r="M1587" s="2"/>
      <c r="N1587" s="2" t="s">
        <v>4702</v>
      </c>
      <c r="O1587" s="2"/>
      <c r="P1587" s="2" t="s">
        <v>4696</v>
      </c>
      <c r="Q1587" s="2" t="s">
        <v>6519</v>
      </c>
    </row>
    <row r="1588" spans="1:17" ht="256.5" x14ac:dyDescent="0.25">
      <c r="A1588" s="2" t="s">
        <v>1645</v>
      </c>
      <c r="B1588" s="2" t="s">
        <v>1646</v>
      </c>
      <c r="C1588" s="3" t="s">
        <v>5391</v>
      </c>
      <c r="D1588" s="4">
        <v>0</v>
      </c>
      <c r="E1588" s="4">
        <v>0</v>
      </c>
      <c r="F1588" s="4">
        <v>0</v>
      </c>
      <c r="G1588" s="4">
        <v>44.4</v>
      </c>
      <c r="H1588" s="2" t="s">
        <v>66</v>
      </c>
      <c r="I1588" s="4">
        <v>22.18</v>
      </c>
      <c r="J1588" s="2" t="b">
        <v>1</v>
      </c>
      <c r="K1588" s="2" t="s">
        <v>4693</v>
      </c>
      <c r="L1588" s="2" t="s">
        <v>10</v>
      </c>
      <c r="M1588" s="2"/>
      <c r="N1588" s="2" t="s">
        <v>4702</v>
      </c>
      <c r="O1588" s="2"/>
      <c r="P1588" s="2" t="s">
        <v>4696</v>
      </c>
      <c r="Q1588" s="2" t="s">
        <v>6519</v>
      </c>
    </row>
    <row r="1589" spans="1:17" x14ac:dyDescent="0.25">
      <c r="A1589" s="2" t="s">
        <v>1525</v>
      </c>
      <c r="B1589" s="2" t="s">
        <v>1526</v>
      </c>
      <c r="C1589" s="3"/>
      <c r="D1589" s="4">
        <v>0</v>
      </c>
      <c r="E1589" s="4">
        <v>0</v>
      </c>
      <c r="F1589" s="4">
        <v>0</v>
      </c>
      <c r="G1589" s="4">
        <v>12.55</v>
      </c>
      <c r="H1589" s="2" t="s">
        <v>2246</v>
      </c>
      <c r="I1589" s="4">
        <v>5.7</v>
      </c>
      <c r="J1589" s="2" t="b">
        <v>1</v>
      </c>
      <c r="K1589" s="2" t="s">
        <v>4716</v>
      </c>
      <c r="L1589" s="2" t="s">
        <v>10</v>
      </c>
      <c r="M1589" s="2" t="s">
        <v>4865</v>
      </c>
      <c r="N1589" s="2" t="s">
        <v>4857</v>
      </c>
      <c r="O1589" s="2" t="s">
        <v>4719</v>
      </c>
      <c r="P1589" s="2" t="s">
        <v>4688</v>
      </c>
      <c r="Q1589" s="2"/>
    </row>
    <row r="1590" spans="1:17" x14ac:dyDescent="0.25">
      <c r="A1590" s="2" t="s">
        <v>1519</v>
      </c>
      <c r="B1590" s="2" t="s">
        <v>1520</v>
      </c>
      <c r="C1590" s="3"/>
      <c r="D1590" s="4">
        <v>0</v>
      </c>
      <c r="E1590" s="4">
        <v>1</v>
      </c>
      <c r="F1590" s="4">
        <v>1</v>
      </c>
      <c r="G1590" s="4">
        <v>19.45</v>
      </c>
      <c r="H1590" s="2" t="s">
        <v>2246</v>
      </c>
      <c r="I1590" s="4">
        <v>9</v>
      </c>
      <c r="J1590" s="2" t="b">
        <v>1</v>
      </c>
      <c r="K1590" s="2" t="s">
        <v>4716</v>
      </c>
      <c r="L1590" s="2" t="s">
        <v>10</v>
      </c>
      <c r="M1590" s="2" t="s">
        <v>4865</v>
      </c>
      <c r="N1590" s="2" t="s">
        <v>4857</v>
      </c>
      <c r="O1590" s="2" t="s">
        <v>4719</v>
      </c>
      <c r="P1590" s="2" t="s">
        <v>4688</v>
      </c>
      <c r="Q1590" s="2"/>
    </row>
    <row r="1591" spans="1:17" x14ac:dyDescent="0.25">
      <c r="A1591" s="2" t="s">
        <v>2814</v>
      </c>
      <c r="B1591" s="2" t="s">
        <v>2815</v>
      </c>
      <c r="C1591" s="3"/>
      <c r="D1591" s="4">
        <v>0</v>
      </c>
      <c r="E1591" s="4">
        <v>0</v>
      </c>
      <c r="F1591" s="4">
        <v>0</v>
      </c>
      <c r="G1591" s="4">
        <v>10.4</v>
      </c>
      <c r="H1591" s="2" t="s">
        <v>2246</v>
      </c>
      <c r="I1591" s="4">
        <v>4.8</v>
      </c>
      <c r="J1591" s="2" t="b">
        <v>0</v>
      </c>
      <c r="K1591" s="2" t="s">
        <v>4716</v>
      </c>
      <c r="L1591" s="2" t="s">
        <v>10</v>
      </c>
      <c r="M1591" s="2"/>
      <c r="N1591" s="2" t="s">
        <v>4912</v>
      </c>
      <c r="O1591" s="2" t="s">
        <v>4719</v>
      </c>
      <c r="P1591" s="2" t="s">
        <v>4688</v>
      </c>
      <c r="Q1591" s="2"/>
    </row>
    <row r="1592" spans="1:17" x14ac:dyDescent="0.25">
      <c r="A1592" s="2" t="s">
        <v>4371</v>
      </c>
      <c r="B1592" s="2" t="s">
        <v>4372</v>
      </c>
      <c r="C1592" s="3"/>
      <c r="D1592" s="4">
        <v>0</v>
      </c>
      <c r="E1592" s="4">
        <v>0</v>
      </c>
      <c r="F1592" s="4">
        <v>0</v>
      </c>
      <c r="G1592" s="4">
        <v>12.75</v>
      </c>
      <c r="H1592" s="2" t="s">
        <v>2246</v>
      </c>
      <c r="I1592" s="4">
        <v>5.9</v>
      </c>
      <c r="J1592" s="2" t="b">
        <v>0</v>
      </c>
      <c r="K1592" s="2" t="s">
        <v>4716</v>
      </c>
      <c r="L1592" s="2" t="s">
        <v>10</v>
      </c>
      <c r="M1592" s="2"/>
      <c r="N1592" s="2" t="s">
        <v>4819</v>
      </c>
      <c r="O1592" s="2" t="s">
        <v>4719</v>
      </c>
      <c r="P1592" s="2" t="s">
        <v>4688</v>
      </c>
      <c r="Q1592" s="2"/>
    </row>
    <row r="1593" spans="1:17" x14ac:dyDescent="0.25">
      <c r="A1593" s="2" t="s">
        <v>202</v>
      </c>
      <c r="B1593" s="2" t="s">
        <v>203</v>
      </c>
      <c r="C1593" s="3"/>
      <c r="D1593" s="4">
        <v>0</v>
      </c>
      <c r="E1593" s="4">
        <v>0</v>
      </c>
      <c r="F1593" s="4">
        <v>0</v>
      </c>
      <c r="G1593" s="4">
        <v>30.3</v>
      </c>
      <c r="H1593" s="2" t="s">
        <v>2219</v>
      </c>
      <c r="I1593" s="4">
        <v>14</v>
      </c>
      <c r="J1593" s="2" t="b">
        <v>1</v>
      </c>
      <c r="K1593" s="2" t="s">
        <v>4709</v>
      </c>
      <c r="L1593" s="2" t="s">
        <v>10</v>
      </c>
      <c r="M1593" s="2" t="s">
        <v>4767</v>
      </c>
      <c r="N1593" s="2" t="s">
        <v>4762</v>
      </c>
      <c r="O1593" s="2" t="s">
        <v>4689</v>
      </c>
      <c r="P1593" s="2" t="s">
        <v>4688</v>
      </c>
      <c r="Q1593" s="2"/>
    </row>
    <row r="1594" spans="1:17" ht="213.75" x14ac:dyDescent="0.25">
      <c r="A1594" s="2" t="s">
        <v>1839</v>
      </c>
      <c r="B1594" s="2" t="s">
        <v>1840</v>
      </c>
      <c r="C1594" s="3" t="s">
        <v>5012</v>
      </c>
      <c r="D1594" s="4">
        <v>0</v>
      </c>
      <c r="E1594" s="4">
        <v>0</v>
      </c>
      <c r="F1594" s="4">
        <v>0</v>
      </c>
      <c r="G1594" s="4">
        <v>53.95</v>
      </c>
      <c r="H1594" s="2" t="s">
        <v>2219</v>
      </c>
      <c r="I1594" s="4">
        <v>25</v>
      </c>
      <c r="J1594" s="2" t="b">
        <v>1</v>
      </c>
      <c r="K1594" s="2" t="s">
        <v>4716</v>
      </c>
      <c r="L1594" s="2" t="s">
        <v>10</v>
      </c>
      <c r="M1594" s="2" t="s">
        <v>4798</v>
      </c>
      <c r="N1594" s="2" t="s">
        <v>4762</v>
      </c>
      <c r="O1594" s="2" t="s">
        <v>4719</v>
      </c>
      <c r="P1594" s="2" t="s">
        <v>2303</v>
      </c>
      <c r="Q1594" s="2" t="s">
        <v>5653</v>
      </c>
    </row>
    <row r="1595" spans="1:17" x14ac:dyDescent="0.25">
      <c r="A1595" s="2" t="s">
        <v>792</v>
      </c>
      <c r="B1595" s="2" t="s">
        <v>793</v>
      </c>
      <c r="C1595" s="3"/>
      <c r="D1595" s="4">
        <v>0</v>
      </c>
      <c r="E1595" s="4">
        <v>1</v>
      </c>
      <c r="F1595" s="4">
        <v>1</v>
      </c>
      <c r="G1595" s="4">
        <v>189.95</v>
      </c>
      <c r="H1595" s="2" t="s">
        <v>2257</v>
      </c>
      <c r="I1595" s="4">
        <v>88</v>
      </c>
      <c r="J1595" s="2" t="b">
        <v>1</v>
      </c>
      <c r="K1595" s="2" t="s">
        <v>4716</v>
      </c>
      <c r="L1595" s="2" t="s">
        <v>10</v>
      </c>
      <c r="M1595" s="2" t="s">
        <v>4841</v>
      </c>
      <c r="N1595" s="2" t="s">
        <v>4745</v>
      </c>
      <c r="O1595" s="2" t="s">
        <v>4719</v>
      </c>
      <c r="P1595" s="2" t="s">
        <v>4688</v>
      </c>
      <c r="Q1595" s="2"/>
    </row>
    <row r="1596" spans="1:17" x14ac:dyDescent="0.25">
      <c r="A1596" s="2" t="s">
        <v>4022</v>
      </c>
      <c r="B1596" s="2" t="s">
        <v>4023</v>
      </c>
      <c r="C1596" s="3"/>
      <c r="D1596" s="4">
        <v>0</v>
      </c>
      <c r="E1596" s="4">
        <v>0</v>
      </c>
      <c r="F1596" s="4">
        <v>0</v>
      </c>
      <c r="G1596" s="4">
        <v>12.95</v>
      </c>
      <c r="H1596" s="2" t="s">
        <v>2246</v>
      </c>
      <c r="I1596" s="4">
        <v>6</v>
      </c>
      <c r="J1596" s="2" t="b">
        <v>0</v>
      </c>
      <c r="K1596" s="2" t="s">
        <v>4687</v>
      </c>
      <c r="L1596" s="2" t="s">
        <v>10</v>
      </c>
      <c r="M1596" s="2" t="s">
        <v>4818</v>
      </c>
      <c r="N1596" s="2" t="s">
        <v>4819</v>
      </c>
      <c r="O1596" s="2" t="s">
        <v>4689</v>
      </c>
      <c r="P1596" s="2" t="s">
        <v>4688</v>
      </c>
      <c r="Q1596" s="2"/>
    </row>
    <row r="1597" spans="1:17" x14ac:dyDescent="0.25">
      <c r="A1597" s="2" t="s">
        <v>622</v>
      </c>
      <c r="B1597" s="2" t="s">
        <v>623</v>
      </c>
      <c r="C1597" s="3"/>
      <c r="D1597" s="4">
        <v>0</v>
      </c>
      <c r="E1597" s="4">
        <v>0</v>
      </c>
      <c r="F1597" s="4">
        <v>0</v>
      </c>
      <c r="G1597" s="4">
        <v>35.9</v>
      </c>
      <c r="H1597" s="2" t="s">
        <v>2263</v>
      </c>
      <c r="I1597" s="4">
        <v>16.7</v>
      </c>
      <c r="J1597" s="2" t="b">
        <v>1</v>
      </c>
      <c r="K1597" s="2" t="s">
        <v>4709</v>
      </c>
      <c r="L1597" s="2" t="s">
        <v>10</v>
      </c>
      <c r="M1597" s="2" t="s">
        <v>4740</v>
      </c>
      <c r="N1597" s="2" t="s">
        <v>4741</v>
      </c>
      <c r="O1597" s="2" t="s">
        <v>4689</v>
      </c>
      <c r="P1597" s="2" t="s">
        <v>2303</v>
      </c>
      <c r="Q1597" s="2"/>
    </row>
    <row r="1598" spans="1:17" x14ac:dyDescent="0.25">
      <c r="A1598" s="2" t="s">
        <v>4115</v>
      </c>
      <c r="B1598" s="2" t="s">
        <v>4116</v>
      </c>
      <c r="C1598" s="3"/>
      <c r="D1598" s="4">
        <v>0</v>
      </c>
      <c r="E1598" s="4">
        <v>0</v>
      </c>
      <c r="F1598" s="4">
        <v>0</v>
      </c>
      <c r="G1598" s="4">
        <v>113.9</v>
      </c>
      <c r="H1598" s="2" t="s">
        <v>469</v>
      </c>
      <c r="I1598" s="4">
        <v>56.91</v>
      </c>
      <c r="J1598" s="2" t="b">
        <v>0</v>
      </c>
      <c r="K1598" s="2" t="s">
        <v>4693</v>
      </c>
      <c r="L1598" s="2" t="s">
        <v>10</v>
      </c>
      <c r="M1598" s="2"/>
      <c r="N1598" s="2" t="s">
        <v>4703</v>
      </c>
      <c r="O1598" s="2"/>
      <c r="P1598" s="2" t="s">
        <v>4696</v>
      </c>
      <c r="Q1598" s="2"/>
    </row>
    <row r="1599" spans="1:17" ht="285" x14ac:dyDescent="0.25">
      <c r="A1599" s="2" t="s">
        <v>1799</v>
      </c>
      <c r="B1599" s="2" t="s">
        <v>1800</v>
      </c>
      <c r="C1599" s="3" t="s">
        <v>5438</v>
      </c>
      <c r="D1599" s="4">
        <v>0</v>
      </c>
      <c r="E1599" s="4">
        <v>1</v>
      </c>
      <c r="F1599" s="4">
        <v>1</v>
      </c>
      <c r="G1599" s="4">
        <v>196.5</v>
      </c>
      <c r="H1599" s="2" t="s">
        <v>469</v>
      </c>
      <c r="I1599" s="4">
        <v>98.24</v>
      </c>
      <c r="J1599" s="2" t="b">
        <v>1</v>
      </c>
      <c r="K1599" s="2" t="s">
        <v>4693</v>
      </c>
      <c r="L1599" s="2" t="s">
        <v>10</v>
      </c>
      <c r="M1599" s="2"/>
      <c r="N1599" s="2" t="s">
        <v>4703</v>
      </c>
      <c r="O1599" s="2"/>
      <c r="P1599" s="2" t="s">
        <v>4696</v>
      </c>
      <c r="Q1599" s="2" t="s">
        <v>6520</v>
      </c>
    </row>
    <row r="1600" spans="1:17" x14ac:dyDescent="0.25">
      <c r="A1600" s="2" t="s">
        <v>4117</v>
      </c>
      <c r="B1600" s="2" t="s">
        <v>4118</v>
      </c>
      <c r="C1600" s="3"/>
      <c r="D1600" s="4">
        <v>0</v>
      </c>
      <c r="E1600" s="4">
        <v>0</v>
      </c>
      <c r="F1600" s="4">
        <v>0</v>
      </c>
      <c r="G1600" s="4">
        <v>42.3</v>
      </c>
      <c r="H1600" s="2" t="s">
        <v>469</v>
      </c>
      <c r="I1600" s="4">
        <v>21.145</v>
      </c>
      <c r="J1600" s="2" t="b">
        <v>0</v>
      </c>
      <c r="K1600" s="2" t="s">
        <v>4693</v>
      </c>
      <c r="L1600" s="2" t="s">
        <v>10</v>
      </c>
      <c r="M1600" s="2"/>
      <c r="N1600" s="2" t="s">
        <v>4703</v>
      </c>
      <c r="O1600" s="2"/>
      <c r="P1600" s="2" t="s">
        <v>4696</v>
      </c>
      <c r="Q1600" s="2"/>
    </row>
    <row r="1601" spans="1:17" ht="256.5" x14ac:dyDescent="0.25">
      <c r="A1601" s="2" t="s">
        <v>1314</v>
      </c>
      <c r="B1601" s="2" t="s">
        <v>1315</v>
      </c>
      <c r="C1601" s="3" t="s">
        <v>5349</v>
      </c>
      <c r="D1601" s="4">
        <v>0</v>
      </c>
      <c r="E1601" s="4">
        <v>1</v>
      </c>
      <c r="F1601" s="4">
        <v>1</v>
      </c>
      <c r="G1601" s="4">
        <v>16.850000000000001</v>
      </c>
      <c r="H1601" s="2" t="s">
        <v>2234</v>
      </c>
      <c r="I1601" s="4">
        <v>7.6</v>
      </c>
      <c r="J1601" s="2" t="b">
        <v>1</v>
      </c>
      <c r="K1601" s="2" t="s">
        <v>2308</v>
      </c>
      <c r="L1601" s="2" t="s">
        <v>10</v>
      </c>
      <c r="M1601" s="2" t="s">
        <v>263</v>
      </c>
      <c r="N1601" s="2" t="s">
        <v>4743</v>
      </c>
      <c r="O1601" s="2" t="s">
        <v>2306</v>
      </c>
      <c r="P1601" s="2" t="s">
        <v>2303</v>
      </c>
      <c r="Q1601" s="2" t="s">
        <v>5731</v>
      </c>
    </row>
    <row r="1602" spans="1:17" x14ac:dyDescent="0.25">
      <c r="A1602" s="2" t="s">
        <v>2523</v>
      </c>
      <c r="B1602" s="2" t="s">
        <v>2524</v>
      </c>
      <c r="C1602" s="3"/>
      <c r="D1602" s="4">
        <v>0</v>
      </c>
      <c r="E1602" s="4">
        <v>0</v>
      </c>
      <c r="F1602" s="4">
        <v>0</v>
      </c>
      <c r="G1602" s="4">
        <v>39</v>
      </c>
      <c r="H1602" s="2" t="s">
        <v>2230</v>
      </c>
      <c r="I1602" s="4">
        <v>18</v>
      </c>
      <c r="J1602" s="2" t="b">
        <v>0</v>
      </c>
      <c r="K1602" s="2" t="s">
        <v>2301</v>
      </c>
      <c r="L1602" s="2" t="s">
        <v>10</v>
      </c>
      <c r="M1602" s="2" t="s">
        <v>4740</v>
      </c>
      <c r="N1602" s="2" t="s">
        <v>4741</v>
      </c>
      <c r="O1602" s="2" t="s">
        <v>2306</v>
      </c>
      <c r="P1602" s="2"/>
      <c r="Q1602" s="2"/>
    </row>
    <row r="1603" spans="1:17" x14ac:dyDescent="0.25">
      <c r="A1603" s="2" t="s">
        <v>2503</v>
      </c>
      <c r="B1603" s="2" t="s">
        <v>2504</v>
      </c>
      <c r="C1603" s="3"/>
      <c r="D1603" s="4">
        <v>0</v>
      </c>
      <c r="E1603" s="4">
        <v>0</v>
      </c>
      <c r="F1603" s="4">
        <v>0</v>
      </c>
      <c r="G1603" s="4">
        <v>39</v>
      </c>
      <c r="H1603" s="2" t="s">
        <v>2230</v>
      </c>
      <c r="I1603" s="4">
        <v>18</v>
      </c>
      <c r="J1603" s="2" t="b">
        <v>0</v>
      </c>
      <c r="K1603" s="2" t="s">
        <v>2301</v>
      </c>
      <c r="L1603" s="2" t="s">
        <v>10</v>
      </c>
      <c r="M1603" s="2" t="s">
        <v>4828</v>
      </c>
      <c r="N1603" s="2" t="s">
        <v>4741</v>
      </c>
      <c r="O1603" s="2" t="s">
        <v>2306</v>
      </c>
      <c r="P1603" s="2"/>
      <c r="Q1603" s="2"/>
    </row>
    <row r="1604" spans="1:17" ht="242.25" x14ac:dyDescent="0.25">
      <c r="A1604" s="2" t="s">
        <v>1667</v>
      </c>
      <c r="B1604" s="2" t="s">
        <v>1668</v>
      </c>
      <c r="C1604" s="3" t="s">
        <v>5013</v>
      </c>
      <c r="D1604" s="4">
        <v>0</v>
      </c>
      <c r="E1604" s="4">
        <v>5</v>
      </c>
      <c r="F1604" s="4">
        <v>5</v>
      </c>
      <c r="G1604" s="4">
        <v>25.5</v>
      </c>
      <c r="H1604" s="2" t="s">
        <v>2275</v>
      </c>
      <c r="I1604" s="4">
        <v>11.8</v>
      </c>
      <c r="J1604" s="2" t="b">
        <v>1</v>
      </c>
      <c r="K1604" s="2" t="s">
        <v>4709</v>
      </c>
      <c r="L1604" s="2" t="s">
        <v>10</v>
      </c>
      <c r="M1604" s="2" t="s">
        <v>4797</v>
      </c>
      <c r="N1604" s="2" t="s">
        <v>4762</v>
      </c>
      <c r="O1604" s="2" t="s">
        <v>4689</v>
      </c>
      <c r="P1604" s="2" t="s">
        <v>4688</v>
      </c>
      <c r="Q1604" s="2" t="s">
        <v>5675</v>
      </c>
    </row>
    <row r="1605" spans="1:17" x14ac:dyDescent="0.25">
      <c r="A1605" s="2" t="s">
        <v>3030</v>
      </c>
      <c r="B1605" s="2" t="s">
        <v>3031</v>
      </c>
      <c r="C1605" s="3"/>
      <c r="D1605" s="4">
        <v>0</v>
      </c>
      <c r="E1605" s="4">
        <v>0</v>
      </c>
      <c r="F1605" s="4">
        <v>0</v>
      </c>
      <c r="G1605" s="4">
        <v>11.9</v>
      </c>
      <c r="H1605" s="2" t="s">
        <v>2230</v>
      </c>
      <c r="I1605" s="4">
        <v>5.35</v>
      </c>
      <c r="J1605" s="2" t="b">
        <v>0</v>
      </c>
      <c r="K1605" s="2" t="s">
        <v>2308</v>
      </c>
      <c r="L1605" s="2" t="s">
        <v>10</v>
      </c>
      <c r="M1605" s="2" t="s">
        <v>4740</v>
      </c>
      <c r="N1605" s="2" t="s">
        <v>4741</v>
      </c>
      <c r="O1605" s="2" t="s">
        <v>2306</v>
      </c>
      <c r="P1605" s="2" t="s">
        <v>4688</v>
      </c>
      <c r="Q1605" s="2"/>
    </row>
    <row r="1606" spans="1:17" x14ac:dyDescent="0.25">
      <c r="A1606" s="2" t="s">
        <v>3654</v>
      </c>
      <c r="B1606" s="2" t="s">
        <v>3655</v>
      </c>
      <c r="C1606" s="3"/>
      <c r="D1606" s="4">
        <v>0</v>
      </c>
      <c r="E1606" s="4">
        <v>0</v>
      </c>
      <c r="F1606" s="4">
        <v>0</v>
      </c>
      <c r="G1606" s="4">
        <v>8.1999999999999993</v>
      </c>
      <c r="H1606" s="2" t="s">
        <v>2242</v>
      </c>
      <c r="I1606" s="4">
        <v>3.8</v>
      </c>
      <c r="J1606" s="2" t="b">
        <v>0</v>
      </c>
      <c r="K1606" s="2" t="s">
        <v>2308</v>
      </c>
      <c r="L1606" s="2" t="s">
        <v>10</v>
      </c>
      <c r="M1606" s="2" t="s">
        <v>4849</v>
      </c>
      <c r="N1606" s="2" t="s">
        <v>4741</v>
      </c>
      <c r="O1606" s="2" t="s">
        <v>2306</v>
      </c>
      <c r="P1606" s="2" t="s">
        <v>4688</v>
      </c>
      <c r="Q1606" s="2"/>
    </row>
    <row r="1607" spans="1:17" ht="313.5" x14ac:dyDescent="0.25">
      <c r="A1607" s="2" t="s">
        <v>904</v>
      </c>
      <c r="B1607" s="2" t="s">
        <v>905</v>
      </c>
      <c r="C1607" s="3" t="s">
        <v>5014</v>
      </c>
      <c r="D1607" s="4">
        <v>0</v>
      </c>
      <c r="E1607" s="4">
        <v>2</v>
      </c>
      <c r="F1607" s="4">
        <v>2</v>
      </c>
      <c r="G1607" s="4">
        <v>50.6</v>
      </c>
      <c r="H1607" s="2" t="s">
        <v>2229</v>
      </c>
      <c r="I1607" s="4">
        <v>22.77</v>
      </c>
      <c r="J1607" s="2" t="b">
        <v>1</v>
      </c>
      <c r="K1607" s="2" t="s">
        <v>4805</v>
      </c>
      <c r="L1607" s="2" t="s">
        <v>10</v>
      </c>
      <c r="M1607" s="2" t="s">
        <v>4806</v>
      </c>
      <c r="N1607" s="2" t="s">
        <v>4806</v>
      </c>
      <c r="O1607" s="2"/>
      <c r="P1607" s="2" t="s">
        <v>4688</v>
      </c>
      <c r="Q1607" s="2" t="s">
        <v>5893</v>
      </c>
    </row>
    <row r="1608" spans="1:17" x14ac:dyDescent="0.25">
      <c r="A1608" s="2" t="s">
        <v>772</v>
      </c>
      <c r="B1608" s="2" t="s">
        <v>773</v>
      </c>
      <c r="C1608" s="3"/>
      <c r="D1608" s="4">
        <v>0</v>
      </c>
      <c r="E1608" s="4">
        <v>0</v>
      </c>
      <c r="F1608" s="4">
        <v>0</v>
      </c>
      <c r="G1608" s="4">
        <v>0</v>
      </c>
      <c r="H1608" s="2" t="s">
        <v>2276</v>
      </c>
      <c r="I1608" s="4">
        <v>95.21</v>
      </c>
      <c r="J1608" s="2" t="b">
        <v>1</v>
      </c>
      <c r="K1608" s="2" t="s">
        <v>4716</v>
      </c>
      <c r="L1608" s="2" t="s">
        <v>10</v>
      </c>
      <c r="M1608" s="2" t="s">
        <v>4841</v>
      </c>
      <c r="N1608" s="2" t="s">
        <v>4745</v>
      </c>
      <c r="O1608" s="2" t="s">
        <v>4719</v>
      </c>
      <c r="P1608" s="2" t="s">
        <v>4688</v>
      </c>
      <c r="Q1608" s="2"/>
    </row>
    <row r="1609" spans="1:17" x14ac:dyDescent="0.25">
      <c r="A1609" s="2" t="s">
        <v>774</v>
      </c>
      <c r="B1609" s="2" t="s">
        <v>775</v>
      </c>
      <c r="C1609" s="3"/>
      <c r="D1609" s="4">
        <v>0</v>
      </c>
      <c r="E1609" s="4">
        <v>0</v>
      </c>
      <c r="F1609" s="4">
        <v>0</v>
      </c>
      <c r="G1609" s="4">
        <v>0</v>
      </c>
      <c r="H1609" s="2" t="s">
        <v>2276</v>
      </c>
      <c r="I1609" s="4">
        <v>92.44</v>
      </c>
      <c r="J1609" s="2" t="b">
        <v>1</v>
      </c>
      <c r="K1609" s="2" t="s">
        <v>4716</v>
      </c>
      <c r="L1609" s="2" t="s">
        <v>10</v>
      </c>
      <c r="M1609" s="2" t="s">
        <v>4841</v>
      </c>
      <c r="N1609" s="2" t="s">
        <v>4745</v>
      </c>
      <c r="O1609" s="2" t="s">
        <v>4719</v>
      </c>
      <c r="P1609" s="2" t="s">
        <v>4688</v>
      </c>
      <c r="Q1609" s="2"/>
    </row>
    <row r="1610" spans="1:17" x14ac:dyDescent="0.25">
      <c r="A1610" s="2" t="s">
        <v>780</v>
      </c>
      <c r="B1610" s="2" t="s">
        <v>781</v>
      </c>
      <c r="C1610" s="3"/>
      <c r="D1610" s="4">
        <v>0</v>
      </c>
      <c r="E1610" s="4">
        <v>1</v>
      </c>
      <c r="F1610" s="4">
        <v>1</v>
      </c>
      <c r="G1610" s="4">
        <v>0</v>
      </c>
      <c r="H1610" s="2" t="s">
        <v>2276</v>
      </c>
      <c r="I1610" s="4">
        <v>58.54</v>
      </c>
      <c r="J1610" s="2" t="b">
        <v>1</v>
      </c>
      <c r="K1610" s="2" t="s">
        <v>4716</v>
      </c>
      <c r="L1610" s="2" t="s">
        <v>10</v>
      </c>
      <c r="M1610" s="2" t="s">
        <v>4841</v>
      </c>
      <c r="N1610" s="2" t="s">
        <v>4745</v>
      </c>
      <c r="O1610" s="2" t="s">
        <v>4719</v>
      </c>
      <c r="P1610" s="2" t="s">
        <v>4688</v>
      </c>
      <c r="Q1610" s="2"/>
    </row>
    <row r="1611" spans="1:17" x14ac:dyDescent="0.25">
      <c r="A1611" s="2" t="s">
        <v>712</v>
      </c>
      <c r="B1611" s="2" t="s">
        <v>713</v>
      </c>
      <c r="C1611" s="3"/>
      <c r="D1611" s="4">
        <v>0</v>
      </c>
      <c r="E1611" s="4">
        <v>1</v>
      </c>
      <c r="F1611" s="4">
        <v>1</v>
      </c>
      <c r="G1611" s="4">
        <v>0</v>
      </c>
      <c r="H1611" s="2" t="s">
        <v>2276</v>
      </c>
      <c r="I1611" s="4">
        <v>38.32</v>
      </c>
      <c r="J1611" s="2" t="b">
        <v>1</v>
      </c>
      <c r="K1611" s="2" t="s">
        <v>4716</v>
      </c>
      <c r="L1611" s="2" t="s">
        <v>10</v>
      </c>
      <c r="M1611" s="2" t="s">
        <v>4744</v>
      </c>
      <c r="N1611" s="2" t="s">
        <v>4745</v>
      </c>
      <c r="O1611" s="2" t="s">
        <v>4719</v>
      </c>
      <c r="P1611" s="2" t="s">
        <v>4688</v>
      </c>
      <c r="Q1611" s="2"/>
    </row>
    <row r="1612" spans="1:17" x14ac:dyDescent="0.25">
      <c r="A1612" s="2" t="s">
        <v>704</v>
      </c>
      <c r="B1612" s="2" t="s">
        <v>705</v>
      </c>
      <c r="C1612" s="3"/>
      <c r="D1612" s="4">
        <v>0</v>
      </c>
      <c r="E1612" s="4">
        <v>0</v>
      </c>
      <c r="F1612" s="4">
        <v>0</v>
      </c>
      <c r="G1612" s="4">
        <v>32.5</v>
      </c>
      <c r="H1612" s="2" t="s">
        <v>2277</v>
      </c>
      <c r="I1612" s="4">
        <v>15.2</v>
      </c>
      <c r="J1612" s="2" t="b">
        <v>1</v>
      </c>
      <c r="K1612" s="2" t="s">
        <v>4716</v>
      </c>
      <c r="L1612" s="2" t="s">
        <v>10</v>
      </c>
      <c r="M1612" s="2" t="s">
        <v>4744</v>
      </c>
      <c r="N1612" s="2" t="s">
        <v>4745</v>
      </c>
      <c r="O1612" s="2" t="s">
        <v>4719</v>
      </c>
      <c r="P1612" s="2" t="s">
        <v>4688</v>
      </c>
      <c r="Q1612" s="2"/>
    </row>
    <row r="1613" spans="1:17" x14ac:dyDescent="0.25">
      <c r="A1613" s="2" t="s">
        <v>3838</v>
      </c>
      <c r="B1613" s="2" t="s">
        <v>3839</v>
      </c>
      <c r="C1613" s="3"/>
      <c r="D1613" s="4">
        <v>0</v>
      </c>
      <c r="E1613" s="4">
        <v>0</v>
      </c>
      <c r="F1613" s="4">
        <v>0</v>
      </c>
      <c r="G1613" s="4">
        <v>31.3</v>
      </c>
      <c r="H1613" s="2" t="s">
        <v>3077</v>
      </c>
      <c r="I1613" s="4">
        <v>14.5</v>
      </c>
      <c r="J1613" s="2" t="b">
        <v>0</v>
      </c>
      <c r="K1613" s="2" t="s">
        <v>4716</v>
      </c>
      <c r="L1613" s="2" t="s">
        <v>10</v>
      </c>
      <c r="M1613" s="2" t="s">
        <v>4788</v>
      </c>
      <c r="N1613" s="2" t="s">
        <v>4762</v>
      </c>
      <c r="O1613" s="2" t="s">
        <v>4719</v>
      </c>
      <c r="P1613" s="2" t="s">
        <v>4688</v>
      </c>
      <c r="Q1613" s="2"/>
    </row>
    <row r="1614" spans="1:17" x14ac:dyDescent="0.25">
      <c r="A1614" s="2" t="s">
        <v>3075</v>
      </c>
      <c r="B1614" s="2" t="s">
        <v>3076</v>
      </c>
      <c r="C1614" s="3"/>
      <c r="D1614" s="4">
        <v>0</v>
      </c>
      <c r="E1614" s="4">
        <v>0</v>
      </c>
      <c r="F1614" s="4">
        <v>0</v>
      </c>
      <c r="G1614" s="4">
        <v>10.6</v>
      </c>
      <c r="H1614" s="2" t="s">
        <v>3077</v>
      </c>
      <c r="I1614" s="4">
        <v>4.9000000000000004</v>
      </c>
      <c r="J1614" s="2" t="b">
        <v>0</v>
      </c>
      <c r="K1614" s="2" t="s">
        <v>4716</v>
      </c>
      <c r="L1614" s="2" t="s">
        <v>10</v>
      </c>
      <c r="M1614" s="2" t="s">
        <v>4744</v>
      </c>
      <c r="N1614" s="2" t="s">
        <v>4745</v>
      </c>
      <c r="O1614" s="2" t="s">
        <v>4719</v>
      </c>
      <c r="P1614" s="2" t="s">
        <v>4688</v>
      </c>
      <c r="Q1614" s="2"/>
    </row>
    <row r="1615" spans="1:17" x14ac:dyDescent="0.25">
      <c r="A1615" s="2" t="s">
        <v>3086</v>
      </c>
      <c r="B1615" s="2" t="s">
        <v>3087</v>
      </c>
      <c r="C1615" s="3"/>
      <c r="D1615" s="4">
        <v>0</v>
      </c>
      <c r="E1615" s="4">
        <v>0</v>
      </c>
      <c r="F1615" s="4">
        <v>0</v>
      </c>
      <c r="G1615" s="4">
        <v>20.5</v>
      </c>
      <c r="H1615" s="2" t="s">
        <v>3077</v>
      </c>
      <c r="I1615" s="4">
        <v>9.5</v>
      </c>
      <c r="J1615" s="2" t="b">
        <v>0</v>
      </c>
      <c r="K1615" s="2" t="s">
        <v>4716</v>
      </c>
      <c r="L1615" s="2" t="s">
        <v>10</v>
      </c>
      <c r="M1615" s="2" t="s">
        <v>4744</v>
      </c>
      <c r="N1615" s="2" t="s">
        <v>4745</v>
      </c>
      <c r="O1615" s="2" t="s">
        <v>4719</v>
      </c>
      <c r="P1615" s="2" t="s">
        <v>4688</v>
      </c>
      <c r="Q1615" s="2"/>
    </row>
    <row r="1616" spans="1:17" x14ac:dyDescent="0.25">
      <c r="A1616" s="2" t="s">
        <v>3114</v>
      </c>
      <c r="B1616" s="2" t="s">
        <v>3115</v>
      </c>
      <c r="C1616" s="3"/>
      <c r="D1616" s="4">
        <v>0</v>
      </c>
      <c r="E1616" s="4">
        <v>0</v>
      </c>
      <c r="F1616" s="4">
        <v>0</v>
      </c>
      <c r="G1616" s="4">
        <v>62.6</v>
      </c>
      <c r="H1616" s="2" t="s">
        <v>3077</v>
      </c>
      <c r="I1616" s="4">
        <v>29</v>
      </c>
      <c r="J1616" s="2" t="b">
        <v>0</v>
      </c>
      <c r="K1616" s="2" t="s">
        <v>4716</v>
      </c>
      <c r="L1616" s="2" t="s">
        <v>10</v>
      </c>
      <c r="M1616" s="2" t="s">
        <v>4841</v>
      </c>
      <c r="N1616" s="2" t="s">
        <v>4745</v>
      </c>
      <c r="O1616" s="2" t="s">
        <v>4719</v>
      </c>
      <c r="P1616" s="2" t="s">
        <v>4688</v>
      </c>
      <c r="Q1616" s="2"/>
    </row>
    <row r="1617" spans="1:17" x14ac:dyDescent="0.25">
      <c r="A1617" s="2" t="s">
        <v>3137</v>
      </c>
      <c r="B1617" s="2" t="s">
        <v>3138</v>
      </c>
      <c r="C1617" s="3"/>
      <c r="D1617" s="4">
        <v>0</v>
      </c>
      <c r="E1617" s="4">
        <v>0</v>
      </c>
      <c r="F1617" s="4">
        <v>0</v>
      </c>
      <c r="G1617" s="4">
        <v>84.2</v>
      </c>
      <c r="H1617" s="2" t="s">
        <v>3077</v>
      </c>
      <c r="I1617" s="4">
        <v>39</v>
      </c>
      <c r="J1617" s="2" t="b">
        <v>0</v>
      </c>
      <c r="K1617" s="2" t="s">
        <v>4716</v>
      </c>
      <c r="L1617" s="2" t="s">
        <v>10</v>
      </c>
      <c r="M1617" s="2" t="s">
        <v>4841</v>
      </c>
      <c r="N1617" s="2" t="s">
        <v>4745</v>
      </c>
      <c r="O1617" s="2" t="s">
        <v>4719</v>
      </c>
      <c r="P1617" s="2" t="s">
        <v>2303</v>
      </c>
      <c r="Q1617" s="2"/>
    </row>
    <row r="1618" spans="1:17" x14ac:dyDescent="0.25">
      <c r="A1618" s="2" t="s">
        <v>4340</v>
      </c>
      <c r="B1618" s="2" t="s">
        <v>4341</v>
      </c>
      <c r="C1618" s="3"/>
      <c r="D1618" s="4">
        <v>0</v>
      </c>
      <c r="E1618" s="4">
        <v>0</v>
      </c>
      <c r="F1618" s="4">
        <v>0</v>
      </c>
      <c r="G1618" s="4">
        <v>34.9</v>
      </c>
      <c r="H1618" s="2" t="s">
        <v>4342</v>
      </c>
      <c r="I1618" s="4">
        <v>17.5</v>
      </c>
      <c r="J1618" s="2" t="b">
        <v>0</v>
      </c>
      <c r="K1618" s="2" t="s">
        <v>4693</v>
      </c>
      <c r="L1618" s="2" t="s">
        <v>10</v>
      </c>
      <c r="M1618" s="2"/>
      <c r="N1618" s="2" t="s">
        <v>4703</v>
      </c>
      <c r="O1618" s="2"/>
      <c r="P1618" s="2" t="s">
        <v>4696</v>
      </c>
      <c r="Q1618" s="2"/>
    </row>
    <row r="1619" spans="1:17" x14ac:dyDescent="0.25">
      <c r="A1619" s="2" t="s">
        <v>4345</v>
      </c>
      <c r="B1619" s="2" t="s">
        <v>4346</v>
      </c>
      <c r="C1619" s="3"/>
      <c r="D1619" s="4">
        <v>0</v>
      </c>
      <c r="E1619" s="4">
        <v>0</v>
      </c>
      <c r="F1619" s="4">
        <v>0</v>
      </c>
      <c r="G1619" s="4">
        <v>34.9</v>
      </c>
      <c r="H1619" s="2" t="s">
        <v>4342</v>
      </c>
      <c r="I1619" s="4">
        <v>17.5</v>
      </c>
      <c r="J1619" s="2" t="b">
        <v>0</v>
      </c>
      <c r="K1619" s="2" t="s">
        <v>4693</v>
      </c>
      <c r="L1619" s="2" t="s">
        <v>10</v>
      </c>
      <c r="M1619" s="2"/>
      <c r="N1619" s="2" t="s">
        <v>4703</v>
      </c>
      <c r="O1619" s="2"/>
      <c r="P1619" s="2" t="s">
        <v>4696</v>
      </c>
      <c r="Q1619" s="2"/>
    </row>
    <row r="1620" spans="1:17" x14ac:dyDescent="0.25">
      <c r="A1620" s="2" t="s">
        <v>4347</v>
      </c>
      <c r="B1620" s="2" t="s">
        <v>4348</v>
      </c>
      <c r="C1620" s="3"/>
      <c r="D1620" s="4">
        <v>0</v>
      </c>
      <c r="E1620" s="4">
        <v>0</v>
      </c>
      <c r="F1620" s="4">
        <v>0</v>
      </c>
      <c r="G1620" s="4">
        <v>34.9</v>
      </c>
      <c r="H1620" s="2" t="s">
        <v>4342</v>
      </c>
      <c r="I1620" s="4">
        <v>17.5</v>
      </c>
      <c r="J1620" s="2" t="b">
        <v>0</v>
      </c>
      <c r="K1620" s="2" t="s">
        <v>4693</v>
      </c>
      <c r="L1620" s="2" t="s">
        <v>10</v>
      </c>
      <c r="M1620" s="2"/>
      <c r="N1620" s="2" t="s">
        <v>4703</v>
      </c>
      <c r="O1620" s="2"/>
      <c r="P1620" s="2" t="s">
        <v>4696</v>
      </c>
      <c r="Q1620" s="2"/>
    </row>
    <row r="1621" spans="1:17" x14ac:dyDescent="0.25">
      <c r="A1621" s="2" t="s">
        <v>4351</v>
      </c>
      <c r="B1621" s="2" t="s">
        <v>4352</v>
      </c>
      <c r="C1621" s="3"/>
      <c r="D1621" s="4">
        <v>0</v>
      </c>
      <c r="E1621" s="4">
        <v>0</v>
      </c>
      <c r="F1621" s="4">
        <v>0</v>
      </c>
      <c r="G1621" s="4">
        <v>34.9</v>
      </c>
      <c r="H1621" s="2" t="s">
        <v>4342</v>
      </c>
      <c r="I1621" s="4">
        <v>16.5</v>
      </c>
      <c r="J1621" s="2" t="b">
        <v>0</v>
      </c>
      <c r="K1621" s="2" t="s">
        <v>4693</v>
      </c>
      <c r="L1621" s="2" t="s">
        <v>10</v>
      </c>
      <c r="M1621" s="2"/>
      <c r="N1621" s="2" t="s">
        <v>4703</v>
      </c>
      <c r="O1621" s="2"/>
      <c r="P1621" s="2" t="s">
        <v>4696</v>
      </c>
      <c r="Q1621" s="2"/>
    </row>
    <row r="1622" spans="1:17" x14ac:dyDescent="0.25">
      <c r="A1622" s="2" t="s">
        <v>4353</v>
      </c>
      <c r="B1622" s="2" t="s">
        <v>4354</v>
      </c>
      <c r="C1622" s="3"/>
      <c r="D1622" s="4">
        <v>0</v>
      </c>
      <c r="E1622" s="4">
        <v>0</v>
      </c>
      <c r="F1622" s="4">
        <v>0</v>
      </c>
      <c r="G1622" s="4">
        <v>34.9</v>
      </c>
      <c r="H1622" s="2" t="s">
        <v>4342</v>
      </c>
      <c r="I1622" s="4">
        <v>17.5</v>
      </c>
      <c r="J1622" s="2" t="b">
        <v>0</v>
      </c>
      <c r="K1622" s="2" t="s">
        <v>4693</v>
      </c>
      <c r="L1622" s="2" t="s">
        <v>10</v>
      </c>
      <c r="M1622" s="2"/>
      <c r="N1622" s="2" t="s">
        <v>4703</v>
      </c>
      <c r="O1622" s="2"/>
      <c r="P1622" s="2" t="s">
        <v>4696</v>
      </c>
      <c r="Q1622" s="2"/>
    </row>
    <row r="1623" spans="1:17" x14ac:dyDescent="0.25">
      <c r="A1623" s="2" t="s">
        <v>4355</v>
      </c>
      <c r="B1623" s="2" t="s">
        <v>4356</v>
      </c>
      <c r="C1623" s="3"/>
      <c r="D1623" s="4">
        <v>0</v>
      </c>
      <c r="E1623" s="4">
        <v>0</v>
      </c>
      <c r="F1623" s="4">
        <v>0</v>
      </c>
      <c r="G1623" s="4">
        <v>34.9</v>
      </c>
      <c r="H1623" s="2" t="s">
        <v>4342</v>
      </c>
      <c r="I1623" s="4">
        <v>17.5</v>
      </c>
      <c r="J1623" s="2" t="b">
        <v>0</v>
      </c>
      <c r="K1623" s="2" t="s">
        <v>4693</v>
      </c>
      <c r="L1623" s="2" t="s">
        <v>10</v>
      </c>
      <c r="M1623" s="2"/>
      <c r="N1623" s="2" t="s">
        <v>4703</v>
      </c>
      <c r="O1623" s="2"/>
      <c r="P1623" s="2" t="s">
        <v>4696</v>
      </c>
      <c r="Q1623" s="2"/>
    </row>
    <row r="1624" spans="1:17" x14ac:dyDescent="0.25">
      <c r="A1624" s="2" t="s">
        <v>4349</v>
      </c>
      <c r="B1624" s="2" t="s">
        <v>4350</v>
      </c>
      <c r="C1624" s="3"/>
      <c r="D1624" s="4">
        <v>0</v>
      </c>
      <c r="E1624" s="4">
        <v>0</v>
      </c>
      <c r="F1624" s="4">
        <v>0</v>
      </c>
      <c r="G1624" s="4">
        <v>34.9</v>
      </c>
      <c r="H1624" s="2" t="s">
        <v>4342</v>
      </c>
      <c r="I1624" s="4">
        <v>16.5</v>
      </c>
      <c r="J1624" s="2" t="b">
        <v>0</v>
      </c>
      <c r="K1624" s="2" t="s">
        <v>4693</v>
      </c>
      <c r="L1624" s="2" t="s">
        <v>10</v>
      </c>
      <c r="M1624" s="2"/>
      <c r="N1624" s="2" t="s">
        <v>4703</v>
      </c>
      <c r="O1624" s="2"/>
      <c r="P1624" s="2" t="s">
        <v>4696</v>
      </c>
      <c r="Q1624" s="2"/>
    </row>
    <row r="1625" spans="1:17" x14ac:dyDescent="0.25">
      <c r="A1625" s="2" t="s">
        <v>4343</v>
      </c>
      <c r="B1625" s="2" t="s">
        <v>4344</v>
      </c>
      <c r="C1625" s="3"/>
      <c r="D1625" s="4">
        <v>0</v>
      </c>
      <c r="E1625" s="4">
        <v>0</v>
      </c>
      <c r="F1625" s="4">
        <v>0</v>
      </c>
      <c r="G1625" s="4">
        <v>34.9</v>
      </c>
      <c r="H1625" s="2" t="s">
        <v>4342</v>
      </c>
      <c r="I1625" s="4">
        <v>16.5</v>
      </c>
      <c r="J1625" s="2" t="b">
        <v>0</v>
      </c>
      <c r="K1625" s="2" t="s">
        <v>4693</v>
      </c>
      <c r="L1625" s="2" t="s">
        <v>10</v>
      </c>
      <c r="M1625" s="2"/>
      <c r="N1625" s="2" t="s">
        <v>4703</v>
      </c>
      <c r="O1625" s="2"/>
      <c r="P1625" s="2" t="s">
        <v>4696</v>
      </c>
      <c r="Q1625" s="2"/>
    </row>
    <row r="1626" spans="1:17" x14ac:dyDescent="0.25">
      <c r="A1626" s="2" t="s">
        <v>538</v>
      </c>
      <c r="B1626" s="2" t="s">
        <v>539</v>
      </c>
      <c r="C1626" s="3"/>
      <c r="D1626" s="4">
        <v>0</v>
      </c>
      <c r="E1626" s="4">
        <v>0</v>
      </c>
      <c r="F1626" s="4">
        <v>0</v>
      </c>
      <c r="G1626" s="4">
        <v>12.9</v>
      </c>
      <c r="H1626" s="2" t="s">
        <v>2261</v>
      </c>
      <c r="I1626" s="4">
        <v>5.95</v>
      </c>
      <c r="J1626" s="2" t="b">
        <v>1</v>
      </c>
      <c r="K1626" s="2" t="s">
        <v>4709</v>
      </c>
      <c r="L1626" s="2" t="s">
        <v>10</v>
      </c>
      <c r="M1626" s="2" t="s">
        <v>4924</v>
      </c>
      <c r="N1626" s="2" t="s">
        <v>4857</v>
      </c>
      <c r="O1626" s="2" t="s">
        <v>4689</v>
      </c>
      <c r="P1626" s="2" t="s">
        <v>4688</v>
      </c>
      <c r="Q1626" s="2"/>
    </row>
    <row r="1627" spans="1:17" ht="256.5" x14ac:dyDescent="0.25">
      <c r="A1627" s="2" t="s">
        <v>1223</v>
      </c>
      <c r="B1627" s="2" t="s">
        <v>5325</v>
      </c>
      <c r="C1627" s="3" t="s">
        <v>5326</v>
      </c>
      <c r="D1627" s="4">
        <v>0</v>
      </c>
      <c r="E1627" s="4">
        <v>0</v>
      </c>
      <c r="F1627" s="4">
        <v>0</v>
      </c>
      <c r="G1627" s="4">
        <v>49.7</v>
      </c>
      <c r="H1627" s="2" t="s">
        <v>66</v>
      </c>
      <c r="I1627" s="4">
        <v>23</v>
      </c>
      <c r="J1627" s="2" t="b">
        <v>1</v>
      </c>
      <c r="K1627" s="2" t="s">
        <v>4716</v>
      </c>
      <c r="L1627" s="2" t="s">
        <v>10</v>
      </c>
      <c r="M1627" s="2" t="s">
        <v>4724</v>
      </c>
      <c r="N1627" s="2" t="s">
        <v>4718</v>
      </c>
      <c r="O1627" s="2" t="s">
        <v>4719</v>
      </c>
      <c r="P1627" s="2" t="s">
        <v>2303</v>
      </c>
      <c r="Q1627" s="2" t="s">
        <v>5596</v>
      </c>
    </row>
    <row r="1628" spans="1:17" ht="256.5" x14ac:dyDescent="0.25">
      <c r="A1628" s="2" t="s">
        <v>1218</v>
      </c>
      <c r="B1628" s="2" t="s">
        <v>1219</v>
      </c>
      <c r="C1628" s="3" t="s">
        <v>5324</v>
      </c>
      <c r="D1628" s="4">
        <v>0</v>
      </c>
      <c r="E1628" s="4">
        <v>1</v>
      </c>
      <c r="F1628" s="4">
        <v>1</v>
      </c>
      <c r="G1628" s="4">
        <v>127.4</v>
      </c>
      <c r="H1628" s="2" t="s">
        <v>66</v>
      </c>
      <c r="I1628" s="4">
        <v>59</v>
      </c>
      <c r="J1628" s="2" t="b">
        <v>1</v>
      </c>
      <c r="K1628" s="2" t="s">
        <v>4716</v>
      </c>
      <c r="L1628" s="2" t="s">
        <v>10</v>
      </c>
      <c r="M1628" s="2" t="s">
        <v>4724</v>
      </c>
      <c r="N1628" s="2" t="s">
        <v>4718</v>
      </c>
      <c r="O1628" s="2" t="s">
        <v>4719</v>
      </c>
      <c r="P1628" s="2" t="s">
        <v>2304</v>
      </c>
      <c r="Q1628" s="2" t="s">
        <v>5596</v>
      </c>
    </row>
    <row r="1629" spans="1:17" x14ac:dyDescent="0.25">
      <c r="A1629" s="2" t="s">
        <v>1220</v>
      </c>
      <c r="B1629" s="2" t="s">
        <v>1221</v>
      </c>
      <c r="C1629" s="3"/>
      <c r="D1629" s="4">
        <v>0</v>
      </c>
      <c r="E1629" s="4">
        <v>0</v>
      </c>
      <c r="F1629" s="4">
        <v>0</v>
      </c>
      <c r="G1629" s="4">
        <v>213.75</v>
      </c>
      <c r="H1629" s="2" t="s">
        <v>66</v>
      </c>
      <c r="I1629" s="4">
        <v>99</v>
      </c>
      <c r="J1629" s="2" t="b">
        <v>1</v>
      </c>
      <c r="K1629" s="2" t="s">
        <v>4716</v>
      </c>
      <c r="L1629" s="2" t="s">
        <v>10</v>
      </c>
      <c r="M1629" s="2" t="s">
        <v>4724</v>
      </c>
      <c r="N1629" s="2" t="s">
        <v>4718</v>
      </c>
      <c r="O1629" s="2" t="s">
        <v>4719</v>
      </c>
      <c r="P1629" s="2" t="s">
        <v>1222</v>
      </c>
      <c r="Q1629" s="2"/>
    </row>
    <row r="1630" spans="1:17" ht="228" x14ac:dyDescent="0.25">
      <c r="A1630" s="2" t="s">
        <v>1214</v>
      </c>
      <c r="B1630" s="2" t="s">
        <v>1215</v>
      </c>
      <c r="C1630" s="3" t="s">
        <v>5322</v>
      </c>
      <c r="D1630" s="4">
        <v>0</v>
      </c>
      <c r="E1630" s="4">
        <v>3</v>
      </c>
      <c r="F1630" s="4">
        <v>3</v>
      </c>
      <c r="G1630" s="4">
        <v>28.75</v>
      </c>
      <c r="H1630" s="2" t="s">
        <v>66</v>
      </c>
      <c r="I1630" s="4">
        <v>11.25</v>
      </c>
      <c r="J1630" s="2" t="b">
        <v>1</v>
      </c>
      <c r="K1630" s="2" t="s">
        <v>4716</v>
      </c>
      <c r="L1630" s="2" t="s">
        <v>10</v>
      </c>
      <c r="M1630" s="2" t="s">
        <v>4724</v>
      </c>
      <c r="N1630" s="2" t="s">
        <v>4718</v>
      </c>
      <c r="O1630" s="2" t="s">
        <v>4719</v>
      </c>
      <c r="P1630" s="2" t="s">
        <v>4688</v>
      </c>
      <c r="Q1630" s="2" t="s">
        <v>6521</v>
      </c>
    </row>
    <row r="1631" spans="1:17" x14ac:dyDescent="0.25">
      <c r="A1631" s="2" t="s">
        <v>4160</v>
      </c>
      <c r="B1631" s="2" t="s">
        <v>4161</v>
      </c>
      <c r="C1631" s="3"/>
      <c r="D1631" s="4">
        <v>0</v>
      </c>
      <c r="E1631" s="4">
        <v>0</v>
      </c>
      <c r="F1631" s="4">
        <v>0</v>
      </c>
      <c r="G1631" s="4">
        <v>12.45</v>
      </c>
      <c r="H1631" s="2" t="s">
        <v>2475</v>
      </c>
      <c r="I1631" s="4">
        <v>5.75</v>
      </c>
      <c r="J1631" s="2" t="b">
        <v>0</v>
      </c>
      <c r="K1631" s="2" t="s">
        <v>4709</v>
      </c>
      <c r="L1631" s="2" t="s">
        <v>10</v>
      </c>
      <c r="M1631" s="2"/>
      <c r="N1631" s="2" t="s">
        <v>4762</v>
      </c>
      <c r="O1631" s="2" t="s">
        <v>4689</v>
      </c>
      <c r="P1631" s="2" t="s">
        <v>4688</v>
      </c>
      <c r="Q1631" s="2"/>
    </row>
    <row r="1632" spans="1:17" x14ac:dyDescent="0.25">
      <c r="A1632" s="2" t="s">
        <v>2473</v>
      </c>
      <c r="B1632" s="2" t="s">
        <v>2474</v>
      </c>
      <c r="C1632" s="3"/>
      <c r="D1632" s="4">
        <v>0</v>
      </c>
      <c r="E1632" s="4">
        <v>0</v>
      </c>
      <c r="F1632" s="4">
        <v>0</v>
      </c>
      <c r="G1632" s="4">
        <v>10.4</v>
      </c>
      <c r="H1632" s="2" t="s">
        <v>2475</v>
      </c>
      <c r="I1632" s="4">
        <v>4.8</v>
      </c>
      <c r="J1632" s="2" t="b">
        <v>0</v>
      </c>
      <c r="K1632" s="2" t="s">
        <v>4709</v>
      </c>
      <c r="L1632" s="2" t="s">
        <v>10</v>
      </c>
      <c r="M1632" s="2" t="s">
        <v>4873</v>
      </c>
      <c r="N1632" s="2" t="s">
        <v>4762</v>
      </c>
      <c r="O1632" s="2" t="s">
        <v>4689</v>
      </c>
      <c r="P1632" s="2" t="s">
        <v>4688</v>
      </c>
      <c r="Q1632" s="2"/>
    </row>
    <row r="1633" spans="1:17" x14ac:dyDescent="0.25">
      <c r="A1633" s="2" t="s">
        <v>3147</v>
      </c>
      <c r="B1633" s="2" t="s">
        <v>3148</v>
      </c>
      <c r="C1633" s="3"/>
      <c r="D1633" s="4">
        <v>0</v>
      </c>
      <c r="E1633" s="4">
        <v>0</v>
      </c>
      <c r="F1633" s="4">
        <v>0</v>
      </c>
      <c r="G1633" s="4">
        <v>20.55</v>
      </c>
      <c r="H1633" s="2" t="s">
        <v>2475</v>
      </c>
      <c r="I1633" s="4">
        <v>9.5</v>
      </c>
      <c r="J1633" s="2" t="b">
        <v>0</v>
      </c>
      <c r="K1633" s="2" t="s">
        <v>4709</v>
      </c>
      <c r="L1633" s="2" t="s">
        <v>10</v>
      </c>
      <c r="M1633" s="2" t="s">
        <v>4774</v>
      </c>
      <c r="N1633" s="2" t="s">
        <v>4762</v>
      </c>
      <c r="O1633" s="2" t="s">
        <v>4689</v>
      </c>
      <c r="P1633" s="2" t="s">
        <v>4688</v>
      </c>
      <c r="Q1633" s="2"/>
    </row>
    <row r="1634" spans="1:17" x14ac:dyDescent="0.25">
      <c r="A1634" s="2" t="s">
        <v>3143</v>
      </c>
      <c r="B1634" s="2" t="s">
        <v>3144</v>
      </c>
      <c r="C1634" s="3"/>
      <c r="D1634" s="4">
        <v>0</v>
      </c>
      <c r="E1634" s="4">
        <v>0</v>
      </c>
      <c r="F1634" s="4">
        <v>0</v>
      </c>
      <c r="G1634" s="4">
        <v>33.25</v>
      </c>
      <c r="H1634" s="2" t="s">
        <v>2475</v>
      </c>
      <c r="I1634" s="4">
        <v>15.4</v>
      </c>
      <c r="J1634" s="2" t="b">
        <v>0</v>
      </c>
      <c r="K1634" s="2" t="s">
        <v>4709</v>
      </c>
      <c r="L1634" s="2" t="s">
        <v>10</v>
      </c>
      <c r="M1634" s="2" t="s">
        <v>4771</v>
      </c>
      <c r="N1634" s="2" t="s">
        <v>4762</v>
      </c>
      <c r="O1634" s="2" t="s">
        <v>4689</v>
      </c>
      <c r="P1634" s="2" t="s">
        <v>4688</v>
      </c>
      <c r="Q1634" s="2"/>
    </row>
    <row r="1635" spans="1:17" x14ac:dyDescent="0.25">
      <c r="A1635" s="2" t="s">
        <v>3141</v>
      </c>
      <c r="B1635" s="2" t="s">
        <v>3142</v>
      </c>
      <c r="C1635" s="3"/>
      <c r="D1635" s="4">
        <v>0</v>
      </c>
      <c r="E1635" s="4">
        <v>0</v>
      </c>
      <c r="F1635" s="4">
        <v>0</v>
      </c>
      <c r="G1635" s="4">
        <v>37.25</v>
      </c>
      <c r="H1635" s="2" t="s">
        <v>2475</v>
      </c>
      <c r="I1635" s="4">
        <v>17.25</v>
      </c>
      <c r="J1635" s="2" t="b">
        <v>0</v>
      </c>
      <c r="K1635" s="2" t="s">
        <v>4709</v>
      </c>
      <c r="L1635" s="2" t="s">
        <v>10</v>
      </c>
      <c r="M1635" s="2" t="s">
        <v>4771</v>
      </c>
      <c r="N1635" s="2" t="s">
        <v>4762</v>
      </c>
      <c r="O1635" s="2" t="s">
        <v>4689</v>
      </c>
      <c r="P1635" s="2" t="s">
        <v>4688</v>
      </c>
      <c r="Q1635" s="2"/>
    </row>
    <row r="1636" spans="1:17" x14ac:dyDescent="0.25">
      <c r="A1636" s="2" t="s">
        <v>3233</v>
      </c>
      <c r="B1636" s="2" t="s">
        <v>3234</v>
      </c>
      <c r="C1636" s="3"/>
      <c r="D1636" s="4">
        <v>0</v>
      </c>
      <c r="E1636" s="4">
        <v>0</v>
      </c>
      <c r="F1636" s="4">
        <v>0</v>
      </c>
      <c r="G1636" s="4">
        <v>12.45</v>
      </c>
      <c r="H1636" s="2" t="s">
        <v>2439</v>
      </c>
      <c r="I1636" s="4">
        <v>5.75</v>
      </c>
      <c r="J1636" s="2" t="b">
        <v>0</v>
      </c>
      <c r="K1636" s="2" t="s">
        <v>4716</v>
      </c>
      <c r="L1636" s="2" t="s">
        <v>10</v>
      </c>
      <c r="M1636" s="2"/>
      <c r="N1636" s="2" t="s">
        <v>4757</v>
      </c>
      <c r="O1636" s="2" t="s">
        <v>4719</v>
      </c>
      <c r="P1636" s="2" t="s">
        <v>4688</v>
      </c>
      <c r="Q1636" s="2"/>
    </row>
    <row r="1637" spans="1:17" x14ac:dyDescent="0.25">
      <c r="A1637" s="2" t="s">
        <v>4049</v>
      </c>
      <c r="B1637" s="2" t="s">
        <v>4050</v>
      </c>
      <c r="C1637" s="3"/>
      <c r="D1637" s="4">
        <v>0</v>
      </c>
      <c r="E1637" s="4">
        <v>0</v>
      </c>
      <c r="F1637" s="4">
        <v>0</v>
      </c>
      <c r="G1637" s="4">
        <v>12.95</v>
      </c>
      <c r="H1637" s="2" t="s">
        <v>2439</v>
      </c>
      <c r="I1637" s="4">
        <v>6</v>
      </c>
      <c r="J1637" s="2" t="b">
        <v>0</v>
      </c>
      <c r="K1637" s="2" t="s">
        <v>4716</v>
      </c>
      <c r="L1637" s="2" t="s">
        <v>10</v>
      </c>
      <c r="M1637" s="2" t="s">
        <v>5015</v>
      </c>
      <c r="N1637" s="2" t="s">
        <v>4757</v>
      </c>
      <c r="O1637" s="2" t="s">
        <v>4719</v>
      </c>
      <c r="P1637" s="2" t="s">
        <v>4688</v>
      </c>
      <c r="Q1637" s="2"/>
    </row>
    <row r="1638" spans="1:17" x14ac:dyDescent="0.25">
      <c r="A1638" s="2" t="s">
        <v>3724</v>
      </c>
      <c r="B1638" s="2" t="s">
        <v>3725</v>
      </c>
      <c r="C1638" s="3"/>
      <c r="D1638" s="4">
        <v>0</v>
      </c>
      <c r="E1638" s="4">
        <v>0</v>
      </c>
      <c r="F1638" s="4">
        <v>0</v>
      </c>
      <c r="G1638" s="4">
        <v>12.75</v>
      </c>
      <c r="H1638" s="2" t="s">
        <v>2439</v>
      </c>
      <c r="I1638" s="4">
        <v>5.9</v>
      </c>
      <c r="J1638" s="2" t="b">
        <v>0</v>
      </c>
      <c r="K1638" s="2" t="s">
        <v>4716</v>
      </c>
      <c r="L1638" s="2" t="s">
        <v>10</v>
      </c>
      <c r="M1638" s="2"/>
      <c r="N1638" s="2" t="s">
        <v>4757</v>
      </c>
      <c r="O1638" s="2" t="s">
        <v>4719</v>
      </c>
      <c r="P1638" s="2" t="s">
        <v>4688</v>
      </c>
      <c r="Q1638" s="2"/>
    </row>
    <row r="1639" spans="1:17" x14ac:dyDescent="0.25">
      <c r="A1639" s="2" t="s">
        <v>143</v>
      </c>
      <c r="B1639" s="2" t="s">
        <v>144</v>
      </c>
      <c r="C1639" s="3"/>
      <c r="D1639" s="4">
        <v>0</v>
      </c>
      <c r="E1639" s="4">
        <v>0</v>
      </c>
      <c r="F1639" s="4">
        <v>0</v>
      </c>
      <c r="G1639" s="4">
        <v>78.5</v>
      </c>
      <c r="H1639" s="2" t="s">
        <v>66</v>
      </c>
      <c r="I1639" s="4">
        <v>39.24</v>
      </c>
      <c r="J1639" s="2" t="b">
        <v>1</v>
      </c>
      <c r="K1639" s="2" t="s">
        <v>4693</v>
      </c>
      <c r="L1639" s="2" t="s">
        <v>10</v>
      </c>
      <c r="M1639" s="2"/>
      <c r="N1639" s="2" t="s">
        <v>5925</v>
      </c>
      <c r="O1639" s="2"/>
      <c r="P1639" s="2" t="s">
        <v>4696</v>
      </c>
      <c r="Q1639" s="2"/>
    </row>
    <row r="1640" spans="1:17" ht="299.25" x14ac:dyDescent="0.25">
      <c r="A1640" s="2" t="s">
        <v>2017</v>
      </c>
      <c r="B1640" s="2" t="s">
        <v>2018</v>
      </c>
      <c r="C1640" s="3" t="s">
        <v>5468</v>
      </c>
      <c r="D1640" s="4">
        <v>0</v>
      </c>
      <c r="E1640" s="4">
        <v>0</v>
      </c>
      <c r="F1640" s="4">
        <v>0</v>
      </c>
      <c r="G1640" s="4">
        <v>19.7</v>
      </c>
      <c r="H1640" s="2" t="s">
        <v>175</v>
      </c>
      <c r="I1640" s="4">
        <v>8.9499999999999993</v>
      </c>
      <c r="J1640" s="2" t="b">
        <v>1</v>
      </c>
      <c r="K1640" s="2" t="s">
        <v>4716</v>
      </c>
      <c r="L1640" s="2" t="s">
        <v>10</v>
      </c>
      <c r="M1640" s="2" t="s">
        <v>4899</v>
      </c>
      <c r="N1640" s="2" t="s">
        <v>4745</v>
      </c>
      <c r="O1640" s="2" t="s">
        <v>4719</v>
      </c>
      <c r="P1640" s="2" t="s">
        <v>2303</v>
      </c>
      <c r="Q1640" s="2" t="s">
        <v>6518</v>
      </c>
    </row>
    <row r="1641" spans="1:17" x14ac:dyDescent="0.25">
      <c r="A1641" s="2" t="s">
        <v>2015</v>
      </c>
      <c r="B1641" s="2" t="s">
        <v>2016</v>
      </c>
      <c r="C1641" s="3"/>
      <c r="D1641" s="4">
        <v>0</v>
      </c>
      <c r="E1641" s="4">
        <v>0</v>
      </c>
      <c r="F1641" s="4">
        <v>0</v>
      </c>
      <c r="G1641" s="4">
        <v>41.2</v>
      </c>
      <c r="H1641" s="2" t="s">
        <v>175</v>
      </c>
      <c r="I1641" s="4">
        <v>17.5</v>
      </c>
      <c r="J1641" s="2" t="b">
        <v>1</v>
      </c>
      <c r="K1641" s="2" t="s">
        <v>4716</v>
      </c>
      <c r="L1641" s="2" t="s">
        <v>10</v>
      </c>
      <c r="M1641" s="2" t="s">
        <v>4899</v>
      </c>
      <c r="N1641" s="2" t="s">
        <v>4745</v>
      </c>
      <c r="O1641" s="2" t="s">
        <v>4719</v>
      </c>
      <c r="P1641" s="2" t="s">
        <v>2304</v>
      </c>
      <c r="Q1641" s="2"/>
    </row>
    <row r="1642" spans="1:17" x14ac:dyDescent="0.25">
      <c r="A1642" s="2" t="s">
        <v>2013</v>
      </c>
      <c r="B1642" s="2" t="s">
        <v>2014</v>
      </c>
      <c r="C1642" s="3"/>
      <c r="D1642" s="4">
        <v>0</v>
      </c>
      <c r="E1642" s="4">
        <v>0</v>
      </c>
      <c r="F1642" s="4">
        <v>0</v>
      </c>
      <c r="G1642" s="4">
        <v>105.4</v>
      </c>
      <c r="H1642" s="2" t="s">
        <v>175</v>
      </c>
      <c r="I1642" s="4">
        <v>48</v>
      </c>
      <c r="J1642" s="2" t="b">
        <v>1</v>
      </c>
      <c r="K1642" s="2" t="s">
        <v>4716</v>
      </c>
      <c r="L1642" s="2" t="s">
        <v>10</v>
      </c>
      <c r="M1642" s="2" t="s">
        <v>4899</v>
      </c>
      <c r="N1642" s="2" t="s">
        <v>4745</v>
      </c>
      <c r="O1642" s="2" t="s">
        <v>4719</v>
      </c>
      <c r="P1642" s="2" t="s">
        <v>1222</v>
      </c>
      <c r="Q1642" s="2"/>
    </row>
    <row r="1643" spans="1:17" x14ac:dyDescent="0.25">
      <c r="A1643" s="2" t="s">
        <v>2010</v>
      </c>
      <c r="B1643" s="2" t="s">
        <v>2011</v>
      </c>
      <c r="C1643" s="3"/>
      <c r="D1643" s="4">
        <v>0</v>
      </c>
      <c r="E1643" s="4">
        <v>0</v>
      </c>
      <c r="F1643" s="4">
        <v>0</v>
      </c>
      <c r="G1643" s="4">
        <v>254</v>
      </c>
      <c r="H1643" s="2" t="s">
        <v>175</v>
      </c>
      <c r="I1643" s="4">
        <v>115</v>
      </c>
      <c r="J1643" s="2" t="b">
        <v>1</v>
      </c>
      <c r="K1643" s="2" t="s">
        <v>4716</v>
      </c>
      <c r="L1643" s="2" t="s">
        <v>10</v>
      </c>
      <c r="M1643" s="2" t="s">
        <v>4899</v>
      </c>
      <c r="N1643" s="2" t="s">
        <v>4745</v>
      </c>
      <c r="O1643" s="2" t="s">
        <v>4719</v>
      </c>
      <c r="P1643" s="2" t="s">
        <v>2012</v>
      </c>
      <c r="Q1643" s="2"/>
    </row>
    <row r="1644" spans="1:17" x14ac:dyDescent="0.25">
      <c r="A1644" s="2" t="s">
        <v>3223</v>
      </c>
      <c r="B1644" s="2" t="s">
        <v>3224</v>
      </c>
      <c r="C1644" s="3"/>
      <c r="D1644" s="4">
        <v>0</v>
      </c>
      <c r="E1644" s="4">
        <v>0</v>
      </c>
      <c r="F1644" s="4">
        <v>0</v>
      </c>
      <c r="G1644" s="4">
        <v>33.5</v>
      </c>
      <c r="H1644" s="2" t="s">
        <v>3218</v>
      </c>
      <c r="I1644" s="4">
        <v>15.5</v>
      </c>
      <c r="J1644" s="2" t="b">
        <v>0</v>
      </c>
      <c r="K1644" s="2" t="s">
        <v>4805</v>
      </c>
      <c r="L1644" s="2" t="s">
        <v>10</v>
      </c>
      <c r="M1644" s="2" t="s">
        <v>4806</v>
      </c>
      <c r="N1644" s="2" t="s">
        <v>4806</v>
      </c>
      <c r="O1644" s="2"/>
      <c r="P1644" s="2" t="s">
        <v>4688</v>
      </c>
      <c r="Q1644" s="2"/>
    </row>
    <row r="1645" spans="1:17" x14ac:dyDescent="0.25">
      <c r="A1645" s="2" t="s">
        <v>3216</v>
      </c>
      <c r="B1645" s="2" t="s">
        <v>3217</v>
      </c>
      <c r="C1645" s="3"/>
      <c r="D1645" s="4">
        <v>0</v>
      </c>
      <c r="E1645" s="4">
        <v>0</v>
      </c>
      <c r="F1645" s="4">
        <v>0</v>
      </c>
      <c r="G1645" s="4">
        <v>42.85</v>
      </c>
      <c r="H1645" s="2" t="s">
        <v>3218</v>
      </c>
      <c r="I1645" s="4">
        <v>19.84</v>
      </c>
      <c r="J1645" s="2" t="b">
        <v>0</v>
      </c>
      <c r="K1645" s="2" t="s">
        <v>4805</v>
      </c>
      <c r="L1645" s="2" t="s">
        <v>10</v>
      </c>
      <c r="M1645" s="2" t="s">
        <v>4806</v>
      </c>
      <c r="N1645" s="2" t="s">
        <v>4806</v>
      </c>
      <c r="O1645" s="2"/>
      <c r="P1645" s="2" t="s">
        <v>4688</v>
      </c>
      <c r="Q1645" s="2"/>
    </row>
    <row r="1646" spans="1:17" x14ac:dyDescent="0.25">
      <c r="A1646" s="2" t="s">
        <v>3219</v>
      </c>
      <c r="B1646" s="2" t="s">
        <v>3220</v>
      </c>
      <c r="C1646" s="3"/>
      <c r="D1646" s="4">
        <v>0</v>
      </c>
      <c r="E1646" s="4">
        <v>0</v>
      </c>
      <c r="F1646" s="4">
        <v>0</v>
      </c>
      <c r="G1646" s="4">
        <v>39.5</v>
      </c>
      <c r="H1646" s="2" t="s">
        <v>3218</v>
      </c>
      <c r="I1646" s="4">
        <v>18.28</v>
      </c>
      <c r="J1646" s="2" t="b">
        <v>0</v>
      </c>
      <c r="K1646" s="2" t="s">
        <v>4805</v>
      </c>
      <c r="L1646" s="2" t="s">
        <v>10</v>
      </c>
      <c r="M1646" s="2" t="s">
        <v>4806</v>
      </c>
      <c r="N1646" s="2" t="s">
        <v>4806</v>
      </c>
      <c r="O1646" s="2"/>
      <c r="P1646" s="2" t="s">
        <v>4688</v>
      </c>
      <c r="Q1646" s="2"/>
    </row>
    <row r="1647" spans="1:17" x14ac:dyDescent="0.25">
      <c r="A1647" s="2" t="s">
        <v>3834</v>
      </c>
      <c r="B1647" s="2" t="s">
        <v>3835</v>
      </c>
      <c r="C1647" s="3"/>
      <c r="D1647" s="4">
        <v>0</v>
      </c>
      <c r="E1647" s="4">
        <v>0</v>
      </c>
      <c r="F1647" s="4">
        <v>0</v>
      </c>
      <c r="G1647" s="4">
        <v>17.399999999999999</v>
      </c>
      <c r="H1647" s="2" t="s">
        <v>3831</v>
      </c>
      <c r="I1647" s="4">
        <v>8.0500000000000007</v>
      </c>
      <c r="J1647" s="2" t="b">
        <v>0</v>
      </c>
      <c r="K1647" s="2" t="s">
        <v>4716</v>
      </c>
      <c r="L1647" s="2" t="s">
        <v>10</v>
      </c>
      <c r="M1647" s="2" t="s">
        <v>5016</v>
      </c>
      <c r="N1647" s="2" t="s">
        <v>4822</v>
      </c>
      <c r="O1647" s="2" t="s">
        <v>4719</v>
      </c>
      <c r="P1647" s="2" t="s">
        <v>4688</v>
      </c>
      <c r="Q1647" s="2"/>
    </row>
    <row r="1648" spans="1:17" x14ac:dyDescent="0.25">
      <c r="A1648" s="2" t="s">
        <v>3832</v>
      </c>
      <c r="B1648" s="2" t="s">
        <v>3833</v>
      </c>
      <c r="C1648" s="3"/>
      <c r="D1648" s="4">
        <v>0</v>
      </c>
      <c r="E1648" s="4">
        <v>0</v>
      </c>
      <c r="F1648" s="4">
        <v>0</v>
      </c>
      <c r="G1648" s="4">
        <v>15.55</v>
      </c>
      <c r="H1648" s="2" t="s">
        <v>3831</v>
      </c>
      <c r="I1648" s="4">
        <v>7.2</v>
      </c>
      <c r="J1648" s="2" t="b">
        <v>0</v>
      </c>
      <c r="K1648" s="2" t="s">
        <v>4709</v>
      </c>
      <c r="L1648" s="2" t="s">
        <v>10</v>
      </c>
      <c r="M1648" s="2" t="s">
        <v>5016</v>
      </c>
      <c r="N1648" s="2" t="s">
        <v>4822</v>
      </c>
      <c r="O1648" s="2" t="s">
        <v>4689</v>
      </c>
      <c r="P1648" s="2" t="s">
        <v>4688</v>
      </c>
      <c r="Q1648" s="2"/>
    </row>
    <row r="1649" spans="1:17" x14ac:dyDescent="0.25">
      <c r="A1649" s="2" t="s">
        <v>3829</v>
      </c>
      <c r="B1649" s="2" t="s">
        <v>3830</v>
      </c>
      <c r="C1649" s="3"/>
      <c r="D1649" s="4">
        <v>0</v>
      </c>
      <c r="E1649" s="4">
        <v>0</v>
      </c>
      <c r="F1649" s="4">
        <v>0</v>
      </c>
      <c r="G1649" s="4">
        <v>22.5</v>
      </c>
      <c r="H1649" s="2" t="s">
        <v>3831</v>
      </c>
      <c r="I1649" s="4">
        <v>10.4</v>
      </c>
      <c r="J1649" s="2" t="b">
        <v>0</v>
      </c>
      <c r="K1649" s="2" t="s">
        <v>4709</v>
      </c>
      <c r="L1649" s="2" t="s">
        <v>10</v>
      </c>
      <c r="M1649" s="2" t="s">
        <v>5016</v>
      </c>
      <c r="N1649" s="2" t="s">
        <v>4822</v>
      </c>
      <c r="O1649" s="2" t="s">
        <v>4689</v>
      </c>
      <c r="P1649" s="2" t="s">
        <v>4688</v>
      </c>
      <c r="Q1649" s="2"/>
    </row>
    <row r="1650" spans="1:17" x14ac:dyDescent="0.25">
      <c r="A1650" s="2" t="s">
        <v>3836</v>
      </c>
      <c r="B1650" s="2" t="s">
        <v>3837</v>
      </c>
      <c r="C1650" s="3"/>
      <c r="D1650" s="4">
        <v>0</v>
      </c>
      <c r="E1650" s="4">
        <v>0</v>
      </c>
      <c r="F1650" s="4">
        <v>0</v>
      </c>
      <c r="G1650" s="4">
        <v>26.35</v>
      </c>
      <c r="H1650" s="2" t="s">
        <v>3831</v>
      </c>
      <c r="I1650" s="4">
        <v>12.2</v>
      </c>
      <c r="J1650" s="2" t="b">
        <v>0</v>
      </c>
      <c r="K1650" s="2" t="s">
        <v>4716</v>
      </c>
      <c r="L1650" s="2" t="s">
        <v>10</v>
      </c>
      <c r="M1650" s="2" t="s">
        <v>5016</v>
      </c>
      <c r="N1650" s="2" t="s">
        <v>4822</v>
      </c>
      <c r="O1650" s="2" t="s">
        <v>4719</v>
      </c>
      <c r="P1650" s="2" t="s">
        <v>4688</v>
      </c>
      <c r="Q1650" s="2"/>
    </row>
    <row r="1651" spans="1:17" x14ac:dyDescent="0.25">
      <c r="A1651" s="2" t="s">
        <v>3499</v>
      </c>
      <c r="B1651" s="2" t="s">
        <v>3500</v>
      </c>
      <c r="C1651" s="3"/>
      <c r="D1651" s="4">
        <v>0</v>
      </c>
      <c r="E1651" s="4">
        <v>0</v>
      </c>
      <c r="F1651" s="4">
        <v>0</v>
      </c>
      <c r="G1651" s="4">
        <v>17.100000000000001</v>
      </c>
      <c r="H1651" s="2" t="s">
        <v>3299</v>
      </c>
      <c r="I1651" s="4">
        <v>7.29</v>
      </c>
      <c r="J1651" s="2" t="b">
        <v>0</v>
      </c>
      <c r="K1651" s="2" t="s">
        <v>4709</v>
      </c>
      <c r="L1651" s="2" t="s">
        <v>10</v>
      </c>
      <c r="M1651" s="2" t="s">
        <v>4846</v>
      </c>
      <c r="N1651" s="2" t="s">
        <v>4745</v>
      </c>
      <c r="O1651" s="2" t="s">
        <v>4689</v>
      </c>
      <c r="P1651" s="2" t="s">
        <v>4688</v>
      </c>
      <c r="Q1651" s="2"/>
    </row>
    <row r="1652" spans="1:17" x14ac:dyDescent="0.25">
      <c r="A1652" s="2" t="s">
        <v>3501</v>
      </c>
      <c r="B1652" s="2" t="s">
        <v>3502</v>
      </c>
      <c r="C1652" s="3"/>
      <c r="D1652" s="4">
        <v>0</v>
      </c>
      <c r="E1652" s="4">
        <v>0</v>
      </c>
      <c r="F1652" s="4">
        <v>0</v>
      </c>
      <c r="G1652" s="4">
        <v>16.649999999999999</v>
      </c>
      <c r="H1652" s="2" t="s">
        <v>3299</v>
      </c>
      <c r="I1652" s="4">
        <v>7.12</v>
      </c>
      <c r="J1652" s="2" t="b">
        <v>0</v>
      </c>
      <c r="K1652" s="2" t="s">
        <v>4716</v>
      </c>
      <c r="L1652" s="2" t="s">
        <v>10</v>
      </c>
      <c r="M1652" s="2" t="s">
        <v>4846</v>
      </c>
      <c r="N1652" s="2" t="s">
        <v>4745</v>
      </c>
      <c r="O1652" s="2" t="s">
        <v>4719</v>
      </c>
      <c r="P1652" s="2" t="s">
        <v>4688</v>
      </c>
      <c r="Q1652" s="2"/>
    </row>
    <row r="1653" spans="1:17" x14ac:dyDescent="0.25">
      <c r="A1653" s="2" t="s">
        <v>3493</v>
      </c>
      <c r="B1653" s="2" t="s">
        <v>3494</v>
      </c>
      <c r="C1653" s="3"/>
      <c r="D1653" s="4">
        <v>0</v>
      </c>
      <c r="E1653" s="4">
        <v>0</v>
      </c>
      <c r="F1653" s="4">
        <v>0</v>
      </c>
      <c r="G1653" s="4">
        <v>19.600000000000001</v>
      </c>
      <c r="H1653" s="2" t="s">
        <v>3299</v>
      </c>
      <c r="I1653" s="4">
        <v>8.17</v>
      </c>
      <c r="J1653" s="2" t="b">
        <v>0</v>
      </c>
      <c r="K1653" s="2" t="s">
        <v>4716</v>
      </c>
      <c r="L1653" s="2" t="s">
        <v>10</v>
      </c>
      <c r="M1653" s="2" t="s">
        <v>4846</v>
      </c>
      <c r="N1653" s="2" t="s">
        <v>4745</v>
      </c>
      <c r="O1653" s="2" t="s">
        <v>4719</v>
      </c>
      <c r="P1653" s="2" t="s">
        <v>4688</v>
      </c>
      <c r="Q1653" s="2"/>
    </row>
    <row r="1654" spans="1:17" x14ac:dyDescent="0.25">
      <c r="A1654" s="2" t="s">
        <v>986</v>
      </c>
      <c r="B1654" s="2" t="s">
        <v>987</v>
      </c>
      <c r="C1654" s="3"/>
      <c r="D1654" s="4">
        <v>0</v>
      </c>
      <c r="E1654" s="4">
        <v>2</v>
      </c>
      <c r="F1654" s="4">
        <v>2</v>
      </c>
      <c r="G1654" s="4">
        <v>157.19999999999999</v>
      </c>
      <c r="H1654" s="2" t="s">
        <v>2278</v>
      </c>
      <c r="I1654" s="4">
        <v>72.8</v>
      </c>
      <c r="J1654" s="2" t="b">
        <v>1</v>
      </c>
      <c r="K1654" s="2" t="s">
        <v>4709</v>
      </c>
      <c r="L1654" s="2" t="s">
        <v>10</v>
      </c>
      <c r="M1654" s="2" t="s">
        <v>4776</v>
      </c>
      <c r="N1654" s="2" t="s">
        <v>4762</v>
      </c>
      <c r="O1654" s="2" t="s">
        <v>4689</v>
      </c>
      <c r="P1654" s="2" t="s">
        <v>4688</v>
      </c>
      <c r="Q1654" s="2"/>
    </row>
    <row r="1655" spans="1:17" x14ac:dyDescent="0.25">
      <c r="A1655" s="2" t="s">
        <v>1626</v>
      </c>
      <c r="B1655" s="2" t="s">
        <v>1627</v>
      </c>
      <c r="C1655" s="3"/>
      <c r="D1655" s="4">
        <v>12</v>
      </c>
      <c r="E1655" s="4">
        <v>13</v>
      </c>
      <c r="F1655" s="4">
        <v>1</v>
      </c>
      <c r="G1655" s="4">
        <v>39.799999999999997</v>
      </c>
      <c r="H1655" s="2" t="s">
        <v>2278</v>
      </c>
      <c r="I1655" s="4">
        <v>18.399999999999999</v>
      </c>
      <c r="J1655" s="2" t="b">
        <v>1</v>
      </c>
      <c r="K1655" s="2" t="s">
        <v>4709</v>
      </c>
      <c r="L1655" s="2" t="s">
        <v>10</v>
      </c>
      <c r="M1655" s="2" t="s">
        <v>5017</v>
      </c>
      <c r="N1655" s="2" t="s">
        <v>4762</v>
      </c>
      <c r="O1655" s="2" t="s">
        <v>4689</v>
      </c>
      <c r="P1655" s="2" t="s">
        <v>4688</v>
      </c>
      <c r="Q1655" s="2"/>
    </row>
    <row r="1656" spans="1:17" x14ac:dyDescent="0.25">
      <c r="A1656" s="2" t="s">
        <v>1628</v>
      </c>
      <c r="B1656" s="2" t="s">
        <v>1629</v>
      </c>
      <c r="C1656" s="3"/>
      <c r="D1656" s="4">
        <v>18</v>
      </c>
      <c r="E1656" s="4">
        <v>18</v>
      </c>
      <c r="F1656" s="4">
        <v>0</v>
      </c>
      <c r="G1656" s="4">
        <v>33.1</v>
      </c>
      <c r="H1656" s="2" t="s">
        <v>2278</v>
      </c>
      <c r="I1656" s="4">
        <v>15.3</v>
      </c>
      <c r="J1656" s="2" t="b">
        <v>1</v>
      </c>
      <c r="K1656" s="2" t="s">
        <v>4716</v>
      </c>
      <c r="L1656" s="2" t="s">
        <v>10</v>
      </c>
      <c r="M1656" s="2" t="s">
        <v>5017</v>
      </c>
      <c r="N1656" s="2" t="s">
        <v>4762</v>
      </c>
      <c r="O1656" s="2" t="s">
        <v>4719</v>
      </c>
      <c r="P1656" s="2" t="s">
        <v>4688</v>
      </c>
      <c r="Q1656" s="2"/>
    </row>
    <row r="1657" spans="1:17" x14ac:dyDescent="0.25">
      <c r="A1657" s="2" t="s">
        <v>1624</v>
      </c>
      <c r="B1657" s="2" t="s">
        <v>1625</v>
      </c>
      <c r="C1657" s="3"/>
      <c r="D1657" s="4">
        <v>6</v>
      </c>
      <c r="E1657" s="4">
        <v>6</v>
      </c>
      <c r="F1657" s="4">
        <v>0</v>
      </c>
      <c r="G1657" s="4">
        <v>59.4</v>
      </c>
      <c r="H1657" s="2" t="s">
        <v>2278</v>
      </c>
      <c r="I1657" s="4">
        <v>27.5</v>
      </c>
      <c r="J1657" s="2" t="b">
        <v>1</v>
      </c>
      <c r="K1657" s="2" t="s">
        <v>4716</v>
      </c>
      <c r="L1657" s="2" t="s">
        <v>10</v>
      </c>
      <c r="M1657" s="2" t="s">
        <v>5017</v>
      </c>
      <c r="N1657" s="2" t="s">
        <v>4762</v>
      </c>
      <c r="O1657" s="2" t="s">
        <v>4719</v>
      </c>
      <c r="P1657" s="2" t="s">
        <v>4688</v>
      </c>
      <c r="Q1657" s="2"/>
    </row>
    <row r="1658" spans="1:17" x14ac:dyDescent="0.25">
      <c r="A1658" s="2" t="s">
        <v>1649</v>
      </c>
      <c r="B1658" s="2" t="s">
        <v>1650</v>
      </c>
      <c r="C1658" s="3"/>
      <c r="D1658" s="4">
        <v>12</v>
      </c>
      <c r="E1658" s="4">
        <v>12</v>
      </c>
      <c r="F1658" s="4">
        <v>0</v>
      </c>
      <c r="G1658" s="4">
        <v>50.75</v>
      </c>
      <c r="H1658" s="2" t="s">
        <v>2278</v>
      </c>
      <c r="I1658" s="4">
        <v>23.5</v>
      </c>
      <c r="J1658" s="2" t="b">
        <v>1</v>
      </c>
      <c r="K1658" s="2" t="s">
        <v>4716</v>
      </c>
      <c r="L1658" s="2" t="s">
        <v>10</v>
      </c>
      <c r="M1658" s="2" t="s">
        <v>4796</v>
      </c>
      <c r="N1658" s="2" t="s">
        <v>4762</v>
      </c>
      <c r="O1658" s="2" t="s">
        <v>4719</v>
      </c>
      <c r="P1658" s="2" t="s">
        <v>4688</v>
      </c>
      <c r="Q1658" s="2"/>
    </row>
    <row r="1659" spans="1:17" x14ac:dyDescent="0.25">
      <c r="A1659" s="2" t="s">
        <v>990</v>
      </c>
      <c r="B1659" s="2" t="s">
        <v>991</v>
      </c>
      <c r="C1659" s="3"/>
      <c r="D1659" s="4">
        <v>0</v>
      </c>
      <c r="E1659" s="4">
        <v>0</v>
      </c>
      <c r="F1659" s="4">
        <v>0</v>
      </c>
      <c r="G1659" s="4">
        <v>77.75</v>
      </c>
      <c r="H1659" s="2" t="s">
        <v>2278</v>
      </c>
      <c r="I1659" s="4">
        <v>36</v>
      </c>
      <c r="J1659" s="2" t="b">
        <v>1</v>
      </c>
      <c r="K1659" s="2" t="s">
        <v>4716</v>
      </c>
      <c r="L1659" s="2" t="s">
        <v>10</v>
      </c>
      <c r="M1659" s="2" t="s">
        <v>4777</v>
      </c>
      <c r="N1659" s="2" t="s">
        <v>4762</v>
      </c>
      <c r="O1659" s="2" t="s">
        <v>4719</v>
      </c>
      <c r="P1659" s="2" t="s">
        <v>4688</v>
      </c>
      <c r="Q1659" s="2"/>
    </row>
    <row r="1660" spans="1:17" x14ac:dyDescent="0.25">
      <c r="A1660" s="2" t="s">
        <v>2931</v>
      </c>
      <c r="B1660" s="2" t="s">
        <v>2932</v>
      </c>
      <c r="C1660" s="3"/>
      <c r="D1660" s="4">
        <v>0</v>
      </c>
      <c r="E1660" s="4">
        <v>0</v>
      </c>
      <c r="F1660" s="4">
        <v>0</v>
      </c>
      <c r="G1660" s="4">
        <v>31.1</v>
      </c>
      <c r="H1660" s="2" t="s">
        <v>2924</v>
      </c>
      <c r="I1660" s="4">
        <v>13.9</v>
      </c>
      <c r="J1660" s="2" t="b">
        <v>0</v>
      </c>
      <c r="K1660" s="2" t="s">
        <v>4709</v>
      </c>
      <c r="L1660" s="2" t="s">
        <v>10</v>
      </c>
      <c r="M1660" s="2" t="s">
        <v>4832</v>
      </c>
      <c r="N1660" s="2" t="s">
        <v>4741</v>
      </c>
      <c r="O1660" s="2" t="s">
        <v>4689</v>
      </c>
      <c r="P1660" s="2" t="s">
        <v>4688</v>
      </c>
      <c r="Q1660" s="2"/>
    </row>
    <row r="1661" spans="1:17" x14ac:dyDescent="0.25">
      <c r="A1661" s="2" t="s">
        <v>2635</v>
      </c>
      <c r="B1661" s="2" t="s">
        <v>2636</v>
      </c>
      <c r="C1661" s="3"/>
      <c r="D1661" s="4">
        <v>0</v>
      </c>
      <c r="E1661" s="4">
        <v>0</v>
      </c>
      <c r="F1661" s="4">
        <v>0</v>
      </c>
      <c r="G1661" s="4">
        <v>28.1</v>
      </c>
      <c r="H1661" s="2" t="s">
        <v>2634</v>
      </c>
      <c r="I1661" s="4">
        <v>12</v>
      </c>
      <c r="J1661" s="2" t="b">
        <v>0</v>
      </c>
      <c r="K1661" s="2" t="s">
        <v>2301</v>
      </c>
      <c r="L1661" s="2" t="s">
        <v>10</v>
      </c>
      <c r="M1661" s="2" t="s">
        <v>4743</v>
      </c>
      <c r="N1661" s="2" t="s">
        <v>4743</v>
      </c>
      <c r="O1661" s="2" t="s">
        <v>4719</v>
      </c>
      <c r="P1661" s="2"/>
      <c r="Q1661" s="2"/>
    </row>
    <row r="1662" spans="1:17" x14ac:dyDescent="0.25">
      <c r="A1662" s="2" t="s">
        <v>2632</v>
      </c>
      <c r="B1662" s="2" t="s">
        <v>2633</v>
      </c>
      <c r="C1662" s="3"/>
      <c r="D1662" s="4">
        <v>0</v>
      </c>
      <c r="E1662" s="4">
        <v>0</v>
      </c>
      <c r="F1662" s="4">
        <v>0</v>
      </c>
      <c r="G1662" s="4">
        <v>25.95</v>
      </c>
      <c r="H1662" s="2" t="s">
        <v>2634</v>
      </c>
      <c r="I1662" s="4">
        <v>12</v>
      </c>
      <c r="J1662" s="2" t="b">
        <v>0</v>
      </c>
      <c r="K1662" s="2" t="s">
        <v>2301</v>
      </c>
      <c r="L1662" s="2" t="s">
        <v>10</v>
      </c>
      <c r="M1662" s="2" t="s">
        <v>4743</v>
      </c>
      <c r="N1662" s="2" t="s">
        <v>4743</v>
      </c>
      <c r="O1662" s="2" t="s">
        <v>4689</v>
      </c>
      <c r="P1662" s="2"/>
      <c r="Q1662" s="2"/>
    </row>
    <row r="1663" spans="1:17" x14ac:dyDescent="0.25">
      <c r="A1663" s="2" t="s">
        <v>4286</v>
      </c>
      <c r="B1663" s="2" t="s">
        <v>4287</v>
      </c>
      <c r="C1663" s="3"/>
      <c r="D1663" s="4">
        <v>0</v>
      </c>
      <c r="E1663" s="4">
        <v>0</v>
      </c>
      <c r="F1663" s="4">
        <v>0</v>
      </c>
      <c r="G1663" s="4">
        <v>13.4</v>
      </c>
      <c r="H1663" s="2" t="s">
        <v>2634</v>
      </c>
      <c r="I1663" s="4">
        <v>5.9</v>
      </c>
      <c r="J1663" s="2" t="b">
        <v>0</v>
      </c>
      <c r="K1663" s="2" t="s">
        <v>4716</v>
      </c>
      <c r="L1663" s="2" t="s">
        <v>10</v>
      </c>
      <c r="M1663" s="2" t="s">
        <v>5018</v>
      </c>
      <c r="N1663" s="2" t="s">
        <v>4743</v>
      </c>
      <c r="O1663" s="2" t="s">
        <v>4719</v>
      </c>
      <c r="P1663" s="2" t="s">
        <v>4688</v>
      </c>
      <c r="Q1663" s="2"/>
    </row>
    <row r="1664" spans="1:17" x14ac:dyDescent="0.25">
      <c r="A1664" s="2" t="s">
        <v>3733</v>
      </c>
      <c r="B1664" s="2" t="s">
        <v>3734</v>
      </c>
      <c r="C1664" s="3"/>
      <c r="D1664" s="4">
        <v>0</v>
      </c>
      <c r="E1664" s="4">
        <v>0</v>
      </c>
      <c r="F1664" s="4">
        <v>0</v>
      </c>
      <c r="G1664" s="4">
        <v>11.05</v>
      </c>
      <c r="H1664" s="2" t="s">
        <v>2634</v>
      </c>
      <c r="I1664" s="4">
        <v>4.75</v>
      </c>
      <c r="J1664" s="2" t="b">
        <v>0</v>
      </c>
      <c r="K1664" s="2" t="s">
        <v>4709</v>
      </c>
      <c r="L1664" s="2" t="s">
        <v>10</v>
      </c>
      <c r="M1664" s="2" t="s">
        <v>4743</v>
      </c>
      <c r="N1664" s="2" t="s">
        <v>4743</v>
      </c>
      <c r="O1664" s="2" t="s">
        <v>4689</v>
      </c>
      <c r="P1664" s="2" t="s">
        <v>4688</v>
      </c>
      <c r="Q1664" s="2"/>
    </row>
    <row r="1665" spans="1:17" x14ac:dyDescent="0.25">
      <c r="A1665" s="2" t="s">
        <v>3731</v>
      </c>
      <c r="B1665" s="2" t="s">
        <v>3732</v>
      </c>
      <c r="C1665" s="3"/>
      <c r="D1665" s="4">
        <v>0</v>
      </c>
      <c r="E1665" s="4">
        <v>0</v>
      </c>
      <c r="F1665" s="4">
        <v>0</v>
      </c>
      <c r="G1665" s="4">
        <v>10.15</v>
      </c>
      <c r="H1665" s="2" t="s">
        <v>2634</v>
      </c>
      <c r="I1665" s="4">
        <v>4.45</v>
      </c>
      <c r="J1665" s="2" t="b">
        <v>0</v>
      </c>
      <c r="K1665" s="2" t="s">
        <v>4716</v>
      </c>
      <c r="L1665" s="2" t="s">
        <v>10</v>
      </c>
      <c r="M1665" s="2" t="s">
        <v>4743</v>
      </c>
      <c r="N1665" s="2" t="s">
        <v>4743</v>
      </c>
      <c r="O1665" s="2" t="s">
        <v>4719</v>
      </c>
      <c r="P1665" s="2" t="s">
        <v>4688</v>
      </c>
      <c r="Q1665" s="2"/>
    </row>
    <row r="1666" spans="1:17" x14ac:dyDescent="0.25">
      <c r="A1666" s="2" t="s">
        <v>4196</v>
      </c>
      <c r="B1666" s="2" t="s">
        <v>4197</v>
      </c>
      <c r="C1666" s="3"/>
      <c r="D1666" s="4">
        <v>0</v>
      </c>
      <c r="E1666" s="4">
        <v>0</v>
      </c>
      <c r="F1666" s="4">
        <v>0</v>
      </c>
      <c r="G1666" s="4">
        <v>12</v>
      </c>
      <c r="H1666" s="2" t="s">
        <v>4198</v>
      </c>
      <c r="I1666" s="4">
        <v>5.55</v>
      </c>
      <c r="J1666" s="2" t="b">
        <v>0</v>
      </c>
      <c r="K1666" s="2" t="s">
        <v>4709</v>
      </c>
      <c r="L1666" s="2" t="s">
        <v>10</v>
      </c>
      <c r="M1666" s="2" t="s">
        <v>4742</v>
      </c>
      <c r="N1666" s="2" t="s">
        <v>4743</v>
      </c>
      <c r="O1666" s="2" t="s">
        <v>4689</v>
      </c>
      <c r="P1666" s="2" t="s">
        <v>4688</v>
      </c>
      <c r="Q1666" s="2"/>
    </row>
    <row r="1667" spans="1:17" x14ac:dyDescent="0.25">
      <c r="A1667" s="2" t="s">
        <v>4199</v>
      </c>
      <c r="B1667" s="2" t="s">
        <v>4200</v>
      </c>
      <c r="C1667" s="3"/>
      <c r="D1667" s="4">
        <v>0</v>
      </c>
      <c r="E1667" s="4">
        <v>0</v>
      </c>
      <c r="F1667" s="4">
        <v>0</v>
      </c>
      <c r="G1667" s="4">
        <v>12</v>
      </c>
      <c r="H1667" s="2" t="s">
        <v>4198</v>
      </c>
      <c r="I1667" s="4">
        <v>5.55</v>
      </c>
      <c r="J1667" s="2" t="b">
        <v>0</v>
      </c>
      <c r="K1667" s="2" t="s">
        <v>4716</v>
      </c>
      <c r="L1667" s="2" t="s">
        <v>10</v>
      </c>
      <c r="M1667" s="2" t="s">
        <v>4742</v>
      </c>
      <c r="N1667" s="2" t="s">
        <v>4743</v>
      </c>
      <c r="O1667" s="2" t="s">
        <v>4719</v>
      </c>
      <c r="P1667" s="2" t="s">
        <v>4688</v>
      </c>
      <c r="Q1667" s="2"/>
    </row>
    <row r="1668" spans="1:17" x14ac:dyDescent="0.25">
      <c r="A1668" s="2" t="s">
        <v>4201</v>
      </c>
      <c r="B1668" s="2" t="s">
        <v>4202</v>
      </c>
      <c r="C1668" s="3"/>
      <c r="D1668" s="4">
        <v>0</v>
      </c>
      <c r="E1668" s="4">
        <v>0</v>
      </c>
      <c r="F1668" s="4">
        <v>0</v>
      </c>
      <c r="G1668" s="4">
        <v>15.8</v>
      </c>
      <c r="H1668" s="2" t="s">
        <v>4198</v>
      </c>
      <c r="I1668" s="4">
        <v>7.3</v>
      </c>
      <c r="J1668" s="2" t="b">
        <v>0</v>
      </c>
      <c r="K1668" s="2" t="s">
        <v>4709</v>
      </c>
      <c r="L1668" s="2" t="s">
        <v>10</v>
      </c>
      <c r="M1668" s="2" t="s">
        <v>4742</v>
      </c>
      <c r="N1668" s="2" t="s">
        <v>4743</v>
      </c>
      <c r="O1668" s="2" t="s">
        <v>4689</v>
      </c>
      <c r="P1668" s="2" t="s">
        <v>4688</v>
      </c>
      <c r="Q1668" s="2"/>
    </row>
    <row r="1669" spans="1:17" x14ac:dyDescent="0.25">
      <c r="A1669" s="2" t="s">
        <v>4203</v>
      </c>
      <c r="B1669" s="2" t="s">
        <v>4204</v>
      </c>
      <c r="C1669" s="3"/>
      <c r="D1669" s="4">
        <v>0</v>
      </c>
      <c r="E1669" s="4">
        <v>0</v>
      </c>
      <c r="F1669" s="4">
        <v>0</v>
      </c>
      <c r="G1669" s="4">
        <v>15.8</v>
      </c>
      <c r="H1669" s="2" t="s">
        <v>4198</v>
      </c>
      <c r="I1669" s="4">
        <v>7.3</v>
      </c>
      <c r="J1669" s="2" t="b">
        <v>0</v>
      </c>
      <c r="K1669" s="2" t="s">
        <v>4716</v>
      </c>
      <c r="L1669" s="2" t="s">
        <v>10</v>
      </c>
      <c r="M1669" s="2" t="s">
        <v>4742</v>
      </c>
      <c r="N1669" s="2" t="s">
        <v>4743</v>
      </c>
      <c r="O1669" s="2" t="s">
        <v>4719</v>
      </c>
      <c r="P1669" s="2" t="s">
        <v>4688</v>
      </c>
      <c r="Q1669" s="2"/>
    </row>
    <row r="1670" spans="1:17" x14ac:dyDescent="0.25">
      <c r="A1670" s="2" t="s">
        <v>2390</v>
      </c>
      <c r="B1670" s="2" t="s">
        <v>2391</v>
      </c>
      <c r="C1670" s="3"/>
      <c r="D1670" s="4">
        <v>0</v>
      </c>
      <c r="E1670" s="4">
        <v>0</v>
      </c>
      <c r="F1670" s="4">
        <v>0</v>
      </c>
      <c r="G1670" s="4">
        <v>21.3</v>
      </c>
      <c r="H1670" s="2" t="s">
        <v>2382</v>
      </c>
      <c r="I1670" s="4">
        <v>8.1</v>
      </c>
      <c r="J1670" s="2" t="b">
        <v>0</v>
      </c>
      <c r="K1670" s="2" t="s">
        <v>4716</v>
      </c>
      <c r="L1670" s="2" t="s">
        <v>10</v>
      </c>
      <c r="M1670" s="2" t="s">
        <v>4828</v>
      </c>
      <c r="N1670" s="2" t="s">
        <v>4741</v>
      </c>
      <c r="O1670" s="2" t="s">
        <v>4719</v>
      </c>
      <c r="P1670" s="2" t="s">
        <v>4688</v>
      </c>
      <c r="Q1670" s="2"/>
    </row>
    <row r="1671" spans="1:17" x14ac:dyDescent="0.25">
      <c r="A1671" s="2" t="s">
        <v>2383</v>
      </c>
      <c r="B1671" s="2" t="s">
        <v>2384</v>
      </c>
      <c r="C1671" s="3"/>
      <c r="D1671" s="4">
        <v>0</v>
      </c>
      <c r="E1671" s="4">
        <v>0</v>
      </c>
      <c r="F1671" s="4">
        <v>0</v>
      </c>
      <c r="G1671" s="4">
        <v>40.6</v>
      </c>
      <c r="H1671" s="2" t="s">
        <v>2382</v>
      </c>
      <c r="I1671" s="4">
        <v>18.8</v>
      </c>
      <c r="J1671" s="2" t="b">
        <v>0</v>
      </c>
      <c r="K1671" s="2" t="s">
        <v>4716</v>
      </c>
      <c r="L1671" s="2" t="s">
        <v>10</v>
      </c>
      <c r="M1671" s="2" t="s">
        <v>4828</v>
      </c>
      <c r="N1671" s="2" t="s">
        <v>4741</v>
      </c>
      <c r="O1671" s="2" t="s">
        <v>4719</v>
      </c>
      <c r="P1671" s="2" t="s">
        <v>4688</v>
      </c>
      <c r="Q1671" s="2"/>
    </row>
    <row r="1672" spans="1:17" x14ac:dyDescent="0.25">
      <c r="A1672" s="2" t="s">
        <v>2380</v>
      </c>
      <c r="B1672" s="2" t="s">
        <v>2381</v>
      </c>
      <c r="C1672" s="3"/>
      <c r="D1672" s="4">
        <v>0</v>
      </c>
      <c r="E1672" s="4">
        <v>0</v>
      </c>
      <c r="F1672" s="4">
        <v>0</v>
      </c>
      <c r="G1672" s="4">
        <v>31.3</v>
      </c>
      <c r="H1672" s="2" t="s">
        <v>2382</v>
      </c>
      <c r="I1672" s="4">
        <v>14.5</v>
      </c>
      <c r="J1672" s="2" t="b">
        <v>0</v>
      </c>
      <c r="K1672" s="2" t="s">
        <v>4709</v>
      </c>
      <c r="L1672" s="2" t="s">
        <v>10</v>
      </c>
      <c r="M1672" s="2" t="s">
        <v>4828</v>
      </c>
      <c r="N1672" s="2" t="s">
        <v>4741</v>
      </c>
      <c r="O1672" s="2" t="s">
        <v>4689</v>
      </c>
      <c r="P1672" s="2" t="s">
        <v>4688</v>
      </c>
      <c r="Q1672" s="2"/>
    </row>
    <row r="1673" spans="1:17" x14ac:dyDescent="0.25">
      <c r="A1673" s="2" t="s">
        <v>3942</v>
      </c>
      <c r="B1673" s="2" t="s">
        <v>3943</v>
      </c>
      <c r="C1673" s="3"/>
      <c r="D1673" s="4">
        <v>0</v>
      </c>
      <c r="E1673" s="4">
        <v>0</v>
      </c>
      <c r="F1673" s="4">
        <v>0</v>
      </c>
      <c r="G1673" s="4">
        <v>14.65</v>
      </c>
      <c r="H1673" s="2" t="s">
        <v>3944</v>
      </c>
      <c r="I1673" s="4">
        <v>6.78</v>
      </c>
      <c r="J1673" s="2" t="b">
        <v>0</v>
      </c>
      <c r="K1673" s="2" t="s">
        <v>4716</v>
      </c>
      <c r="L1673" s="2" t="s">
        <v>10</v>
      </c>
      <c r="M1673" s="2" t="s">
        <v>4851</v>
      </c>
      <c r="N1673" s="2" t="s">
        <v>4743</v>
      </c>
      <c r="O1673" s="2" t="s">
        <v>4719</v>
      </c>
      <c r="P1673" s="2" t="s">
        <v>4688</v>
      </c>
      <c r="Q1673" s="2"/>
    </row>
    <row r="1674" spans="1:17" x14ac:dyDescent="0.25">
      <c r="A1674" s="2" t="s">
        <v>3954</v>
      </c>
      <c r="B1674" s="2" t="s">
        <v>3955</v>
      </c>
      <c r="C1674" s="3"/>
      <c r="D1674" s="4">
        <v>0</v>
      </c>
      <c r="E1674" s="4">
        <v>0</v>
      </c>
      <c r="F1674" s="4">
        <v>0</v>
      </c>
      <c r="G1674" s="4">
        <v>20.149999999999999</v>
      </c>
      <c r="H1674" s="2" t="s">
        <v>3944</v>
      </c>
      <c r="I1674" s="4">
        <v>9.33</v>
      </c>
      <c r="J1674" s="2" t="b">
        <v>0</v>
      </c>
      <c r="K1674" s="2" t="s">
        <v>4716</v>
      </c>
      <c r="L1674" s="2" t="s">
        <v>10</v>
      </c>
      <c r="M1674" s="2" t="s">
        <v>4851</v>
      </c>
      <c r="N1674" s="2" t="s">
        <v>4743</v>
      </c>
      <c r="O1674" s="2" t="s">
        <v>4719</v>
      </c>
      <c r="P1674" s="2" t="s">
        <v>4688</v>
      </c>
      <c r="Q1674" s="2"/>
    </row>
    <row r="1675" spans="1:17" x14ac:dyDescent="0.25">
      <c r="A1675" s="2" t="s">
        <v>4030</v>
      </c>
      <c r="B1675" s="2" t="s">
        <v>4031</v>
      </c>
      <c r="C1675" s="3"/>
      <c r="D1675" s="4">
        <v>0</v>
      </c>
      <c r="E1675" s="4">
        <v>0</v>
      </c>
      <c r="F1675" s="4">
        <v>0</v>
      </c>
      <c r="G1675" s="4">
        <v>62.6</v>
      </c>
      <c r="H1675" s="2" t="s">
        <v>2270</v>
      </c>
      <c r="I1675" s="4">
        <v>28.6</v>
      </c>
      <c r="J1675" s="2" t="b">
        <v>0</v>
      </c>
      <c r="K1675" s="2" t="s">
        <v>4709</v>
      </c>
      <c r="L1675" s="2" t="s">
        <v>10</v>
      </c>
      <c r="M1675" s="2" t="s">
        <v>4907</v>
      </c>
      <c r="N1675" s="2" t="s">
        <v>4762</v>
      </c>
      <c r="O1675" s="2" t="s">
        <v>4689</v>
      </c>
      <c r="P1675" s="2" t="s">
        <v>4688</v>
      </c>
      <c r="Q1675" s="2"/>
    </row>
    <row r="1676" spans="1:17" x14ac:dyDescent="0.25">
      <c r="A1676" s="2" t="s">
        <v>916</v>
      </c>
      <c r="B1676" s="2" t="s">
        <v>917</v>
      </c>
      <c r="C1676" s="3"/>
      <c r="D1676" s="4">
        <v>0</v>
      </c>
      <c r="E1676" s="4">
        <v>0</v>
      </c>
      <c r="F1676" s="4">
        <v>0</v>
      </c>
      <c r="G1676" s="4">
        <v>40.15</v>
      </c>
      <c r="H1676" s="2" t="s">
        <v>2270</v>
      </c>
      <c r="I1676" s="4">
        <v>18.2</v>
      </c>
      <c r="J1676" s="2" t="b">
        <v>1</v>
      </c>
      <c r="K1676" s="2" t="s">
        <v>4716</v>
      </c>
      <c r="L1676" s="2" t="s">
        <v>10</v>
      </c>
      <c r="M1676" s="2" t="s">
        <v>4906</v>
      </c>
      <c r="N1676" s="2" t="s">
        <v>4762</v>
      </c>
      <c r="O1676" s="2" t="s">
        <v>4719</v>
      </c>
      <c r="P1676" s="2" t="s">
        <v>4688</v>
      </c>
      <c r="Q1676" s="2"/>
    </row>
    <row r="1677" spans="1:17" x14ac:dyDescent="0.25">
      <c r="A1677" s="2" t="s">
        <v>1564</v>
      </c>
      <c r="B1677" s="2" t="s">
        <v>1565</v>
      </c>
      <c r="C1677" s="3"/>
      <c r="D1677" s="4">
        <v>6</v>
      </c>
      <c r="E1677" s="4">
        <v>6</v>
      </c>
      <c r="F1677" s="4">
        <v>0</v>
      </c>
      <c r="G1677" s="4">
        <v>55.9</v>
      </c>
      <c r="H1677" s="2" t="s">
        <v>2270</v>
      </c>
      <c r="I1677" s="4">
        <v>25.5</v>
      </c>
      <c r="J1677" s="2" t="b">
        <v>1</v>
      </c>
      <c r="K1677" s="2" t="s">
        <v>4716</v>
      </c>
      <c r="L1677" s="2" t="s">
        <v>10</v>
      </c>
      <c r="M1677" s="2" t="s">
        <v>5019</v>
      </c>
      <c r="N1677" s="2" t="s">
        <v>4762</v>
      </c>
      <c r="O1677" s="2" t="s">
        <v>4719</v>
      </c>
      <c r="P1677" s="2" t="s">
        <v>4688</v>
      </c>
      <c r="Q1677" s="2"/>
    </row>
    <row r="1678" spans="1:17" x14ac:dyDescent="0.25">
      <c r="A1678" s="2" t="s">
        <v>2067</v>
      </c>
      <c r="B1678" s="2" t="s">
        <v>2068</v>
      </c>
      <c r="C1678" s="3"/>
      <c r="D1678" s="4">
        <v>6</v>
      </c>
      <c r="E1678" s="4">
        <v>6</v>
      </c>
      <c r="F1678" s="4">
        <v>0</v>
      </c>
      <c r="G1678" s="4">
        <v>104.7</v>
      </c>
      <c r="H1678" s="2" t="s">
        <v>2270</v>
      </c>
      <c r="I1678" s="4">
        <v>48.1</v>
      </c>
      <c r="J1678" s="2" t="b">
        <v>1</v>
      </c>
      <c r="K1678" s="2" t="s">
        <v>4716</v>
      </c>
      <c r="L1678" s="2" t="s">
        <v>10</v>
      </c>
      <c r="M1678" s="2" t="s">
        <v>4802</v>
      </c>
      <c r="N1678" s="2" t="s">
        <v>4762</v>
      </c>
      <c r="O1678" s="2" t="s">
        <v>4719</v>
      </c>
      <c r="P1678" s="2" t="s">
        <v>4688</v>
      </c>
      <c r="Q1678" s="2"/>
    </row>
    <row r="1679" spans="1:17" x14ac:dyDescent="0.25">
      <c r="A1679" s="2" t="s">
        <v>4573</v>
      </c>
      <c r="B1679" s="2" t="s">
        <v>4574</v>
      </c>
      <c r="C1679" s="3"/>
      <c r="D1679" s="4">
        <v>0</v>
      </c>
      <c r="E1679" s="4">
        <v>0</v>
      </c>
      <c r="F1679" s="4">
        <v>0</v>
      </c>
      <c r="G1679" s="4">
        <v>49.25</v>
      </c>
      <c r="H1679" s="2" t="s">
        <v>2279</v>
      </c>
      <c r="I1679" s="4">
        <v>24.619</v>
      </c>
      <c r="J1679" s="2" t="b">
        <v>0</v>
      </c>
      <c r="K1679" s="2" t="s">
        <v>4693</v>
      </c>
      <c r="L1679" s="2" t="s">
        <v>10</v>
      </c>
      <c r="M1679" s="2"/>
      <c r="N1679" s="2" t="s">
        <v>4698</v>
      </c>
      <c r="O1679" s="2"/>
      <c r="P1679" s="2"/>
      <c r="Q1679" s="2"/>
    </row>
    <row r="1680" spans="1:17" x14ac:dyDescent="0.25">
      <c r="A1680" s="2" t="s">
        <v>4673</v>
      </c>
      <c r="B1680" s="2" t="s">
        <v>4674</v>
      </c>
      <c r="C1680" s="3"/>
      <c r="D1680" s="4">
        <v>0</v>
      </c>
      <c r="E1680" s="4">
        <v>0</v>
      </c>
      <c r="F1680" s="4">
        <v>0</v>
      </c>
      <c r="G1680" s="4">
        <v>49.25</v>
      </c>
      <c r="H1680" s="2" t="s">
        <v>2279</v>
      </c>
      <c r="I1680" s="4">
        <v>24.614000000000001</v>
      </c>
      <c r="J1680" s="2" t="b">
        <v>0</v>
      </c>
      <c r="K1680" s="2" t="s">
        <v>4693</v>
      </c>
      <c r="L1680" s="2" t="s">
        <v>10</v>
      </c>
      <c r="M1680" s="2"/>
      <c r="N1680" s="2" t="s">
        <v>4698</v>
      </c>
      <c r="O1680" s="2"/>
      <c r="P1680" s="2"/>
      <c r="Q1680" s="2"/>
    </row>
    <row r="1681" spans="1:17" x14ac:dyDescent="0.25">
      <c r="A1681" s="2" t="s">
        <v>4675</v>
      </c>
      <c r="B1681" s="2" t="s">
        <v>4676</v>
      </c>
      <c r="C1681" s="3"/>
      <c r="D1681" s="4">
        <v>0</v>
      </c>
      <c r="E1681" s="4">
        <v>0</v>
      </c>
      <c r="F1681" s="4">
        <v>0</v>
      </c>
      <c r="G1681" s="4">
        <v>61.25</v>
      </c>
      <c r="H1681" s="2" t="s">
        <v>2279</v>
      </c>
      <c r="I1681" s="4">
        <v>30.625399999999999</v>
      </c>
      <c r="J1681" s="2" t="b">
        <v>0</v>
      </c>
      <c r="K1681" s="2" t="s">
        <v>4693</v>
      </c>
      <c r="L1681" s="2" t="s">
        <v>10</v>
      </c>
      <c r="M1681" s="2"/>
      <c r="N1681" s="2" t="s">
        <v>4698</v>
      </c>
      <c r="O1681" s="2"/>
      <c r="P1681" s="2"/>
      <c r="Q1681" s="2"/>
    </row>
    <row r="1682" spans="1:17" x14ac:dyDescent="0.25">
      <c r="A1682" s="2" t="s">
        <v>2125</v>
      </c>
      <c r="B1682" s="2" t="s">
        <v>2126</v>
      </c>
      <c r="C1682" s="3"/>
      <c r="D1682" s="4">
        <v>0</v>
      </c>
      <c r="E1682" s="4">
        <v>0</v>
      </c>
      <c r="F1682" s="4">
        <v>0</v>
      </c>
      <c r="G1682" s="4">
        <v>87.25</v>
      </c>
      <c r="H1682" s="2" t="s">
        <v>2279</v>
      </c>
      <c r="I1682" s="4">
        <v>43.613799999999998</v>
      </c>
      <c r="J1682" s="2" t="b">
        <v>1</v>
      </c>
      <c r="K1682" s="2" t="s">
        <v>4693</v>
      </c>
      <c r="L1682" s="2" t="s">
        <v>10</v>
      </c>
      <c r="M1682" s="2"/>
      <c r="N1682" s="2" t="s">
        <v>4698</v>
      </c>
      <c r="O1682" s="2"/>
      <c r="P1682" s="2" t="s">
        <v>4696</v>
      </c>
      <c r="Q1682" s="2"/>
    </row>
    <row r="1683" spans="1:17" x14ac:dyDescent="0.25">
      <c r="A1683" s="2" t="s">
        <v>4667</v>
      </c>
      <c r="B1683" s="2" t="s">
        <v>4668</v>
      </c>
      <c r="C1683" s="3"/>
      <c r="D1683" s="4">
        <v>0</v>
      </c>
      <c r="E1683" s="4">
        <v>0</v>
      </c>
      <c r="F1683" s="4">
        <v>0</v>
      </c>
      <c r="G1683" s="4">
        <v>120.65</v>
      </c>
      <c r="H1683" s="2" t="s">
        <v>2279</v>
      </c>
      <c r="I1683" s="4">
        <v>60.304000000000002</v>
      </c>
      <c r="J1683" s="2" t="b">
        <v>0</v>
      </c>
      <c r="K1683" s="2" t="s">
        <v>4693</v>
      </c>
      <c r="L1683" s="2" t="s">
        <v>10</v>
      </c>
      <c r="M1683" s="2"/>
      <c r="N1683" s="2" t="s">
        <v>4698</v>
      </c>
      <c r="O1683" s="2"/>
      <c r="P1683" s="2"/>
      <c r="Q1683" s="2"/>
    </row>
    <row r="1684" spans="1:17" x14ac:dyDescent="0.25">
      <c r="A1684" s="2" t="s">
        <v>4663</v>
      </c>
      <c r="B1684" s="2" t="s">
        <v>4664</v>
      </c>
      <c r="C1684" s="3"/>
      <c r="D1684" s="4">
        <v>0</v>
      </c>
      <c r="E1684" s="4">
        <v>0</v>
      </c>
      <c r="F1684" s="4">
        <v>0</v>
      </c>
      <c r="G1684" s="4">
        <v>139.9</v>
      </c>
      <c r="H1684" s="2" t="s">
        <v>2279</v>
      </c>
      <c r="I1684" s="4">
        <v>69.953999999999994</v>
      </c>
      <c r="J1684" s="2" t="b">
        <v>0</v>
      </c>
      <c r="K1684" s="2" t="s">
        <v>4693</v>
      </c>
      <c r="L1684" s="2" t="s">
        <v>10</v>
      </c>
      <c r="M1684" s="2"/>
      <c r="N1684" s="2" t="s">
        <v>4698</v>
      </c>
      <c r="O1684" s="2"/>
      <c r="P1684" s="2"/>
      <c r="Q1684" s="2"/>
    </row>
    <row r="1685" spans="1:17" x14ac:dyDescent="0.25">
      <c r="A1685" s="2" t="s">
        <v>4665</v>
      </c>
      <c r="B1685" s="2" t="s">
        <v>4666</v>
      </c>
      <c r="C1685" s="3"/>
      <c r="D1685" s="4">
        <v>0</v>
      </c>
      <c r="E1685" s="4">
        <v>0</v>
      </c>
      <c r="F1685" s="4">
        <v>0</v>
      </c>
      <c r="G1685" s="4">
        <v>285.2</v>
      </c>
      <c r="H1685" s="2" t="s">
        <v>2279</v>
      </c>
      <c r="I1685" s="4">
        <v>142.601</v>
      </c>
      <c r="J1685" s="2" t="b">
        <v>0</v>
      </c>
      <c r="K1685" s="2" t="s">
        <v>4693</v>
      </c>
      <c r="L1685" s="2" t="s">
        <v>10</v>
      </c>
      <c r="M1685" s="2"/>
      <c r="N1685" s="2" t="s">
        <v>4698</v>
      </c>
      <c r="O1685" s="2"/>
      <c r="P1685" s="2"/>
      <c r="Q1685" s="2"/>
    </row>
    <row r="1686" spans="1:17" x14ac:dyDescent="0.25">
      <c r="A1686" s="2" t="s">
        <v>3893</v>
      </c>
      <c r="B1686" s="2" t="s">
        <v>3894</v>
      </c>
      <c r="C1686" s="3"/>
      <c r="D1686" s="4">
        <v>0</v>
      </c>
      <c r="E1686" s="4">
        <v>0</v>
      </c>
      <c r="F1686" s="4">
        <v>0</v>
      </c>
      <c r="G1686" s="4">
        <v>14.05</v>
      </c>
      <c r="H1686" s="2" t="s">
        <v>2273</v>
      </c>
      <c r="I1686" s="4">
        <v>6.5</v>
      </c>
      <c r="J1686" s="2" t="b">
        <v>0</v>
      </c>
      <c r="K1686" s="2" t="s">
        <v>4687</v>
      </c>
      <c r="L1686" s="2" t="s">
        <v>10</v>
      </c>
      <c r="M1686" s="2"/>
      <c r="N1686" s="2" t="s">
        <v>4745</v>
      </c>
      <c r="O1686" s="2"/>
      <c r="P1686" s="2" t="s">
        <v>4688</v>
      </c>
      <c r="Q1686" s="2"/>
    </row>
    <row r="1687" spans="1:17" ht="270.75" x14ac:dyDescent="0.25">
      <c r="A1687" s="2" t="s">
        <v>650</v>
      </c>
      <c r="B1687" s="2" t="s">
        <v>651</v>
      </c>
      <c r="C1687" s="3" t="s">
        <v>5020</v>
      </c>
      <c r="D1687" s="4">
        <v>0</v>
      </c>
      <c r="E1687" s="4">
        <v>0</v>
      </c>
      <c r="F1687" s="4">
        <v>0</v>
      </c>
      <c r="G1687" s="4">
        <v>26.25</v>
      </c>
      <c r="H1687" s="2" t="s">
        <v>2263</v>
      </c>
      <c r="I1687" s="4">
        <v>12.15</v>
      </c>
      <c r="J1687" s="2" t="b">
        <v>1</v>
      </c>
      <c r="K1687" s="2" t="s">
        <v>4709</v>
      </c>
      <c r="L1687" s="2" t="s">
        <v>10</v>
      </c>
      <c r="M1687" s="2" t="s">
        <v>4740</v>
      </c>
      <c r="N1687" s="2" t="s">
        <v>4741</v>
      </c>
      <c r="O1687" s="2" t="s">
        <v>4689</v>
      </c>
      <c r="P1687" s="2" t="s">
        <v>2303</v>
      </c>
      <c r="Q1687" s="2" t="s">
        <v>5698</v>
      </c>
    </row>
    <row r="1688" spans="1:17" x14ac:dyDescent="0.25">
      <c r="A1688" s="2" t="s">
        <v>3536</v>
      </c>
      <c r="B1688" s="2" t="s">
        <v>3537</v>
      </c>
      <c r="C1688" s="3"/>
      <c r="D1688" s="4">
        <v>0</v>
      </c>
      <c r="E1688" s="4">
        <v>0</v>
      </c>
      <c r="F1688" s="4">
        <v>0</v>
      </c>
      <c r="G1688" s="4">
        <v>18.149999999999999</v>
      </c>
      <c r="H1688" s="2" t="s">
        <v>2247</v>
      </c>
      <c r="I1688" s="4">
        <v>8.4</v>
      </c>
      <c r="J1688" s="2" t="b">
        <v>0</v>
      </c>
      <c r="K1688" s="2" t="s">
        <v>4709</v>
      </c>
      <c r="L1688" s="2" t="s">
        <v>10</v>
      </c>
      <c r="M1688" s="2" t="s">
        <v>4898</v>
      </c>
      <c r="N1688" s="2" t="s">
        <v>4741</v>
      </c>
      <c r="O1688" s="2" t="s">
        <v>4689</v>
      </c>
      <c r="P1688" s="2" t="s">
        <v>4688</v>
      </c>
      <c r="Q1688" s="2"/>
    </row>
    <row r="1689" spans="1:17" ht="242.25" x14ac:dyDescent="0.25">
      <c r="A1689" s="2" t="s">
        <v>1527</v>
      </c>
      <c r="B1689" s="2" t="s">
        <v>1528</v>
      </c>
      <c r="C1689" s="3" t="s">
        <v>5379</v>
      </c>
      <c r="D1689" s="4">
        <v>0</v>
      </c>
      <c r="E1689" s="4">
        <v>8</v>
      </c>
      <c r="F1689" s="4">
        <v>8</v>
      </c>
      <c r="G1689" s="4">
        <v>40.799999999999997</v>
      </c>
      <c r="H1689" s="2" t="s">
        <v>469</v>
      </c>
      <c r="I1689" s="4">
        <v>20.381599999999999</v>
      </c>
      <c r="J1689" s="2" t="b">
        <v>1</v>
      </c>
      <c r="K1689" s="2" t="s">
        <v>4693</v>
      </c>
      <c r="L1689" s="2" t="s">
        <v>10</v>
      </c>
      <c r="M1689" s="2"/>
      <c r="N1689" s="2" t="s">
        <v>4694</v>
      </c>
      <c r="O1689" s="2"/>
      <c r="P1689" s="2" t="s">
        <v>4696</v>
      </c>
      <c r="Q1689" s="2" t="s">
        <v>5917</v>
      </c>
    </row>
    <row r="1690" spans="1:17" ht="256.5" x14ac:dyDescent="0.25">
      <c r="A1690" s="2" t="s">
        <v>1771</v>
      </c>
      <c r="B1690" s="2" t="s">
        <v>1772</v>
      </c>
      <c r="C1690" s="3" t="s">
        <v>5433</v>
      </c>
      <c r="D1690" s="4">
        <v>0</v>
      </c>
      <c r="E1690" s="4">
        <v>8</v>
      </c>
      <c r="F1690" s="4">
        <v>8</v>
      </c>
      <c r="G1690" s="4">
        <v>48.1</v>
      </c>
      <c r="H1690" s="2" t="s">
        <v>469</v>
      </c>
      <c r="I1690" s="4">
        <v>24.05</v>
      </c>
      <c r="J1690" s="2" t="b">
        <v>1</v>
      </c>
      <c r="K1690" s="2" t="s">
        <v>4693</v>
      </c>
      <c r="L1690" s="2" t="s">
        <v>10</v>
      </c>
      <c r="M1690" s="2"/>
      <c r="N1690" s="2" t="s">
        <v>4703</v>
      </c>
      <c r="O1690" s="2"/>
      <c r="P1690" s="2" t="s">
        <v>4696</v>
      </c>
      <c r="Q1690" s="2" t="s">
        <v>5883</v>
      </c>
    </row>
    <row r="1691" spans="1:17" ht="256.5" x14ac:dyDescent="0.25">
      <c r="A1691" s="2" t="s">
        <v>1769</v>
      </c>
      <c r="B1691" s="2" t="s">
        <v>1770</v>
      </c>
      <c r="C1691" s="3" t="s">
        <v>5432</v>
      </c>
      <c r="D1691" s="4">
        <v>0</v>
      </c>
      <c r="E1691" s="4">
        <v>8</v>
      </c>
      <c r="F1691" s="4">
        <v>8</v>
      </c>
      <c r="G1691" s="4">
        <v>48.9</v>
      </c>
      <c r="H1691" s="2" t="s">
        <v>469</v>
      </c>
      <c r="I1691" s="4">
        <v>24.41</v>
      </c>
      <c r="J1691" s="2" t="b">
        <v>1</v>
      </c>
      <c r="K1691" s="2" t="s">
        <v>4693</v>
      </c>
      <c r="L1691" s="2" t="s">
        <v>10</v>
      </c>
      <c r="M1691" s="2"/>
      <c r="N1691" s="2" t="s">
        <v>4703</v>
      </c>
      <c r="O1691" s="2"/>
      <c r="P1691" s="2" t="s">
        <v>4696</v>
      </c>
      <c r="Q1691" s="2" t="s">
        <v>5884</v>
      </c>
    </row>
    <row r="1692" spans="1:17" ht="285" x14ac:dyDescent="0.25">
      <c r="A1692" s="2" t="s">
        <v>1767</v>
      </c>
      <c r="B1692" s="2" t="s">
        <v>1768</v>
      </c>
      <c r="C1692" s="3" t="s">
        <v>5431</v>
      </c>
      <c r="D1692" s="4">
        <v>0</v>
      </c>
      <c r="E1692" s="4">
        <v>8</v>
      </c>
      <c r="F1692" s="4">
        <v>8</v>
      </c>
      <c r="G1692" s="4">
        <v>54.8</v>
      </c>
      <c r="H1692" s="2" t="s">
        <v>469</v>
      </c>
      <c r="I1692" s="4">
        <v>27.39</v>
      </c>
      <c r="J1692" s="2" t="b">
        <v>1</v>
      </c>
      <c r="K1692" s="2" t="s">
        <v>4693</v>
      </c>
      <c r="L1692" s="2" t="s">
        <v>10</v>
      </c>
      <c r="M1692" s="2"/>
      <c r="N1692" s="2" t="s">
        <v>4703</v>
      </c>
      <c r="O1692" s="2"/>
      <c r="P1692" s="2" t="s">
        <v>4696</v>
      </c>
      <c r="Q1692" s="2" t="s">
        <v>5885</v>
      </c>
    </row>
    <row r="1693" spans="1:17" ht="256.5" x14ac:dyDescent="0.25">
      <c r="A1693" s="2" t="s">
        <v>1697</v>
      </c>
      <c r="B1693" s="2" t="s">
        <v>1698</v>
      </c>
      <c r="C1693" s="3" t="s">
        <v>5408</v>
      </c>
      <c r="D1693" s="4">
        <v>0</v>
      </c>
      <c r="E1693" s="4">
        <v>5</v>
      </c>
      <c r="F1693" s="4">
        <v>5</v>
      </c>
      <c r="G1693" s="4">
        <v>60</v>
      </c>
      <c r="H1693" s="2" t="s">
        <v>469</v>
      </c>
      <c r="I1693" s="4">
        <v>30</v>
      </c>
      <c r="J1693" s="2" t="b">
        <v>1</v>
      </c>
      <c r="K1693" s="2" t="s">
        <v>4693</v>
      </c>
      <c r="L1693" s="2" t="s">
        <v>10</v>
      </c>
      <c r="M1693" s="2"/>
      <c r="N1693" s="2" t="s">
        <v>4703</v>
      </c>
      <c r="O1693" s="2"/>
      <c r="P1693" s="2" t="s">
        <v>4696</v>
      </c>
      <c r="Q1693" s="2" t="s">
        <v>5900</v>
      </c>
    </row>
    <row r="1694" spans="1:17" ht="270.75" x14ac:dyDescent="0.25">
      <c r="A1694" s="2" t="s">
        <v>1699</v>
      </c>
      <c r="B1694" s="2" t="s">
        <v>1700</v>
      </c>
      <c r="C1694" s="3" t="s">
        <v>5409</v>
      </c>
      <c r="D1694" s="4">
        <v>0</v>
      </c>
      <c r="E1694" s="4">
        <v>2</v>
      </c>
      <c r="F1694" s="4">
        <v>2</v>
      </c>
      <c r="G1694" s="4">
        <v>80.349999999999994</v>
      </c>
      <c r="H1694" s="2" t="s">
        <v>469</v>
      </c>
      <c r="I1694" s="4">
        <v>40.17</v>
      </c>
      <c r="J1694" s="2" t="b">
        <v>1</v>
      </c>
      <c r="K1694" s="2" t="s">
        <v>4693</v>
      </c>
      <c r="L1694" s="2" t="s">
        <v>10</v>
      </c>
      <c r="M1694" s="2"/>
      <c r="N1694" s="2" t="s">
        <v>4703</v>
      </c>
      <c r="O1694" s="2"/>
      <c r="P1694" s="2" t="s">
        <v>4696</v>
      </c>
      <c r="Q1694" s="2" t="s">
        <v>6522</v>
      </c>
    </row>
    <row r="1695" spans="1:17" ht="270.75" x14ac:dyDescent="0.25">
      <c r="A1695" s="2" t="s">
        <v>1695</v>
      </c>
      <c r="B1695" s="2" t="s">
        <v>1696</v>
      </c>
      <c r="C1695" s="3" t="s">
        <v>5407</v>
      </c>
      <c r="D1695" s="4">
        <v>0</v>
      </c>
      <c r="E1695" s="4">
        <v>1</v>
      </c>
      <c r="F1695" s="4">
        <v>1</v>
      </c>
      <c r="G1695" s="4">
        <v>113.25</v>
      </c>
      <c r="H1695" s="2" t="s">
        <v>469</v>
      </c>
      <c r="I1695" s="4">
        <v>56.61</v>
      </c>
      <c r="J1695" s="2" t="b">
        <v>1</v>
      </c>
      <c r="K1695" s="2" t="s">
        <v>4693</v>
      </c>
      <c r="L1695" s="2" t="s">
        <v>10</v>
      </c>
      <c r="M1695" s="2"/>
      <c r="N1695" s="2" t="s">
        <v>4703</v>
      </c>
      <c r="O1695" s="2"/>
      <c r="P1695" s="2" t="s">
        <v>4696</v>
      </c>
      <c r="Q1695" s="2" t="s">
        <v>6523</v>
      </c>
    </row>
    <row r="1696" spans="1:17" ht="114" x14ac:dyDescent="0.25">
      <c r="A1696" s="2" t="s">
        <v>467</v>
      </c>
      <c r="B1696" s="2" t="s">
        <v>468</v>
      </c>
      <c r="C1696" s="3" t="s">
        <v>5226</v>
      </c>
      <c r="D1696" s="4">
        <v>0</v>
      </c>
      <c r="E1696" s="4">
        <v>5</v>
      </c>
      <c r="F1696" s="4">
        <v>5</v>
      </c>
      <c r="G1696" s="4">
        <v>21.7</v>
      </c>
      <c r="H1696" s="2" t="s">
        <v>469</v>
      </c>
      <c r="I1696" s="4">
        <v>10.842000000000001</v>
      </c>
      <c r="J1696" s="2" t="b">
        <v>1</v>
      </c>
      <c r="K1696" s="2" t="s">
        <v>4693</v>
      </c>
      <c r="L1696" s="2" t="s">
        <v>10</v>
      </c>
      <c r="M1696" s="2"/>
      <c r="N1696" s="2" t="s">
        <v>4702</v>
      </c>
      <c r="O1696" s="2"/>
      <c r="P1696" s="2" t="s">
        <v>4700</v>
      </c>
      <c r="Q1696" s="2" t="s">
        <v>6524</v>
      </c>
    </row>
    <row r="1697" spans="1:17" ht="256.5" x14ac:dyDescent="0.25">
      <c r="A1697" s="2" t="s">
        <v>1226</v>
      </c>
      <c r="B1697" s="2" t="s">
        <v>1227</v>
      </c>
      <c r="C1697" s="3" t="s">
        <v>5327</v>
      </c>
      <c r="D1697" s="4">
        <v>0</v>
      </c>
      <c r="E1697" s="4">
        <v>5</v>
      </c>
      <c r="F1697" s="4">
        <v>5</v>
      </c>
      <c r="G1697" s="4">
        <v>23.1</v>
      </c>
      <c r="H1697" s="2" t="s">
        <v>23</v>
      </c>
      <c r="I1697" s="4">
        <v>9</v>
      </c>
      <c r="J1697" s="2" t="b">
        <v>1</v>
      </c>
      <c r="K1697" s="2" t="s">
        <v>4709</v>
      </c>
      <c r="L1697" s="2" t="s">
        <v>10</v>
      </c>
      <c r="M1697" s="2"/>
      <c r="N1697" s="2" t="s">
        <v>4987</v>
      </c>
      <c r="O1697" s="2" t="s">
        <v>4689</v>
      </c>
      <c r="P1697" s="2" t="s">
        <v>4688</v>
      </c>
      <c r="Q1697" s="2" t="s">
        <v>6525</v>
      </c>
    </row>
    <row r="1698" spans="1:17" ht="199.5" x14ac:dyDescent="0.25">
      <c r="A1698" s="2" t="s">
        <v>2679</v>
      </c>
      <c r="B1698" s="2" t="s">
        <v>2680</v>
      </c>
      <c r="C1698" s="3" t="s">
        <v>5206</v>
      </c>
      <c r="D1698" s="4">
        <v>0</v>
      </c>
      <c r="E1698" s="4">
        <v>0</v>
      </c>
      <c r="F1698" s="4">
        <v>0</v>
      </c>
      <c r="G1698" s="4">
        <v>7.2</v>
      </c>
      <c r="H1698" s="2" t="s">
        <v>2246</v>
      </c>
      <c r="I1698" s="4">
        <v>3.4470000000000001</v>
      </c>
      <c r="J1698" s="2" t="b">
        <v>0</v>
      </c>
      <c r="K1698" s="2" t="s">
        <v>2307</v>
      </c>
      <c r="L1698" s="2" t="s">
        <v>10</v>
      </c>
      <c r="M1698" s="2"/>
      <c r="N1698" s="2" t="s">
        <v>2307</v>
      </c>
      <c r="O1698" s="2" t="s">
        <v>2305</v>
      </c>
      <c r="P1698" s="2" t="s">
        <v>4688</v>
      </c>
      <c r="Q1698" s="2" t="s">
        <v>5665</v>
      </c>
    </row>
    <row r="1699" spans="1:17" ht="199.5" x14ac:dyDescent="0.25">
      <c r="A1699" s="2" t="s">
        <v>2683</v>
      </c>
      <c r="B1699" s="2" t="s">
        <v>2684</v>
      </c>
      <c r="C1699" s="3" t="s">
        <v>5210</v>
      </c>
      <c r="D1699" s="4">
        <v>0</v>
      </c>
      <c r="E1699" s="4">
        <v>0</v>
      </c>
      <c r="F1699" s="4">
        <v>0</v>
      </c>
      <c r="G1699" s="4">
        <v>7.2</v>
      </c>
      <c r="H1699" s="2" t="s">
        <v>2246</v>
      </c>
      <c r="I1699" s="4">
        <v>3.4460000000000002</v>
      </c>
      <c r="J1699" s="2" t="b">
        <v>0</v>
      </c>
      <c r="K1699" s="2" t="s">
        <v>2307</v>
      </c>
      <c r="L1699" s="2" t="s">
        <v>10</v>
      </c>
      <c r="M1699" s="2"/>
      <c r="N1699" s="2" t="s">
        <v>2307</v>
      </c>
      <c r="O1699" s="2" t="s">
        <v>4803</v>
      </c>
      <c r="P1699" s="2" t="s">
        <v>4688</v>
      </c>
      <c r="Q1699" s="2" t="s">
        <v>5665</v>
      </c>
    </row>
    <row r="1700" spans="1:17" ht="199.5" x14ac:dyDescent="0.25">
      <c r="A1700" s="2" t="s">
        <v>2681</v>
      </c>
      <c r="B1700" s="2" t="s">
        <v>2682</v>
      </c>
      <c r="C1700" s="3" t="s">
        <v>5208</v>
      </c>
      <c r="D1700" s="4">
        <v>0</v>
      </c>
      <c r="E1700" s="4">
        <v>0</v>
      </c>
      <c r="F1700" s="4">
        <v>0</v>
      </c>
      <c r="G1700" s="4">
        <v>7.2</v>
      </c>
      <c r="H1700" s="2" t="s">
        <v>2246</v>
      </c>
      <c r="I1700" s="4">
        <v>3.4460000000000002</v>
      </c>
      <c r="J1700" s="2" t="b">
        <v>0</v>
      </c>
      <c r="K1700" s="2" t="s">
        <v>2307</v>
      </c>
      <c r="L1700" s="2" t="s">
        <v>10</v>
      </c>
      <c r="M1700" s="2"/>
      <c r="N1700" s="2" t="s">
        <v>2307</v>
      </c>
      <c r="O1700" s="2" t="s">
        <v>4877</v>
      </c>
      <c r="P1700" s="2" t="s">
        <v>4688</v>
      </c>
      <c r="Q1700" s="2" t="s">
        <v>5665</v>
      </c>
    </row>
    <row r="1701" spans="1:17" x14ac:dyDescent="0.25">
      <c r="A1701" s="2" t="s">
        <v>2721</v>
      </c>
      <c r="B1701" s="2" t="s">
        <v>2722</v>
      </c>
      <c r="C1701" s="3"/>
      <c r="D1701" s="4">
        <v>0</v>
      </c>
      <c r="E1701" s="4">
        <v>0</v>
      </c>
      <c r="F1701" s="4">
        <v>0</v>
      </c>
      <c r="G1701" s="4">
        <v>3.6</v>
      </c>
      <c r="H1701" s="2" t="s">
        <v>2246</v>
      </c>
      <c r="I1701" s="4">
        <v>1.51</v>
      </c>
      <c r="J1701" s="2" t="b">
        <v>0</v>
      </c>
      <c r="K1701" s="2" t="s">
        <v>2307</v>
      </c>
      <c r="L1701" s="2" t="s">
        <v>10</v>
      </c>
      <c r="M1701" s="2"/>
      <c r="N1701" s="2" t="s">
        <v>2307</v>
      </c>
      <c r="O1701" s="2"/>
      <c r="P1701" s="2" t="s">
        <v>4804</v>
      </c>
      <c r="Q1701" s="2"/>
    </row>
    <row r="1702" spans="1:17" x14ac:dyDescent="0.25">
      <c r="A1702" s="2" t="s">
        <v>2719</v>
      </c>
      <c r="B1702" s="2" t="s">
        <v>2720</v>
      </c>
      <c r="C1702" s="3"/>
      <c r="D1702" s="4">
        <v>0</v>
      </c>
      <c r="E1702" s="4">
        <v>0</v>
      </c>
      <c r="F1702" s="4">
        <v>0</v>
      </c>
      <c r="G1702" s="4">
        <v>3.6</v>
      </c>
      <c r="H1702" s="2" t="s">
        <v>2246</v>
      </c>
      <c r="I1702" s="4">
        <v>1.6</v>
      </c>
      <c r="J1702" s="2" t="b">
        <v>0</v>
      </c>
      <c r="K1702" s="2" t="s">
        <v>2307</v>
      </c>
      <c r="L1702" s="2" t="s">
        <v>10</v>
      </c>
      <c r="M1702" s="2"/>
      <c r="N1702" s="2" t="s">
        <v>2307</v>
      </c>
      <c r="O1702" s="2"/>
      <c r="P1702" s="2" t="s">
        <v>4804</v>
      </c>
      <c r="Q1702" s="2"/>
    </row>
    <row r="1703" spans="1:17" ht="99.75" x14ac:dyDescent="0.25">
      <c r="A1703" s="2" t="s">
        <v>465</v>
      </c>
      <c r="B1703" s="2" t="s">
        <v>466</v>
      </c>
      <c r="C1703" s="3" t="s">
        <v>5225</v>
      </c>
      <c r="D1703" s="4">
        <v>0</v>
      </c>
      <c r="E1703" s="4">
        <v>43</v>
      </c>
      <c r="F1703" s="4">
        <v>43</v>
      </c>
      <c r="G1703" s="4">
        <v>12.2</v>
      </c>
      <c r="H1703" s="2" t="s">
        <v>2269</v>
      </c>
      <c r="I1703" s="4">
        <v>6.7695999999999996</v>
      </c>
      <c r="J1703" s="2" t="b">
        <v>1</v>
      </c>
      <c r="K1703" s="2" t="s">
        <v>4686</v>
      </c>
      <c r="L1703" s="2" t="s">
        <v>27</v>
      </c>
      <c r="M1703" s="2"/>
      <c r="N1703" s="2" t="s">
        <v>4944</v>
      </c>
      <c r="O1703" s="2"/>
      <c r="P1703" s="2" t="s">
        <v>5021</v>
      </c>
      <c r="Q1703" s="2" t="s">
        <v>5673</v>
      </c>
    </row>
    <row r="1704" spans="1:17" x14ac:dyDescent="0.25">
      <c r="A1704" s="2" t="s">
        <v>3551</v>
      </c>
      <c r="B1704" s="2" t="s">
        <v>3552</v>
      </c>
      <c r="C1704" s="3"/>
      <c r="D1704" s="4">
        <v>0</v>
      </c>
      <c r="E1704" s="4">
        <v>0</v>
      </c>
      <c r="F1704" s="4">
        <v>0</v>
      </c>
      <c r="G1704" s="4">
        <v>19.899999999999999</v>
      </c>
      <c r="H1704" s="2" t="s">
        <v>3553</v>
      </c>
      <c r="I1704" s="4">
        <v>10.6</v>
      </c>
      <c r="J1704" s="2" t="b">
        <v>0</v>
      </c>
      <c r="K1704" s="2" t="s">
        <v>4686</v>
      </c>
      <c r="L1704" s="2" t="s">
        <v>27</v>
      </c>
      <c r="M1704" s="2"/>
      <c r="N1704" s="2"/>
      <c r="O1704" s="2"/>
      <c r="P1704" s="2" t="s">
        <v>4951</v>
      </c>
      <c r="Q1704" s="2"/>
    </row>
    <row r="1705" spans="1:17" x14ac:dyDescent="0.25">
      <c r="A1705" s="2" t="s">
        <v>4314</v>
      </c>
      <c r="B1705" s="2" t="s">
        <v>4315</v>
      </c>
      <c r="C1705" s="3"/>
      <c r="D1705" s="4">
        <v>0</v>
      </c>
      <c r="E1705" s="4">
        <v>0</v>
      </c>
      <c r="F1705" s="4">
        <v>0</v>
      </c>
      <c r="G1705" s="4">
        <v>4.5999999999999996</v>
      </c>
      <c r="H1705" s="2" t="s">
        <v>3553</v>
      </c>
      <c r="I1705" s="4">
        <v>2.14</v>
      </c>
      <c r="J1705" s="2" t="b">
        <v>0</v>
      </c>
      <c r="K1705" s="2" t="s">
        <v>4686</v>
      </c>
      <c r="L1705" s="2" t="s">
        <v>27</v>
      </c>
      <c r="M1705" s="2"/>
      <c r="N1705" s="2"/>
      <c r="O1705" s="2"/>
      <c r="P1705" s="2" t="s">
        <v>5021</v>
      </c>
      <c r="Q1705" s="2"/>
    </row>
    <row r="1706" spans="1:17" x14ac:dyDescent="0.25">
      <c r="A1706" s="2" t="s">
        <v>3737</v>
      </c>
      <c r="B1706" s="2" t="s">
        <v>3738</v>
      </c>
      <c r="C1706" s="3"/>
      <c r="D1706" s="4">
        <v>0</v>
      </c>
      <c r="E1706" s="4">
        <v>0</v>
      </c>
      <c r="F1706" s="4">
        <v>0</v>
      </c>
      <c r="G1706" s="4">
        <v>4.95</v>
      </c>
      <c r="H1706" s="2" t="s">
        <v>3553</v>
      </c>
      <c r="I1706" s="4">
        <v>2.2200000000000002</v>
      </c>
      <c r="J1706" s="2" t="b">
        <v>0</v>
      </c>
      <c r="K1706" s="2" t="s">
        <v>4686</v>
      </c>
      <c r="L1706" s="2" t="s">
        <v>27</v>
      </c>
      <c r="M1706" s="2"/>
      <c r="N1706" s="2"/>
      <c r="O1706" s="2"/>
      <c r="P1706" s="2" t="s">
        <v>5021</v>
      </c>
      <c r="Q1706" s="2"/>
    </row>
    <row r="1707" spans="1:17" x14ac:dyDescent="0.25">
      <c r="A1707" s="2" t="s">
        <v>4288</v>
      </c>
      <c r="B1707" s="2" t="s">
        <v>4289</v>
      </c>
      <c r="C1707" s="3"/>
      <c r="D1707" s="4">
        <v>0</v>
      </c>
      <c r="E1707" s="4">
        <v>0</v>
      </c>
      <c r="F1707" s="4">
        <v>0</v>
      </c>
      <c r="G1707" s="4">
        <v>3.8</v>
      </c>
      <c r="H1707" s="2" t="s">
        <v>3553</v>
      </c>
      <c r="I1707" s="4">
        <v>1.39</v>
      </c>
      <c r="J1707" s="2" t="b">
        <v>0</v>
      </c>
      <c r="K1707" s="2" t="s">
        <v>4686</v>
      </c>
      <c r="L1707" s="2" t="s">
        <v>27</v>
      </c>
      <c r="M1707" s="2"/>
      <c r="N1707" s="2"/>
      <c r="O1707" s="2"/>
      <c r="P1707" s="2" t="s">
        <v>5021</v>
      </c>
      <c r="Q1707" s="2"/>
    </row>
    <row r="1708" spans="1:17" x14ac:dyDescent="0.25">
      <c r="A1708" s="2" t="s">
        <v>4133</v>
      </c>
      <c r="B1708" s="2" t="s">
        <v>4134</v>
      </c>
      <c r="C1708" s="3"/>
      <c r="D1708" s="4">
        <v>0</v>
      </c>
      <c r="E1708" s="4">
        <v>0</v>
      </c>
      <c r="F1708" s="4">
        <v>0</v>
      </c>
      <c r="G1708" s="4">
        <v>2.95</v>
      </c>
      <c r="H1708" s="2" t="s">
        <v>3553</v>
      </c>
      <c r="I1708" s="4">
        <v>1.25</v>
      </c>
      <c r="J1708" s="2" t="b">
        <v>0</v>
      </c>
      <c r="K1708" s="2" t="s">
        <v>4686</v>
      </c>
      <c r="L1708" s="2" t="s">
        <v>27</v>
      </c>
      <c r="M1708" s="2"/>
      <c r="N1708" s="2"/>
      <c r="O1708" s="2"/>
      <c r="P1708" s="2" t="s">
        <v>5021</v>
      </c>
      <c r="Q1708" s="2"/>
    </row>
    <row r="1709" spans="1:17" x14ac:dyDescent="0.25">
      <c r="A1709" s="2" t="s">
        <v>3885</v>
      </c>
      <c r="B1709" s="2" t="s">
        <v>3886</v>
      </c>
      <c r="C1709" s="3"/>
      <c r="D1709" s="4">
        <v>0</v>
      </c>
      <c r="E1709" s="4">
        <v>0</v>
      </c>
      <c r="F1709" s="4">
        <v>0</v>
      </c>
      <c r="G1709" s="4">
        <v>3.95</v>
      </c>
      <c r="H1709" s="2" t="s">
        <v>3553</v>
      </c>
      <c r="I1709" s="4">
        <v>1.56</v>
      </c>
      <c r="J1709" s="2" t="b">
        <v>0</v>
      </c>
      <c r="K1709" s="2" t="s">
        <v>4686</v>
      </c>
      <c r="L1709" s="2" t="s">
        <v>27</v>
      </c>
      <c r="M1709" s="2"/>
      <c r="N1709" s="2"/>
      <c r="O1709" s="2"/>
      <c r="P1709" s="2" t="s">
        <v>5021</v>
      </c>
      <c r="Q1709" s="2"/>
    </row>
    <row r="1710" spans="1:17" x14ac:dyDescent="0.25">
      <c r="A1710" s="2" t="s">
        <v>4274</v>
      </c>
      <c r="B1710" s="2" t="s">
        <v>4275</v>
      </c>
      <c r="C1710" s="3"/>
      <c r="D1710" s="4">
        <v>0</v>
      </c>
      <c r="E1710" s="4">
        <v>0</v>
      </c>
      <c r="F1710" s="4">
        <v>0</v>
      </c>
      <c r="G1710" s="4">
        <v>9.9499999999999993</v>
      </c>
      <c r="H1710" s="2" t="s">
        <v>3553</v>
      </c>
      <c r="I1710" s="4">
        <v>3.92</v>
      </c>
      <c r="J1710" s="2" t="b">
        <v>0</v>
      </c>
      <c r="K1710" s="2" t="s">
        <v>4686</v>
      </c>
      <c r="L1710" s="2" t="s">
        <v>27</v>
      </c>
      <c r="M1710" s="2"/>
      <c r="N1710" s="2"/>
      <c r="O1710" s="2"/>
      <c r="P1710" s="2"/>
      <c r="Q1710" s="2"/>
    </row>
    <row r="1711" spans="1:17" x14ac:dyDescent="0.25">
      <c r="A1711" s="2" t="s">
        <v>4312</v>
      </c>
      <c r="B1711" s="2" t="s">
        <v>4313</v>
      </c>
      <c r="C1711" s="3"/>
      <c r="D1711" s="4">
        <v>0</v>
      </c>
      <c r="E1711" s="4">
        <v>0</v>
      </c>
      <c r="F1711" s="4">
        <v>0</v>
      </c>
      <c r="G1711" s="4">
        <v>4.95</v>
      </c>
      <c r="H1711" s="2" t="s">
        <v>3553</v>
      </c>
      <c r="I1711" s="4">
        <v>2.21</v>
      </c>
      <c r="J1711" s="2" t="b">
        <v>0</v>
      </c>
      <c r="K1711" s="2" t="s">
        <v>4686</v>
      </c>
      <c r="L1711" s="2" t="s">
        <v>27</v>
      </c>
      <c r="M1711" s="2"/>
      <c r="N1711" s="2"/>
      <c r="O1711" s="2"/>
      <c r="P1711" s="2" t="s">
        <v>5022</v>
      </c>
      <c r="Q1711" s="2"/>
    </row>
    <row r="1712" spans="1:17" x14ac:dyDescent="0.25">
      <c r="A1712" s="2" t="s">
        <v>3630</v>
      </c>
      <c r="B1712" s="2" t="s">
        <v>3631</v>
      </c>
      <c r="C1712" s="3"/>
      <c r="D1712" s="4">
        <v>0</v>
      </c>
      <c r="E1712" s="4">
        <v>0</v>
      </c>
      <c r="F1712" s="4">
        <v>0</v>
      </c>
      <c r="G1712" s="4">
        <v>5.2</v>
      </c>
      <c r="H1712" s="2" t="s">
        <v>2281</v>
      </c>
      <c r="I1712" s="4">
        <v>2.71</v>
      </c>
      <c r="J1712" s="2" t="b">
        <v>0</v>
      </c>
      <c r="K1712" s="2" t="s">
        <v>4686</v>
      </c>
      <c r="L1712" s="2" t="s">
        <v>27</v>
      </c>
      <c r="M1712" s="2"/>
      <c r="N1712" s="2"/>
      <c r="O1712" s="2"/>
      <c r="P1712" s="2"/>
      <c r="Q1712" s="2"/>
    </row>
    <row r="1713" spans="1:17" x14ac:dyDescent="0.25">
      <c r="A1713" s="2" t="s">
        <v>3628</v>
      </c>
      <c r="B1713" s="2" t="s">
        <v>3629</v>
      </c>
      <c r="C1713" s="3"/>
      <c r="D1713" s="4">
        <v>0</v>
      </c>
      <c r="E1713" s="4">
        <v>0</v>
      </c>
      <c r="F1713" s="4">
        <v>0</v>
      </c>
      <c r="G1713" s="4">
        <v>5.4</v>
      </c>
      <c r="H1713" s="2" t="s">
        <v>2281</v>
      </c>
      <c r="I1713" s="4">
        <v>2.83</v>
      </c>
      <c r="J1713" s="2" t="b">
        <v>0</v>
      </c>
      <c r="K1713" s="2" t="s">
        <v>4686</v>
      </c>
      <c r="L1713" s="2" t="s">
        <v>27</v>
      </c>
      <c r="M1713" s="2"/>
      <c r="N1713" s="2"/>
      <c r="O1713" s="2"/>
      <c r="P1713" s="2"/>
      <c r="Q1713" s="2"/>
    </row>
    <row r="1714" spans="1:17" x14ac:dyDescent="0.25">
      <c r="A1714" s="2" t="s">
        <v>3626</v>
      </c>
      <c r="B1714" s="2" t="s">
        <v>3627</v>
      </c>
      <c r="C1714" s="3"/>
      <c r="D1714" s="4">
        <v>0</v>
      </c>
      <c r="E1714" s="4">
        <v>0</v>
      </c>
      <c r="F1714" s="4">
        <v>0</v>
      </c>
      <c r="G1714" s="4">
        <v>5.75</v>
      </c>
      <c r="H1714" s="2" t="s">
        <v>2281</v>
      </c>
      <c r="I1714" s="4">
        <v>2.9609999999999999</v>
      </c>
      <c r="J1714" s="2" t="b">
        <v>0</v>
      </c>
      <c r="K1714" s="2" t="s">
        <v>4686</v>
      </c>
      <c r="L1714" s="2" t="s">
        <v>27</v>
      </c>
      <c r="M1714" s="2"/>
      <c r="N1714" s="2"/>
      <c r="O1714" s="2"/>
      <c r="P1714" s="2"/>
      <c r="Q1714" s="2"/>
    </row>
    <row r="1715" spans="1:17" x14ac:dyDescent="0.25">
      <c r="A1715" s="2" t="s">
        <v>4268</v>
      </c>
      <c r="B1715" s="2" t="s">
        <v>4269</v>
      </c>
      <c r="C1715" s="3"/>
      <c r="D1715" s="4">
        <v>0</v>
      </c>
      <c r="E1715" s="4">
        <v>0</v>
      </c>
      <c r="F1715" s="4">
        <v>0</v>
      </c>
      <c r="G1715" s="4">
        <v>5.85</v>
      </c>
      <c r="H1715" s="2" t="s">
        <v>2281</v>
      </c>
      <c r="I1715" s="4">
        <v>3.33</v>
      </c>
      <c r="J1715" s="2" t="b">
        <v>0</v>
      </c>
      <c r="K1715" s="2" t="s">
        <v>4686</v>
      </c>
      <c r="L1715" s="2" t="s">
        <v>27</v>
      </c>
      <c r="M1715" s="2"/>
      <c r="N1715" s="2" t="s">
        <v>4944</v>
      </c>
      <c r="O1715" s="2"/>
      <c r="P1715" s="2" t="s">
        <v>5022</v>
      </c>
      <c r="Q1715" s="2"/>
    </row>
    <row r="1716" spans="1:17" x14ac:dyDescent="0.25">
      <c r="A1716" s="2" t="s">
        <v>4272</v>
      </c>
      <c r="B1716" s="2" t="s">
        <v>4273</v>
      </c>
      <c r="C1716" s="3"/>
      <c r="D1716" s="4">
        <v>0</v>
      </c>
      <c r="E1716" s="4">
        <v>0</v>
      </c>
      <c r="F1716" s="4">
        <v>0</v>
      </c>
      <c r="G1716" s="4">
        <v>5.8</v>
      </c>
      <c r="H1716" s="2" t="s">
        <v>2281</v>
      </c>
      <c r="I1716" s="4">
        <v>3.27</v>
      </c>
      <c r="J1716" s="2" t="b">
        <v>0</v>
      </c>
      <c r="K1716" s="2" t="s">
        <v>4686</v>
      </c>
      <c r="L1716" s="2" t="s">
        <v>27</v>
      </c>
      <c r="M1716" s="2"/>
      <c r="N1716" s="2" t="s">
        <v>4944</v>
      </c>
      <c r="O1716" s="2"/>
      <c r="P1716" s="2" t="s">
        <v>4950</v>
      </c>
      <c r="Q1716" s="2"/>
    </row>
    <row r="1717" spans="1:17" x14ac:dyDescent="0.25">
      <c r="A1717" s="2" t="s">
        <v>4270</v>
      </c>
      <c r="B1717" s="2" t="s">
        <v>4271</v>
      </c>
      <c r="C1717" s="3"/>
      <c r="D1717" s="4">
        <v>0</v>
      </c>
      <c r="E1717" s="4">
        <v>0</v>
      </c>
      <c r="F1717" s="4">
        <v>0</v>
      </c>
      <c r="G1717" s="4">
        <v>6.2</v>
      </c>
      <c r="H1717" s="2" t="s">
        <v>2281</v>
      </c>
      <c r="I1717" s="4">
        <v>3.07</v>
      </c>
      <c r="J1717" s="2" t="b">
        <v>0</v>
      </c>
      <c r="K1717" s="2" t="s">
        <v>4686</v>
      </c>
      <c r="L1717" s="2" t="s">
        <v>27</v>
      </c>
      <c r="M1717" s="2"/>
      <c r="N1717" s="2"/>
      <c r="O1717" s="2"/>
      <c r="P1717" s="2" t="s">
        <v>4950</v>
      </c>
      <c r="Q1717" s="2"/>
    </row>
    <row r="1718" spans="1:17" x14ac:dyDescent="0.25">
      <c r="A1718" s="2" t="s">
        <v>3239</v>
      </c>
      <c r="B1718" s="2" t="s">
        <v>3240</v>
      </c>
      <c r="C1718" s="3"/>
      <c r="D1718" s="4">
        <v>0</v>
      </c>
      <c r="E1718" s="4">
        <v>0</v>
      </c>
      <c r="F1718" s="4">
        <v>0</v>
      </c>
      <c r="G1718" s="4">
        <v>4.6500000000000004</v>
      </c>
      <c r="H1718" s="2" t="s">
        <v>2281</v>
      </c>
      <c r="I1718" s="4">
        <v>2.41</v>
      </c>
      <c r="J1718" s="2" t="b">
        <v>0</v>
      </c>
      <c r="K1718" s="2" t="s">
        <v>4686</v>
      </c>
      <c r="L1718" s="2" t="s">
        <v>27</v>
      </c>
      <c r="M1718" s="2"/>
      <c r="N1718" s="2"/>
      <c r="O1718" s="2"/>
      <c r="P1718" s="2" t="s">
        <v>5021</v>
      </c>
      <c r="Q1718" s="2"/>
    </row>
    <row r="1719" spans="1:17" x14ac:dyDescent="0.25">
      <c r="A1719" s="2" t="s">
        <v>3237</v>
      </c>
      <c r="B1719" s="2" t="s">
        <v>3238</v>
      </c>
      <c r="C1719" s="3"/>
      <c r="D1719" s="4">
        <v>0</v>
      </c>
      <c r="E1719" s="4">
        <v>0</v>
      </c>
      <c r="F1719" s="4">
        <v>0</v>
      </c>
      <c r="G1719" s="4">
        <v>3.65</v>
      </c>
      <c r="H1719" s="2" t="s">
        <v>2281</v>
      </c>
      <c r="I1719" s="4">
        <v>1.8505</v>
      </c>
      <c r="J1719" s="2" t="b">
        <v>0</v>
      </c>
      <c r="K1719" s="2" t="s">
        <v>4686</v>
      </c>
      <c r="L1719" s="2" t="s">
        <v>27</v>
      </c>
      <c r="M1719" s="2"/>
      <c r="N1719" s="2"/>
      <c r="O1719" s="2"/>
      <c r="P1719" s="2" t="s">
        <v>4951</v>
      </c>
      <c r="Q1719" s="2"/>
    </row>
    <row r="1720" spans="1:17" x14ac:dyDescent="0.25">
      <c r="A1720" s="2" t="s">
        <v>2797</v>
      </c>
      <c r="B1720" s="2" t="s">
        <v>2798</v>
      </c>
      <c r="C1720" s="3"/>
      <c r="D1720" s="4">
        <v>0</v>
      </c>
      <c r="E1720" s="4">
        <v>0</v>
      </c>
      <c r="F1720" s="4">
        <v>0</v>
      </c>
      <c r="G1720" s="4">
        <v>4.0999999999999996</v>
      </c>
      <c r="H1720" s="2" t="s">
        <v>2281</v>
      </c>
      <c r="I1720" s="4">
        <v>2.2799999999999998</v>
      </c>
      <c r="J1720" s="2" t="b">
        <v>0</v>
      </c>
      <c r="K1720" s="2" t="s">
        <v>4686</v>
      </c>
      <c r="L1720" s="2" t="s">
        <v>27</v>
      </c>
      <c r="M1720" s="2"/>
      <c r="N1720" s="2"/>
      <c r="O1720" s="2"/>
      <c r="P1720" s="2" t="s">
        <v>4950</v>
      </c>
      <c r="Q1720" s="2"/>
    </row>
    <row r="1721" spans="1:17" x14ac:dyDescent="0.25">
      <c r="A1721" s="2" t="s">
        <v>2443</v>
      </c>
      <c r="B1721" s="2" t="s">
        <v>2444</v>
      </c>
      <c r="C1721" s="3"/>
      <c r="D1721" s="4">
        <v>0</v>
      </c>
      <c r="E1721" s="4">
        <v>0</v>
      </c>
      <c r="F1721" s="4">
        <v>0</v>
      </c>
      <c r="G1721" s="4">
        <v>20.95</v>
      </c>
      <c r="H1721" s="2" t="s">
        <v>2442</v>
      </c>
      <c r="I1721" s="4">
        <v>9.4499999999999993</v>
      </c>
      <c r="J1721" s="2" t="b">
        <v>0</v>
      </c>
      <c r="K1721" s="2" t="s">
        <v>4716</v>
      </c>
      <c r="L1721" s="2" t="s">
        <v>10</v>
      </c>
      <c r="M1721" s="2" t="s">
        <v>4757</v>
      </c>
      <c r="N1721" s="2" t="s">
        <v>4757</v>
      </c>
      <c r="O1721" s="2" t="s">
        <v>4719</v>
      </c>
      <c r="P1721" s="2" t="s">
        <v>4688</v>
      </c>
      <c r="Q1721" s="2"/>
    </row>
    <row r="1722" spans="1:17" x14ac:dyDescent="0.25">
      <c r="A1722" s="2" t="s">
        <v>1032</v>
      </c>
      <c r="B1722" s="2" t="s">
        <v>1033</v>
      </c>
      <c r="C1722" s="3"/>
      <c r="D1722" s="4">
        <v>0</v>
      </c>
      <c r="E1722" s="4">
        <v>0</v>
      </c>
      <c r="F1722" s="4">
        <v>0</v>
      </c>
      <c r="G1722" s="4">
        <v>30.7</v>
      </c>
      <c r="H1722" s="2" t="s">
        <v>2236</v>
      </c>
      <c r="I1722" s="4">
        <v>14.2</v>
      </c>
      <c r="J1722" s="2" t="b">
        <v>1</v>
      </c>
      <c r="K1722" s="2" t="s">
        <v>4716</v>
      </c>
      <c r="L1722" s="2" t="s">
        <v>10</v>
      </c>
      <c r="M1722" s="2" t="s">
        <v>4746</v>
      </c>
      <c r="N1722" s="2" t="s">
        <v>4741</v>
      </c>
      <c r="O1722" s="2" t="s">
        <v>4719</v>
      </c>
      <c r="P1722" s="2" t="s">
        <v>4688</v>
      </c>
      <c r="Q1722" s="2"/>
    </row>
    <row r="1723" spans="1:17" x14ac:dyDescent="0.25">
      <c r="A1723" s="2" t="s">
        <v>3964</v>
      </c>
      <c r="B1723" s="2" t="s">
        <v>3965</v>
      </c>
      <c r="C1723" s="3"/>
      <c r="D1723" s="4">
        <v>0</v>
      </c>
      <c r="E1723" s="4">
        <v>0</v>
      </c>
      <c r="F1723" s="4">
        <v>0</v>
      </c>
      <c r="G1723" s="4">
        <v>0</v>
      </c>
      <c r="H1723" s="2" t="s">
        <v>3553</v>
      </c>
      <c r="I1723" s="4">
        <v>1.54</v>
      </c>
      <c r="J1723" s="2" t="b">
        <v>0</v>
      </c>
      <c r="K1723" s="2"/>
      <c r="L1723" s="2" t="s">
        <v>10</v>
      </c>
      <c r="M1723" s="2"/>
      <c r="N1723" s="2"/>
      <c r="O1723" s="2"/>
      <c r="P1723" s="2"/>
      <c r="Q1723" s="2"/>
    </row>
    <row r="1724" spans="1:17" x14ac:dyDescent="0.25">
      <c r="A1724" s="2" t="s">
        <v>1042</v>
      </c>
      <c r="B1724" s="2" t="s">
        <v>1043</v>
      </c>
      <c r="C1724" s="3"/>
      <c r="D1724" s="4">
        <v>0</v>
      </c>
      <c r="E1724" s="4">
        <v>0</v>
      </c>
      <c r="F1724" s="4">
        <v>0</v>
      </c>
      <c r="G1724" s="4">
        <v>24.4</v>
      </c>
      <c r="H1724" s="2" t="s">
        <v>2266</v>
      </c>
      <c r="I1724" s="4">
        <v>11.3</v>
      </c>
      <c r="J1724" s="2" t="b">
        <v>1</v>
      </c>
      <c r="K1724" s="2" t="s">
        <v>4716</v>
      </c>
      <c r="L1724" s="2" t="s">
        <v>10</v>
      </c>
      <c r="M1724" s="2" t="s">
        <v>4746</v>
      </c>
      <c r="N1724" s="2" t="s">
        <v>4741</v>
      </c>
      <c r="O1724" s="2" t="s">
        <v>4719</v>
      </c>
      <c r="P1724" s="2" t="s">
        <v>4688</v>
      </c>
      <c r="Q1724" s="2"/>
    </row>
    <row r="1725" spans="1:17" x14ac:dyDescent="0.25">
      <c r="A1725" s="2" t="s">
        <v>4395</v>
      </c>
      <c r="B1725" s="2" t="s">
        <v>4396</v>
      </c>
      <c r="C1725" s="3"/>
      <c r="D1725" s="4">
        <v>0</v>
      </c>
      <c r="E1725" s="4">
        <v>0</v>
      </c>
      <c r="F1725" s="4">
        <v>0</v>
      </c>
      <c r="G1725" s="4">
        <v>22</v>
      </c>
      <c r="H1725" s="2" t="s">
        <v>2266</v>
      </c>
      <c r="I1725" s="4">
        <v>10.199999999999999</v>
      </c>
      <c r="J1725" s="2" t="b">
        <v>0</v>
      </c>
      <c r="K1725" s="2" t="s">
        <v>4716</v>
      </c>
      <c r="L1725" s="2" t="s">
        <v>10</v>
      </c>
      <c r="M1725" s="2" t="s">
        <v>4751</v>
      </c>
      <c r="N1725" s="2" t="s">
        <v>4752</v>
      </c>
      <c r="O1725" s="2" t="s">
        <v>4719</v>
      </c>
      <c r="P1725" s="2" t="s">
        <v>4688</v>
      </c>
      <c r="Q1725" s="2"/>
    </row>
    <row r="1726" spans="1:17" x14ac:dyDescent="0.25">
      <c r="A1726" s="2" t="s">
        <v>4393</v>
      </c>
      <c r="B1726" s="2" t="s">
        <v>4394</v>
      </c>
      <c r="C1726" s="3"/>
      <c r="D1726" s="4">
        <v>0</v>
      </c>
      <c r="E1726" s="4">
        <v>0</v>
      </c>
      <c r="F1726" s="4">
        <v>0</v>
      </c>
      <c r="G1726" s="4">
        <v>22</v>
      </c>
      <c r="H1726" s="2" t="s">
        <v>2266</v>
      </c>
      <c r="I1726" s="4">
        <v>10.199999999999999</v>
      </c>
      <c r="J1726" s="2" t="b">
        <v>0</v>
      </c>
      <c r="K1726" s="2" t="s">
        <v>4716</v>
      </c>
      <c r="L1726" s="2" t="s">
        <v>10</v>
      </c>
      <c r="M1726" s="2" t="s">
        <v>4751</v>
      </c>
      <c r="N1726" s="2" t="s">
        <v>4752</v>
      </c>
      <c r="O1726" s="2" t="s">
        <v>4719</v>
      </c>
      <c r="P1726" s="2" t="s">
        <v>4688</v>
      </c>
      <c r="Q1726" s="2"/>
    </row>
    <row r="1727" spans="1:17" ht="285" x14ac:dyDescent="0.25">
      <c r="A1727" s="2" t="s">
        <v>768</v>
      </c>
      <c r="B1727" s="2" t="s">
        <v>769</v>
      </c>
      <c r="C1727" s="3" t="s">
        <v>5272</v>
      </c>
      <c r="D1727" s="4">
        <v>0</v>
      </c>
      <c r="E1727" s="4">
        <v>3</v>
      </c>
      <c r="F1727" s="4">
        <v>3</v>
      </c>
      <c r="G1727" s="4">
        <v>29</v>
      </c>
      <c r="H1727" s="2" t="s">
        <v>2234</v>
      </c>
      <c r="I1727" s="4">
        <v>12.1</v>
      </c>
      <c r="J1727" s="2" t="b">
        <v>1</v>
      </c>
      <c r="K1727" s="2" t="s">
        <v>4716</v>
      </c>
      <c r="L1727" s="2" t="s">
        <v>10</v>
      </c>
      <c r="M1727" s="2" t="s">
        <v>4839</v>
      </c>
      <c r="N1727" s="2" t="s">
        <v>4745</v>
      </c>
      <c r="O1727" s="2" t="s">
        <v>4719</v>
      </c>
      <c r="P1727" s="2" t="s">
        <v>4688</v>
      </c>
      <c r="Q1727" s="2" t="s">
        <v>5734</v>
      </c>
    </row>
    <row r="1728" spans="1:17" ht="285" x14ac:dyDescent="0.25">
      <c r="A1728" s="2" t="s">
        <v>766</v>
      </c>
      <c r="B1728" s="2" t="s">
        <v>767</v>
      </c>
      <c r="C1728" s="3" t="s">
        <v>5271</v>
      </c>
      <c r="D1728" s="4">
        <v>0</v>
      </c>
      <c r="E1728" s="4">
        <v>0</v>
      </c>
      <c r="F1728" s="4">
        <v>0</v>
      </c>
      <c r="G1728" s="4">
        <v>66.900000000000006</v>
      </c>
      <c r="H1728" s="2" t="s">
        <v>2234</v>
      </c>
      <c r="I1728" s="4">
        <v>27.2</v>
      </c>
      <c r="J1728" s="2" t="b">
        <v>1</v>
      </c>
      <c r="K1728" s="2" t="s">
        <v>4716</v>
      </c>
      <c r="L1728" s="2" t="s">
        <v>10</v>
      </c>
      <c r="M1728" s="2" t="s">
        <v>4839</v>
      </c>
      <c r="N1728" s="2" t="s">
        <v>4745</v>
      </c>
      <c r="O1728" s="2" t="s">
        <v>4719</v>
      </c>
      <c r="P1728" s="2" t="s">
        <v>2303</v>
      </c>
      <c r="Q1728" s="2" t="s">
        <v>5734</v>
      </c>
    </row>
    <row r="1729" spans="1:17" ht="285" x14ac:dyDescent="0.25">
      <c r="A1729" s="2" t="s">
        <v>764</v>
      </c>
      <c r="B1729" s="2" t="s">
        <v>765</v>
      </c>
      <c r="C1729" s="3" t="s">
        <v>5270</v>
      </c>
      <c r="D1729" s="4">
        <v>0</v>
      </c>
      <c r="E1729" s="4">
        <v>1</v>
      </c>
      <c r="F1729" s="4">
        <v>1</v>
      </c>
      <c r="G1729" s="4">
        <v>139</v>
      </c>
      <c r="H1729" s="2" t="s">
        <v>2234</v>
      </c>
      <c r="I1729" s="4">
        <v>56.7</v>
      </c>
      <c r="J1729" s="2" t="b">
        <v>1</v>
      </c>
      <c r="K1729" s="2" t="s">
        <v>4716</v>
      </c>
      <c r="L1729" s="2" t="s">
        <v>10</v>
      </c>
      <c r="M1729" s="2" t="s">
        <v>4839</v>
      </c>
      <c r="N1729" s="2" t="s">
        <v>4745</v>
      </c>
      <c r="O1729" s="2" t="s">
        <v>4719</v>
      </c>
      <c r="P1729" s="2" t="s">
        <v>2304</v>
      </c>
      <c r="Q1729" s="2" t="s">
        <v>5734</v>
      </c>
    </row>
    <row r="1730" spans="1:17" ht="213.75" x14ac:dyDescent="0.25">
      <c r="A1730" s="2" t="s">
        <v>926</v>
      </c>
      <c r="B1730" s="2" t="s">
        <v>927</v>
      </c>
      <c r="C1730" s="3" t="s">
        <v>5023</v>
      </c>
      <c r="D1730" s="4">
        <v>0</v>
      </c>
      <c r="E1730" s="4">
        <v>2</v>
      </c>
      <c r="F1730" s="4">
        <v>2</v>
      </c>
      <c r="G1730" s="4">
        <v>60.45</v>
      </c>
      <c r="H1730" s="2" t="s">
        <v>2219</v>
      </c>
      <c r="I1730" s="4">
        <v>28</v>
      </c>
      <c r="J1730" s="2" t="b">
        <v>1</v>
      </c>
      <c r="K1730" s="2" t="s">
        <v>4709</v>
      </c>
      <c r="L1730" s="2" t="s">
        <v>10</v>
      </c>
      <c r="M1730" s="2" t="s">
        <v>4871</v>
      </c>
      <c r="N1730" s="2" t="s">
        <v>4762</v>
      </c>
      <c r="O1730" s="2" t="s">
        <v>4689</v>
      </c>
      <c r="P1730" s="2" t="s">
        <v>2303</v>
      </c>
      <c r="Q1730" s="2" t="s">
        <v>5655</v>
      </c>
    </row>
    <row r="1731" spans="1:17" ht="213.75" x14ac:dyDescent="0.25">
      <c r="A1731" s="2" t="s">
        <v>1857</v>
      </c>
      <c r="B1731" s="2" t="s">
        <v>1858</v>
      </c>
      <c r="C1731" s="3" t="s">
        <v>5024</v>
      </c>
      <c r="D1731" s="4">
        <v>0</v>
      </c>
      <c r="E1731" s="4">
        <v>3</v>
      </c>
      <c r="F1731" s="4">
        <v>3</v>
      </c>
      <c r="G1731" s="4">
        <v>64.8</v>
      </c>
      <c r="H1731" s="2" t="s">
        <v>2219</v>
      </c>
      <c r="I1731" s="4">
        <v>30</v>
      </c>
      <c r="J1731" s="2" t="b">
        <v>1</v>
      </c>
      <c r="K1731" s="2" t="s">
        <v>4709</v>
      </c>
      <c r="L1731" s="2" t="s">
        <v>10</v>
      </c>
      <c r="M1731" s="2" t="s">
        <v>4801</v>
      </c>
      <c r="N1731" s="2" t="s">
        <v>4762</v>
      </c>
      <c r="O1731" s="2" t="s">
        <v>4689</v>
      </c>
      <c r="P1731" s="2" t="s">
        <v>2303</v>
      </c>
      <c r="Q1731" s="2" t="s">
        <v>5660</v>
      </c>
    </row>
    <row r="1732" spans="1:17" x14ac:dyDescent="0.25">
      <c r="A1732" s="2" t="s">
        <v>1103</v>
      </c>
      <c r="B1732" s="2" t="s">
        <v>1104</v>
      </c>
      <c r="C1732" s="3"/>
      <c r="D1732" s="4">
        <v>0</v>
      </c>
      <c r="E1732" s="4">
        <v>0</v>
      </c>
      <c r="F1732" s="4">
        <v>0</v>
      </c>
      <c r="G1732" s="4">
        <v>24.65</v>
      </c>
      <c r="H1732" s="2" t="s">
        <v>2280</v>
      </c>
      <c r="I1732" s="4">
        <v>10.8</v>
      </c>
      <c r="J1732" s="2" t="b">
        <v>1</v>
      </c>
      <c r="K1732" s="2" t="s">
        <v>4716</v>
      </c>
      <c r="L1732" s="2" t="s">
        <v>10</v>
      </c>
      <c r="M1732" s="2" t="s">
        <v>4846</v>
      </c>
      <c r="N1732" s="2" t="s">
        <v>4745</v>
      </c>
      <c r="O1732" s="2" t="s">
        <v>4719</v>
      </c>
      <c r="P1732" s="2" t="s">
        <v>4688</v>
      </c>
      <c r="Q1732" s="2"/>
    </row>
    <row r="1733" spans="1:17" x14ac:dyDescent="0.25">
      <c r="A1733" s="2" t="s">
        <v>1109</v>
      </c>
      <c r="B1733" s="2" t="s">
        <v>1110</v>
      </c>
      <c r="C1733" s="3"/>
      <c r="D1733" s="4">
        <v>0</v>
      </c>
      <c r="E1733" s="4">
        <v>0</v>
      </c>
      <c r="F1733" s="4">
        <v>0</v>
      </c>
      <c r="G1733" s="4">
        <v>39.1</v>
      </c>
      <c r="H1733" s="2" t="s">
        <v>2280</v>
      </c>
      <c r="I1733" s="4">
        <v>17.8</v>
      </c>
      <c r="J1733" s="2" t="b">
        <v>1</v>
      </c>
      <c r="K1733" s="2" t="s">
        <v>4716</v>
      </c>
      <c r="L1733" s="2" t="s">
        <v>10</v>
      </c>
      <c r="M1733" s="2" t="s">
        <v>4846</v>
      </c>
      <c r="N1733" s="2" t="s">
        <v>4745</v>
      </c>
      <c r="O1733" s="2" t="s">
        <v>4719</v>
      </c>
      <c r="P1733" s="2" t="s">
        <v>4688</v>
      </c>
      <c r="Q1733" s="2"/>
    </row>
    <row r="1734" spans="1:17" x14ac:dyDescent="0.25">
      <c r="A1734" s="2" t="s">
        <v>1081</v>
      </c>
      <c r="B1734" s="2" t="s">
        <v>1082</v>
      </c>
      <c r="C1734" s="3"/>
      <c r="D1734" s="4">
        <v>0</v>
      </c>
      <c r="E1734" s="4">
        <v>0</v>
      </c>
      <c r="F1734" s="4">
        <v>0</v>
      </c>
      <c r="G1734" s="4">
        <v>63.5</v>
      </c>
      <c r="H1734" s="2" t="s">
        <v>2280</v>
      </c>
      <c r="I1734" s="4">
        <v>28.8</v>
      </c>
      <c r="J1734" s="2" t="b">
        <v>1</v>
      </c>
      <c r="K1734" s="2" t="s">
        <v>4716</v>
      </c>
      <c r="L1734" s="2" t="s">
        <v>10</v>
      </c>
      <c r="M1734" s="2" t="s">
        <v>4941</v>
      </c>
      <c r="N1734" s="2" t="s">
        <v>4745</v>
      </c>
      <c r="O1734" s="2" t="s">
        <v>4719</v>
      </c>
      <c r="P1734" s="2" t="s">
        <v>4688</v>
      </c>
      <c r="Q1734" s="2"/>
    </row>
    <row r="1735" spans="1:17" x14ac:dyDescent="0.25">
      <c r="A1735" s="2" t="s">
        <v>976</v>
      </c>
      <c r="B1735" s="2" t="s">
        <v>977</v>
      </c>
      <c r="C1735" s="3"/>
      <c r="D1735" s="4">
        <v>0</v>
      </c>
      <c r="E1735" s="4">
        <v>0</v>
      </c>
      <c r="F1735" s="4">
        <v>0</v>
      </c>
      <c r="G1735" s="4">
        <v>42.1</v>
      </c>
      <c r="H1735" s="2" t="s">
        <v>2280</v>
      </c>
      <c r="I1735" s="4">
        <v>19.2</v>
      </c>
      <c r="J1735" s="2" t="b">
        <v>1</v>
      </c>
      <c r="K1735" s="2" t="s">
        <v>4716</v>
      </c>
      <c r="L1735" s="2" t="s">
        <v>10</v>
      </c>
      <c r="M1735" s="2" t="s">
        <v>4967</v>
      </c>
      <c r="N1735" s="2" t="s">
        <v>4745</v>
      </c>
      <c r="O1735" s="2" t="s">
        <v>4719</v>
      </c>
      <c r="P1735" s="2" t="s">
        <v>4688</v>
      </c>
      <c r="Q1735" s="2"/>
    </row>
    <row r="1736" spans="1:17" x14ac:dyDescent="0.25">
      <c r="A1736" s="2" t="s">
        <v>1887</v>
      </c>
      <c r="B1736" s="2" t="s">
        <v>1888</v>
      </c>
      <c r="C1736" s="3"/>
      <c r="D1736" s="4">
        <v>0</v>
      </c>
      <c r="E1736" s="4">
        <v>0</v>
      </c>
      <c r="F1736" s="4">
        <v>0</v>
      </c>
      <c r="G1736" s="4">
        <v>25.95</v>
      </c>
      <c r="H1736" s="2" t="s">
        <v>2280</v>
      </c>
      <c r="I1736" s="4">
        <v>11.4</v>
      </c>
      <c r="J1736" s="2" t="b">
        <v>1</v>
      </c>
      <c r="K1736" s="2" t="s">
        <v>4716</v>
      </c>
      <c r="L1736" s="2" t="s">
        <v>10</v>
      </c>
      <c r="M1736" s="2" t="s">
        <v>4869</v>
      </c>
      <c r="N1736" s="2" t="s">
        <v>4745</v>
      </c>
      <c r="O1736" s="2" t="s">
        <v>4719</v>
      </c>
      <c r="P1736" s="2" t="s">
        <v>4688</v>
      </c>
      <c r="Q1736" s="2"/>
    </row>
    <row r="1737" spans="1:17" x14ac:dyDescent="0.25">
      <c r="A1737" s="2" t="s">
        <v>1111</v>
      </c>
      <c r="B1737" s="2" t="s">
        <v>1112</v>
      </c>
      <c r="C1737" s="3"/>
      <c r="D1737" s="4">
        <v>0</v>
      </c>
      <c r="E1737" s="4">
        <v>0</v>
      </c>
      <c r="F1737" s="4">
        <v>0</v>
      </c>
      <c r="G1737" s="4">
        <v>51.45</v>
      </c>
      <c r="H1737" s="2" t="s">
        <v>2280</v>
      </c>
      <c r="I1737" s="4">
        <v>22.6</v>
      </c>
      <c r="J1737" s="2" t="b">
        <v>1</v>
      </c>
      <c r="K1737" s="2" t="s">
        <v>4716</v>
      </c>
      <c r="L1737" s="2" t="s">
        <v>10</v>
      </c>
      <c r="M1737" s="2" t="s">
        <v>4846</v>
      </c>
      <c r="N1737" s="2" t="s">
        <v>4745</v>
      </c>
      <c r="O1737" s="2" t="s">
        <v>4719</v>
      </c>
      <c r="P1737" s="2" t="s">
        <v>2303</v>
      </c>
      <c r="Q1737" s="2"/>
    </row>
    <row r="1738" spans="1:17" x14ac:dyDescent="0.25">
      <c r="A1738" s="2" t="s">
        <v>1885</v>
      </c>
      <c r="B1738" s="2" t="s">
        <v>1886</v>
      </c>
      <c r="C1738" s="3"/>
      <c r="D1738" s="4">
        <v>0</v>
      </c>
      <c r="E1738" s="4">
        <v>0</v>
      </c>
      <c r="F1738" s="4">
        <v>0</v>
      </c>
      <c r="G1738" s="4">
        <v>49</v>
      </c>
      <c r="H1738" s="2" t="s">
        <v>2280</v>
      </c>
      <c r="I1738" s="4">
        <v>22</v>
      </c>
      <c r="J1738" s="2" t="b">
        <v>1</v>
      </c>
      <c r="K1738" s="2" t="s">
        <v>4716</v>
      </c>
      <c r="L1738" s="2" t="s">
        <v>10</v>
      </c>
      <c r="M1738" s="2" t="s">
        <v>4869</v>
      </c>
      <c r="N1738" s="2" t="s">
        <v>4745</v>
      </c>
      <c r="O1738" s="2" t="s">
        <v>4719</v>
      </c>
      <c r="P1738" s="2" t="s">
        <v>2303</v>
      </c>
      <c r="Q1738" s="2"/>
    </row>
    <row r="1739" spans="1:17" x14ac:dyDescent="0.25">
      <c r="A1739" s="2" t="s">
        <v>1998</v>
      </c>
      <c r="B1739" s="2" t="s">
        <v>1999</v>
      </c>
      <c r="C1739" s="3"/>
      <c r="D1739" s="4">
        <v>0</v>
      </c>
      <c r="E1739" s="4">
        <v>13</v>
      </c>
      <c r="F1739" s="4">
        <v>13</v>
      </c>
      <c r="G1739" s="4">
        <v>15.35</v>
      </c>
      <c r="H1739" s="2" t="s">
        <v>2243</v>
      </c>
      <c r="I1739" s="4">
        <v>6.8</v>
      </c>
      <c r="J1739" s="2" t="b">
        <v>1</v>
      </c>
      <c r="K1739" s="2" t="s">
        <v>4709</v>
      </c>
      <c r="L1739" s="2" t="s">
        <v>10</v>
      </c>
      <c r="M1739" s="2" t="s">
        <v>4751</v>
      </c>
      <c r="N1739" s="2" t="s">
        <v>4752</v>
      </c>
      <c r="O1739" s="2" t="s">
        <v>4689</v>
      </c>
      <c r="P1739" s="2" t="s">
        <v>4688</v>
      </c>
      <c r="Q1739" s="2"/>
    </row>
    <row r="1740" spans="1:17" x14ac:dyDescent="0.25">
      <c r="A1740" s="2" t="s">
        <v>399</v>
      </c>
      <c r="B1740" s="2" t="s">
        <v>400</v>
      </c>
      <c r="C1740" s="3"/>
      <c r="D1740" s="4">
        <v>0</v>
      </c>
      <c r="E1740" s="4">
        <v>0</v>
      </c>
      <c r="F1740" s="4">
        <v>0</v>
      </c>
      <c r="G1740" s="4">
        <v>4.4000000000000004</v>
      </c>
      <c r="H1740" s="2" t="s">
        <v>2246</v>
      </c>
      <c r="I1740" s="4">
        <v>2.1360000000000001</v>
      </c>
      <c r="J1740" s="2" t="b">
        <v>1</v>
      </c>
      <c r="K1740" s="2" t="s">
        <v>2307</v>
      </c>
      <c r="L1740" s="2" t="s">
        <v>10</v>
      </c>
      <c r="M1740" s="2"/>
      <c r="N1740" s="2" t="s">
        <v>2307</v>
      </c>
      <c r="O1740" s="2" t="s">
        <v>5007</v>
      </c>
      <c r="P1740" s="2" t="s">
        <v>4804</v>
      </c>
      <c r="Q1740" s="2"/>
    </row>
    <row r="1741" spans="1:17" x14ac:dyDescent="0.25">
      <c r="A1741" s="2" t="s">
        <v>4152</v>
      </c>
      <c r="B1741" s="2" t="s">
        <v>4153</v>
      </c>
      <c r="C1741" s="3"/>
      <c r="D1741" s="4">
        <v>0</v>
      </c>
      <c r="E1741" s="4">
        <v>0</v>
      </c>
      <c r="F1741" s="4">
        <v>0</v>
      </c>
      <c r="G1741" s="4">
        <v>9.8000000000000007</v>
      </c>
      <c r="H1741" s="2" t="s">
        <v>2281</v>
      </c>
      <c r="I1741" s="4">
        <v>5.73</v>
      </c>
      <c r="J1741" s="2" t="b">
        <v>0</v>
      </c>
      <c r="K1741" s="2" t="s">
        <v>4686</v>
      </c>
      <c r="L1741" s="2" t="s">
        <v>27</v>
      </c>
      <c r="M1741" s="2"/>
      <c r="N1741" s="2"/>
      <c r="O1741" s="2"/>
      <c r="P1741" s="2"/>
      <c r="Q1741" s="2"/>
    </row>
    <row r="1742" spans="1:17" x14ac:dyDescent="0.25">
      <c r="A1742" s="2" t="s">
        <v>395</v>
      </c>
      <c r="B1742" s="2" t="s">
        <v>396</v>
      </c>
      <c r="C1742" s="3"/>
      <c r="D1742" s="4">
        <v>0</v>
      </c>
      <c r="E1742" s="4">
        <v>0</v>
      </c>
      <c r="F1742" s="4">
        <v>0</v>
      </c>
      <c r="G1742" s="4">
        <v>3.55</v>
      </c>
      <c r="H1742" s="2" t="s">
        <v>2281</v>
      </c>
      <c r="I1742" s="4">
        <v>1.63</v>
      </c>
      <c r="J1742" s="2" t="b">
        <v>1</v>
      </c>
      <c r="K1742" s="2" t="s">
        <v>2307</v>
      </c>
      <c r="L1742" s="2" t="s">
        <v>10</v>
      </c>
      <c r="M1742" s="2"/>
      <c r="N1742" s="2" t="s">
        <v>2307</v>
      </c>
      <c r="O1742" s="2" t="s">
        <v>4803</v>
      </c>
      <c r="P1742" s="2" t="s">
        <v>4804</v>
      </c>
      <c r="Q1742" s="2"/>
    </row>
    <row r="1743" spans="1:17" x14ac:dyDescent="0.25">
      <c r="A1743" s="2" t="s">
        <v>391</v>
      </c>
      <c r="B1743" s="2" t="s">
        <v>392</v>
      </c>
      <c r="C1743" s="3"/>
      <c r="D1743" s="4">
        <v>0</v>
      </c>
      <c r="E1743" s="4">
        <v>0</v>
      </c>
      <c r="F1743" s="4">
        <v>0</v>
      </c>
      <c r="G1743" s="4">
        <v>3.55</v>
      </c>
      <c r="H1743" s="2" t="s">
        <v>2281</v>
      </c>
      <c r="I1743" s="4">
        <v>1.63</v>
      </c>
      <c r="J1743" s="2" t="b">
        <v>1</v>
      </c>
      <c r="K1743" s="2" t="s">
        <v>2307</v>
      </c>
      <c r="L1743" s="2" t="s">
        <v>10</v>
      </c>
      <c r="M1743" s="2"/>
      <c r="N1743" s="2" t="s">
        <v>2307</v>
      </c>
      <c r="O1743" s="2" t="s">
        <v>4877</v>
      </c>
      <c r="P1743" s="2" t="s">
        <v>4804</v>
      </c>
      <c r="Q1743" s="2"/>
    </row>
    <row r="1744" spans="1:17" x14ac:dyDescent="0.25">
      <c r="A1744" s="2" t="s">
        <v>3491</v>
      </c>
      <c r="B1744" s="2" t="s">
        <v>3492</v>
      </c>
      <c r="C1744" s="3"/>
      <c r="D1744" s="4">
        <v>0</v>
      </c>
      <c r="E1744" s="4">
        <v>0</v>
      </c>
      <c r="F1744" s="4">
        <v>0</v>
      </c>
      <c r="G1744" s="4">
        <v>25.15</v>
      </c>
      <c r="H1744" s="2" t="s">
        <v>3299</v>
      </c>
      <c r="I1744" s="4">
        <v>12.06</v>
      </c>
      <c r="J1744" s="2" t="b">
        <v>0</v>
      </c>
      <c r="K1744" s="2" t="s">
        <v>4716</v>
      </c>
      <c r="L1744" s="2" t="s">
        <v>10</v>
      </c>
      <c r="M1744" s="2" t="s">
        <v>4846</v>
      </c>
      <c r="N1744" s="2" t="s">
        <v>4745</v>
      </c>
      <c r="O1744" s="2" t="s">
        <v>4719</v>
      </c>
      <c r="P1744" s="2" t="s">
        <v>4688</v>
      </c>
      <c r="Q1744" s="2"/>
    </row>
    <row r="1745" spans="1:17" ht="256.5" x14ac:dyDescent="0.25">
      <c r="A1745" s="2" t="s">
        <v>626</v>
      </c>
      <c r="B1745" s="2" t="s">
        <v>627</v>
      </c>
      <c r="C1745" s="3" t="s">
        <v>5025</v>
      </c>
      <c r="D1745" s="4">
        <v>0</v>
      </c>
      <c r="E1745" s="4">
        <v>3</v>
      </c>
      <c r="F1745" s="4">
        <v>3</v>
      </c>
      <c r="G1745" s="4">
        <v>26.25</v>
      </c>
      <c r="H1745" s="2" t="s">
        <v>2263</v>
      </c>
      <c r="I1745" s="4">
        <v>12.15</v>
      </c>
      <c r="J1745" s="2" t="b">
        <v>1</v>
      </c>
      <c r="K1745" s="2" t="s">
        <v>4716</v>
      </c>
      <c r="L1745" s="2" t="s">
        <v>10</v>
      </c>
      <c r="M1745" s="2" t="s">
        <v>4740</v>
      </c>
      <c r="N1745" s="2" t="s">
        <v>4741</v>
      </c>
      <c r="O1745" s="2" t="s">
        <v>4719</v>
      </c>
      <c r="P1745" s="2" t="s">
        <v>2303</v>
      </c>
      <c r="Q1745" s="2" t="s">
        <v>6485</v>
      </c>
    </row>
    <row r="1746" spans="1:17" x14ac:dyDescent="0.25">
      <c r="A1746" s="2" t="s">
        <v>630</v>
      </c>
      <c r="B1746" s="2" t="s">
        <v>631</v>
      </c>
      <c r="C1746" s="3"/>
      <c r="D1746" s="4">
        <v>0</v>
      </c>
      <c r="E1746" s="4">
        <v>0</v>
      </c>
      <c r="F1746" s="4">
        <v>0</v>
      </c>
      <c r="G1746" s="4">
        <v>18.600000000000001</v>
      </c>
      <c r="H1746" s="2" t="s">
        <v>2263</v>
      </c>
      <c r="I1746" s="4">
        <v>8.35</v>
      </c>
      <c r="J1746" s="2" t="b">
        <v>1</v>
      </c>
      <c r="K1746" s="2" t="s">
        <v>4716</v>
      </c>
      <c r="L1746" s="2" t="s">
        <v>10</v>
      </c>
      <c r="M1746" s="2" t="s">
        <v>4740</v>
      </c>
      <c r="N1746" s="2" t="s">
        <v>4741</v>
      </c>
      <c r="O1746" s="2" t="s">
        <v>4719</v>
      </c>
      <c r="P1746" s="2" t="s">
        <v>4688</v>
      </c>
      <c r="Q1746" s="2"/>
    </row>
    <row r="1747" spans="1:17" ht="270.75" x14ac:dyDescent="0.25">
      <c r="A1747" s="2" t="s">
        <v>1634</v>
      </c>
      <c r="B1747" s="2" t="s">
        <v>1635</v>
      </c>
      <c r="C1747" s="3" t="s">
        <v>5026</v>
      </c>
      <c r="D1747" s="4">
        <v>0</v>
      </c>
      <c r="E1747" s="4">
        <v>28</v>
      </c>
      <c r="F1747" s="4">
        <v>28</v>
      </c>
      <c r="G1747" s="4">
        <v>18.649999999999999</v>
      </c>
      <c r="H1747" s="2" t="s">
        <v>206</v>
      </c>
      <c r="I1747" s="4">
        <v>6.9</v>
      </c>
      <c r="J1747" s="2" t="b">
        <v>1</v>
      </c>
      <c r="K1747" s="2" t="s">
        <v>4709</v>
      </c>
      <c r="L1747" s="2" t="s">
        <v>10</v>
      </c>
      <c r="M1747" s="2" t="s">
        <v>5027</v>
      </c>
      <c r="N1747" s="2" t="s">
        <v>4762</v>
      </c>
      <c r="O1747" s="2" t="s">
        <v>4689</v>
      </c>
      <c r="P1747" s="2" t="s">
        <v>4688</v>
      </c>
      <c r="Q1747" s="2" t="s">
        <v>5662</v>
      </c>
    </row>
    <row r="1748" spans="1:17" x14ac:dyDescent="0.25">
      <c r="A1748" s="2" t="s">
        <v>4180</v>
      </c>
      <c r="B1748" s="2" t="s">
        <v>4181</v>
      </c>
      <c r="C1748" s="3"/>
      <c r="D1748" s="4">
        <v>0</v>
      </c>
      <c r="E1748" s="4">
        <v>0</v>
      </c>
      <c r="F1748" s="4">
        <v>0</v>
      </c>
      <c r="G1748" s="4">
        <v>179</v>
      </c>
      <c r="H1748" s="2" t="s">
        <v>2222</v>
      </c>
      <c r="I1748" s="4">
        <v>105.4</v>
      </c>
      <c r="J1748" s="2" t="b">
        <v>0</v>
      </c>
      <c r="K1748" s="2" t="s">
        <v>4716</v>
      </c>
      <c r="L1748" s="2" t="s">
        <v>10</v>
      </c>
      <c r="M1748" s="2" t="s">
        <v>4739</v>
      </c>
      <c r="N1748" s="2" t="s">
        <v>4718</v>
      </c>
      <c r="O1748" s="2" t="s">
        <v>4719</v>
      </c>
      <c r="P1748" s="2" t="s">
        <v>4688</v>
      </c>
      <c r="Q1748" s="2"/>
    </row>
    <row r="1749" spans="1:17" x14ac:dyDescent="0.25">
      <c r="A1749" s="2" t="s">
        <v>3648</v>
      </c>
      <c r="B1749" s="2" t="s">
        <v>3649</v>
      </c>
      <c r="C1749" s="3"/>
      <c r="D1749" s="4">
        <v>0</v>
      </c>
      <c r="E1749" s="4">
        <v>0</v>
      </c>
      <c r="F1749" s="4">
        <v>0</v>
      </c>
      <c r="G1749" s="4">
        <v>10.199999999999999</v>
      </c>
      <c r="H1749" s="2" t="s">
        <v>2248</v>
      </c>
      <c r="I1749" s="4">
        <v>4.72</v>
      </c>
      <c r="J1749" s="2" t="b">
        <v>0</v>
      </c>
      <c r="K1749" s="2" t="s">
        <v>4709</v>
      </c>
      <c r="L1749" s="2" t="s">
        <v>10</v>
      </c>
      <c r="M1749" s="2" t="s">
        <v>4900</v>
      </c>
      <c r="N1749" s="2" t="s">
        <v>4822</v>
      </c>
      <c r="O1749" s="2" t="s">
        <v>4689</v>
      </c>
      <c r="P1749" s="2" t="s">
        <v>4688</v>
      </c>
      <c r="Q1749" s="2"/>
    </row>
    <row r="1750" spans="1:17" x14ac:dyDescent="0.25">
      <c r="A1750" s="2" t="s">
        <v>133</v>
      </c>
      <c r="B1750" s="2" t="s">
        <v>134</v>
      </c>
      <c r="C1750" s="3"/>
      <c r="D1750" s="4">
        <v>0</v>
      </c>
      <c r="E1750" s="4">
        <v>1</v>
      </c>
      <c r="F1750" s="4">
        <v>1</v>
      </c>
      <c r="G1750" s="4">
        <v>76.2</v>
      </c>
      <c r="H1750" s="2" t="s">
        <v>66</v>
      </c>
      <c r="I1750" s="4">
        <v>38.090000000000003</v>
      </c>
      <c r="J1750" s="2" t="b">
        <v>1</v>
      </c>
      <c r="K1750" s="2" t="s">
        <v>4693</v>
      </c>
      <c r="L1750" s="2" t="s">
        <v>10</v>
      </c>
      <c r="M1750" s="2"/>
      <c r="N1750" s="2" t="s">
        <v>5925</v>
      </c>
      <c r="O1750" s="2"/>
      <c r="P1750" s="2"/>
      <c r="Q1750" s="2"/>
    </row>
    <row r="1751" spans="1:17" x14ac:dyDescent="0.25">
      <c r="A1751" s="2" t="s">
        <v>135</v>
      </c>
      <c r="B1751" s="2" t="s">
        <v>136</v>
      </c>
      <c r="C1751" s="3"/>
      <c r="D1751" s="4">
        <v>0</v>
      </c>
      <c r="E1751" s="4">
        <v>1</v>
      </c>
      <c r="F1751" s="4">
        <v>1</v>
      </c>
      <c r="G1751" s="4">
        <v>75.400000000000006</v>
      </c>
      <c r="H1751" s="2" t="s">
        <v>66</v>
      </c>
      <c r="I1751" s="4">
        <v>37.590000000000003</v>
      </c>
      <c r="J1751" s="2" t="b">
        <v>1</v>
      </c>
      <c r="K1751" s="2" t="s">
        <v>4693</v>
      </c>
      <c r="L1751" s="2" t="s">
        <v>10</v>
      </c>
      <c r="M1751" s="2"/>
      <c r="N1751" s="2" t="s">
        <v>5925</v>
      </c>
      <c r="O1751" s="2"/>
      <c r="P1751" s="2"/>
      <c r="Q1751" s="2"/>
    </row>
    <row r="1752" spans="1:17" x14ac:dyDescent="0.25">
      <c r="A1752" s="2" t="s">
        <v>137</v>
      </c>
      <c r="B1752" s="2" t="s">
        <v>138</v>
      </c>
      <c r="C1752" s="3"/>
      <c r="D1752" s="4">
        <v>0</v>
      </c>
      <c r="E1752" s="4">
        <v>1</v>
      </c>
      <c r="F1752" s="4">
        <v>1</v>
      </c>
      <c r="G1752" s="4">
        <v>82.8</v>
      </c>
      <c r="H1752" s="2" t="s">
        <v>66</v>
      </c>
      <c r="I1752" s="4">
        <v>41.4</v>
      </c>
      <c r="J1752" s="2" t="b">
        <v>1</v>
      </c>
      <c r="K1752" s="2" t="s">
        <v>4693</v>
      </c>
      <c r="L1752" s="2" t="s">
        <v>10</v>
      </c>
      <c r="M1752" s="2"/>
      <c r="N1752" s="2" t="s">
        <v>5925</v>
      </c>
      <c r="O1752" s="2"/>
      <c r="P1752" s="2"/>
      <c r="Q1752" s="2"/>
    </row>
    <row r="1753" spans="1:17" x14ac:dyDescent="0.25">
      <c r="A1753" s="2" t="s">
        <v>296</v>
      </c>
      <c r="B1753" s="2" t="s">
        <v>297</v>
      </c>
      <c r="C1753" s="3"/>
      <c r="D1753" s="4">
        <v>0</v>
      </c>
      <c r="E1753" s="4">
        <v>4</v>
      </c>
      <c r="F1753" s="4">
        <v>4</v>
      </c>
      <c r="G1753" s="4">
        <v>14</v>
      </c>
      <c r="H1753" s="2" t="s">
        <v>2225</v>
      </c>
      <c r="I1753" s="4">
        <v>7.36</v>
      </c>
      <c r="J1753" s="2" t="b">
        <v>1</v>
      </c>
      <c r="K1753" s="2" t="s">
        <v>2301</v>
      </c>
      <c r="L1753" s="2" t="s">
        <v>10</v>
      </c>
      <c r="M1753" s="2" t="s">
        <v>4751</v>
      </c>
      <c r="N1753" s="2" t="s">
        <v>4752</v>
      </c>
      <c r="O1753" s="2" t="s">
        <v>4719</v>
      </c>
      <c r="P1753" s="2"/>
      <c r="Q1753" s="2"/>
    </row>
    <row r="1754" spans="1:17" x14ac:dyDescent="0.25">
      <c r="A1754" s="2" t="s">
        <v>294</v>
      </c>
      <c r="B1754" s="2" t="s">
        <v>295</v>
      </c>
      <c r="C1754" s="3"/>
      <c r="D1754" s="4">
        <v>0</v>
      </c>
      <c r="E1754" s="4">
        <v>6</v>
      </c>
      <c r="F1754" s="4">
        <v>6</v>
      </c>
      <c r="G1754" s="4">
        <v>25</v>
      </c>
      <c r="H1754" s="2" t="s">
        <v>2225</v>
      </c>
      <c r="I1754" s="4">
        <v>12.56</v>
      </c>
      <c r="J1754" s="2" t="b">
        <v>1</v>
      </c>
      <c r="K1754" s="2" t="s">
        <v>2301</v>
      </c>
      <c r="L1754" s="2" t="s">
        <v>10</v>
      </c>
      <c r="M1754" s="2" t="s">
        <v>4751</v>
      </c>
      <c r="N1754" s="2" t="s">
        <v>4752</v>
      </c>
      <c r="O1754" s="2" t="s">
        <v>4719</v>
      </c>
      <c r="P1754" s="2"/>
      <c r="Q1754" s="2"/>
    </row>
    <row r="1755" spans="1:17" x14ac:dyDescent="0.25">
      <c r="A1755" s="2" t="s">
        <v>1224</v>
      </c>
      <c r="B1755" s="2" t="s">
        <v>1225</v>
      </c>
      <c r="C1755" s="3"/>
      <c r="D1755" s="4">
        <v>0</v>
      </c>
      <c r="E1755" s="4">
        <v>0</v>
      </c>
      <c r="F1755" s="4">
        <v>0</v>
      </c>
      <c r="G1755" s="4">
        <v>30.3</v>
      </c>
      <c r="H1755" s="2" t="s">
        <v>1066</v>
      </c>
      <c r="I1755" s="4">
        <v>14</v>
      </c>
      <c r="J1755" s="2" t="b">
        <v>1</v>
      </c>
      <c r="K1755" s="2" t="s">
        <v>4716</v>
      </c>
      <c r="L1755" s="2" t="s">
        <v>10</v>
      </c>
      <c r="M1755" s="2" t="s">
        <v>5028</v>
      </c>
      <c r="N1755" s="2" t="s">
        <v>4743</v>
      </c>
      <c r="O1755" s="2" t="s">
        <v>4719</v>
      </c>
      <c r="P1755" s="2" t="s">
        <v>4688</v>
      </c>
      <c r="Q1755" s="2"/>
    </row>
    <row r="1756" spans="1:17" ht="256.5" x14ac:dyDescent="0.25">
      <c r="A1756" s="2" t="s">
        <v>145</v>
      </c>
      <c r="B1756" s="2" t="s">
        <v>146</v>
      </c>
      <c r="C1756" s="3" t="s">
        <v>5168</v>
      </c>
      <c r="D1756" s="4">
        <v>0</v>
      </c>
      <c r="E1756" s="4">
        <v>2</v>
      </c>
      <c r="F1756" s="4">
        <v>2</v>
      </c>
      <c r="G1756" s="4">
        <v>50.75</v>
      </c>
      <c r="H1756" s="2" t="s">
        <v>66</v>
      </c>
      <c r="I1756" s="4">
        <v>25.36</v>
      </c>
      <c r="J1756" s="2" t="b">
        <v>1</v>
      </c>
      <c r="K1756" s="2" t="s">
        <v>4693</v>
      </c>
      <c r="L1756" s="2" t="s">
        <v>10</v>
      </c>
      <c r="M1756" s="2"/>
      <c r="N1756" s="2" t="s">
        <v>5925</v>
      </c>
      <c r="O1756" s="2"/>
      <c r="P1756" s="2" t="s">
        <v>4696</v>
      </c>
      <c r="Q1756" s="2" t="s">
        <v>5762</v>
      </c>
    </row>
    <row r="1757" spans="1:17" x14ac:dyDescent="0.25">
      <c r="A1757" s="2" t="s">
        <v>4069</v>
      </c>
      <c r="B1757" s="2" t="s">
        <v>4070</v>
      </c>
      <c r="C1757" s="3"/>
      <c r="D1757" s="4">
        <v>0</v>
      </c>
      <c r="E1757" s="4">
        <v>0</v>
      </c>
      <c r="F1757" s="4">
        <v>0</v>
      </c>
      <c r="G1757" s="4">
        <v>69</v>
      </c>
      <c r="H1757" s="2" t="s">
        <v>469</v>
      </c>
      <c r="I1757" s="4">
        <v>31.938300000000002</v>
      </c>
      <c r="J1757" s="2" t="b">
        <v>0</v>
      </c>
      <c r="K1757" s="2" t="s">
        <v>4693</v>
      </c>
      <c r="L1757" s="2" t="s">
        <v>10</v>
      </c>
      <c r="M1757" s="2"/>
      <c r="N1757" s="2" t="s">
        <v>4703</v>
      </c>
      <c r="O1757" s="2"/>
      <c r="P1757" s="2" t="s">
        <v>4696</v>
      </c>
      <c r="Q1757" s="2"/>
    </row>
    <row r="1758" spans="1:17" x14ac:dyDescent="0.25">
      <c r="A1758" s="2" t="s">
        <v>2457</v>
      </c>
      <c r="B1758" s="2" t="s">
        <v>2458</v>
      </c>
      <c r="C1758" s="3"/>
      <c r="D1758" s="4">
        <v>0</v>
      </c>
      <c r="E1758" s="4">
        <v>0</v>
      </c>
      <c r="F1758" s="4">
        <v>0</v>
      </c>
      <c r="G1758" s="4">
        <v>8.1</v>
      </c>
      <c r="H1758" s="2" t="s">
        <v>2271</v>
      </c>
      <c r="I1758" s="4">
        <v>3.75</v>
      </c>
      <c r="J1758" s="2" t="b">
        <v>0</v>
      </c>
      <c r="K1758" s="2" t="s">
        <v>4716</v>
      </c>
      <c r="L1758" s="2" t="s">
        <v>10</v>
      </c>
      <c r="M1758" s="2" t="s">
        <v>4758</v>
      </c>
      <c r="N1758" s="2" t="s">
        <v>4757</v>
      </c>
      <c r="O1758" s="2" t="s">
        <v>4719</v>
      </c>
      <c r="P1758" s="2" t="s">
        <v>4688</v>
      </c>
      <c r="Q1758" s="2"/>
    </row>
    <row r="1759" spans="1:17" x14ac:dyDescent="0.25">
      <c r="A1759" s="2" t="s">
        <v>4051</v>
      </c>
      <c r="B1759" s="2" t="s">
        <v>4052</v>
      </c>
      <c r="C1759" s="3"/>
      <c r="D1759" s="4">
        <v>0</v>
      </c>
      <c r="E1759" s="4">
        <v>0</v>
      </c>
      <c r="F1759" s="4">
        <v>0</v>
      </c>
      <c r="G1759" s="4">
        <v>10.6</v>
      </c>
      <c r="H1759" s="2" t="s">
        <v>2271</v>
      </c>
      <c r="I1759" s="4">
        <v>4.9000000000000004</v>
      </c>
      <c r="J1759" s="2" t="b">
        <v>0</v>
      </c>
      <c r="K1759" s="2" t="s">
        <v>4716</v>
      </c>
      <c r="L1759" s="2" t="s">
        <v>10</v>
      </c>
      <c r="M1759" s="2" t="s">
        <v>5015</v>
      </c>
      <c r="N1759" s="2" t="s">
        <v>4757</v>
      </c>
      <c r="O1759" s="2" t="s">
        <v>4719</v>
      </c>
      <c r="P1759" s="2" t="s">
        <v>4688</v>
      </c>
      <c r="Q1759" s="2"/>
    </row>
    <row r="1760" spans="1:17" ht="228" x14ac:dyDescent="0.25">
      <c r="A1760" s="2" t="s">
        <v>1155</v>
      </c>
      <c r="B1760" s="2" t="s">
        <v>1156</v>
      </c>
      <c r="C1760" s="3" t="s">
        <v>5311</v>
      </c>
      <c r="D1760" s="4">
        <v>0</v>
      </c>
      <c r="E1760" s="4">
        <v>3</v>
      </c>
      <c r="F1760" s="4">
        <v>3</v>
      </c>
      <c r="G1760" s="4">
        <v>45.8</v>
      </c>
      <c r="H1760" s="2" t="s">
        <v>469</v>
      </c>
      <c r="I1760" s="4">
        <v>22.882999999999999</v>
      </c>
      <c r="J1760" s="2" t="b">
        <v>1</v>
      </c>
      <c r="K1760" s="2" t="s">
        <v>4693</v>
      </c>
      <c r="L1760" s="2" t="s">
        <v>10</v>
      </c>
      <c r="M1760" s="2"/>
      <c r="N1760" s="2" t="s">
        <v>4702</v>
      </c>
      <c r="O1760" s="2"/>
      <c r="P1760" s="2" t="s">
        <v>4696</v>
      </c>
      <c r="Q1760" s="2" t="s">
        <v>5918</v>
      </c>
    </row>
    <row r="1761" spans="1:17" ht="228" x14ac:dyDescent="0.25">
      <c r="A1761" s="2" t="s">
        <v>1463</v>
      </c>
      <c r="B1761" s="2" t="s">
        <v>1464</v>
      </c>
      <c r="C1761" s="3" t="s">
        <v>5373</v>
      </c>
      <c r="D1761" s="4">
        <v>0</v>
      </c>
      <c r="E1761" s="4">
        <v>3</v>
      </c>
      <c r="F1761" s="4">
        <v>3</v>
      </c>
      <c r="G1761" s="4">
        <v>14.7</v>
      </c>
      <c r="H1761" s="2" t="s">
        <v>469</v>
      </c>
      <c r="I1761" s="4">
        <v>7.3132999999999999</v>
      </c>
      <c r="J1761" s="2" t="b">
        <v>1</v>
      </c>
      <c r="K1761" s="2" t="s">
        <v>4693</v>
      </c>
      <c r="L1761" s="2" t="s">
        <v>10</v>
      </c>
      <c r="M1761" s="2"/>
      <c r="N1761" s="2" t="s">
        <v>4694</v>
      </c>
      <c r="O1761" s="2"/>
      <c r="P1761" s="2" t="s">
        <v>4695</v>
      </c>
      <c r="Q1761" s="2" t="s">
        <v>5763</v>
      </c>
    </row>
    <row r="1762" spans="1:17" x14ac:dyDescent="0.25">
      <c r="A1762" s="2" t="s">
        <v>1465</v>
      </c>
      <c r="B1762" s="2" t="s">
        <v>1466</v>
      </c>
      <c r="C1762" s="3"/>
      <c r="D1762" s="4">
        <v>0</v>
      </c>
      <c r="E1762" s="4">
        <v>0</v>
      </c>
      <c r="F1762" s="4">
        <v>0</v>
      </c>
      <c r="G1762" s="4">
        <v>19.45</v>
      </c>
      <c r="H1762" s="2" t="s">
        <v>469</v>
      </c>
      <c r="I1762" s="4">
        <v>8.8983000000000008</v>
      </c>
      <c r="J1762" s="2" t="b">
        <v>1</v>
      </c>
      <c r="K1762" s="2" t="s">
        <v>4693</v>
      </c>
      <c r="L1762" s="2" t="s">
        <v>10</v>
      </c>
      <c r="M1762" s="2"/>
      <c r="N1762" s="2" t="s">
        <v>4694</v>
      </c>
      <c r="O1762" s="2"/>
      <c r="P1762" s="2" t="s">
        <v>4695</v>
      </c>
      <c r="Q1762" s="2"/>
    </row>
    <row r="1763" spans="1:17" x14ac:dyDescent="0.25">
      <c r="A1763" s="2" t="s">
        <v>3759</v>
      </c>
      <c r="B1763" s="2" t="s">
        <v>3760</v>
      </c>
      <c r="C1763" s="3"/>
      <c r="D1763" s="4">
        <v>0</v>
      </c>
      <c r="E1763" s="4">
        <v>0</v>
      </c>
      <c r="F1763" s="4">
        <v>0</v>
      </c>
      <c r="G1763" s="4">
        <v>17.100000000000001</v>
      </c>
      <c r="H1763" s="2" t="s">
        <v>469</v>
      </c>
      <c r="I1763" s="4">
        <v>8.5250000000000004</v>
      </c>
      <c r="J1763" s="2" t="b">
        <v>0</v>
      </c>
      <c r="K1763" s="2" t="s">
        <v>4693</v>
      </c>
      <c r="L1763" s="2" t="s">
        <v>10</v>
      </c>
      <c r="M1763" s="2"/>
      <c r="N1763" s="2" t="s">
        <v>4694</v>
      </c>
      <c r="O1763" s="2"/>
      <c r="P1763" s="2" t="s">
        <v>4696</v>
      </c>
      <c r="Q1763" s="2"/>
    </row>
    <row r="1764" spans="1:17" ht="242.25" x14ac:dyDescent="0.25">
      <c r="A1764" s="2" t="s">
        <v>1683</v>
      </c>
      <c r="B1764" s="2" t="s">
        <v>1684</v>
      </c>
      <c r="C1764" s="3" t="s">
        <v>5404</v>
      </c>
      <c r="D1764" s="4">
        <v>0</v>
      </c>
      <c r="E1764" s="4">
        <v>1</v>
      </c>
      <c r="F1764" s="4">
        <v>1</v>
      </c>
      <c r="G1764" s="4">
        <v>16.75</v>
      </c>
      <c r="H1764" s="2" t="s">
        <v>469</v>
      </c>
      <c r="I1764" s="4">
        <v>8.3582999999999998</v>
      </c>
      <c r="J1764" s="2" t="b">
        <v>1</v>
      </c>
      <c r="K1764" s="2" t="s">
        <v>4693</v>
      </c>
      <c r="L1764" s="2" t="s">
        <v>10</v>
      </c>
      <c r="M1764" s="2"/>
      <c r="N1764" s="2" t="s">
        <v>4694</v>
      </c>
      <c r="O1764" s="2"/>
      <c r="P1764" s="2" t="s">
        <v>4688</v>
      </c>
      <c r="Q1764" s="2" t="s">
        <v>5764</v>
      </c>
    </row>
    <row r="1765" spans="1:17" ht="356.25" x14ac:dyDescent="0.25">
      <c r="A1765" s="2" t="s">
        <v>894</v>
      </c>
      <c r="B1765" s="2" t="s">
        <v>895</v>
      </c>
      <c r="C1765" s="3" t="s">
        <v>5029</v>
      </c>
      <c r="D1765" s="4">
        <v>0</v>
      </c>
      <c r="E1765" s="4">
        <v>0</v>
      </c>
      <c r="F1765" s="4">
        <v>0</v>
      </c>
      <c r="G1765" s="4">
        <v>128</v>
      </c>
      <c r="H1765" s="2" t="s">
        <v>2229</v>
      </c>
      <c r="I1765" s="4">
        <v>57.6</v>
      </c>
      <c r="J1765" s="2" t="b">
        <v>1</v>
      </c>
      <c r="K1765" s="2" t="s">
        <v>4805</v>
      </c>
      <c r="L1765" s="2" t="s">
        <v>10</v>
      </c>
      <c r="M1765" s="2" t="s">
        <v>4806</v>
      </c>
      <c r="N1765" s="2" t="s">
        <v>4806</v>
      </c>
      <c r="O1765" s="2"/>
      <c r="P1765" s="2" t="s">
        <v>2303</v>
      </c>
      <c r="Q1765" s="2" t="s">
        <v>5890</v>
      </c>
    </row>
    <row r="1766" spans="1:17" ht="342" x14ac:dyDescent="0.25">
      <c r="A1766" s="2" t="s">
        <v>886</v>
      </c>
      <c r="B1766" s="2" t="s">
        <v>887</v>
      </c>
      <c r="C1766" s="3" t="s">
        <v>5030</v>
      </c>
      <c r="D1766" s="4">
        <v>0</v>
      </c>
      <c r="E1766" s="4">
        <v>0</v>
      </c>
      <c r="F1766" s="4">
        <v>0</v>
      </c>
      <c r="G1766" s="4">
        <v>145.30000000000001</v>
      </c>
      <c r="H1766" s="2" t="s">
        <v>2229</v>
      </c>
      <c r="I1766" s="4">
        <v>62.28</v>
      </c>
      <c r="J1766" s="2" t="b">
        <v>1</v>
      </c>
      <c r="K1766" s="2" t="s">
        <v>4805</v>
      </c>
      <c r="L1766" s="2" t="s">
        <v>10</v>
      </c>
      <c r="M1766" s="2" t="s">
        <v>4806</v>
      </c>
      <c r="N1766" s="2" t="s">
        <v>4806</v>
      </c>
      <c r="O1766" s="2"/>
      <c r="P1766" s="2" t="s">
        <v>2303</v>
      </c>
      <c r="Q1766" s="2" t="s">
        <v>5887</v>
      </c>
    </row>
    <row r="1767" spans="1:17" ht="342" x14ac:dyDescent="0.25">
      <c r="A1767" s="2" t="s">
        <v>896</v>
      </c>
      <c r="B1767" s="2" t="s">
        <v>897</v>
      </c>
      <c r="C1767" s="3" t="s">
        <v>5031</v>
      </c>
      <c r="D1767" s="4">
        <v>0</v>
      </c>
      <c r="E1767" s="4">
        <v>0</v>
      </c>
      <c r="F1767" s="4">
        <v>0</v>
      </c>
      <c r="G1767" s="4">
        <v>26.2</v>
      </c>
      <c r="H1767" s="2" t="s">
        <v>2229</v>
      </c>
      <c r="I1767" s="4">
        <v>10.210000000000001</v>
      </c>
      <c r="J1767" s="2" t="b">
        <v>1</v>
      </c>
      <c r="K1767" s="2" t="s">
        <v>4805</v>
      </c>
      <c r="L1767" s="2" t="s">
        <v>10</v>
      </c>
      <c r="M1767" s="2" t="s">
        <v>4806</v>
      </c>
      <c r="N1767" s="2" t="s">
        <v>4806</v>
      </c>
      <c r="O1767" s="2"/>
      <c r="P1767" s="2" t="s">
        <v>4833</v>
      </c>
      <c r="Q1767" s="2" t="s">
        <v>5888</v>
      </c>
    </row>
    <row r="1768" spans="1:17" x14ac:dyDescent="0.25">
      <c r="A1768" s="2" t="s">
        <v>672</v>
      </c>
      <c r="B1768" s="2" t="s">
        <v>673</v>
      </c>
      <c r="C1768" s="3"/>
      <c r="D1768" s="4">
        <v>0</v>
      </c>
      <c r="E1768" s="4">
        <v>0</v>
      </c>
      <c r="F1768" s="4">
        <v>0</v>
      </c>
      <c r="G1768" s="4">
        <v>29.6</v>
      </c>
      <c r="H1768" s="2" t="s">
        <v>2242</v>
      </c>
      <c r="I1768" s="4">
        <v>13.7</v>
      </c>
      <c r="J1768" s="2" t="b">
        <v>1</v>
      </c>
      <c r="K1768" s="2" t="s">
        <v>4716</v>
      </c>
      <c r="L1768" s="2" t="s">
        <v>10</v>
      </c>
      <c r="M1768" s="2" t="s">
        <v>4740</v>
      </c>
      <c r="N1768" s="2" t="s">
        <v>4741</v>
      </c>
      <c r="O1768" s="2" t="s">
        <v>4719</v>
      </c>
      <c r="P1768" s="2" t="s">
        <v>2303</v>
      </c>
      <c r="Q1768" s="2"/>
    </row>
    <row r="1769" spans="1:17" x14ac:dyDescent="0.25">
      <c r="A1769" s="2" t="s">
        <v>1433</v>
      </c>
      <c r="B1769" s="2" t="s">
        <v>1434</v>
      </c>
      <c r="C1769" s="3"/>
      <c r="D1769" s="4">
        <v>0</v>
      </c>
      <c r="E1769" s="4">
        <v>3</v>
      </c>
      <c r="F1769" s="4">
        <v>3</v>
      </c>
      <c r="G1769" s="4">
        <v>40.4</v>
      </c>
      <c r="H1769" s="2" t="s">
        <v>2218</v>
      </c>
      <c r="I1769" s="4">
        <v>20.21</v>
      </c>
      <c r="J1769" s="2" t="b">
        <v>1</v>
      </c>
      <c r="K1769" s="2" t="s">
        <v>4693</v>
      </c>
      <c r="L1769" s="2" t="s">
        <v>10</v>
      </c>
      <c r="M1769" s="2"/>
      <c r="N1769" s="2" t="s">
        <v>4694</v>
      </c>
      <c r="O1769" s="2"/>
      <c r="P1769" s="2" t="s">
        <v>4696</v>
      </c>
      <c r="Q1769" s="2"/>
    </row>
    <row r="1770" spans="1:17" x14ac:dyDescent="0.25">
      <c r="A1770" s="2" t="s">
        <v>3282</v>
      </c>
      <c r="B1770" s="2" t="s">
        <v>3283</v>
      </c>
      <c r="C1770" s="3"/>
      <c r="D1770" s="4">
        <v>0</v>
      </c>
      <c r="E1770" s="4">
        <v>0</v>
      </c>
      <c r="F1770" s="4">
        <v>0</v>
      </c>
      <c r="G1770" s="4">
        <v>350</v>
      </c>
      <c r="H1770" s="2" t="s">
        <v>2219</v>
      </c>
      <c r="I1770" s="4">
        <v>150</v>
      </c>
      <c r="J1770" s="2" t="b">
        <v>0</v>
      </c>
      <c r="K1770" s="2" t="s">
        <v>4693</v>
      </c>
      <c r="L1770" s="2" t="s">
        <v>10</v>
      </c>
      <c r="M1770" s="2"/>
      <c r="N1770" s="2" t="s">
        <v>5926</v>
      </c>
      <c r="O1770" s="2"/>
      <c r="P1770" s="2"/>
      <c r="Q1770" s="2"/>
    </row>
    <row r="1771" spans="1:17" x14ac:dyDescent="0.25">
      <c r="A1771" s="2" t="s">
        <v>2061</v>
      </c>
      <c r="B1771" s="2" t="s">
        <v>2062</v>
      </c>
      <c r="C1771" s="3"/>
      <c r="D1771" s="4">
        <v>0</v>
      </c>
      <c r="E1771" s="4">
        <v>2</v>
      </c>
      <c r="F1771" s="4">
        <v>2</v>
      </c>
      <c r="G1771" s="4">
        <v>28</v>
      </c>
      <c r="H1771" s="2" t="s">
        <v>2219</v>
      </c>
      <c r="I1771" s="4">
        <v>14</v>
      </c>
      <c r="J1771" s="2" t="b">
        <v>1</v>
      </c>
      <c r="K1771" s="2" t="s">
        <v>4693</v>
      </c>
      <c r="L1771" s="2" t="s">
        <v>10</v>
      </c>
      <c r="M1771" s="2"/>
      <c r="N1771" s="2" t="s">
        <v>4708</v>
      </c>
      <c r="O1771" s="2"/>
      <c r="P1771" s="2" t="s">
        <v>4695</v>
      </c>
      <c r="Q1771" s="2"/>
    </row>
    <row r="1772" spans="1:17" x14ac:dyDescent="0.25">
      <c r="A1772" s="2" t="s">
        <v>3601</v>
      </c>
      <c r="B1772" s="2" t="s">
        <v>3602</v>
      </c>
      <c r="C1772" s="3"/>
      <c r="D1772" s="4">
        <v>0</v>
      </c>
      <c r="E1772" s="4">
        <v>0</v>
      </c>
      <c r="F1772" s="4">
        <v>0</v>
      </c>
      <c r="G1772" s="4">
        <v>11.5</v>
      </c>
      <c r="H1772" s="2" t="s">
        <v>66</v>
      </c>
      <c r="I1772" s="4">
        <v>4.3</v>
      </c>
      <c r="J1772" s="2" t="b">
        <v>0</v>
      </c>
      <c r="K1772" s="2" t="s">
        <v>4716</v>
      </c>
      <c r="L1772" s="2" t="s">
        <v>10</v>
      </c>
      <c r="M1772" s="2" t="s">
        <v>4724</v>
      </c>
      <c r="N1772" s="2" t="s">
        <v>4718</v>
      </c>
      <c r="O1772" s="2" t="s">
        <v>4719</v>
      </c>
      <c r="P1772" s="2" t="s">
        <v>4688</v>
      </c>
      <c r="Q1772" s="2"/>
    </row>
    <row r="1773" spans="1:17" ht="199.5" x14ac:dyDescent="0.25">
      <c r="A1773" s="2" t="s">
        <v>602</v>
      </c>
      <c r="B1773" s="2" t="s">
        <v>603</v>
      </c>
      <c r="C1773" s="3" t="s">
        <v>5249</v>
      </c>
      <c r="D1773" s="4">
        <v>0</v>
      </c>
      <c r="E1773" s="4">
        <v>16</v>
      </c>
      <c r="F1773" s="4">
        <v>16</v>
      </c>
      <c r="G1773" s="4">
        <v>5.6</v>
      </c>
      <c r="H1773" s="2" t="s">
        <v>2255</v>
      </c>
      <c r="I1773" s="4">
        <v>2.7</v>
      </c>
      <c r="J1773" s="2" t="b">
        <v>1</v>
      </c>
      <c r="K1773" s="2" t="s">
        <v>4686</v>
      </c>
      <c r="L1773" s="2" t="s">
        <v>27</v>
      </c>
      <c r="M1773" s="2"/>
      <c r="N1773" s="2" t="s">
        <v>4946</v>
      </c>
      <c r="O1773" s="2"/>
      <c r="P1773" s="2" t="s">
        <v>5032</v>
      </c>
      <c r="Q1773" s="2" t="s">
        <v>5671</v>
      </c>
    </row>
    <row r="1774" spans="1:17" x14ac:dyDescent="0.25">
      <c r="A1774" s="2" t="s">
        <v>393</v>
      </c>
      <c r="B1774" s="2" t="s">
        <v>394</v>
      </c>
      <c r="C1774" s="3"/>
      <c r="D1774" s="4">
        <v>0</v>
      </c>
      <c r="E1774" s="4">
        <v>0</v>
      </c>
      <c r="F1774" s="4">
        <v>0</v>
      </c>
      <c r="G1774" s="4">
        <v>3.65</v>
      </c>
      <c r="H1774" s="2" t="s">
        <v>2281</v>
      </c>
      <c r="I1774" s="4">
        <v>1.71</v>
      </c>
      <c r="J1774" s="2" t="b">
        <v>1</v>
      </c>
      <c r="K1774" s="2" t="s">
        <v>2307</v>
      </c>
      <c r="L1774" s="2" t="s">
        <v>10</v>
      </c>
      <c r="M1774" s="2"/>
      <c r="N1774" s="2" t="s">
        <v>2307</v>
      </c>
      <c r="O1774" s="2" t="s">
        <v>314</v>
      </c>
      <c r="P1774" s="2" t="s">
        <v>4804</v>
      </c>
      <c r="Q1774" s="2"/>
    </row>
    <row r="1775" spans="1:17" x14ac:dyDescent="0.25">
      <c r="A1775" s="2" t="s">
        <v>3928</v>
      </c>
      <c r="B1775" s="2" t="s">
        <v>3929</v>
      </c>
      <c r="C1775" s="3"/>
      <c r="D1775" s="4">
        <v>0</v>
      </c>
      <c r="E1775" s="4">
        <v>0</v>
      </c>
      <c r="F1775" s="4">
        <v>0</v>
      </c>
      <c r="G1775" s="4">
        <v>5.65</v>
      </c>
      <c r="H1775" s="2" t="s">
        <v>2281</v>
      </c>
      <c r="I1775" s="4">
        <v>2.96</v>
      </c>
      <c r="J1775" s="2" t="b">
        <v>0</v>
      </c>
      <c r="K1775" s="2" t="s">
        <v>4686</v>
      </c>
      <c r="L1775" s="2" t="s">
        <v>27</v>
      </c>
      <c r="M1775" s="2"/>
      <c r="N1775" s="2"/>
      <c r="O1775" s="2"/>
      <c r="P1775" s="2" t="s">
        <v>5033</v>
      </c>
      <c r="Q1775" s="2"/>
    </row>
    <row r="1776" spans="1:17" x14ac:dyDescent="0.25">
      <c r="A1776" s="2" t="s">
        <v>3924</v>
      </c>
      <c r="B1776" s="2" t="s">
        <v>3925</v>
      </c>
      <c r="C1776" s="3"/>
      <c r="D1776" s="4">
        <v>0</v>
      </c>
      <c r="E1776" s="4">
        <v>0</v>
      </c>
      <c r="F1776" s="4">
        <v>0</v>
      </c>
      <c r="G1776" s="4">
        <v>5.75</v>
      </c>
      <c r="H1776" s="2" t="s">
        <v>2281</v>
      </c>
      <c r="I1776" s="4">
        <v>3.02</v>
      </c>
      <c r="J1776" s="2" t="b">
        <v>0</v>
      </c>
      <c r="K1776" s="2" t="s">
        <v>4686</v>
      </c>
      <c r="L1776" s="2" t="s">
        <v>27</v>
      </c>
      <c r="M1776" s="2"/>
      <c r="N1776" s="2" t="s">
        <v>4944</v>
      </c>
      <c r="O1776" s="2"/>
      <c r="P1776" s="2" t="s">
        <v>5033</v>
      </c>
      <c r="Q1776" s="2"/>
    </row>
    <row r="1777" spans="1:17" x14ac:dyDescent="0.25">
      <c r="A1777" s="2" t="s">
        <v>4129</v>
      </c>
      <c r="B1777" s="2" t="s">
        <v>4130</v>
      </c>
      <c r="C1777" s="3"/>
      <c r="D1777" s="4">
        <v>0</v>
      </c>
      <c r="E1777" s="4">
        <v>0</v>
      </c>
      <c r="F1777" s="4">
        <v>0</v>
      </c>
      <c r="G1777" s="4">
        <v>8.4</v>
      </c>
      <c r="H1777" s="2" t="s">
        <v>2281</v>
      </c>
      <c r="I1777" s="4">
        <v>4.5</v>
      </c>
      <c r="J1777" s="2" t="b">
        <v>0</v>
      </c>
      <c r="K1777" s="2" t="s">
        <v>4686</v>
      </c>
      <c r="L1777" s="2" t="s">
        <v>27</v>
      </c>
      <c r="M1777" s="2"/>
      <c r="N1777" s="2"/>
      <c r="O1777" s="2"/>
      <c r="P1777" s="2" t="s">
        <v>5033</v>
      </c>
      <c r="Q1777" s="2"/>
    </row>
    <row r="1778" spans="1:17" x14ac:dyDescent="0.25">
      <c r="A1778" s="2" t="s">
        <v>3926</v>
      </c>
      <c r="B1778" s="2" t="s">
        <v>3927</v>
      </c>
      <c r="C1778" s="3"/>
      <c r="D1778" s="4">
        <v>0</v>
      </c>
      <c r="E1778" s="4">
        <v>0</v>
      </c>
      <c r="F1778" s="4">
        <v>0</v>
      </c>
      <c r="G1778" s="4">
        <v>6.3</v>
      </c>
      <c r="H1778" s="2" t="s">
        <v>2281</v>
      </c>
      <c r="I1778" s="4">
        <v>3.33</v>
      </c>
      <c r="J1778" s="2" t="b">
        <v>0</v>
      </c>
      <c r="K1778" s="2" t="s">
        <v>4686</v>
      </c>
      <c r="L1778" s="2" t="s">
        <v>27</v>
      </c>
      <c r="M1778" s="2"/>
      <c r="N1778" s="2"/>
      <c r="O1778" s="2"/>
      <c r="P1778" s="2" t="s">
        <v>5033</v>
      </c>
      <c r="Q1778" s="2"/>
    </row>
    <row r="1779" spans="1:17" ht="228" x14ac:dyDescent="0.25">
      <c r="A1779" s="2" t="s">
        <v>1933</v>
      </c>
      <c r="B1779" s="2" t="s">
        <v>1934</v>
      </c>
      <c r="C1779" s="3" t="s">
        <v>5458</v>
      </c>
      <c r="D1779" s="4">
        <v>0</v>
      </c>
      <c r="E1779" s="4">
        <v>0</v>
      </c>
      <c r="F1779" s="4">
        <v>0</v>
      </c>
      <c r="G1779" s="4">
        <v>7.5</v>
      </c>
      <c r="H1779" s="2" t="s">
        <v>2254</v>
      </c>
      <c r="I1779" s="4">
        <v>4.1100000000000003</v>
      </c>
      <c r="J1779" s="2" t="b">
        <v>1</v>
      </c>
      <c r="K1779" s="2" t="s">
        <v>4686</v>
      </c>
      <c r="L1779" s="2" t="s">
        <v>27</v>
      </c>
      <c r="M1779" s="2"/>
      <c r="N1779" s="2" t="s">
        <v>4944</v>
      </c>
      <c r="O1779" s="2"/>
      <c r="P1779" s="2"/>
      <c r="Q1779" s="2" t="s">
        <v>5672</v>
      </c>
    </row>
    <row r="1780" spans="1:17" ht="228" x14ac:dyDescent="0.25">
      <c r="A1780" s="2" t="s">
        <v>1939</v>
      </c>
      <c r="B1780" s="2" t="s">
        <v>1940</v>
      </c>
      <c r="C1780" s="3" t="s">
        <v>5458</v>
      </c>
      <c r="D1780" s="4">
        <v>0</v>
      </c>
      <c r="E1780" s="4">
        <v>1</v>
      </c>
      <c r="F1780" s="4">
        <v>1</v>
      </c>
      <c r="G1780" s="4">
        <v>7.5</v>
      </c>
      <c r="H1780" s="2" t="s">
        <v>2254</v>
      </c>
      <c r="I1780" s="4">
        <v>4.1100000000000003</v>
      </c>
      <c r="J1780" s="2" t="b">
        <v>1</v>
      </c>
      <c r="K1780" s="2" t="s">
        <v>4686</v>
      </c>
      <c r="L1780" s="2" t="s">
        <v>27</v>
      </c>
      <c r="M1780" s="2"/>
      <c r="N1780" s="2" t="s">
        <v>4944</v>
      </c>
      <c r="O1780" s="2"/>
      <c r="P1780" s="2"/>
      <c r="Q1780" s="2" t="s">
        <v>5672</v>
      </c>
    </row>
    <row r="1781" spans="1:17" ht="228" x14ac:dyDescent="0.25">
      <c r="A1781" s="2" t="s">
        <v>1937</v>
      </c>
      <c r="B1781" s="2" t="s">
        <v>1938</v>
      </c>
      <c r="C1781" s="3" t="s">
        <v>5458</v>
      </c>
      <c r="D1781" s="4">
        <v>0</v>
      </c>
      <c r="E1781" s="4">
        <v>0</v>
      </c>
      <c r="F1781" s="4">
        <v>0</v>
      </c>
      <c r="G1781" s="4">
        <v>7.5</v>
      </c>
      <c r="H1781" s="2" t="s">
        <v>2254</v>
      </c>
      <c r="I1781" s="4">
        <v>4.1500000000000004</v>
      </c>
      <c r="J1781" s="2" t="b">
        <v>1</v>
      </c>
      <c r="K1781" s="2" t="s">
        <v>4686</v>
      </c>
      <c r="L1781" s="2" t="s">
        <v>27</v>
      </c>
      <c r="M1781" s="2"/>
      <c r="N1781" s="2" t="s">
        <v>4944</v>
      </c>
      <c r="O1781" s="2"/>
      <c r="P1781" s="2"/>
      <c r="Q1781" s="2" t="s">
        <v>5672</v>
      </c>
    </row>
    <row r="1782" spans="1:17" ht="228" x14ac:dyDescent="0.25">
      <c r="A1782" s="2" t="s">
        <v>1941</v>
      </c>
      <c r="B1782" s="2" t="s">
        <v>1942</v>
      </c>
      <c r="C1782" s="3" t="s">
        <v>5458</v>
      </c>
      <c r="D1782" s="4">
        <v>0</v>
      </c>
      <c r="E1782" s="4">
        <v>0</v>
      </c>
      <c r="F1782" s="4">
        <v>0</v>
      </c>
      <c r="G1782" s="4">
        <v>7.5</v>
      </c>
      <c r="H1782" s="2" t="s">
        <v>2254</v>
      </c>
      <c r="I1782" s="4">
        <v>4.17</v>
      </c>
      <c r="J1782" s="2" t="b">
        <v>1</v>
      </c>
      <c r="K1782" s="2" t="s">
        <v>4686</v>
      </c>
      <c r="L1782" s="2" t="s">
        <v>27</v>
      </c>
      <c r="M1782" s="2"/>
      <c r="N1782" s="2" t="s">
        <v>4944</v>
      </c>
      <c r="O1782" s="2"/>
      <c r="P1782" s="2"/>
      <c r="Q1782" s="2" t="s">
        <v>5672</v>
      </c>
    </row>
    <row r="1783" spans="1:17" ht="228" x14ac:dyDescent="0.25">
      <c r="A1783" s="2" t="s">
        <v>1925</v>
      </c>
      <c r="B1783" s="2" t="s">
        <v>1926</v>
      </c>
      <c r="C1783" s="3" t="s">
        <v>5458</v>
      </c>
      <c r="D1783" s="4">
        <v>0</v>
      </c>
      <c r="E1783" s="4">
        <v>2</v>
      </c>
      <c r="F1783" s="4">
        <v>2</v>
      </c>
      <c r="G1783" s="4">
        <v>7.5</v>
      </c>
      <c r="H1783" s="2" t="s">
        <v>2254</v>
      </c>
      <c r="I1783" s="4">
        <v>4.17</v>
      </c>
      <c r="J1783" s="2" t="b">
        <v>1</v>
      </c>
      <c r="K1783" s="2" t="s">
        <v>4686</v>
      </c>
      <c r="L1783" s="2" t="s">
        <v>27</v>
      </c>
      <c r="M1783" s="2"/>
      <c r="N1783" s="2" t="s">
        <v>4944</v>
      </c>
      <c r="O1783" s="2"/>
      <c r="P1783" s="2"/>
      <c r="Q1783" s="2" t="s">
        <v>5672</v>
      </c>
    </row>
    <row r="1784" spans="1:17" ht="228" x14ac:dyDescent="0.25">
      <c r="A1784" s="2" t="s">
        <v>1927</v>
      </c>
      <c r="B1784" s="2" t="s">
        <v>1928</v>
      </c>
      <c r="C1784" s="3" t="s">
        <v>5458</v>
      </c>
      <c r="D1784" s="4">
        <v>0</v>
      </c>
      <c r="E1784" s="4">
        <v>0</v>
      </c>
      <c r="F1784" s="4">
        <v>0</v>
      </c>
      <c r="G1784" s="4">
        <v>7.5</v>
      </c>
      <c r="H1784" s="2" t="s">
        <v>2254</v>
      </c>
      <c r="I1784" s="4">
        <v>4.17</v>
      </c>
      <c r="J1784" s="2" t="b">
        <v>1</v>
      </c>
      <c r="K1784" s="2" t="s">
        <v>4686</v>
      </c>
      <c r="L1784" s="2" t="s">
        <v>27</v>
      </c>
      <c r="M1784" s="2"/>
      <c r="N1784" s="2" t="s">
        <v>4944</v>
      </c>
      <c r="O1784" s="2"/>
      <c r="P1784" s="2"/>
      <c r="Q1784" s="2" t="s">
        <v>5672</v>
      </c>
    </row>
    <row r="1785" spans="1:17" ht="228" x14ac:dyDescent="0.25">
      <c r="A1785" s="2" t="s">
        <v>1931</v>
      </c>
      <c r="B1785" s="2" t="s">
        <v>1932</v>
      </c>
      <c r="C1785" s="3" t="s">
        <v>5458</v>
      </c>
      <c r="D1785" s="4">
        <v>0</v>
      </c>
      <c r="E1785" s="4">
        <v>0</v>
      </c>
      <c r="F1785" s="4">
        <v>0</v>
      </c>
      <c r="G1785" s="4">
        <v>7.5</v>
      </c>
      <c r="H1785" s="2" t="s">
        <v>2254</v>
      </c>
      <c r="I1785" s="4">
        <v>4.21</v>
      </c>
      <c r="J1785" s="2" t="b">
        <v>1</v>
      </c>
      <c r="K1785" s="2" t="s">
        <v>4686</v>
      </c>
      <c r="L1785" s="2" t="s">
        <v>27</v>
      </c>
      <c r="M1785" s="2"/>
      <c r="N1785" s="2" t="s">
        <v>4944</v>
      </c>
      <c r="O1785" s="2"/>
      <c r="P1785" s="2"/>
      <c r="Q1785" s="2" t="s">
        <v>5672</v>
      </c>
    </row>
    <row r="1786" spans="1:17" ht="228" x14ac:dyDescent="0.25">
      <c r="A1786" s="2" t="s">
        <v>1943</v>
      </c>
      <c r="B1786" s="2" t="s">
        <v>1944</v>
      </c>
      <c r="C1786" s="3" t="s">
        <v>5458</v>
      </c>
      <c r="D1786" s="4">
        <v>0</v>
      </c>
      <c r="E1786" s="4">
        <v>0</v>
      </c>
      <c r="F1786" s="4">
        <v>0</v>
      </c>
      <c r="G1786" s="4">
        <v>7.5</v>
      </c>
      <c r="H1786" s="2" t="s">
        <v>2254</v>
      </c>
      <c r="I1786" s="4">
        <v>4.1100000000000003</v>
      </c>
      <c r="J1786" s="2" t="b">
        <v>1</v>
      </c>
      <c r="K1786" s="2" t="s">
        <v>4686</v>
      </c>
      <c r="L1786" s="2" t="s">
        <v>27</v>
      </c>
      <c r="M1786" s="2"/>
      <c r="N1786" s="2" t="s">
        <v>4944</v>
      </c>
      <c r="O1786" s="2"/>
      <c r="P1786" s="2"/>
      <c r="Q1786" s="2" t="s">
        <v>5672</v>
      </c>
    </row>
    <row r="1787" spans="1:17" x14ac:dyDescent="0.25">
      <c r="A1787" s="2" t="s">
        <v>1515</v>
      </c>
      <c r="B1787" s="2" t="s">
        <v>1516</v>
      </c>
      <c r="C1787" s="3"/>
      <c r="D1787" s="4">
        <v>0</v>
      </c>
      <c r="E1787" s="4">
        <v>0</v>
      </c>
      <c r="F1787" s="4">
        <v>0</v>
      </c>
      <c r="G1787" s="4">
        <v>15.5</v>
      </c>
      <c r="H1787" s="2" t="s">
        <v>2282</v>
      </c>
      <c r="I1787" s="4">
        <v>6.6</v>
      </c>
      <c r="J1787" s="2" t="b">
        <v>1</v>
      </c>
      <c r="K1787" s="2" t="s">
        <v>4709</v>
      </c>
      <c r="L1787" s="2" t="s">
        <v>10</v>
      </c>
      <c r="M1787" s="2" t="s">
        <v>5034</v>
      </c>
      <c r="N1787" s="2" t="s">
        <v>4762</v>
      </c>
      <c r="O1787" s="2" t="s">
        <v>4689</v>
      </c>
      <c r="P1787" s="2" t="s">
        <v>4688</v>
      </c>
      <c r="Q1787" s="2"/>
    </row>
    <row r="1788" spans="1:17" ht="171" x14ac:dyDescent="0.25">
      <c r="A1788" s="2" t="s">
        <v>1509</v>
      </c>
      <c r="B1788" s="2" t="s">
        <v>1510</v>
      </c>
      <c r="C1788" s="3" t="s">
        <v>3796</v>
      </c>
      <c r="D1788" s="4">
        <v>0</v>
      </c>
      <c r="E1788" s="4">
        <v>14</v>
      </c>
      <c r="F1788" s="4">
        <v>14</v>
      </c>
      <c r="G1788" s="4">
        <v>21.6</v>
      </c>
      <c r="H1788" s="2" t="s">
        <v>2282</v>
      </c>
      <c r="I1788" s="4">
        <v>10</v>
      </c>
      <c r="J1788" s="2" t="b">
        <v>1</v>
      </c>
      <c r="K1788" s="2" t="s">
        <v>4709</v>
      </c>
      <c r="L1788" s="2" t="s">
        <v>10</v>
      </c>
      <c r="M1788" s="2" t="s">
        <v>5035</v>
      </c>
      <c r="N1788" s="2" t="s">
        <v>4762</v>
      </c>
      <c r="O1788" s="2" t="s">
        <v>4689</v>
      </c>
      <c r="P1788" s="2" t="s">
        <v>4688</v>
      </c>
      <c r="Q1788" s="2" t="s">
        <v>5676</v>
      </c>
    </row>
    <row r="1789" spans="1:17" ht="185.25" x14ac:dyDescent="0.25">
      <c r="A1789" s="2" t="s">
        <v>1895</v>
      </c>
      <c r="B1789" s="2" t="s">
        <v>1896</v>
      </c>
      <c r="C1789" s="3" t="s">
        <v>4257</v>
      </c>
      <c r="D1789" s="4">
        <v>0</v>
      </c>
      <c r="E1789" s="4">
        <v>5</v>
      </c>
      <c r="F1789" s="4">
        <v>5</v>
      </c>
      <c r="G1789" s="4">
        <v>33.299999999999997</v>
      </c>
      <c r="H1789" s="2" t="s">
        <v>2282</v>
      </c>
      <c r="I1789" s="4">
        <v>14.3</v>
      </c>
      <c r="J1789" s="2" t="b">
        <v>1</v>
      </c>
      <c r="K1789" s="2" t="s">
        <v>4709</v>
      </c>
      <c r="L1789" s="2" t="s">
        <v>10</v>
      </c>
      <c r="M1789" s="2" t="s">
        <v>4978</v>
      </c>
      <c r="N1789" s="2" t="s">
        <v>4762</v>
      </c>
      <c r="O1789" s="2" t="s">
        <v>4689</v>
      </c>
      <c r="P1789" s="2" t="s">
        <v>4688</v>
      </c>
      <c r="Q1789" s="2" t="s">
        <v>5677</v>
      </c>
    </row>
    <row r="1790" spans="1:17" x14ac:dyDescent="0.25">
      <c r="A1790" s="2" t="s">
        <v>2490</v>
      </c>
      <c r="B1790" s="2" t="s">
        <v>2491</v>
      </c>
      <c r="C1790" s="3"/>
      <c r="D1790" s="4">
        <v>0</v>
      </c>
      <c r="E1790" s="4">
        <v>0</v>
      </c>
      <c r="F1790" s="4">
        <v>0</v>
      </c>
      <c r="G1790" s="4">
        <v>12.85</v>
      </c>
      <c r="H1790" s="2" t="s">
        <v>2282</v>
      </c>
      <c r="I1790" s="4">
        <v>5.95</v>
      </c>
      <c r="J1790" s="2" t="b">
        <v>0</v>
      </c>
      <c r="K1790" s="2" t="s">
        <v>4716</v>
      </c>
      <c r="L1790" s="2" t="s">
        <v>10</v>
      </c>
      <c r="M1790" s="2" t="s">
        <v>4768</v>
      </c>
      <c r="N1790" s="2" t="s">
        <v>4762</v>
      </c>
      <c r="O1790" s="2" t="s">
        <v>4719</v>
      </c>
      <c r="P1790" s="2" t="s">
        <v>4688</v>
      </c>
      <c r="Q1790" s="2"/>
    </row>
    <row r="1791" spans="1:17" x14ac:dyDescent="0.25">
      <c r="A1791" s="2" t="s">
        <v>4192</v>
      </c>
      <c r="B1791" s="2" t="s">
        <v>4193</v>
      </c>
      <c r="C1791" s="3"/>
      <c r="D1791" s="4">
        <v>0</v>
      </c>
      <c r="E1791" s="4">
        <v>0</v>
      </c>
      <c r="F1791" s="4">
        <v>0</v>
      </c>
      <c r="G1791" s="4">
        <v>14.8</v>
      </c>
      <c r="H1791" s="2" t="s">
        <v>2282</v>
      </c>
      <c r="I1791" s="4">
        <v>6.85</v>
      </c>
      <c r="J1791" s="2" t="b">
        <v>0</v>
      </c>
      <c r="K1791" s="2" t="s">
        <v>4716</v>
      </c>
      <c r="L1791" s="2" t="s">
        <v>10</v>
      </c>
      <c r="M1791" s="2" t="s">
        <v>4996</v>
      </c>
      <c r="N1791" s="2" t="s">
        <v>4757</v>
      </c>
      <c r="O1791" s="2" t="s">
        <v>4719</v>
      </c>
      <c r="P1791" s="2" t="s">
        <v>4688</v>
      </c>
      <c r="Q1791" s="2"/>
    </row>
    <row r="1792" spans="1:17" x14ac:dyDescent="0.25">
      <c r="A1792" s="2" t="s">
        <v>1517</v>
      </c>
      <c r="B1792" s="2" t="s">
        <v>1518</v>
      </c>
      <c r="C1792" s="3"/>
      <c r="D1792" s="4">
        <v>0</v>
      </c>
      <c r="E1792" s="4">
        <v>4</v>
      </c>
      <c r="F1792" s="4">
        <v>4</v>
      </c>
      <c r="G1792" s="4">
        <v>24</v>
      </c>
      <c r="H1792" s="2" t="s">
        <v>2282</v>
      </c>
      <c r="I1792" s="4">
        <v>10</v>
      </c>
      <c r="J1792" s="2" t="b">
        <v>1</v>
      </c>
      <c r="K1792" s="2" t="s">
        <v>4716</v>
      </c>
      <c r="L1792" s="2" t="s">
        <v>10</v>
      </c>
      <c r="M1792" s="2" t="s">
        <v>5036</v>
      </c>
      <c r="N1792" s="2" t="s">
        <v>4762</v>
      </c>
      <c r="O1792" s="2" t="s">
        <v>4719</v>
      </c>
      <c r="P1792" s="2" t="s">
        <v>4688</v>
      </c>
      <c r="Q1792" s="2"/>
    </row>
    <row r="1793" spans="1:17" x14ac:dyDescent="0.25">
      <c r="A1793" s="2" t="s">
        <v>872</v>
      </c>
      <c r="B1793" s="2" t="s">
        <v>873</v>
      </c>
      <c r="C1793" s="3"/>
      <c r="D1793" s="4">
        <v>0</v>
      </c>
      <c r="E1793" s="4">
        <v>0</v>
      </c>
      <c r="F1793" s="4">
        <v>0</v>
      </c>
      <c r="G1793" s="4">
        <v>51</v>
      </c>
      <c r="H1793" s="2" t="s">
        <v>2238</v>
      </c>
      <c r="I1793" s="4">
        <v>28.45</v>
      </c>
      <c r="J1793" s="2" t="b">
        <v>1</v>
      </c>
      <c r="K1793" s="2" t="s">
        <v>4805</v>
      </c>
      <c r="L1793" s="2" t="s">
        <v>10</v>
      </c>
      <c r="M1793" s="2" t="s">
        <v>4806</v>
      </c>
      <c r="N1793" s="2" t="s">
        <v>4806</v>
      </c>
      <c r="O1793" s="2"/>
      <c r="P1793" s="2" t="s">
        <v>4688</v>
      </c>
      <c r="Q1793" s="2"/>
    </row>
    <row r="1794" spans="1:17" x14ac:dyDescent="0.25">
      <c r="A1794" s="2" t="s">
        <v>874</v>
      </c>
      <c r="B1794" s="2" t="s">
        <v>875</v>
      </c>
      <c r="C1794" s="3"/>
      <c r="D1794" s="4">
        <v>0</v>
      </c>
      <c r="E1794" s="4">
        <v>0</v>
      </c>
      <c r="F1794" s="4">
        <v>0</v>
      </c>
      <c r="G1794" s="4">
        <v>97.5</v>
      </c>
      <c r="H1794" s="2" t="s">
        <v>2238</v>
      </c>
      <c r="I1794" s="4">
        <v>55.7</v>
      </c>
      <c r="J1794" s="2" t="b">
        <v>1</v>
      </c>
      <c r="K1794" s="2" t="s">
        <v>4805</v>
      </c>
      <c r="L1794" s="2" t="s">
        <v>10</v>
      </c>
      <c r="M1794" s="2" t="s">
        <v>4806</v>
      </c>
      <c r="N1794" s="2" t="s">
        <v>4806</v>
      </c>
      <c r="O1794" s="2"/>
      <c r="P1794" s="2" t="s">
        <v>2303</v>
      </c>
      <c r="Q1794" s="2"/>
    </row>
    <row r="1795" spans="1:17" x14ac:dyDescent="0.25">
      <c r="A1795" s="2" t="s">
        <v>1665</v>
      </c>
      <c r="B1795" s="2" t="s">
        <v>1666</v>
      </c>
      <c r="C1795" s="3"/>
      <c r="D1795" s="4">
        <v>0</v>
      </c>
      <c r="E1795" s="4">
        <v>5</v>
      </c>
      <c r="F1795" s="4">
        <v>5</v>
      </c>
      <c r="G1795" s="4">
        <v>39.9</v>
      </c>
      <c r="H1795" s="2" t="s">
        <v>2238</v>
      </c>
      <c r="I1795" s="4">
        <v>21.931999999999999</v>
      </c>
      <c r="J1795" s="2" t="b">
        <v>1</v>
      </c>
      <c r="K1795" s="2" t="s">
        <v>4693</v>
      </c>
      <c r="L1795" s="2" t="s">
        <v>10</v>
      </c>
      <c r="M1795" s="2"/>
      <c r="N1795" s="2" t="s">
        <v>4707</v>
      </c>
      <c r="O1795" s="2"/>
      <c r="P1795" s="2" t="s">
        <v>4688</v>
      </c>
      <c r="Q1795" s="2"/>
    </row>
    <row r="1796" spans="1:17" x14ac:dyDescent="0.25">
      <c r="A1796" s="2" t="s">
        <v>1663</v>
      </c>
      <c r="B1796" s="2" t="s">
        <v>1664</v>
      </c>
      <c r="C1796" s="3"/>
      <c r="D1796" s="4">
        <v>0</v>
      </c>
      <c r="E1796" s="4">
        <v>9</v>
      </c>
      <c r="F1796" s="4">
        <v>9</v>
      </c>
      <c r="G1796" s="4">
        <v>78.5</v>
      </c>
      <c r="H1796" s="2" t="s">
        <v>2238</v>
      </c>
      <c r="I1796" s="4">
        <v>43.58</v>
      </c>
      <c r="J1796" s="2" t="b">
        <v>1</v>
      </c>
      <c r="K1796" s="2" t="s">
        <v>4693</v>
      </c>
      <c r="L1796" s="2" t="s">
        <v>10</v>
      </c>
      <c r="M1796" s="2"/>
      <c r="N1796" s="2" t="s">
        <v>4707</v>
      </c>
      <c r="O1796" s="2"/>
      <c r="P1796" s="2" t="s">
        <v>4688</v>
      </c>
      <c r="Q1796" s="2"/>
    </row>
    <row r="1797" spans="1:17" x14ac:dyDescent="0.25">
      <c r="A1797" s="2" t="s">
        <v>4231</v>
      </c>
      <c r="B1797" s="2" t="s">
        <v>4232</v>
      </c>
      <c r="C1797" s="3"/>
      <c r="D1797" s="4">
        <v>0</v>
      </c>
      <c r="E1797" s="4">
        <v>0</v>
      </c>
      <c r="F1797" s="4">
        <v>0</v>
      </c>
      <c r="G1797" s="4">
        <v>55.6</v>
      </c>
      <c r="H1797" s="2" t="s">
        <v>2238</v>
      </c>
      <c r="I1797" s="4">
        <v>27.8</v>
      </c>
      <c r="J1797" s="2" t="b">
        <v>0</v>
      </c>
      <c r="K1797" s="2" t="s">
        <v>4716</v>
      </c>
      <c r="L1797" s="2" t="s">
        <v>10</v>
      </c>
      <c r="M1797" s="2" t="s">
        <v>4739</v>
      </c>
      <c r="N1797" s="2" t="s">
        <v>4718</v>
      </c>
      <c r="O1797" s="2" t="s">
        <v>4719</v>
      </c>
      <c r="P1797" s="2" t="s">
        <v>4688</v>
      </c>
      <c r="Q1797" s="2"/>
    </row>
    <row r="1798" spans="1:17" x14ac:dyDescent="0.25">
      <c r="A1798" s="2" t="s">
        <v>1618</v>
      </c>
      <c r="B1798" s="2" t="s">
        <v>1619</v>
      </c>
      <c r="C1798" s="3"/>
      <c r="D1798" s="4">
        <v>0</v>
      </c>
      <c r="E1798" s="4">
        <v>2</v>
      </c>
      <c r="F1798" s="4">
        <v>2</v>
      </c>
      <c r="G1798" s="4">
        <v>74.2</v>
      </c>
      <c r="H1798" s="2" t="s">
        <v>2238</v>
      </c>
      <c r="I1798" s="4">
        <v>37.1</v>
      </c>
      <c r="J1798" s="2" t="b">
        <v>1</v>
      </c>
      <c r="K1798" s="2" t="s">
        <v>4716</v>
      </c>
      <c r="L1798" s="2" t="s">
        <v>10</v>
      </c>
      <c r="M1798" s="2" t="s">
        <v>4731</v>
      </c>
      <c r="N1798" s="2" t="s">
        <v>4718</v>
      </c>
      <c r="O1798" s="2" t="s">
        <v>4719</v>
      </c>
      <c r="P1798" s="2" t="s">
        <v>4688</v>
      </c>
      <c r="Q1798" s="2"/>
    </row>
    <row r="1799" spans="1:17" x14ac:dyDescent="0.25">
      <c r="A1799" s="2" t="s">
        <v>690</v>
      </c>
      <c r="B1799" s="2" t="s">
        <v>691</v>
      </c>
      <c r="C1799" s="3"/>
      <c r="D1799" s="4">
        <v>0</v>
      </c>
      <c r="E1799" s="4">
        <v>0</v>
      </c>
      <c r="F1799" s="4">
        <v>0</v>
      </c>
      <c r="G1799" s="4">
        <v>34.799999999999997</v>
      </c>
      <c r="H1799" s="2" t="s">
        <v>2238</v>
      </c>
      <c r="I1799" s="4">
        <v>17.399999999999999</v>
      </c>
      <c r="J1799" s="2" t="b">
        <v>1</v>
      </c>
      <c r="K1799" s="2" t="s">
        <v>4709</v>
      </c>
      <c r="L1799" s="2" t="s">
        <v>10</v>
      </c>
      <c r="M1799" s="2" t="s">
        <v>4740</v>
      </c>
      <c r="N1799" s="2" t="s">
        <v>4741</v>
      </c>
      <c r="O1799" s="2" t="s">
        <v>4689</v>
      </c>
      <c r="P1799" s="2" t="s">
        <v>4688</v>
      </c>
      <c r="Q1799" s="2"/>
    </row>
    <row r="1800" spans="1:17" x14ac:dyDescent="0.25">
      <c r="A1800" s="2" t="s">
        <v>688</v>
      </c>
      <c r="B1800" s="2" t="s">
        <v>689</v>
      </c>
      <c r="C1800" s="3"/>
      <c r="D1800" s="4">
        <v>0</v>
      </c>
      <c r="E1800" s="4">
        <v>6</v>
      </c>
      <c r="F1800" s="4">
        <v>6</v>
      </c>
      <c r="G1800" s="4">
        <v>36</v>
      </c>
      <c r="H1800" s="2" t="s">
        <v>2238</v>
      </c>
      <c r="I1800" s="4">
        <v>19.7</v>
      </c>
      <c r="J1800" s="2" t="b">
        <v>1</v>
      </c>
      <c r="K1800" s="2" t="s">
        <v>4716</v>
      </c>
      <c r="L1800" s="2" t="s">
        <v>10</v>
      </c>
      <c r="M1800" s="2" t="s">
        <v>4740</v>
      </c>
      <c r="N1800" s="2" t="s">
        <v>4741</v>
      </c>
      <c r="O1800" s="2" t="s">
        <v>4719</v>
      </c>
      <c r="P1800" s="2" t="s">
        <v>4688</v>
      </c>
      <c r="Q1800" s="2"/>
    </row>
    <row r="1801" spans="1:17" x14ac:dyDescent="0.25">
      <c r="A1801" s="2" t="s">
        <v>870</v>
      </c>
      <c r="B1801" s="2" t="s">
        <v>871</v>
      </c>
      <c r="C1801" s="3"/>
      <c r="D1801" s="4">
        <v>0</v>
      </c>
      <c r="E1801" s="4">
        <v>0</v>
      </c>
      <c r="F1801" s="4">
        <v>0</v>
      </c>
      <c r="G1801" s="4">
        <v>77</v>
      </c>
      <c r="H1801" s="2" t="s">
        <v>2238</v>
      </c>
      <c r="I1801" s="4">
        <v>44</v>
      </c>
      <c r="J1801" s="2" t="b">
        <v>1</v>
      </c>
      <c r="K1801" s="2" t="s">
        <v>4805</v>
      </c>
      <c r="L1801" s="2" t="s">
        <v>10</v>
      </c>
      <c r="M1801" s="2" t="s">
        <v>4806</v>
      </c>
      <c r="N1801" s="2" t="s">
        <v>4806</v>
      </c>
      <c r="O1801" s="2"/>
      <c r="P1801" s="2" t="s">
        <v>4688</v>
      </c>
      <c r="Q1801" s="2"/>
    </row>
    <row r="1802" spans="1:17" x14ac:dyDescent="0.25">
      <c r="A1802" s="2" t="s">
        <v>4233</v>
      </c>
      <c r="B1802" s="2" t="s">
        <v>4234</v>
      </c>
      <c r="C1802" s="3"/>
      <c r="D1802" s="4">
        <v>0</v>
      </c>
      <c r="E1802" s="4">
        <v>0</v>
      </c>
      <c r="F1802" s="4">
        <v>0</v>
      </c>
      <c r="G1802" s="4">
        <v>31.5</v>
      </c>
      <c r="H1802" s="2" t="s">
        <v>2238</v>
      </c>
      <c r="I1802" s="4">
        <v>15.6</v>
      </c>
      <c r="J1802" s="2" t="b">
        <v>0</v>
      </c>
      <c r="K1802" s="2" t="s">
        <v>4716</v>
      </c>
      <c r="L1802" s="2" t="s">
        <v>10</v>
      </c>
      <c r="M1802" s="2" t="s">
        <v>4739</v>
      </c>
      <c r="N1802" s="2" t="s">
        <v>4718</v>
      </c>
      <c r="O1802" s="2" t="s">
        <v>4719</v>
      </c>
      <c r="P1802" s="2" t="s">
        <v>4688</v>
      </c>
      <c r="Q1802" s="2"/>
    </row>
    <row r="1803" spans="1:17" ht="199.5" x14ac:dyDescent="0.25">
      <c r="A1803" s="2" t="s">
        <v>1859</v>
      </c>
      <c r="B1803" s="2" t="s">
        <v>1860</v>
      </c>
      <c r="C1803" s="3" t="s">
        <v>5037</v>
      </c>
      <c r="D1803" s="4">
        <v>0</v>
      </c>
      <c r="E1803" s="4">
        <v>4</v>
      </c>
      <c r="F1803" s="4">
        <v>4</v>
      </c>
      <c r="G1803" s="4">
        <v>66.900000000000006</v>
      </c>
      <c r="H1803" s="2" t="s">
        <v>2219</v>
      </c>
      <c r="I1803" s="4">
        <v>31</v>
      </c>
      <c r="J1803" s="2" t="b">
        <v>1</v>
      </c>
      <c r="K1803" s="2" t="s">
        <v>4709</v>
      </c>
      <c r="L1803" s="2" t="s">
        <v>10</v>
      </c>
      <c r="M1803" s="2" t="s">
        <v>4801</v>
      </c>
      <c r="N1803" s="2" t="s">
        <v>4762</v>
      </c>
      <c r="O1803" s="2" t="s">
        <v>4689</v>
      </c>
      <c r="P1803" s="2" t="s">
        <v>4688</v>
      </c>
      <c r="Q1803" s="2" t="s">
        <v>5663</v>
      </c>
    </row>
    <row r="1804" spans="1:17" ht="185.25" x14ac:dyDescent="0.25">
      <c r="A1804" s="2" t="s">
        <v>180</v>
      </c>
      <c r="B1804" s="2" t="s">
        <v>181</v>
      </c>
      <c r="C1804" s="3" t="s">
        <v>5038</v>
      </c>
      <c r="D1804" s="4">
        <v>0</v>
      </c>
      <c r="E1804" s="4">
        <v>6</v>
      </c>
      <c r="F1804" s="4">
        <v>6</v>
      </c>
      <c r="G1804" s="4">
        <v>79.900000000000006</v>
      </c>
      <c r="H1804" s="2" t="s">
        <v>2219</v>
      </c>
      <c r="I1804" s="4">
        <v>37</v>
      </c>
      <c r="J1804" s="2" t="b">
        <v>1</v>
      </c>
      <c r="K1804" s="2" t="s">
        <v>4716</v>
      </c>
      <c r="L1804" s="2" t="s">
        <v>10</v>
      </c>
      <c r="M1804" s="2" t="s">
        <v>4902</v>
      </c>
      <c r="N1804" s="2" t="s">
        <v>4762</v>
      </c>
      <c r="O1804" s="2" t="s">
        <v>4719</v>
      </c>
      <c r="P1804" s="2" t="s">
        <v>4688</v>
      </c>
      <c r="Q1804" s="2" t="s">
        <v>5664</v>
      </c>
    </row>
    <row r="1805" spans="1:17" ht="213.75" x14ac:dyDescent="0.25">
      <c r="A1805" s="2" t="s">
        <v>32</v>
      </c>
      <c r="B1805" s="2" t="s">
        <v>33</v>
      </c>
      <c r="C1805" s="3" t="s">
        <v>5039</v>
      </c>
      <c r="D1805" s="4">
        <v>0</v>
      </c>
      <c r="E1805" s="4">
        <v>5</v>
      </c>
      <c r="F1805" s="4">
        <v>5</v>
      </c>
      <c r="G1805" s="4">
        <v>95</v>
      </c>
      <c r="H1805" s="2" t="s">
        <v>2219</v>
      </c>
      <c r="I1805" s="4">
        <v>44</v>
      </c>
      <c r="J1805" s="2" t="b">
        <v>1</v>
      </c>
      <c r="K1805" s="2" t="s">
        <v>4716</v>
      </c>
      <c r="L1805" s="2" t="s">
        <v>10</v>
      </c>
      <c r="M1805" s="2" t="s">
        <v>4761</v>
      </c>
      <c r="N1805" s="2" t="s">
        <v>4762</v>
      </c>
      <c r="O1805" s="2" t="s">
        <v>4719</v>
      </c>
      <c r="P1805" s="2" t="s">
        <v>4688</v>
      </c>
      <c r="Q1805" s="2" t="s">
        <v>6526</v>
      </c>
    </row>
    <row r="1806" spans="1:17" ht="185.25" x14ac:dyDescent="0.25">
      <c r="A1806" s="2" t="s">
        <v>1439</v>
      </c>
      <c r="B1806" s="2" t="s">
        <v>1440</v>
      </c>
      <c r="C1806" s="3" t="s">
        <v>5366</v>
      </c>
      <c r="D1806" s="4">
        <v>0</v>
      </c>
      <c r="E1806" s="4">
        <v>2</v>
      </c>
      <c r="F1806" s="4">
        <v>2</v>
      </c>
      <c r="G1806" s="4">
        <v>43</v>
      </c>
      <c r="H1806" s="2" t="s">
        <v>2219</v>
      </c>
      <c r="I1806" s="4">
        <v>21.5</v>
      </c>
      <c r="J1806" s="2" t="b">
        <v>1</v>
      </c>
      <c r="K1806" s="2" t="s">
        <v>4693</v>
      </c>
      <c r="L1806" s="2" t="s">
        <v>10</v>
      </c>
      <c r="M1806" s="2"/>
      <c r="N1806" s="2" t="s">
        <v>4694</v>
      </c>
      <c r="O1806" s="2"/>
      <c r="P1806" s="2" t="s">
        <v>4696</v>
      </c>
      <c r="Q1806" s="2" t="s">
        <v>6527</v>
      </c>
    </row>
    <row r="1807" spans="1:17" ht="185.25" x14ac:dyDescent="0.25">
      <c r="A1807" s="2" t="s">
        <v>1459</v>
      </c>
      <c r="B1807" s="2" t="s">
        <v>1460</v>
      </c>
      <c r="C1807" s="3" t="s">
        <v>5372</v>
      </c>
      <c r="D1807" s="4">
        <v>0</v>
      </c>
      <c r="E1807" s="4">
        <v>1</v>
      </c>
      <c r="F1807" s="4">
        <v>1</v>
      </c>
      <c r="G1807" s="4">
        <v>38</v>
      </c>
      <c r="H1807" s="2" t="s">
        <v>2219</v>
      </c>
      <c r="I1807" s="4">
        <v>19</v>
      </c>
      <c r="J1807" s="2" t="b">
        <v>1</v>
      </c>
      <c r="K1807" s="2" t="s">
        <v>4693</v>
      </c>
      <c r="L1807" s="2" t="s">
        <v>10</v>
      </c>
      <c r="M1807" s="2"/>
      <c r="N1807" s="2" t="s">
        <v>4694</v>
      </c>
      <c r="O1807" s="2"/>
      <c r="P1807" s="2" t="s">
        <v>4696</v>
      </c>
      <c r="Q1807" s="2" t="s">
        <v>5765</v>
      </c>
    </row>
    <row r="1808" spans="1:17" ht="171" x14ac:dyDescent="0.25">
      <c r="A1808" s="2" t="s">
        <v>1457</v>
      </c>
      <c r="B1808" s="2" t="s">
        <v>1458</v>
      </c>
      <c r="C1808" s="3" t="s">
        <v>5371</v>
      </c>
      <c r="D1808" s="4">
        <v>0</v>
      </c>
      <c r="E1808" s="4">
        <v>4</v>
      </c>
      <c r="F1808" s="4">
        <v>4</v>
      </c>
      <c r="G1808" s="4">
        <v>44</v>
      </c>
      <c r="H1808" s="2" t="s">
        <v>2219</v>
      </c>
      <c r="I1808" s="4">
        <v>22</v>
      </c>
      <c r="J1808" s="2" t="b">
        <v>1</v>
      </c>
      <c r="K1808" s="2" t="s">
        <v>4693</v>
      </c>
      <c r="L1808" s="2" t="s">
        <v>10</v>
      </c>
      <c r="M1808" s="2"/>
      <c r="N1808" s="2" t="s">
        <v>4694</v>
      </c>
      <c r="O1808" s="2"/>
      <c r="P1808" s="2" t="s">
        <v>4696</v>
      </c>
      <c r="Q1808" s="2" t="s">
        <v>6528</v>
      </c>
    </row>
    <row r="1809" spans="1:17" x14ac:dyDescent="0.25">
      <c r="A1809" s="2" t="s">
        <v>3905</v>
      </c>
      <c r="B1809" s="2" t="s">
        <v>3906</v>
      </c>
      <c r="C1809" s="3"/>
      <c r="D1809" s="4">
        <v>0</v>
      </c>
      <c r="E1809" s="4">
        <v>0</v>
      </c>
      <c r="F1809" s="4">
        <v>0</v>
      </c>
      <c r="G1809" s="4">
        <v>5.5</v>
      </c>
      <c r="H1809" s="2" t="s">
        <v>2281</v>
      </c>
      <c r="I1809" s="4">
        <v>3.05</v>
      </c>
      <c r="J1809" s="2" t="b">
        <v>0</v>
      </c>
      <c r="K1809" s="2" t="s">
        <v>4686</v>
      </c>
      <c r="L1809" s="2" t="s">
        <v>27</v>
      </c>
      <c r="M1809" s="2"/>
      <c r="N1809" s="2"/>
      <c r="O1809" s="2"/>
      <c r="P1809" s="2" t="s">
        <v>4950</v>
      </c>
      <c r="Q1809" s="2"/>
    </row>
    <row r="1810" spans="1:17" x14ac:dyDescent="0.25">
      <c r="A1810" s="2" t="s">
        <v>3903</v>
      </c>
      <c r="B1810" s="2" t="s">
        <v>3904</v>
      </c>
      <c r="C1810" s="3"/>
      <c r="D1810" s="4">
        <v>0</v>
      </c>
      <c r="E1810" s="4">
        <v>0</v>
      </c>
      <c r="F1810" s="4">
        <v>0</v>
      </c>
      <c r="G1810" s="4">
        <v>5.5</v>
      </c>
      <c r="H1810" s="2" t="s">
        <v>2281</v>
      </c>
      <c r="I1810" s="4">
        <v>3.05</v>
      </c>
      <c r="J1810" s="2" t="b">
        <v>0</v>
      </c>
      <c r="K1810" s="2" t="s">
        <v>4686</v>
      </c>
      <c r="L1810" s="2" t="s">
        <v>27</v>
      </c>
      <c r="M1810" s="2"/>
      <c r="N1810" s="2"/>
      <c r="O1810" s="2"/>
      <c r="P1810" s="2" t="s">
        <v>4950</v>
      </c>
      <c r="Q1810" s="2"/>
    </row>
    <row r="1811" spans="1:17" ht="99.75" x14ac:dyDescent="0.25">
      <c r="A1811" s="2" t="s">
        <v>2033</v>
      </c>
      <c r="B1811" s="2" t="s">
        <v>2034</v>
      </c>
      <c r="C1811" s="3" t="s">
        <v>6529</v>
      </c>
      <c r="D1811" s="4">
        <v>0</v>
      </c>
      <c r="E1811" s="4">
        <v>6</v>
      </c>
      <c r="F1811" s="4">
        <v>6</v>
      </c>
      <c r="G1811" s="4">
        <v>3.6</v>
      </c>
      <c r="H1811" s="2" t="s">
        <v>2213</v>
      </c>
      <c r="I1811" s="4">
        <v>1.8</v>
      </c>
      <c r="J1811" s="2" t="b">
        <v>1</v>
      </c>
      <c r="K1811" s="2" t="s">
        <v>4691</v>
      </c>
      <c r="L1811" s="2" t="s">
        <v>10</v>
      </c>
      <c r="M1811" s="2"/>
      <c r="N1811" s="2" t="s">
        <v>4692</v>
      </c>
      <c r="O1811" s="2"/>
      <c r="P1811" s="2"/>
      <c r="Q1811" s="2" t="s">
        <v>5578</v>
      </c>
    </row>
    <row r="1812" spans="1:17" x14ac:dyDescent="0.25">
      <c r="A1812" s="2" t="s">
        <v>4455</v>
      </c>
      <c r="B1812" s="2" t="s">
        <v>4456</v>
      </c>
      <c r="C1812" s="3"/>
      <c r="D1812" s="4">
        <v>0</v>
      </c>
      <c r="E1812" s="4">
        <v>0</v>
      </c>
      <c r="F1812" s="4">
        <v>0</v>
      </c>
      <c r="G1812" s="4">
        <v>8.6</v>
      </c>
      <c r="H1812" s="2" t="s">
        <v>2213</v>
      </c>
      <c r="I1812" s="4">
        <v>4.3</v>
      </c>
      <c r="J1812" s="2" t="b">
        <v>0</v>
      </c>
      <c r="K1812" s="2" t="s">
        <v>4691</v>
      </c>
      <c r="L1812" s="2" t="s">
        <v>10</v>
      </c>
      <c r="M1812" s="2"/>
      <c r="N1812" s="2" t="s">
        <v>4692</v>
      </c>
      <c r="O1812" s="2"/>
      <c r="P1812" s="2"/>
      <c r="Q1812" s="2"/>
    </row>
    <row r="1813" spans="1:17" x14ac:dyDescent="0.25">
      <c r="A1813" s="2" t="s">
        <v>28</v>
      </c>
      <c r="B1813" s="2" t="s">
        <v>29</v>
      </c>
      <c r="C1813" s="3"/>
      <c r="D1813" s="4">
        <v>0</v>
      </c>
      <c r="E1813" s="4">
        <v>0</v>
      </c>
      <c r="F1813" s="4">
        <v>0</v>
      </c>
      <c r="G1813" s="4">
        <v>16.8</v>
      </c>
      <c r="H1813" s="2" t="s">
        <v>2213</v>
      </c>
      <c r="I1813" s="4">
        <v>8.39</v>
      </c>
      <c r="J1813" s="2" t="b">
        <v>1</v>
      </c>
      <c r="K1813" s="2" t="s">
        <v>4691</v>
      </c>
      <c r="L1813" s="2" t="s">
        <v>10</v>
      </c>
      <c r="M1813" s="2"/>
      <c r="N1813" s="2"/>
      <c r="O1813" s="2"/>
      <c r="P1813" s="2"/>
      <c r="Q1813" s="2"/>
    </row>
    <row r="1814" spans="1:17" x14ac:dyDescent="0.25">
      <c r="A1814" s="2" t="s">
        <v>4467</v>
      </c>
      <c r="B1814" s="2" t="s">
        <v>4468</v>
      </c>
      <c r="C1814" s="3"/>
      <c r="D1814" s="4">
        <v>0</v>
      </c>
      <c r="E1814" s="4">
        <v>0</v>
      </c>
      <c r="F1814" s="4">
        <v>0</v>
      </c>
      <c r="G1814" s="4">
        <v>5.0999999999999996</v>
      </c>
      <c r="H1814" s="2" t="s">
        <v>2213</v>
      </c>
      <c r="I1814" s="4">
        <v>2.5499999999999998</v>
      </c>
      <c r="J1814" s="2" t="b">
        <v>0</v>
      </c>
      <c r="K1814" s="2" t="s">
        <v>4691</v>
      </c>
      <c r="L1814" s="2" t="s">
        <v>10</v>
      </c>
      <c r="M1814" s="2"/>
      <c r="N1814" s="2" t="s">
        <v>4692</v>
      </c>
      <c r="O1814" s="2"/>
      <c r="P1814" s="2" t="s">
        <v>5040</v>
      </c>
      <c r="Q1814" s="2"/>
    </row>
    <row r="1815" spans="1:17" x14ac:dyDescent="0.25">
      <c r="A1815" s="2" t="s">
        <v>2083</v>
      </c>
      <c r="B1815" s="2" t="s">
        <v>2084</v>
      </c>
      <c r="C1815" s="3"/>
      <c r="D1815" s="4">
        <v>0</v>
      </c>
      <c r="E1815" s="4">
        <v>0</v>
      </c>
      <c r="F1815" s="4">
        <v>0</v>
      </c>
      <c r="G1815" s="4">
        <v>74.05</v>
      </c>
      <c r="H1815" s="2" t="s">
        <v>2221</v>
      </c>
      <c r="I1815" s="4">
        <v>37.020000000000003</v>
      </c>
      <c r="J1815" s="2" t="b">
        <v>1</v>
      </c>
      <c r="K1815" s="2" t="s">
        <v>4693</v>
      </c>
      <c r="L1815" s="2" t="s">
        <v>10</v>
      </c>
      <c r="M1815" s="2"/>
      <c r="N1815" s="2" t="s">
        <v>4698</v>
      </c>
      <c r="O1815" s="2"/>
      <c r="P1815" s="2" t="s">
        <v>4696</v>
      </c>
      <c r="Q1815" s="2"/>
    </row>
    <row r="1816" spans="1:17" ht="270.75" x14ac:dyDescent="0.25">
      <c r="A1816" s="2" t="s">
        <v>1228</v>
      </c>
      <c r="B1816" s="2" t="s">
        <v>1229</v>
      </c>
      <c r="C1816" s="3" t="s">
        <v>5328</v>
      </c>
      <c r="D1816" s="4">
        <v>0</v>
      </c>
      <c r="E1816" s="4">
        <v>1</v>
      </c>
      <c r="F1816" s="4">
        <v>1</v>
      </c>
      <c r="G1816" s="4">
        <v>39.6</v>
      </c>
      <c r="H1816" s="2" t="s">
        <v>2222</v>
      </c>
      <c r="I1816" s="4">
        <v>18.342500000000001</v>
      </c>
      <c r="J1816" s="2" t="b">
        <v>1</v>
      </c>
      <c r="K1816" s="2" t="s">
        <v>4716</v>
      </c>
      <c r="L1816" s="2" t="s">
        <v>10</v>
      </c>
      <c r="M1816" s="2" t="s">
        <v>4725</v>
      </c>
      <c r="N1816" s="2" t="s">
        <v>4718</v>
      </c>
      <c r="O1816" s="2" t="s">
        <v>4719</v>
      </c>
      <c r="P1816" s="2" t="s">
        <v>4688</v>
      </c>
      <c r="Q1816" s="2" t="s">
        <v>5609</v>
      </c>
    </row>
    <row r="1817" spans="1:17" x14ac:dyDescent="0.25">
      <c r="A1817" s="2" t="s">
        <v>4215</v>
      </c>
      <c r="B1817" s="2" t="s">
        <v>4216</v>
      </c>
      <c r="C1817" s="3"/>
      <c r="D1817" s="4">
        <v>0</v>
      </c>
      <c r="E1817" s="4">
        <v>0</v>
      </c>
      <c r="F1817" s="4">
        <v>0</v>
      </c>
      <c r="G1817" s="4">
        <v>195.2</v>
      </c>
      <c r="H1817" s="2" t="s">
        <v>2222</v>
      </c>
      <c r="I1817" s="4">
        <v>90.4</v>
      </c>
      <c r="J1817" s="2" t="b">
        <v>0</v>
      </c>
      <c r="K1817" s="2" t="s">
        <v>4716</v>
      </c>
      <c r="L1817" s="2" t="s">
        <v>10</v>
      </c>
      <c r="M1817" s="2" t="s">
        <v>4737</v>
      </c>
      <c r="N1817" s="2" t="s">
        <v>4718</v>
      </c>
      <c r="O1817" s="2" t="s">
        <v>4719</v>
      </c>
      <c r="P1817" s="2" t="s">
        <v>4688</v>
      </c>
      <c r="Q1817" s="2"/>
    </row>
    <row r="1818" spans="1:17" x14ac:dyDescent="0.25">
      <c r="A1818" s="2" t="s">
        <v>3817</v>
      </c>
      <c r="B1818" s="2" t="s">
        <v>3818</v>
      </c>
      <c r="C1818" s="3"/>
      <c r="D1818" s="4">
        <v>0</v>
      </c>
      <c r="E1818" s="4">
        <v>0</v>
      </c>
      <c r="F1818" s="4">
        <v>0</v>
      </c>
      <c r="G1818" s="4">
        <v>82.95</v>
      </c>
      <c r="H1818" s="2" t="s">
        <v>2222</v>
      </c>
      <c r="I1818" s="4">
        <v>38.4</v>
      </c>
      <c r="J1818" s="2" t="b">
        <v>0</v>
      </c>
      <c r="K1818" s="2" t="s">
        <v>4716</v>
      </c>
      <c r="L1818" s="2" t="s">
        <v>10</v>
      </c>
      <c r="M1818" s="2" t="s">
        <v>4727</v>
      </c>
      <c r="N1818" s="2" t="s">
        <v>4718</v>
      </c>
      <c r="O1818" s="2" t="s">
        <v>4719</v>
      </c>
      <c r="P1818" s="2" t="s">
        <v>4688</v>
      </c>
      <c r="Q1818" s="2"/>
    </row>
    <row r="1819" spans="1:17" x14ac:dyDescent="0.25">
      <c r="A1819" s="2" t="s">
        <v>4243</v>
      </c>
      <c r="B1819" s="2" t="s">
        <v>4244</v>
      </c>
      <c r="C1819" s="3"/>
      <c r="D1819" s="4">
        <v>0</v>
      </c>
      <c r="E1819" s="4">
        <v>0</v>
      </c>
      <c r="F1819" s="4">
        <v>0</v>
      </c>
      <c r="G1819" s="4">
        <v>87.25</v>
      </c>
      <c r="H1819" s="2" t="s">
        <v>2222</v>
      </c>
      <c r="I1819" s="4">
        <v>40.4</v>
      </c>
      <c r="J1819" s="2" t="b">
        <v>0</v>
      </c>
      <c r="K1819" s="2" t="s">
        <v>4716</v>
      </c>
      <c r="L1819" s="2" t="s">
        <v>10</v>
      </c>
      <c r="M1819" s="2" t="s">
        <v>4936</v>
      </c>
      <c r="N1819" s="2" t="s">
        <v>4718</v>
      </c>
      <c r="O1819" s="2" t="s">
        <v>4719</v>
      </c>
      <c r="P1819" s="2" t="s">
        <v>4688</v>
      </c>
      <c r="Q1819" s="2"/>
    </row>
    <row r="1820" spans="1:17" x14ac:dyDescent="0.25">
      <c r="A1820" s="2" t="s">
        <v>490</v>
      </c>
      <c r="B1820" s="2" t="s">
        <v>491</v>
      </c>
      <c r="C1820" s="3"/>
      <c r="D1820" s="4">
        <v>0</v>
      </c>
      <c r="E1820" s="4">
        <v>0</v>
      </c>
      <c r="F1820" s="4">
        <v>0</v>
      </c>
      <c r="G1820" s="4">
        <v>12.25</v>
      </c>
      <c r="H1820" s="2" t="s">
        <v>2222</v>
      </c>
      <c r="I1820" s="4">
        <v>5.6661999999999999</v>
      </c>
      <c r="J1820" s="2" t="b">
        <v>1</v>
      </c>
      <c r="K1820" s="2" t="s">
        <v>4716</v>
      </c>
      <c r="L1820" s="2" t="s">
        <v>10</v>
      </c>
      <c r="M1820" s="2" t="s">
        <v>5000</v>
      </c>
      <c r="N1820" s="2" t="s">
        <v>4718</v>
      </c>
      <c r="O1820" s="2" t="s">
        <v>4719</v>
      </c>
      <c r="P1820" s="2" t="s">
        <v>4688</v>
      </c>
      <c r="Q1820" s="2"/>
    </row>
    <row r="1821" spans="1:17" x14ac:dyDescent="0.25">
      <c r="A1821" s="2" t="s">
        <v>4595</v>
      </c>
      <c r="B1821" s="2" t="s">
        <v>4596</v>
      </c>
      <c r="C1821" s="3"/>
      <c r="D1821" s="4">
        <v>0</v>
      </c>
      <c r="E1821" s="4">
        <v>0</v>
      </c>
      <c r="F1821" s="4">
        <v>0</v>
      </c>
      <c r="G1821" s="4">
        <v>67.55</v>
      </c>
      <c r="H1821" s="2" t="s">
        <v>3589</v>
      </c>
      <c r="I1821" s="4">
        <v>33.753</v>
      </c>
      <c r="J1821" s="2" t="b">
        <v>0</v>
      </c>
      <c r="K1821" s="2" t="s">
        <v>4693</v>
      </c>
      <c r="L1821" s="2" t="s">
        <v>10</v>
      </c>
      <c r="M1821" s="2"/>
      <c r="N1821" s="2" t="s">
        <v>4698</v>
      </c>
      <c r="O1821" s="2"/>
      <c r="P1821" s="2" t="s">
        <v>4696</v>
      </c>
      <c r="Q1821" s="2"/>
    </row>
    <row r="1822" spans="1:17" x14ac:dyDescent="0.25">
      <c r="A1822" s="2" t="s">
        <v>498</v>
      </c>
      <c r="B1822" s="2" t="s">
        <v>499</v>
      </c>
      <c r="C1822" s="3"/>
      <c r="D1822" s="4">
        <v>0</v>
      </c>
      <c r="E1822" s="4">
        <v>0</v>
      </c>
      <c r="F1822" s="4">
        <v>0</v>
      </c>
      <c r="G1822" s="4">
        <v>31.7</v>
      </c>
      <c r="H1822" s="2" t="s">
        <v>2225</v>
      </c>
      <c r="I1822" s="4">
        <v>14.66</v>
      </c>
      <c r="J1822" s="2" t="b">
        <v>1</v>
      </c>
      <c r="K1822" s="2" t="s">
        <v>4716</v>
      </c>
      <c r="L1822" s="2" t="s">
        <v>10</v>
      </c>
      <c r="M1822" s="2" t="s">
        <v>4845</v>
      </c>
      <c r="N1822" s="2" t="s">
        <v>4745</v>
      </c>
      <c r="O1822" s="2" t="s">
        <v>4719</v>
      </c>
      <c r="P1822" s="2" t="s">
        <v>4688</v>
      </c>
      <c r="Q1822" s="2"/>
    </row>
    <row r="1823" spans="1:17" ht="256.5" x14ac:dyDescent="0.25">
      <c r="A1823" s="2" t="s">
        <v>632</v>
      </c>
      <c r="B1823" s="2" t="s">
        <v>633</v>
      </c>
      <c r="C1823" s="3" t="s">
        <v>5041</v>
      </c>
      <c r="D1823" s="4">
        <v>0</v>
      </c>
      <c r="E1823" s="4">
        <v>23</v>
      </c>
      <c r="F1823" s="4">
        <v>23</v>
      </c>
      <c r="G1823" s="4">
        <v>9.85</v>
      </c>
      <c r="H1823" s="2" t="s">
        <v>2263</v>
      </c>
      <c r="I1823" s="4">
        <v>4.55</v>
      </c>
      <c r="J1823" s="2" t="b">
        <v>1</v>
      </c>
      <c r="K1823" s="2" t="s">
        <v>4709</v>
      </c>
      <c r="L1823" s="2" t="s">
        <v>10</v>
      </c>
      <c r="M1823" s="2" t="s">
        <v>4740</v>
      </c>
      <c r="N1823" s="2" t="s">
        <v>4741</v>
      </c>
      <c r="O1823" s="2" t="s">
        <v>4689</v>
      </c>
      <c r="P1823" s="2" t="s">
        <v>4688</v>
      </c>
      <c r="Q1823" s="2" t="s">
        <v>5699</v>
      </c>
    </row>
    <row r="1824" spans="1:17" x14ac:dyDescent="0.25">
      <c r="A1824" s="2" t="s">
        <v>3495</v>
      </c>
      <c r="B1824" s="2" t="s">
        <v>3496</v>
      </c>
      <c r="C1824" s="3"/>
      <c r="D1824" s="4">
        <v>0</v>
      </c>
      <c r="E1824" s="4">
        <v>0</v>
      </c>
      <c r="F1824" s="4">
        <v>0</v>
      </c>
      <c r="G1824" s="4">
        <v>36.299999999999997</v>
      </c>
      <c r="H1824" s="2" t="s">
        <v>3299</v>
      </c>
      <c r="I1824" s="4">
        <v>15.24</v>
      </c>
      <c r="J1824" s="2" t="b">
        <v>0</v>
      </c>
      <c r="K1824" s="2" t="s">
        <v>4716</v>
      </c>
      <c r="L1824" s="2" t="s">
        <v>10</v>
      </c>
      <c r="M1824" s="2" t="s">
        <v>4846</v>
      </c>
      <c r="N1824" s="2" t="s">
        <v>4745</v>
      </c>
      <c r="O1824" s="2" t="s">
        <v>4719</v>
      </c>
      <c r="P1824" s="2" t="s">
        <v>2303</v>
      </c>
      <c r="Q1824" s="2"/>
    </row>
    <row r="1825" spans="1:17" x14ac:dyDescent="0.25">
      <c r="A1825" s="2" t="s">
        <v>3497</v>
      </c>
      <c r="B1825" s="2" t="s">
        <v>3498</v>
      </c>
      <c r="C1825" s="3"/>
      <c r="D1825" s="4">
        <v>0</v>
      </c>
      <c r="E1825" s="4">
        <v>0</v>
      </c>
      <c r="F1825" s="4">
        <v>0</v>
      </c>
      <c r="G1825" s="4">
        <v>18.899999999999999</v>
      </c>
      <c r="H1825" s="2" t="s">
        <v>3299</v>
      </c>
      <c r="I1825" s="4">
        <v>8.08</v>
      </c>
      <c r="J1825" s="2" t="b">
        <v>0</v>
      </c>
      <c r="K1825" s="2" t="s">
        <v>4716</v>
      </c>
      <c r="L1825" s="2" t="s">
        <v>10</v>
      </c>
      <c r="M1825" s="2" t="s">
        <v>4846</v>
      </c>
      <c r="N1825" s="2" t="s">
        <v>4745</v>
      </c>
      <c r="O1825" s="2" t="s">
        <v>4719</v>
      </c>
      <c r="P1825" s="2" t="s">
        <v>4688</v>
      </c>
      <c r="Q1825" s="2"/>
    </row>
    <row r="1826" spans="1:17" x14ac:dyDescent="0.25">
      <c r="A1826" s="2" t="s">
        <v>4237</v>
      </c>
      <c r="B1826" s="2" t="s">
        <v>4238</v>
      </c>
      <c r="C1826" s="3"/>
      <c r="D1826" s="4">
        <v>0</v>
      </c>
      <c r="E1826" s="4">
        <v>0</v>
      </c>
      <c r="F1826" s="4">
        <v>0</v>
      </c>
      <c r="G1826" s="4">
        <v>23.7</v>
      </c>
      <c r="H1826" s="2" t="s">
        <v>3299</v>
      </c>
      <c r="I1826" s="4">
        <v>10.029999999999999</v>
      </c>
      <c r="J1826" s="2" t="b">
        <v>0</v>
      </c>
      <c r="K1826" s="2" t="s">
        <v>4716</v>
      </c>
      <c r="L1826" s="2" t="s">
        <v>10</v>
      </c>
      <c r="M1826" s="2" t="s">
        <v>4869</v>
      </c>
      <c r="N1826" s="2" t="s">
        <v>4745</v>
      </c>
      <c r="O1826" s="2" t="s">
        <v>4719</v>
      </c>
      <c r="P1826" s="2" t="s">
        <v>4688</v>
      </c>
      <c r="Q1826" s="2"/>
    </row>
    <row r="1827" spans="1:17" x14ac:dyDescent="0.25">
      <c r="A1827" s="2" t="s">
        <v>3302</v>
      </c>
      <c r="B1827" s="2" t="s">
        <v>3303</v>
      </c>
      <c r="C1827" s="3"/>
      <c r="D1827" s="4">
        <v>0</v>
      </c>
      <c r="E1827" s="4">
        <v>0</v>
      </c>
      <c r="F1827" s="4">
        <v>0</v>
      </c>
      <c r="G1827" s="4">
        <v>11.4</v>
      </c>
      <c r="H1827" s="2" t="s">
        <v>3299</v>
      </c>
      <c r="I1827" s="4">
        <v>4.88</v>
      </c>
      <c r="J1827" s="2" t="b">
        <v>0</v>
      </c>
      <c r="K1827" s="2" t="s">
        <v>4716</v>
      </c>
      <c r="L1827" s="2" t="s">
        <v>10</v>
      </c>
      <c r="M1827" s="2" t="s">
        <v>5042</v>
      </c>
      <c r="N1827" s="2" t="s">
        <v>4745</v>
      </c>
      <c r="O1827" s="2" t="s">
        <v>4719</v>
      </c>
      <c r="P1827" s="2" t="s">
        <v>4688</v>
      </c>
      <c r="Q1827" s="2"/>
    </row>
    <row r="1828" spans="1:17" x14ac:dyDescent="0.25">
      <c r="A1828" s="2" t="s">
        <v>3300</v>
      </c>
      <c r="B1828" s="2" t="s">
        <v>3301</v>
      </c>
      <c r="C1828" s="3"/>
      <c r="D1828" s="4">
        <v>0</v>
      </c>
      <c r="E1828" s="4">
        <v>0</v>
      </c>
      <c r="F1828" s="4">
        <v>0</v>
      </c>
      <c r="G1828" s="4">
        <v>10.199999999999999</v>
      </c>
      <c r="H1828" s="2" t="s">
        <v>3299</v>
      </c>
      <c r="I1828" s="4">
        <v>4.37</v>
      </c>
      <c r="J1828" s="2" t="b">
        <v>0</v>
      </c>
      <c r="K1828" s="2" t="s">
        <v>4716</v>
      </c>
      <c r="L1828" s="2" t="s">
        <v>10</v>
      </c>
      <c r="M1828" s="2" t="s">
        <v>5042</v>
      </c>
      <c r="N1828" s="2" t="s">
        <v>4745</v>
      </c>
      <c r="O1828" s="2" t="s">
        <v>4719</v>
      </c>
      <c r="P1828" s="2" t="s">
        <v>4688</v>
      </c>
      <c r="Q1828" s="2"/>
    </row>
    <row r="1829" spans="1:17" x14ac:dyDescent="0.25">
      <c r="A1829" s="2" t="s">
        <v>3297</v>
      </c>
      <c r="B1829" s="2" t="s">
        <v>3298</v>
      </c>
      <c r="C1829" s="3"/>
      <c r="D1829" s="4">
        <v>0</v>
      </c>
      <c r="E1829" s="4">
        <v>0</v>
      </c>
      <c r="F1829" s="4">
        <v>0</v>
      </c>
      <c r="G1829" s="4">
        <v>11.9</v>
      </c>
      <c r="H1829" s="2" t="s">
        <v>3299</v>
      </c>
      <c r="I1829" s="4">
        <v>5.05</v>
      </c>
      <c r="J1829" s="2" t="b">
        <v>0</v>
      </c>
      <c r="K1829" s="2" t="s">
        <v>4709</v>
      </c>
      <c r="L1829" s="2" t="s">
        <v>10</v>
      </c>
      <c r="M1829" s="2" t="s">
        <v>5042</v>
      </c>
      <c r="N1829" s="2" t="s">
        <v>4745</v>
      </c>
      <c r="O1829" s="2" t="s">
        <v>4689</v>
      </c>
      <c r="P1829" s="2" t="s">
        <v>4688</v>
      </c>
      <c r="Q1829" s="2"/>
    </row>
    <row r="1830" spans="1:17" x14ac:dyDescent="0.25">
      <c r="A1830" s="2" t="s">
        <v>3304</v>
      </c>
      <c r="B1830" s="2" t="s">
        <v>3305</v>
      </c>
      <c r="C1830" s="3"/>
      <c r="D1830" s="4">
        <v>0</v>
      </c>
      <c r="E1830" s="4">
        <v>0</v>
      </c>
      <c r="F1830" s="4">
        <v>0</v>
      </c>
      <c r="G1830" s="4">
        <v>11.5</v>
      </c>
      <c r="H1830" s="2" t="s">
        <v>3299</v>
      </c>
      <c r="I1830" s="4">
        <v>4.53</v>
      </c>
      <c r="J1830" s="2" t="b">
        <v>0</v>
      </c>
      <c r="K1830" s="2" t="s">
        <v>4709</v>
      </c>
      <c r="L1830" s="2" t="s">
        <v>10</v>
      </c>
      <c r="M1830" s="2" t="s">
        <v>5042</v>
      </c>
      <c r="N1830" s="2" t="s">
        <v>4745</v>
      </c>
      <c r="O1830" s="2" t="s">
        <v>4689</v>
      </c>
      <c r="P1830" s="2" t="s">
        <v>4688</v>
      </c>
      <c r="Q1830" s="2"/>
    </row>
    <row r="1831" spans="1:17" x14ac:dyDescent="0.25">
      <c r="A1831" s="2" t="s">
        <v>4536</v>
      </c>
      <c r="B1831" s="2" t="s">
        <v>4537</v>
      </c>
      <c r="C1831" s="3"/>
      <c r="D1831" s="4">
        <v>0</v>
      </c>
      <c r="E1831" s="4">
        <v>0</v>
      </c>
      <c r="F1831" s="4">
        <v>0</v>
      </c>
      <c r="G1831" s="4">
        <v>84.9</v>
      </c>
      <c r="H1831" s="2" t="s">
        <v>3589</v>
      </c>
      <c r="I1831" s="4">
        <v>42.45</v>
      </c>
      <c r="J1831" s="2" t="b">
        <v>0</v>
      </c>
      <c r="K1831" s="2" t="s">
        <v>4693</v>
      </c>
      <c r="L1831" s="2" t="s">
        <v>10</v>
      </c>
      <c r="M1831" s="2"/>
      <c r="N1831" s="2" t="s">
        <v>4698</v>
      </c>
      <c r="O1831" s="2"/>
      <c r="P1831" s="2" t="s">
        <v>4696</v>
      </c>
      <c r="Q1831" s="2"/>
    </row>
    <row r="1832" spans="1:17" x14ac:dyDescent="0.25">
      <c r="A1832" s="2" t="s">
        <v>4534</v>
      </c>
      <c r="B1832" s="2" t="s">
        <v>4535</v>
      </c>
      <c r="C1832" s="3"/>
      <c r="D1832" s="4">
        <v>0</v>
      </c>
      <c r="E1832" s="4">
        <v>0</v>
      </c>
      <c r="F1832" s="4">
        <v>0</v>
      </c>
      <c r="G1832" s="4">
        <v>80.900000000000006</v>
      </c>
      <c r="H1832" s="2" t="s">
        <v>3589</v>
      </c>
      <c r="I1832" s="4">
        <v>40.445999999999998</v>
      </c>
      <c r="J1832" s="2" t="b">
        <v>0</v>
      </c>
      <c r="K1832" s="2" t="s">
        <v>4693</v>
      </c>
      <c r="L1832" s="2" t="s">
        <v>10</v>
      </c>
      <c r="M1832" s="2"/>
      <c r="N1832" s="2" t="s">
        <v>4698</v>
      </c>
      <c r="O1832" s="2"/>
      <c r="P1832" s="2"/>
      <c r="Q1832" s="2"/>
    </row>
    <row r="1833" spans="1:17" x14ac:dyDescent="0.25">
      <c r="A1833" s="2" t="s">
        <v>4532</v>
      </c>
      <c r="B1833" s="2" t="s">
        <v>4533</v>
      </c>
      <c r="C1833" s="3"/>
      <c r="D1833" s="4">
        <v>0</v>
      </c>
      <c r="E1833" s="4">
        <v>0</v>
      </c>
      <c r="F1833" s="4">
        <v>0</v>
      </c>
      <c r="G1833" s="4">
        <v>79.5</v>
      </c>
      <c r="H1833" s="2" t="s">
        <v>3589</v>
      </c>
      <c r="I1833" s="4">
        <v>39.75</v>
      </c>
      <c r="J1833" s="2" t="b">
        <v>0</v>
      </c>
      <c r="K1833" s="2" t="s">
        <v>4693</v>
      </c>
      <c r="L1833" s="2" t="s">
        <v>10</v>
      </c>
      <c r="M1833" s="2"/>
      <c r="N1833" s="2" t="s">
        <v>4698</v>
      </c>
      <c r="O1833" s="2"/>
      <c r="P1833" s="2" t="s">
        <v>4696</v>
      </c>
      <c r="Q1833" s="2"/>
    </row>
    <row r="1834" spans="1:17" x14ac:dyDescent="0.25">
      <c r="A1834" s="2" t="s">
        <v>4593</v>
      </c>
      <c r="B1834" s="2" t="s">
        <v>4594</v>
      </c>
      <c r="C1834" s="3"/>
      <c r="D1834" s="4">
        <v>0</v>
      </c>
      <c r="E1834" s="4">
        <v>0</v>
      </c>
      <c r="F1834" s="4">
        <v>0</v>
      </c>
      <c r="G1834" s="4">
        <v>202.1</v>
      </c>
      <c r="H1834" s="2" t="s">
        <v>3589</v>
      </c>
      <c r="I1834" s="4">
        <v>101.05</v>
      </c>
      <c r="J1834" s="2" t="b">
        <v>0</v>
      </c>
      <c r="K1834" s="2" t="s">
        <v>4693</v>
      </c>
      <c r="L1834" s="2" t="s">
        <v>10</v>
      </c>
      <c r="M1834" s="2"/>
      <c r="N1834" s="2" t="s">
        <v>4698</v>
      </c>
      <c r="O1834" s="2"/>
      <c r="P1834" s="2"/>
      <c r="Q1834" s="2"/>
    </row>
    <row r="1835" spans="1:17" x14ac:dyDescent="0.25">
      <c r="A1835" s="2" t="s">
        <v>3587</v>
      </c>
      <c r="B1835" s="2" t="s">
        <v>3588</v>
      </c>
      <c r="C1835" s="3"/>
      <c r="D1835" s="4">
        <v>0</v>
      </c>
      <c r="E1835" s="4">
        <v>0</v>
      </c>
      <c r="F1835" s="4">
        <v>0</v>
      </c>
      <c r="G1835" s="4">
        <v>48.25</v>
      </c>
      <c r="H1835" s="2" t="s">
        <v>3589</v>
      </c>
      <c r="I1835" s="4">
        <v>24.12</v>
      </c>
      <c r="J1835" s="2" t="b">
        <v>0</v>
      </c>
      <c r="K1835" s="2" t="s">
        <v>4693</v>
      </c>
      <c r="L1835" s="2" t="s">
        <v>10</v>
      </c>
      <c r="M1835" s="2"/>
      <c r="N1835" s="2" t="s">
        <v>4705</v>
      </c>
      <c r="O1835" s="2"/>
      <c r="P1835" s="2"/>
      <c r="Q1835" s="2"/>
    </row>
    <row r="1836" spans="1:17" x14ac:dyDescent="0.25">
      <c r="A1836" s="2" t="s">
        <v>4113</v>
      </c>
      <c r="B1836" s="2" t="s">
        <v>4114</v>
      </c>
      <c r="C1836" s="3"/>
      <c r="D1836" s="4">
        <v>0</v>
      </c>
      <c r="E1836" s="4">
        <v>0</v>
      </c>
      <c r="F1836" s="4">
        <v>0</v>
      </c>
      <c r="G1836" s="4">
        <v>54.35</v>
      </c>
      <c r="H1836" s="2" t="s">
        <v>3589</v>
      </c>
      <c r="I1836" s="4">
        <v>27.17</v>
      </c>
      <c r="J1836" s="2" t="b">
        <v>0</v>
      </c>
      <c r="K1836" s="2" t="s">
        <v>4693</v>
      </c>
      <c r="L1836" s="2" t="s">
        <v>10</v>
      </c>
      <c r="M1836" s="2"/>
      <c r="N1836" s="2" t="s">
        <v>4703</v>
      </c>
      <c r="O1836" s="2"/>
      <c r="P1836" s="2"/>
      <c r="Q1836" s="2"/>
    </row>
    <row r="1837" spans="1:17" ht="199.5" x14ac:dyDescent="0.25">
      <c r="A1837" s="2" t="s">
        <v>282</v>
      </c>
      <c r="B1837" s="2" t="s">
        <v>283</v>
      </c>
      <c r="C1837" s="3" t="s">
        <v>2604</v>
      </c>
      <c r="D1837" s="4">
        <v>10</v>
      </c>
      <c r="E1837" s="4">
        <v>14</v>
      </c>
      <c r="F1837" s="4">
        <v>4</v>
      </c>
      <c r="G1837" s="4">
        <v>27.1</v>
      </c>
      <c r="H1837" s="2" t="s">
        <v>2223</v>
      </c>
      <c r="I1837" s="4">
        <v>12.55</v>
      </c>
      <c r="J1837" s="2" t="b">
        <v>1</v>
      </c>
      <c r="K1837" s="2" t="s">
        <v>2301</v>
      </c>
      <c r="L1837" s="2" t="s">
        <v>10</v>
      </c>
      <c r="M1837" s="2" t="s">
        <v>4750</v>
      </c>
      <c r="N1837" s="2" t="s">
        <v>4741</v>
      </c>
      <c r="O1837" s="2" t="s">
        <v>2306</v>
      </c>
      <c r="P1837" s="2"/>
      <c r="Q1837" s="2" t="s">
        <v>5590</v>
      </c>
    </row>
    <row r="1838" spans="1:17" ht="171" x14ac:dyDescent="0.25">
      <c r="A1838" s="2" t="s">
        <v>284</v>
      </c>
      <c r="B1838" s="2" t="s">
        <v>285</v>
      </c>
      <c r="C1838" s="3" t="s">
        <v>2605</v>
      </c>
      <c r="D1838" s="4">
        <v>0</v>
      </c>
      <c r="E1838" s="4">
        <v>5</v>
      </c>
      <c r="F1838" s="4">
        <v>5</v>
      </c>
      <c r="G1838" s="4">
        <v>27.1</v>
      </c>
      <c r="H1838" s="2" t="s">
        <v>2223</v>
      </c>
      <c r="I1838" s="4">
        <v>12.55</v>
      </c>
      <c r="J1838" s="2" t="b">
        <v>1</v>
      </c>
      <c r="K1838" s="2" t="s">
        <v>2301</v>
      </c>
      <c r="L1838" s="2" t="s">
        <v>10</v>
      </c>
      <c r="M1838" s="2" t="s">
        <v>4750</v>
      </c>
      <c r="N1838" s="2" t="s">
        <v>4741</v>
      </c>
      <c r="O1838" s="2" t="s">
        <v>4719</v>
      </c>
      <c r="P1838" s="2"/>
      <c r="Q1838" s="2" t="s">
        <v>5591</v>
      </c>
    </row>
    <row r="1839" spans="1:17" ht="171" x14ac:dyDescent="0.25">
      <c r="A1839" s="2" t="s">
        <v>280</v>
      </c>
      <c r="B1839" s="2" t="s">
        <v>281</v>
      </c>
      <c r="C1839" s="3" t="s">
        <v>2603</v>
      </c>
      <c r="D1839" s="4">
        <v>0</v>
      </c>
      <c r="E1839" s="4">
        <v>6</v>
      </c>
      <c r="F1839" s="4">
        <v>7</v>
      </c>
      <c r="G1839" s="4">
        <v>27.1</v>
      </c>
      <c r="H1839" s="2" t="s">
        <v>2223</v>
      </c>
      <c r="I1839" s="4">
        <v>12.55</v>
      </c>
      <c r="J1839" s="2" t="b">
        <v>1</v>
      </c>
      <c r="K1839" s="2" t="s">
        <v>2301</v>
      </c>
      <c r="L1839" s="2" t="s">
        <v>10</v>
      </c>
      <c r="M1839" s="2" t="s">
        <v>4750</v>
      </c>
      <c r="N1839" s="2" t="s">
        <v>4741</v>
      </c>
      <c r="O1839" s="2" t="s">
        <v>4689</v>
      </c>
      <c r="P1839" s="2"/>
      <c r="Q1839" s="2" t="s">
        <v>5592</v>
      </c>
    </row>
    <row r="1840" spans="1:17" ht="228" x14ac:dyDescent="0.25">
      <c r="A1840" s="2" t="s">
        <v>1151</v>
      </c>
      <c r="B1840" s="2" t="s">
        <v>1152</v>
      </c>
      <c r="C1840" s="3" t="s">
        <v>5309</v>
      </c>
      <c r="D1840" s="4">
        <v>0</v>
      </c>
      <c r="E1840" s="4">
        <v>3</v>
      </c>
      <c r="F1840" s="4">
        <v>3</v>
      </c>
      <c r="G1840" s="4">
        <v>14.95</v>
      </c>
      <c r="H1840" s="2" t="s">
        <v>469</v>
      </c>
      <c r="I1840" s="4">
        <v>7.4630000000000001</v>
      </c>
      <c r="J1840" s="2" t="b">
        <v>1</v>
      </c>
      <c r="K1840" s="2" t="s">
        <v>4693</v>
      </c>
      <c r="L1840" s="2" t="s">
        <v>10</v>
      </c>
      <c r="M1840" s="2"/>
      <c r="N1840" s="2" t="s">
        <v>4701</v>
      </c>
      <c r="O1840" s="2"/>
      <c r="P1840" s="2" t="s">
        <v>4695</v>
      </c>
      <c r="Q1840" s="2" t="s">
        <v>5766</v>
      </c>
    </row>
    <row r="1841" spans="1:17" ht="185.25" x14ac:dyDescent="0.25">
      <c r="A1841" s="2" t="s">
        <v>1427</v>
      </c>
      <c r="B1841" s="2" t="s">
        <v>1428</v>
      </c>
      <c r="C1841" s="3" t="s">
        <v>5363</v>
      </c>
      <c r="D1841" s="4">
        <v>0</v>
      </c>
      <c r="E1841" s="4">
        <v>4</v>
      </c>
      <c r="F1841" s="4">
        <v>4</v>
      </c>
      <c r="G1841" s="4">
        <v>26.9</v>
      </c>
      <c r="H1841" s="2" t="s">
        <v>469</v>
      </c>
      <c r="I1841" s="4">
        <v>13.4133</v>
      </c>
      <c r="J1841" s="2" t="b">
        <v>1</v>
      </c>
      <c r="K1841" s="2" t="s">
        <v>4693</v>
      </c>
      <c r="L1841" s="2" t="s">
        <v>10</v>
      </c>
      <c r="M1841" s="2"/>
      <c r="N1841" s="2" t="s">
        <v>4694</v>
      </c>
      <c r="O1841" s="2"/>
      <c r="P1841" s="2" t="s">
        <v>4696</v>
      </c>
      <c r="Q1841" s="2" t="s">
        <v>5767</v>
      </c>
    </row>
    <row r="1842" spans="1:17" ht="213.75" x14ac:dyDescent="0.25">
      <c r="A1842" s="2" t="s">
        <v>2172</v>
      </c>
      <c r="B1842" s="2" t="s">
        <v>2173</v>
      </c>
      <c r="C1842" s="3" t="s">
        <v>5507</v>
      </c>
      <c r="D1842" s="4">
        <v>0</v>
      </c>
      <c r="E1842" s="4">
        <v>6</v>
      </c>
      <c r="F1842" s="4">
        <v>6</v>
      </c>
      <c r="G1842" s="4">
        <v>52.6</v>
      </c>
      <c r="H1842" s="2" t="s">
        <v>66</v>
      </c>
      <c r="I1842" s="4">
        <v>26.3</v>
      </c>
      <c r="J1842" s="2" t="b">
        <v>1</v>
      </c>
      <c r="K1842" s="2" t="s">
        <v>4693</v>
      </c>
      <c r="L1842" s="2" t="s">
        <v>10</v>
      </c>
      <c r="M1842" s="2"/>
      <c r="N1842" s="2" t="s">
        <v>4698</v>
      </c>
      <c r="O1842" s="2"/>
      <c r="P1842" s="2" t="s">
        <v>4696</v>
      </c>
      <c r="Q1842" s="2" t="s">
        <v>5833</v>
      </c>
    </row>
    <row r="1843" spans="1:17" ht="199.5" x14ac:dyDescent="0.25">
      <c r="A1843" s="2" t="s">
        <v>2170</v>
      </c>
      <c r="B1843" s="2" t="s">
        <v>2171</v>
      </c>
      <c r="C1843" s="3" t="s">
        <v>5506</v>
      </c>
      <c r="D1843" s="4">
        <v>0</v>
      </c>
      <c r="E1843" s="4">
        <v>6</v>
      </c>
      <c r="F1843" s="4">
        <v>6</v>
      </c>
      <c r="G1843" s="4">
        <v>68.099999999999994</v>
      </c>
      <c r="H1843" s="2" t="s">
        <v>66</v>
      </c>
      <c r="I1843" s="4">
        <v>34.049999999999997</v>
      </c>
      <c r="J1843" s="2" t="b">
        <v>1</v>
      </c>
      <c r="K1843" s="2" t="s">
        <v>4693</v>
      </c>
      <c r="L1843" s="2" t="s">
        <v>10</v>
      </c>
      <c r="M1843" s="2"/>
      <c r="N1843" s="2" t="s">
        <v>4698</v>
      </c>
      <c r="O1843" s="2"/>
      <c r="P1843" s="2" t="s">
        <v>4696</v>
      </c>
      <c r="Q1843" s="2" t="s">
        <v>5834</v>
      </c>
    </row>
    <row r="1844" spans="1:17" ht="242.25" x14ac:dyDescent="0.25">
      <c r="A1844" s="2" t="s">
        <v>2127</v>
      </c>
      <c r="B1844" s="2" t="s">
        <v>2128</v>
      </c>
      <c r="C1844" s="3" t="s">
        <v>5492</v>
      </c>
      <c r="D1844" s="4">
        <v>0</v>
      </c>
      <c r="E1844" s="4">
        <v>5</v>
      </c>
      <c r="F1844" s="4">
        <v>5</v>
      </c>
      <c r="G1844" s="4">
        <v>66.5</v>
      </c>
      <c r="H1844" s="2" t="s">
        <v>66</v>
      </c>
      <c r="I1844" s="4">
        <v>33.24</v>
      </c>
      <c r="J1844" s="2" t="b">
        <v>1</v>
      </c>
      <c r="K1844" s="2" t="s">
        <v>4693</v>
      </c>
      <c r="L1844" s="2" t="s">
        <v>10</v>
      </c>
      <c r="M1844" s="2"/>
      <c r="N1844" s="2" t="s">
        <v>4698</v>
      </c>
      <c r="O1844" s="2"/>
      <c r="P1844" s="2" t="s">
        <v>4696</v>
      </c>
      <c r="Q1844" s="2" t="s">
        <v>6530</v>
      </c>
    </row>
    <row r="1845" spans="1:17" ht="228" x14ac:dyDescent="0.25">
      <c r="A1845" s="2" t="s">
        <v>2131</v>
      </c>
      <c r="B1845" s="2" t="s">
        <v>2132</v>
      </c>
      <c r="C1845" s="3" t="s">
        <v>5494</v>
      </c>
      <c r="D1845" s="4">
        <v>0</v>
      </c>
      <c r="E1845" s="4">
        <v>0</v>
      </c>
      <c r="F1845" s="4">
        <v>0</v>
      </c>
      <c r="G1845" s="4">
        <v>72.45</v>
      </c>
      <c r="H1845" s="2" t="s">
        <v>66</v>
      </c>
      <c r="I1845" s="4">
        <v>36.226599999999998</v>
      </c>
      <c r="J1845" s="2" t="b">
        <v>1</v>
      </c>
      <c r="K1845" s="2" t="s">
        <v>4693</v>
      </c>
      <c r="L1845" s="2" t="s">
        <v>10</v>
      </c>
      <c r="M1845" s="2"/>
      <c r="N1845" s="2" t="s">
        <v>4698</v>
      </c>
      <c r="O1845" s="2"/>
      <c r="P1845" s="2" t="s">
        <v>4696</v>
      </c>
      <c r="Q1845" s="2" t="s">
        <v>6531</v>
      </c>
    </row>
    <row r="1846" spans="1:17" x14ac:dyDescent="0.25">
      <c r="A1846" s="2" t="s">
        <v>2149</v>
      </c>
      <c r="B1846" s="2" t="s">
        <v>2150</v>
      </c>
      <c r="C1846" s="3"/>
      <c r="D1846" s="4">
        <v>0</v>
      </c>
      <c r="E1846" s="4">
        <v>0</v>
      </c>
      <c r="F1846" s="4">
        <v>0</v>
      </c>
      <c r="G1846" s="4">
        <v>121.4</v>
      </c>
      <c r="H1846" s="2" t="s">
        <v>66</v>
      </c>
      <c r="I1846" s="4">
        <v>60.7</v>
      </c>
      <c r="J1846" s="2" t="b">
        <v>1</v>
      </c>
      <c r="K1846" s="2" t="s">
        <v>4693</v>
      </c>
      <c r="L1846" s="2" t="s">
        <v>10</v>
      </c>
      <c r="M1846" s="2"/>
      <c r="N1846" s="2" t="s">
        <v>4698</v>
      </c>
      <c r="O1846" s="2"/>
      <c r="P1846" s="2" t="s">
        <v>4696</v>
      </c>
      <c r="Q1846" s="2"/>
    </row>
    <row r="1847" spans="1:17" ht="256.5" x14ac:dyDescent="0.25">
      <c r="A1847" s="2" t="s">
        <v>2147</v>
      </c>
      <c r="B1847" s="2" t="s">
        <v>2148</v>
      </c>
      <c r="C1847" s="3" t="s">
        <v>5501</v>
      </c>
      <c r="D1847" s="4">
        <v>0</v>
      </c>
      <c r="E1847" s="4">
        <v>6</v>
      </c>
      <c r="F1847" s="4">
        <v>6</v>
      </c>
      <c r="G1847" s="4">
        <v>68.099999999999994</v>
      </c>
      <c r="H1847" s="2" t="s">
        <v>66</v>
      </c>
      <c r="I1847" s="4">
        <v>34.049999999999997</v>
      </c>
      <c r="J1847" s="2" t="b">
        <v>1</v>
      </c>
      <c r="K1847" s="2" t="s">
        <v>4693</v>
      </c>
      <c r="L1847" s="2" t="s">
        <v>10</v>
      </c>
      <c r="M1847" s="2"/>
      <c r="N1847" s="2" t="s">
        <v>4698</v>
      </c>
      <c r="O1847" s="2"/>
      <c r="P1847" s="2" t="s">
        <v>4696</v>
      </c>
      <c r="Q1847" s="2" t="s">
        <v>6532</v>
      </c>
    </row>
    <row r="1848" spans="1:17" x14ac:dyDescent="0.25">
      <c r="A1848" s="2" t="s">
        <v>4071</v>
      </c>
      <c r="B1848" s="2" t="s">
        <v>4072</v>
      </c>
      <c r="C1848" s="3"/>
      <c r="D1848" s="4">
        <v>0</v>
      </c>
      <c r="E1848" s="4">
        <v>0</v>
      </c>
      <c r="F1848" s="4">
        <v>0</v>
      </c>
      <c r="G1848" s="4">
        <v>55.2</v>
      </c>
      <c r="H1848" s="2" t="s">
        <v>469</v>
      </c>
      <c r="I1848" s="4">
        <v>27.602</v>
      </c>
      <c r="J1848" s="2" t="b">
        <v>0</v>
      </c>
      <c r="K1848" s="2" t="s">
        <v>4693</v>
      </c>
      <c r="L1848" s="2" t="s">
        <v>10</v>
      </c>
      <c r="M1848" s="2"/>
      <c r="N1848" s="2" t="s">
        <v>4703</v>
      </c>
      <c r="O1848" s="2"/>
      <c r="P1848" s="2" t="s">
        <v>4696</v>
      </c>
      <c r="Q1848" s="2"/>
    </row>
    <row r="1849" spans="1:17" x14ac:dyDescent="0.25">
      <c r="A1849" s="2" t="s">
        <v>3375</v>
      </c>
      <c r="B1849" s="2" t="s">
        <v>3376</v>
      </c>
      <c r="C1849" s="3"/>
      <c r="D1849" s="4">
        <v>0</v>
      </c>
      <c r="E1849" s="4">
        <v>0</v>
      </c>
      <c r="F1849" s="4">
        <v>0</v>
      </c>
      <c r="G1849" s="4">
        <v>12</v>
      </c>
      <c r="H1849" s="2" t="s">
        <v>3374</v>
      </c>
      <c r="I1849" s="4">
        <v>5.55</v>
      </c>
      <c r="J1849" s="2" t="b">
        <v>0</v>
      </c>
      <c r="K1849" s="2" t="s">
        <v>2308</v>
      </c>
      <c r="L1849" s="2" t="s">
        <v>10</v>
      </c>
      <c r="M1849" s="2" t="s">
        <v>4746</v>
      </c>
      <c r="N1849" s="2" t="s">
        <v>4741</v>
      </c>
      <c r="O1849" s="2" t="s">
        <v>2306</v>
      </c>
      <c r="P1849" s="2" t="s">
        <v>4688</v>
      </c>
      <c r="Q1849" s="2"/>
    </row>
    <row r="1850" spans="1:17" x14ac:dyDescent="0.25">
      <c r="A1850" s="2" t="s">
        <v>3372</v>
      </c>
      <c r="B1850" s="2" t="s">
        <v>3373</v>
      </c>
      <c r="C1850" s="3"/>
      <c r="D1850" s="4">
        <v>0</v>
      </c>
      <c r="E1850" s="4">
        <v>0</v>
      </c>
      <c r="F1850" s="4">
        <v>0</v>
      </c>
      <c r="G1850" s="4">
        <v>12.55</v>
      </c>
      <c r="H1850" s="2" t="s">
        <v>3374</v>
      </c>
      <c r="I1850" s="4">
        <v>5.8</v>
      </c>
      <c r="J1850" s="2" t="b">
        <v>0</v>
      </c>
      <c r="K1850" s="2" t="s">
        <v>4709</v>
      </c>
      <c r="L1850" s="2" t="s">
        <v>10</v>
      </c>
      <c r="M1850" s="2" t="s">
        <v>4746</v>
      </c>
      <c r="N1850" s="2" t="s">
        <v>4741</v>
      </c>
      <c r="O1850" s="2" t="s">
        <v>4689</v>
      </c>
      <c r="P1850" s="2" t="s">
        <v>4688</v>
      </c>
      <c r="Q1850" s="2"/>
    </row>
    <row r="1851" spans="1:17" x14ac:dyDescent="0.25">
      <c r="A1851" s="2" t="s">
        <v>3377</v>
      </c>
      <c r="B1851" s="2" t="s">
        <v>3378</v>
      </c>
      <c r="C1851" s="3"/>
      <c r="D1851" s="4">
        <v>0</v>
      </c>
      <c r="E1851" s="4">
        <v>0</v>
      </c>
      <c r="F1851" s="4">
        <v>0</v>
      </c>
      <c r="G1851" s="4">
        <v>12.85</v>
      </c>
      <c r="H1851" s="2" t="s">
        <v>3374</v>
      </c>
      <c r="I1851" s="4">
        <v>5.95</v>
      </c>
      <c r="J1851" s="2" t="b">
        <v>0</v>
      </c>
      <c r="K1851" s="2" t="s">
        <v>4716</v>
      </c>
      <c r="L1851" s="2" t="s">
        <v>10</v>
      </c>
      <c r="M1851" s="2" t="s">
        <v>4746</v>
      </c>
      <c r="N1851" s="2" t="s">
        <v>4741</v>
      </c>
      <c r="O1851" s="2" t="s">
        <v>4719</v>
      </c>
      <c r="P1851" s="2" t="s">
        <v>4688</v>
      </c>
      <c r="Q1851" s="2"/>
    </row>
    <row r="1852" spans="1:17" ht="185.25" x14ac:dyDescent="0.25">
      <c r="A1852" s="2" t="s">
        <v>54</v>
      </c>
      <c r="B1852" s="2" t="s">
        <v>55</v>
      </c>
      <c r="C1852" s="3" t="s">
        <v>2385</v>
      </c>
      <c r="D1852" s="4">
        <v>0</v>
      </c>
      <c r="E1852" s="4">
        <v>0</v>
      </c>
      <c r="F1852" s="4">
        <v>0</v>
      </c>
      <c r="G1852" s="4">
        <v>35.200000000000003</v>
      </c>
      <c r="H1852" s="2" t="s">
        <v>2230</v>
      </c>
      <c r="I1852" s="4">
        <v>16.3</v>
      </c>
      <c r="J1852" s="2" t="b">
        <v>1</v>
      </c>
      <c r="K1852" s="2" t="s">
        <v>4716</v>
      </c>
      <c r="L1852" s="2" t="s">
        <v>10</v>
      </c>
      <c r="M1852" s="2" t="s">
        <v>4751</v>
      </c>
      <c r="N1852" s="2" t="s">
        <v>4752</v>
      </c>
      <c r="O1852" s="2" t="s">
        <v>4719</v>
      </c>
      <c r="P1852" s="2" t="s">
        <v>4688</v>
      </c>
      <c r="Q1852" s="2" t="s">
        <v>6533</v>
      </c>
    </row>
    <row r="1853" spans="1:17" x14ac:dyDescent="0.25">
      <c r="A1853" s="2" t="s">
        <v>1328</v>
      </c>
      <c r="B1853" s="2" t="s">
        <v>1329</v>
      </c>
      <c r="C1853" s="3"/>
      <c r="D1853" s="4">
        <v>0</v>
      </c>
      <c r="E1853" s="4">
        <v>6</v>
      </c>
      <c r="F1853" s="4">
        <v>6</v>
      </c>
      <c r="G1853" s="4">
        <v>8.85</v>
      </c>
      <c r="H1853" s="2" t="s">
        <v>2243</v>
      </c>
      <c r="I1853" s="4">
        <v>3.8</v>
      </c>
      <c r="J1853" s="2" t="b">
        <v>1</v>
      </c>
      <c r="K1853" s="2" t="s">
        <v>4716</v>
      </c>
      <c r="L1853" s="2" t="s">
        <v>10</v>
      </c>
      <c r="M1853" s="2" t="s">
        <v>5043</v>
      </c>
      <c r="N1853" s="2" t="s">
        <v>4743</v>
      </c>
      <c r="O1853" s="2" t="s">
        <v>4719</v>
      </c>
      <c r="P1853" s="2" t="s">
        <v>4688</v>
      </c>
      <c r="Q1853" s="2"/>
    </row>
    <row r="1854" spans="1:17" x14ac:dyDescent="0.25">
      <c r="A1854" s="2" t="s">
        <v>312</v>
      </c>
      <c r="B1854" s="2" t="s">
        <v>313</v>
      </c>
      <c r="C1854" s="3"/>
      <c r="D1854" s="4">
        <v>0</v>
      </c>
      <c r="E1854" s="4">
        <v>7</v>
      </c>
      <c r="F1854" s="4">
        <v>7</v>
      </c>
      <c r="G1854" s="4">
        <v>3.45</v>
      </c>
      <c r="H1854" s="2" t="s">
        <v>2246</v>
      </c>
      <c r="I1854" s="4">
        <v>1.7030000000000001</v>
      </c>
      <c r="J1854" s="2" t="b">
        <v>1</v>
      </c>
      <c r="K1854" s="2" t="s">
        <v>2307</v>
      </c>
      <c r="L1854" s="2" t="s">
        <v>10</v>
      </c>
      <c r="M1854" s="2"/>
      <c r="N1854" s="2" t="s">
        <v>2307</v>
      </c>
      <c r="O1854" s="2" t="s">
        <v>314</v>
      </c>
      <c r="P1854" s="2" t="s">
        <v>4804</v>
      </c>
      <c r="Q1854" s="2"/>
    </row>
    <row r="1855" spans="1:17" x14ac:dyDescent="0.25">
      <c r="A1855" s="2" t="s">
        <v>2759</v>
      </c>
      <c r="B1855" s="2" t="s">
        <v>2760</v>
      </c>
      <c r="C1855" s="3"/>
      <c r="D1855" s="4">
        <v>0</v>
      </c>
      <c r="E1855" s="4">
        <v>0</v>
      </c>
      <c r="F1855" s="4">
        <v>0</v>
      </c>
      <c r="G1855" s="4">
        <v>4.0999999999999996</v>
      </c>
      <c r="H1855" s="2" t="s">
        <v>2246</v>
      </c>
      <c r="I1855" s="4">
        <v>1.99</v>
      </c>
      <c r="J1855" s="2" t="b">
        <v>0</v>
      </c>
      <c r="K1855" s="2" t="s">
        <v>2307</v>
      </c>
      <c r="L1855" s="2" t="s">
        <v>10</v>
      </c>
      <c r="M1855" s="2"/>
      <c r="N1855" s="2" t="s">
        <v>2307</v>
      </c>
      <c r="O1855" s="2"/>
      <c r="P1855" s="2" t="s">
        <v>4804</v>
      </c>
      <c r="Q1855" s="2"/>
    </row>
    <row r="1856" spans="1:17" x14ac:dyDescent="0.25">
      <c r="A1856" s="2" t="s">
        <v>2773</v>
      </c>
      <c r="B1856" s="2" t="s">
        <v>2774</v>
      </c>
      <c r="C1856" s="3"/>
      <c r="D1856" s="4">
        <v>0</v>
      </c>
      <c r="E1856" s="4">
        <v>0</v>
      </c>
      <c r="F1856" s="4">
        <v>0</v>
      </c>
      <c r="G1856" s="4">
        <v>4</v>
      </c>
      <c r="H1856" s="2" t="s">
        <v>2246</v>
      </c>
      <c r="I1856" s="4">
        <v>1.97</v>
      </c>
      <c r="J1856" s="2" t="b">
        <v>0</v>
      </c>
      <c r="K1856" s="2" t="s">
        <v>2307</v>
      </c>
      <c r="L1856" s="2" t="s">
        <v>10</v>
      </c>
      <c r="M1856" s="2"/>
      <c r="N1856" s="2" t="s">
        <v>2307</v>
      </c>
      <c r="O1856" s="2"/>
      <c r="P1856" s="2" t="s">
        <v>4804</v>
      </c>
      <c r="Q1856" s="2"/>
    </row>
    <row r="1857" spans="1:17" x14ac:dyDescent="0.25">
      <c r="A1857" s="2" t="s">
        <v>2713</v>
      </c>
      <c r="B1857" s="2" t="s">
        <v>2714</v>
      </c>
      <c r="C1857" s="3"/>
      <c r="D1857" s="4">
        <v>0</v>
      </c>
      <c r="E1857" s="4">
        <v>0</v>
      </c>
      <c r="F1857" s="4">
        <v>0</v>
      </c>
      <c r="G1857" s="4">
        <v>3</v>
      </c>
      <c r="H1857" s="2" t="s">
        <v>2246</v>
      </c>
      <c r="I1857" s="4">
        <v>1.6</v>
      </c>
      <c r="J1857" s="2" t="b">
        <v>0</v>
      </c>
      <c r="K1857" s="2" t="s">
        <v>2307</v>
      </c>
      <c r="L1857" s="2" t="s">
        <v>27</v>
      </c>
      <c r="M1857" s="2"/>
      <c r="N1857" s="2" t="s">
        <v>2307</v>
      </c>
      <c r="O1857" s="2"/>
      <c r="P1857" s="2" t="s">
        <v>4695</v>
      </c>
      <c r="Q1857" s="2"/>
    </row>
    <row r="1858" spans="1:17" x14ac:dyDescent="0.25">
      <c r="A1858" s="2" t="s">
        <v>2709</v>
      </c>
      <c r="B1858" s="2" t="s">
        <v>2710</v>
      </c>
      <c r="C1858" s="3"/>
      <c r="D1858" s="4">
        <v>0</v>
      </c>
      <c r="E1858" s="4">
        <v>0</v>
      </c>
      <c r="F1858" s="4">
        <v>0</v>
      </c>
      <c r="G1858" s="4">
        <v>3.5</v>
      </c>
      <c r="H1858" s="2" t="s">
        <v>2246</v>
      </c>
      <c r="I1858" s="4">
        <v>1.7529999999999999</v>
      </c>
      <c r="J1858" s="2" t="b">
        <v>0</v>
      </c>
      <c r="K1858" s="2" t="s">
        <v>2307</v>
      </c>
      <c r="L1858" s="2" t="s">
        <v>10</v>
      </c>
      <c r="M1858" s="2"/>
      <c r="N1858" s="2" t="s">
        <v>2307</v>
      </c>
      <c r="O1858" s="2"/>
      <c r="P1858" s="2" t="s">
        <v>4695</v>
      </c>
      <c r="Q1858" s="2"/>
    </row>
    <row r="1859" spans="1:17" x14ac:dyDescent="0.25">
      <c r="A1859" s="2" t="s">
        <v>2717</v>
      </c>
      <c r="B1859" s="2" t="s">
        <v>2718</v>
      </c>
      <c r="C1859" s="3"/>
      <c r="D1859" s="4">
        <v>0</v>
      </c>
      <c r="E1859" s="4">
        <v>0</v>
      </c>
      <c r="F1859" s="4">
        <v>0</v>
      </c>
      <c r="G1859" s="4">
        <v>3.6</v>
      </c>
      <c r="H1859" s="2" t="s">
        <v>2246</v>
      </c>
      <c r="I1859" s="4">
        <v>1.6870000000000001</v>
      </c>
      <c r="J1859" s="2" t="b">
        <v>0</v>
      </c>
      <c r="K1859" s="2" t="s">
        <v>2307</v>
      </c>
      <c r="L1859" s="2" t="s">
        <v>10</v>
      </c>
      <c r="M1859" s="2"/>
      <c r="N1859" s="2" t="s">
        <v>2307</v>
      </c>
      <c r="O1859" s="2"/>
      <c r="P1859" s="2" t="s">
        <v>4804</v>
      </c>
      <c r="Q1859" s="2"/>
    </row>
    <row r="1860" spans="1:17" ht="99.75" x14ac:dyDescent="0.25">
      <c r="A1860" s="2" t="s">
        <v>405</v>
      </c>
      <c r="B1860" s="2" t="s">
        <v>406</v>
      </c>
      <c r="C1860" s="3" t="s">
        <v>2697</v>
      </c>
      <c r="D1860" s="4">
        <v>0</v>
      </c>
      <c r="E1860" s="4">
        <v>5</v>
      </c>
      <c r="F1860" s="4">
        <v>5</v>
      </c>
      <c r="G1860" s="4">
        <v>3.9</v>
      </c>
      <c r="H1860" s="2" t="s">
        <v>2246</v>
      </c>
      <c r="I1860" s="4">
        <v>1.8049999999999999</v>
      </c>
      <c r="J1860" s="2" t="b">
        <v>1</v>
      </c>
      <c r="K1860" s="2" t="s">
        <v>2307</v>
      </c>
      <c r="L1860" s="2" t="s">
        <v>10</v>
      </c>
      <c r="M1860" s="2"/>
      <c r="N1860" s="2" t="s">
        <v>2307</v>
      </c>
      <c r="O1860" s="2" t="s">
        <v>5008</v>
      </c>
      <c r="P1860" s="2" t="s">
        <v>4804</v>
      </c>
      <c r="Q1860" s="2" t="s">
        <v>5666</v>
      </c>
    </row>
    <row r="1861" spans="1:17" x14ac:dyDescent="0.25">
      <c r="A1861" s="2" t="s">
        <v>1921</v>
      </c>
      <c r="B1861" s="2" t="s">
        <v>1922</v>
      </c>
      <c r="C1861" s="3"/>
      <c r="D1861" s="4">
        <v>0</v>
      </c>
      <c r="E1861" s="4">
        <v>0</v>
      </c>
      <c r="F1861" s="4">
        <v>0</v>
      </c>
      <c r="G1861" s="4">
        <v>8.9</v>
      </c>
      <c r="H1861" s="2" t="s">
        <v>2246</v>
      </c>
      <c r="I1861" s="4">
        <v>3.4</v>
      </c>
      <c r="J1861" s="2" t="b">
        <v>1</v>
      </c>
      <c r="K1861" s="2" t="s">
        <v>4716</v>
      </c>
      <c r="L1861" s="2" t="s">
        <v>10</v>
      </c>
      <c r="M1861" s="2"/>
      <c r="N1861" s="2" t="s">
        <v>4912</v>
      </c>
      <c r="O1861" s="2" t="s">
        <v>4719</v>
      </c>
      <c r="P1861" s="2" t="s">
        <v>4688</v>
      </c>
      <c r="Q1861" s="2"/>
    </row>
    <row r="1862" spans="1:17" x14ac:dyDescent="0.25">
      <c r="A1862" s="2" t="s">
        <v>528</v>
      </c>
      <c r="B1862" s="2" t="s">
        <v>529</v>
      </c>
      <c r="C1862" s="3"/>
      <c r="D1862" s="4">
        <v>0</v>
      </c>
      <c r="E1862" s="4">
        <v>4</v>
      </c>
      <c r="F1862" s="4">
        <v>4</v>
      </c>
      <c r="G1862" s="4">
        <v>14.05</v>
      </c>
      <c r="H1862" s="2" t="s">
        <v>2283</v>
      </c>
      <c r="I1862" s="4">
        <v>6.5</v>
      </c>
      <c r="J1862" s="2" t="b">
        <v>1</v>
      </c>
      <c r="K1862" s="2" t="s">
        <v>4716</v>
      </c>
      <c r="L1862" s="2" t="s">
        <v>10</v>
      </c>
      <c r="M1862" s="2" t="s">
        <v>5044</v>
      </c>
      <c r="N1862" s="2" t="s">
        <v>4954</v>
      </c>
      <c r="O1862" s="2" t="s">
        <v>4719</v>
      </c>
      <c r="P1862" s="2" t="s">
        <v>4688</v>
      </c>
      <c r="Q1862" s="2"/>
    </row>
    <row r="1863" spans="1:17" x14ac:dyDescent="0.25">
      <c r="A1863" s="2" t="s">
        <v>526</v>
      </c>
      <c r="B1863" s="2" t="s">
        <v>527</v>
      </c>
      <c r="C1863" s="3"/>
      <c r="D1863" s="4">
        <v>0</v>
      </c>
      <c r="E1863" s="4">
        <v>4</v>
      </c>
      <c r="F1863" s="4">
        <v>4</v>
      </c>
      <c r="G1863" s="4">
        <v>13.85</v>
      </c>
      <c r="H1863" s="2" t="s">
        <v>2283</v>
      </c>
      <c r="I1863" s="4">
        <v>6.4</v>
      </c>
      <c r="J1863" s="2" t="b">
        <v>1</v>
      </c>
      <c r="K1863" s="2" t="s">
        <v>4709</v>
      </c>
      <c r="L1863" s="2" t="s">
        <v>10</v>
      </c>
      <c r="M1863" s="2" t="s">
        <v>5044</v>
      </c>
      <c r="N1863" s="2" t="s">
        <v>4954</v>
      </c>
      <c r="O1863" s="2" t="s">
        <v>4689</v>
      </c>
      <c r="P1863" s="2" t="s">
        <v>4688</v>
      </c>
      <c r="Q1863" s="2"/>
    </row>
    <row r="1864" spans="1:17" x14ac:dyDescent="0.25">
      <c r="A1864" s="2" t="s">
        <v>524</v>
      </c>
      <c r="B1864" s="2" t="s">
        <v>525</v>
      </c>
      <c r="C1864" s="3"/>
      <c r="D1864" s="4">
        <v>0</v>
      </c>
      <c r="E1864" s="4">
        <v>5</v>
      </c>
      <c r="F1864" s="4">
        <v>5</v>
      </c>
      <c r="G1864" s="4">
        <v>20.5</v>
      </c>
      <c r="H1864" s="2" t="s">
        <v>2283</v>
      </c>
      <c r="I1864" s="4">
        <v>9.5</v>
      </c>
      <c r="J1864" s="2" t="b">
        <v>1</v>
      </c>
      <c r="K1864" s="2" t="s">
        <v>4709</v>
      </c>
      <c r="L1864" s="2" t="s">
        <v>10</v>
      </c>
      <c r="M1864" s="2" t="s">
        <v>5044</v>
      </c>
      <c r="N1864" s="2" t="s">
        <v>4954</v>
      </c>
      <c r="O1864" s="2" t="s">
        <v>4689</v>
      </c>
      <c r="P1864" s="2" t="s">
        <v>4688</v>
      </c>
      <c r="Q1864" s="2"/>
    </row>
    <row r="1865" spans="1:17" x14ac:dyDescent="0.25">
      <c r="A1865" s="2" t="s">
        <v>530</v>
      </c>
      <c r="B1865" s="2" t="s">
        <v>531</v>
      </c>
      <c r="C1865" s="3"/>
      <c r="D1865" s="4">
        <v>0</v>
      </c>
      <c r="E1865" s="4">
        <v>0</v>
      </c>
      <c r="F1865" s="4">
        <v>0</v>
      </c>
      <c r="G1865" s="4">
        <v>25.3</v>
      </c>
      <c r="H1865" s="2" t="s">
        <v>2283</v>
      </c>
      <c r="I1865" s="4">
        <v>11.7</v>
      </c>
      <c r="J1865" s="2" t="b">
        <v>1</v>
      </c>
      <c r="K1865" s="2" t="s">
        <v>4709</v>
      </c>
      <c r="L1865" s="2" t="s">
        <v>10</v>
      </c>
      <c r="M1865" s="2" t="s">
        <v>5044</v>
      </c>
      <c r="N1865" s="2" t="s">
        <v>4954</v>
      </c>
      <c r="O1865" s="2" t="s">
        <v>4689</v>
      </c>
      <c r="P1865" s="2" t="s">
        <v>4688</v>
      </c>
      <c r="Q1865" s="2"/>
    </row>
    <row r="1866" spans="1:17" x14ac:dyDescent="0.25">
      <c r="A1866" s="2" t="s">
        <v>532</v>
      </c>
      <c r="B1866" s="2" t="s">
        <v>533</v>
      </c>
      <c r="C1866" s="3"/>
      <c r="D1866" s="4">
        <v>0</v>
      </c>
      <c r="E1866" s="4">
        <v>0</v>
      </c>
      <c r="F1866" s="4">
        <v>0</v>
      </c>
      <c r="G1866" s="4">
        <v>42.1</v>
      </c>
      <c r="H1866" s="2" t="s">
        <v>2283</v>
      </c>
      <c r="I1866" s="4">
        <v>19.5</v>
      </c>
      <c r="J1866" s="2" t="b">
        <v>1</v>
      </c>
      <c r="K1866" s="2" t="s">
        <v>4709</v>
      </c>
      <c r="L1866" s="2" t="s">
        <v>10</v>
      </c>
      <c r="M1866" s="2" t="s">
        <v>5044</v>
      </c>
      <c r="N1866" s="2" t="s">
        <v>4954</v>
      </c>
      <c r="O1866" s="2" t="s">
        <v>4689</v>
      </c>
      <c r="P1866" s="2" t="s">
        <v>5045</v>
      </c>
      <c r="Q1866" s="2"/>
    </row>
    <row r="1867" spans="1:17" x14ac:dyDescent="0.25">
      <c r="A1867" s="2" t="s">
        <v>1147</v>
      </c>
      <c r="B1867" s="2" t="s">
        <v>1148</v>
      </c>
      <c r="C1867" s="3"/>
      <c r="D1867" s="4">
        <v>0</v>
      </c>
      <c r="E1867" s="4">
        <v>0</v>
      </c>
      <c r="F1867" s="4">
        <v>0</v>
      </c>
      <c r="G1867" s="4">
        <v>14.9</v>
      </c>
      <c r="H1867" s="2" t="s">
        <v>2247</v>
      </c>
      <c r="I1867" s="4">
        <v>6.9</v>
      </c>
      <c r="J1867" s="2" t="b">
        <v>1</v>
      </c>
      <c r="K1867" s="2" t="s">
        <v>2308</v>
      </c>
      <c r="L1867" s="2" t="s">
        <v>10</v>
      </c>
      <c r="M1867" s="2" t="s">
        <v>4898</v>
      </c>
      <c r="N1867" s="2" t="s">
        <v>4741</v>
      </c>
      <c r="O1867" s="2" t="s">
        <v>2306</v>
      </c>
      <c r="P1867" s="2" t="s">
        <v>4688</v>
      </c>
      <c r="Q1867" s="2"/>
    </row>
    <row r="1868" spans="1:17" x14ac:dyDescent="0.25">
      <c r="A1868" s="2" t="s">
        <v>3787</v>
      </c>
      <c r="B1868" s="2" t="s">
        <v>3788</v>
      </c>
      <c r="C1868" s="3"/>
      <c r="D1868" s="4">
        <v>0</v>
      </c>
      <c r="E1868" s="4">
        <v>0</v>
      </c>
      <c r="F1868" s="4">
        <v>0</v>
      </c>
      <c r="G1868" s="4">
        <v>17.7</v>
      </c>
      <c r="H1868" s="2" t="s">
        <v>3786</v>
      </c>
      <c r="I1868" s="4">
        <v>8.1999999999999993</v>
      </c>
      <c r="J1868" s="2" t="b">
        <v>0</v>
      </c>
      <c r="K1868" s="2" t="s">
        <v>2308</v>
      </c>
      <c r="L1868" s="2" t="s">
        <v>10</v>
      </c>
      <c r="M1868" s="2" t="s">
        <v>4740</v>
      </c>
      <c r="N1868" s="2" t="s">
        <v>4741</v>
      </c>
      <c r="O1868" s="2" t="s">
        <v>2306</v>
      </c>
      <c r="P1868" s="2" t="s">
        <v>4688</v>
      </c>
      <c r="Q1868" s="2"/>
    </row>
    <row r="1869" spans="1:17" x14ac:dyDescent="0.25">
      <c r="A1869" s="2" t="s">
        <v>3784</v>
      </c>
      <c r="B1869" s="2" t="s">
        <v>3785</v>
      </c>
      <c r="C1869" s="3"/>
      <c r="D1869" s="4">
        <v>0</v>
      </c>
      <c r="E1869" s="4">
        <v>0</v>
      </c>
      <c r="F1869" s="4">
        <v>0</v>
      </c>
      <c r="G1869" s="4">
        <v>17.7</v>
      </c>
      <c r="H1869" s="2" t="s">
        <v>3786</v>
      </c>
      <c r="I1869" s="4">
        <v>8.1999999999999993</v>
      </c>
      <c r="J1869" s="2" t="b">
        <v>0</v>
      </c>
      <c r="K1869" s="2" t="s">
        <v>4709</v>
      </c>
      <c r="L1869" s="2" t="s">
        <v>10</v>
      </c>
      <c r="M1869" s="2" t="s">
        <v>4740</v>
      </c>
      <c r="N1869" s="2" t="s">
        <v>4741</v>
      </c>
      <c r="O1869" s="2" t="s">
        <v>4689</v>
      </c>
      <c r="P1869" s="2" t="s">
        <v>4688</v>
      </c>
      <c r="Q1869" s="2"/>
    </row>
    <row r="1870" spans="1:17" ht="228" x14ac:dyDescent="0.25">
      <c r="A1870" s="2" t="s">
        <v>1833</v>
      </c>
      <c r="B1870" s="2" t="s">
        <v>1834</v>
      </c>
      <c r="C1870" s="3" t="s">
        <v>5439</v>
      </c>
      <c r="D1870" s="4">
        <v>0</v>
      </c>
      <c r="E1870" s="4">
        <v>0</v>
      </c>
      <c r="F1870" s="4">
        <v>0</v>
      </c>
      <c r="G1870" s="4">
        <v>24.3</v>
      </c>
      <c r="H1870" s="2" t="s">
        <v>2222</v>
      </c>
      <c r="I1870" s="4">
        <v>11.224</v>
      </c>
      <c r="J1870" s="2" t="b">
        <v>1</v>
      </c>
      <c r="K1870" s="2" t="s">
        <v>4709</v>
      </c>
      <c r="L1870" s="2" t="s">
        <v>10</v>
      </c>
      <c r="M1870" s="2" t="s">
        <v>4942</v>
      </c>
      <c r="N1870" s="2" t="s">
        <v>4822</v>
      </c>
      <c r="O1870" s="2" t="s">
        <v>4689</v>
      </c>
      <c r="P1870" s="2" t="s">
        <v>4688</v>
      </c>
      <c r="Q1870" s="2" t="s">
        <v>5861</v>
      </c>
    </row>
    <row r="1871" spans="1:17" ht="213.75" x14ac:dyDescent="0.25">
      <c r="A1871" s="2" t="s">
        <v>1835</v>
      </c>
      <c r="B1871" s="2" t="s">
        <v>1836</v>
      </c>
      <c r="C1871" s="3" t="s">
        <v>5440</v>
      </c>
      <c r="D1871" s="4">
        <v>0</v>
      </c>
      <c r="E1871" s="4">
        <v>1</v>
      </c>
      <c r="F1871" s="4">
        <v>1</v>
      </c>
      <c r="G1871" s="4">
        <v>24.1</v>
      </c>
      <c r="H1871" s="2" t="s">
        <v>2222</v>
      </c>
      <c r="I1871" s="4">
        <v>11.132</v>
      </c>
      <c r="J1871" s="2" t="b">
        <v>1</v>
      </c>
      <c r="K1871" s="2" t="s">
        <v>4716</v>
      </c>
      <c r="L1871" s="2" t="s">
        <v>10</v>
      </c>
      <c r="M1871" s="2" t="s">
        <v>4942</v>
      </c>
      <c r="N1871" s="2" t="s">
        <v>4822</v>
      </c>
      <c r="O1871" s="2" t="s">
        <v>4719</v>
      </c>
      <c r="P1871" s="2" t="s">
        <v>4688</v>
      </c>
      <c r="Q1871" s="2" t="s">
        <v>5862</v>
      </c>
    </row>
    <row r="1872" spans="1:17" ht="228" x14ac:dyDescent="0.25">
      <c r="A1872" s="2" t="s">
        <v>1669</v>
      </c>
      <c r="B1872" s="2" t="s">
        <v>1670</v>
      </c>
      <c r="C1872" s="3" t="s">
        <v>5397</v>
      </c>
      <c r="D1872" s="4">
        <v>0</v>
      </c>
      <c r="E1872" s="4">
        <v>9</v>
      </c>
      <c r="F1872" s="4">
        <v>9</v>
      </c>
      <c r="G1872" s="4">
        <v>22.8</v>
      </c>
      <c r="H1872" s="2" t="s">
        <v>2222</v>
      </c>
      <c r="I1872" s="4">
        <v>10.113</v>
      </c>
      <c r="J1872" s="2" t="b">
        <v>1</v>
      </c>
      <c r="K1872" s="2" t="s">
        <v>4709</v>
      </c>
      <c r="L1872" s="2" t="s">
        <v>10</v>
      </c>
      <c r="M1872" s="2" t="s">
        <v>4824</v>
      </c>
      <c r="N1872" s="2" t="s">
        <v>4822</v>
      </c>
      <c r="O1872" s="2" t="s">
        <v>4689</v>
      </c>
      <c r="P1872" s="2" t="s">
        <v>4688</v>
      </c>
      <c r="Q1872" s="2" t="s">
        <v>5863</v>
      </c>
    </row>
    <row r="1873" spans="1:17" ht="242.25" x14ac:dyDescent="0.25">
      <c r="A1873" s="2" t="s">
        <v>1691</v>
      </c>
      <c r="B1873" s="2" t="s">
        <v>1692</v>
      </c>
      <c r="C1873" s="3" t="s">
        <v>5405</v>
      </c>
      <c r="D1873" s="4">
        <v>0</v>
      </c>
      <c r="E1873" s="4">
        <v>3</v>
      </c>
      <c r="F1873" s="4">
        <v>3</v>
      </c>
      <c r="G1873" s="4">
        <v>16.600000000000001</v>
      </c>
      <c r="H1873" s="2" t="s">
        <v>2222</v>
      </c>
      <c r="I1873" s="4">
        <v>7.6820000000000004</v>
      </c>
      <c r="J1873" s="2" t="b">
        <v>1</v>
      </c>
      <c r="K1873" s="2" t="s">
        <v>4709</v>
      </c>
      <c r="L1873" s="2" t="s">
        <v>10</v>
      </c>
      <c r="M1873" s="2" t="s">
        <v>5046</v>
      </c>
      <c r="N1873" s="2" t="s">
        <v>4822</v>
      </c>
      <c r="O1873" s="2" t="s">
        <v>4689</v>
      </c>
      <c r="P1873" s="2" t="s">
        <v>4688</v>
      </c>
      <c r="Q1873" s="2" t="s">
        <v>5864</v>
      </c>
    </row>
    <row r="1874" spans="1:17" ht="242.25" x14ac:dyDescent="0.25">
      <c r="A1874" s="2" t="s">
        <v>1693</v>
      </c>
      <c r="B1874" s="2" t="s">
        <v>1694</v>
      </c>
      <c r="C1874" s="3" t="s">
        <v>5406</v>
      </c>
      <c r="D1874" s="4">
        <v>0</v>
      </c>
      <c r="E1874" s="4">
        <v>0</v>
      </c>
      <c r="F1874" s="4">
        <v>0</v>
      </c>
      <c r="G1874" s="4">
        <v>17.399999999999999</v>
      </c>
      <c r="H1874" s="2" t="s">
        <v>2222</v>
      </c>
      <c r="I1874" s="4">
        <v>8.0500000000000007</v>
      </c>
      <c r="J1874" s="2" t="b">
        <v>1</v>
      </c>
      <c r="K1874" s="2" t="s">
        <v>4716</v>
      </c>
      <c r="L1874" s="2" t="s">
        <v>10</v>
      </c>
      <c r="M1874" s="2" t="s">
        <v>5046</v>
      </c>
      <c r="N1874" s="2" t="s">
        <v>4822</v>
      </c>
      <c r="O1874" s="2" t="s">
        <v>4719</v>
      </c>
      <c r="P1874" s="2" t="s">
        <v>4688</v>
      </c>
      <c r="Q1874" s="2" t="s">
        <v>5865</v>
      </c>
    </row>
    <row r="1875" spans="1:17" ht="242.25" x14ac:dyDescent="0.25">
      <c r="A1875" s="2" t="s">
        <v>1891</v>
      </c>
      <c r="B1875" s="2" t="s">
        <v>1892</v>
      </c>
      <c r="C1875" s="3" t="s">
        <v>5455</v>
      </c>
      <c r="D1875" s="4">
        <v>0</v>
      </c>
      <c r="E1875" s="4">
        <v>0</v>
      </c>
      <c r="F1875" s="4">
        <v>0</v>
      </c>
      <c r="G1875" s="4">
        <v>15.3</v>
      </c>
      <c r="H1875" s="2" t="s">
        <v>2222</v>
      </c>
      <c r="I1875" s="4">
        <v>7.0839999999999996</v>
      </c>
      <c r="J1875" s="2" t="b">
        <v>1</v>
      </c>
      <c r="K1875" s="2" t="s">
        <v>4716</v>
      </c>
      <c r="L1875" s="2" t="s">
        <v>10</v>
      </c>
      <c r="M1875" s="2" t="s">
        <v>4827</v>
      </c>
      <c r="N1875" s="2" t="s">
        <v>4822</v>
      </c>
      <c r="O1875" s="2" t="s">
        <v>4719</v>
      </c>
      <c r="P1875" s="2" t="s">
        <v>4688</v>
      </c>
      <c r="Q1875" s="2" t="s">
        <v>5866</v>
      </c>
    </row>
    <row r="1876" spans="1:17" ht="228" x14ac:dyDescent="0.25">
      <c r="A1876" s="2" t="s">
        <v>922</v>
      </c>
      <c r="B1876" s="2" t="s">
        <v>923</v>
      </c>
      <c r="C1876" s="3" t="s">
        <v>5277</v>
      </c>
      <c r="D1876" s="4">
        <v>0</v>
      </c>
      <c r="E1876" s="4">
        <v>12</v>
      </c>
      <c r="F1876" s="4">
        <v>12</v>
      </c>
      <c r="G1876" s="4">
        <v>17.5</v>
      </c>
      <c r="H1876" s="2" t="s">
        <v>2222</v>
      </c>
      <c r="I1876" s="4">
        <v>8.0960000000000001</v>
      </c>
      <c r="J1876" s="2" t="b">
        <v>1</v>
      </c>
      <c r="K1876" s="2" t="s">
        <v>4716</v>
      </c>
      <c r="L1876" s="2" t="s">
        <v>10</v>
      </c>
      <c r="M1876" s="2" t="s">
        <v>4821</v>
      </c>
      <c r="N1876" s="2" t="s">
        <v>4822</v>
      </c>
      <c r="O1876" s="2" t="s">
        <v>4719</v>
      </c>
      <c r="P1876" s="2" t="s">
        <v>4688</v>
      </c>
      <c r="Q1876" s="2" t="s">
        <v>5867</v>
      </c>
    </row>
    <row r="1877" spans="1:17" ht="199.5" x14ac:dyDescent="0.25">
      <c r="A1877" s="2" t="s">
        <v>190</v>
      </c>
      <c r="B1877" s="2" t="s">
        <v>191</v>
      </c>
      <c r="C1877" s="3" t="s">
        <v>5047</v>
      </c>
      <c r="D1877" s="4">
        <v>0</v>
      </c>
      <c r="E1877" s="4">
        <v>0</v>
      </c>
      <c r="F1877" s="4">
        <v>0</v>
      </c>
      <c r="G1877" s="4">
        <v>9.5</v>
      </c>
      <c r="H1877" s="2" t="s">
        <v>2227</v>
      </c>
      <c r="I1877" s="4">
        <v>3.87</v>
      </c>
      <c r="J1877" s="2" t="b">
        <v>1</v>
      </c>
      <c r="K1877" s="2" t="s">
        <v>4709</v>
      </c>
      <c r="L1877" s="2" t="s">
        <v>10</v>
      </c>
      <c r="M1877" s="2" t="s">
        <v>4873</v>
      </c>
      <c r="N1877" s="2" t="s">
        <v>4762</v>
      </c>
      <c r="O1877" s="2" t="s">
        <v>4689</v>
      </c>
      <c r="P1877" s="2" t="s">
        <v>4688</v>
      </c>
      <c r="Q1877" s="2" t="s">
        <v>5905</v>
      </c>
    </row>
    <row r="1878" spans="1:17" ht="199.5" x14ac:dyDescent="0.25">
      <c r="A1878" s="2" t="s">
        <v>1558</v>
      </c>
      <c r="B1878" s="2" t="s">
        <v>1559</v>
      </c>
      <c r="C1878" s="3" t="s">
        <v>5048</v>
      </c>
      <c r="D1878" s="4">
        <v>0</v>
      </c>
      <c r="E1878" s="4">
        <v>0</v>
      </c>
      <c r="F1878" s="4">
        <v>0</v>
      </c>
      <c r="G1878" s="4">
        <v>17.95</v>
      </c>
      <c r="H1878" s="2" t="s">
        <v>2227</v>
      </c>
      <c r="I1878" s="4">
        <v>8.09</v>
      </c>
      <c r="J1878" s="2" t="b">
        <v>1</v>
      </c>
      <c r="K1878" s="2" t="s">
        <v>4709</v>
      </c>
      <c r="L1878" s="2" t="s">
        <v>10</v>
      </c>
      <c r="M1878" s="2" t="s">
        <v>4791</v>
      </c>
      <c r="N1878" s="2" t="s">
        <v>4762</v>
      </c>
      <c r="O1878" s="2" t="s">
        <v>4689</v>
      </c>
      <c r="P1878" s="2" t="s">
        <v>4688</v>
      </c>
      <c r="Q1878" s="2" t="s">
        <v>5906</v>
      </c>
    </row>
    <row r="1879" spans="1:17" x14ac:dyDescent="0.25">
      <c r="A1879" s="2" t="s">
        <v>1204</v>
      </c>
      <c r="B1879" s="2" t="s">
        <v>1205</v>
      </c>
      <c r="C1879" s="3"/>
      <c r="D1879" s="4">
        <v>0</v>
      </c>
      <c r="E1879" s="4">
        <v>0</v>
      </c>
      <c r="F1879" s="4">
        <v>0</v>
      </c>
      <c r="G1879" s="4">
        <v>18.3</v>
      </c>
      <c r="H1879" s="2" t="s">
        <v>2227</v>
      </c>
      <c r="I1879" s="4">
        <v>7.3</v>
      </c>
      <c r="J1879" s="2" t="b">
        <v>1</v>
      </c>
      <c r="K1879" s="2" t="s">
        <v>4709</v>
      </c>
      <c r="L1879" s="2" t="s">
        <v>10</v>
      </c>
      <c r="M1879" s="2" t="s">
        <v>5049</v>
      </c>
      <c r="N1879" s="2" t="s">
        <v>4762</v>
      </c>
      <c r="O1879" s="2" t="s">
        <v>4689</v>
      </c>
      <c r="P1879" s="2" t="s">
        <v>4688</v>
      </c>
      <c r="Q1879" s="2"/>
    </row>
    <row r="1880" spans="1:17" ht="199.5" x14ac:dyDescent="0.25">
      <c r="A1880" s="2" t="s">
        <v>1083</v>
      </c>
      <c r="B1880" s="2" t="s">
        <v>1084</v>
      </c>
      <c r="C1880" s="3" t="s">
        <v>5050</v>
      </c>
      <c r="D1880" s="4">
        <v>0</v>
      </c>
      <c r="E1880" s="4">
        <v>0</v>
      </c>
      <c r="F1880" s="4">
        <v>0</v>
      </c>
      <c r="G1880" s="4">
        <v>12.5</v>
      </c>
      <c r="H1880" s="2" t="s">
        <v>2227</v>
      </c>
      <c r="I1880" s="4">
        <v>4.4649999999999999</v>
      </c>
      <c r="J1880" s="2" t="b">
        <v>1</v>
      </c>
      <c r="K1880" s="2" t="s">
        <v>4687</v>
      </c>
      <c r="L1880" s="2" t="s">
        <v>10</v>
      </c>
      <c r="M1880" s="2" t="s">
        <v>4817</v>
      </c>
      <c r="N1880" s="2" t="s">
        <v>4762</v>
      </c>
      <c r="O1880" s="2" t="s">
        <v>4689</v>
      </c>
      <c r="P1880" s="2" t="s">
        <v>4688</v>
      </c>
      <c r="Q1880" s="2" t="s">
        <v>6534</v>
      </c>
    </row>
    <row r="1881" spans="1:17" ht="213.75" x14ac:dyDescent="0.25">
      <c r="A1881" s="2" t="s">
        <v>1542</v>
      </c>
      <c r="B1881" s="2" t="s">
        <v>1543</v>
      </c>
      <c r="C1881" s="3" t="s">
        <v>5051</v>
      </c>
      <c r="D1881" s="4">
        <v>0</v>
      </c>
      <c r="E1881" s="4">
        <v>0</v>
      </c>
      <c r="F1881" s="4">
        <v>0</v>
      </c>
      <c r="G1881" s="4">
        <v>17.399999999999999</v>
      </c>
      <c r="H1881" s="2" t="s">
        <v>2227</v>
      </c>
      <c r="I1881" s="4">
        <v>7.82</v>
      </c>
      <c r="J1881" s="2" t="b">
        <v>1</v>
      </c>
      <c r="K1881" s="2" t="s">
        <v>4716</v>
      </c>
      <c r="L1881" s="2" t="s">
        <v>10</v>
      </c>
      <c r="M1881" s="2" t="s">
        <v>4788</v>
      </c>
      <c r="N1881" s="2" t="s">
        <v>4762</v>
      </c>
      <c r="O1881" s="2" t="s">
        <v>4719</v>
      </c>
      <c r="P1881" s="2" t="s">
        <v>4688</v>
      </c>
      <c r="Q1881" s="2" t="s">
        <v>6535</v>
      </c>
    </row>
    <row r="1882" spans="1:17" ht="228" x14ac:dyDescent="0.25">
      <c r="A1882" s="2" t="s">
        <v>1843</v>
      </c>
      <c r="B1882" s="2" t="s">
        <v>1844</v>
      </c>
      <c r="C1882" s="3" t="s">
        <v>5441</v>
      </c>
      <c r="D1882" s="4">
        <v>0</v>
      </c>
      <c r="E1882" s="4">
        <v>3</v>
      </c>
      <c r="F1882" s="4">
        <v>3</v>
      </c>
      <c r="G1882" s="4">
        <v>15.6</v>
      </c>
      <c r="H1882" s="2" t="s">
        <v>2222</v>
      </c>
      <c r="I1882" s="4">
        <v>7.2220000000000004</v>
      </c>
      <c r="J1882" s="2" t="b">
        <v>1</v>
      </c>
      <c r="K1882" s="2" t="s">
        <v>4716</v>
      </c>
      <c r="L1882" s="2" t="s">
        <v>10</v>
      </c>
      <c r="M1882" s="2" t="s">
        <v>4826</v>
      </c>
      <c r="N1882" s="2" t="s">
        <v>4822</v>
      </c>
      <c r="O1882" s="2" t="s">
        <v>4719</v>
      </c>
      <c r="P1882" s="2" t="s">
        <v>4688</v>
      </c>
      <c r="Q1882" s="2" t="s">
        <v>5868</v>
      </c>
    </row>
    <row r="1883" spans="1:17" x14ac:dyDescent="0.25">
      <c r="A1883" s="2" t="s">
        <v>2582</v>
      </c>
      <c r="B1883" s="2" t="s">
        <v>2583</v>
      </c>
      <c r="C1883" s="3"/>
      <c r="D1883" s="4">
        <v>0</v>
      </c>
      <c r="E1883" s="4">
        <v>0</v>
      </c>
      <c r="F1883" s="4">
        <v>0</v>
      </c>
      <c r="G1883" s="4">
        <v>17.25</v>
      </c>
      <c r="H1883" s="2" t="s">
        <v>2224</v>
      </c>
      <c r="I1883" s="4">
        <v>7.7</v>
      </c>
      <c r="J1883" s="2" t="b">
        <v>0</v>
      </c>
      <c r="K1883" s="2" t="s">
        <v>2301</v>
      </c>
      <c r="L1883" s="2" t="s">
        <v>10</v>
      </c>
      <c r="M1883" s="2" t="s">
        <v>4749</v>
      </c>
      <c r="N1883" s="2" t="s">
        <v>4745</v>
      </c>
      <c r="O1883" s="2" t="s">
        <v>2306</v>
      </c>
      <c r="P1883" s="2"/>
      <c r="Q1883" s="2"/>
    </row>
    <row r="1884" spans="1:17" x14ac:dyDescent="0.25">
      <c r="A1884" s="2" t="s">
        <v>3122</v>
      </c>
      <c r="B1884" s="2" t="s">
        <v>3123</v>
      </c>
      <c r="C1884" s="3"/>
      <c r="D1884" s="4">
        <v>0</v>
      </c>
      <c r="E1884" s="4">
        <v>0</v>
      </c>
      <c r="F1884" s="4">
        <v>0</v>
      </c>
      <c r="G1884" s="4">
        <v>34</v>
      </c>
      <c r="H1884" s="2" t="s">
        <v>3124</v>
      </c>
      <c r="I1884" s="4">
        <v>15.75</v>
      </c>
      <c r="J1884" s="2" t="b">
        <v>0</v>
      </c>
      <c r="K1884" s="2" t="s">
        <v>4716</v>
      </c>
      <c r="L1884" s="2" t="s">
        <v>10</v>
      </c>
      <c r="M1884" s="2" t="s">
        <v>4841</v>
      </c>
      <c r="N1884" s="2" t="s">
        <v>4745</v>
      </c>
      <c r="O1884" s="2" t="s">
        <v>4719</v>
      </c>
      <c r="P1884" s="2" t="s">
        <v>4688</v>
      </c>
      <c r="Q1884" s="2"/>
    </row>
    <row r="1885" spans="1:17" x14ac:dyDescent="0.25">
      <c r="A1885" s="2" t="s">
        <v>4546</v>
      </c>
      <c r="B1885" s="2" t="s">
        <v>4547</v>
      </c>
      <c r="C1885" s="3"/>
      <c r="D1885" s="4">
        <v>0</v>
      </c>
      <c r="E1885" s="4">
        <v>0</v>
      </c>
      <c r="F1885" s="4">
        <v>0</v>
      </c>
      <c r="G1885" s="4">
        <v>60.3</v>
      </c>
      <c r="H1885" s="2" t="s">
        <v>469</v>
      </c>
      <c r="I1885" s="4">
        <v>30.135000000000002</v>
      </c>
      <c r="J1885" s="2" t="b">
        <v>0</v>
      </c>
      <c r="K1885" s="2" t="s">
        <v>4693</v>
      </c>
      <c r="L1885" s="2" t="s">
        <v>10</v>
      </c>
      <c r="M1885" s="2"/>
      <c r="N1885" s="2" t="s">
        <v>4698</v>
      </c>
      <c r="O1885" s="2"/>
      <c r="P1885" s="2" t="s">
        <v>4696</v>
      </c>
      <c r="Q1885" s="2"/>
    </row>
    <row r="1886" spans="1:17" x14ac:dyDescent="0.25">
      <c r="A1886" s="2" t="s">
        <v>139</v>
      </c>
      <c r="B1886" s="2" t="s">
        <v>140</v>
      </c>
      <c r="C1886" s="3"/>
      <c r="D1886" s="4">
        <v>0</v>
      </c>
      <c r="E1886" s="4">
        <v>1</v>
      </c>
      <c r="F1886" s="4">
        <v>1</v>
      </c>
      <c r="G1886" s="4">
        <v>73.55</v>
      </c>
      <c r="H1886" s="2" t="s">
        <v>66</v>
      </c>
      <c r="I1886" s="4">
        <v>36.770000000000003</v>
      </c>
      <c r="J1886" s="2" t="b">
        <v>1</v>
      </c>
      <c r="K1886" s="2" t="s">
        <v>4693</v>
      </c>
      <c r="L1886" s="2" t="s">
        <v>10</v>
      </c>
      <c r="M1886" s="2"/>
      <c r="N1886" s="2" t="s">
        <v>5925</v>
      </c>
      <c r="O1886" s="2"/>
      <c r="P1886" s="2" t="s">
        <v>4696</v>
      </c>
      <c r="Q1886" s="2"/>
    </row>
    <row r="1887" spans="1:17" x14ac:dyDescent="0.25">
      <c r="A1887" s="2" t="s">
        <v>71</v>
      </c>
      <c r="B1887" s="2" t="s">
        <v>72</v>
      </c>
      <c r="C1887" s="3"/>
      <c r="D1887" s="4">
        <v>0</v>
      </c>
      <c r="E1887" s="4">
        <v>0</v>
      </c>
      <c r="F1887" s="4">
        <v>0</v>
      </c>
      <c r="G1887" s="4">
        <v>445</v>
      </c>
      <c r="H1887" s="2" t="s">
        <v>66</v>
      </c>
      <c r="I1887" s="4">
        <v>223.84</v>
      </c>
      <c r="J1887" s="2" t="b">
        <v>1</v>
      </c>
      <c r="K1887" s="2" t="s">
        <v>4693</v>
      </c>
      <c r="L1887" s="2" t="s">
        <v>10</v>
      </c>
      <c r="M1887" s="2"/>
      <c r="N1887" s="2" t="s">
        <v>5925</v>
      </c>
      <c r="O1887" s="2"/>
      <c r="P1887" s="2" t="s">
        <v>4695</v>
      </c>
      <c r="Q1887" s="2"/>
    </row>
    <row r="1888" spans="1:17" x14ac:dyDescent="0.25">
      <c r="A1888" s="2" t="s">
        <v>2397</v>
      </c>
      <c r="B1888" s="2" t="s">
        <v>2398</v>
      </c>
      <c r="C1888" s="3"/>
      <c r="D1888" s="4">
        <v>0</v>
      </c>
      <c r="E1888" s="4">
        <v>0</v>
      </c>
      <c r="F1888" s="4">
        <v>0</v>
      </c>
      <c r="G1888" s="4">
        <v>29.9</v>
      </c>
      <c r="H1888" s="2" t="s">
        <v>2238</v>
      </c>
      <c r="I1888" s="4">
        <v>16.100000000000001</v>
      </c>
      <c r="J1888" s="2" t="b">
        <v>0</v>
      </c>
      <c r="K1888" s="2" t="s">
        <v>2308</v>
      </c>
      <c r="L1888" s="2" t="s">
        <v>10</v>
      </c>
      <c r="M1888" s="2" t="s">
        <v>4828</v>
      </c>
      <c r="N1888" s="2" t="s">
        <v>4741</v>
      </c>
      <c r="O1888" s="2" t="s">
        <v>2306</v>
      </c>
      <c r="P1888" s="2" t="s">
        <v>4688</v>
      </c>
      <c r="Q1888" s="2"/>
    </row>
    <row r="1889" spans="1:17" x14ac:dyDescent="0.25">
      <c r="A1889" s="2" t="s">
        <v>4669</v>
      </c>
      <c r="B1889" s="2" t="s">
        <v>4670</v>
      </c>
      <c r="C1889" s="3"/>
      <c r="D1889" s="4">
        <v>0</v>
      </c>
      <c r="E1889" s="4">
        <v>0</v>
      </c>
      <c r="F1889" s="4">
        <v>0</v>
      </c>
      <c r="G1889" s="4">
        <v>49</v>
      </c>
      <c r="H1889" s="2" t="s">
        <v>2279</v>
      </c>
      <c r="I1889" s="4">
        <v>25.783999999999999</v>
      </c>
      <c r="J1889" s="2" t="b">
        <v>0</v>
      </c>
      <c r="K1889" s="2" t="s">
        <v>4693</v>
      </c>
      <c r="L1889" s="2" t="s">
        <v>10</v>
      </c>
      <c r="M1889" s="2"/>
      <c r="N1889" s="2" t="s">
        <v>4698</v>
      </c>
      <c r="O1889" s="2"/>
      <c r="P1889" s="2"/>
      <c r="Q1889" s="2"/>
    </row>
    <row r="1890" spans="1:17" x14ac:dyDescent="0.25">
      <c r="A1890" s="2" t="s">
        <v>4625</v>
      </c>
      <c r="B1890" s="2" t="s">
        <v>4626</v>
      </c>
      <c r="C1890" s="3"/>
      <c r="D1890" s="4">
        <v>0</v>
      </c>
      <c r="E1890" s="4">
        <v>0</v>
      </c>
      <c r="F1890" s="4">
        <v>0</v>
      </c>
      <c r="G1890" s="4">
        <v>87.75</v>
      </c>
      <c r="H1890" s="2" t="s">
        <v>2279</v>
      </c>
      <c r="I1890" s="4">
        <v>52.631999999999998</v>
      </c>
      <c r="J1890" s="2" t="b">
        <v>0</v>
      </c>
      <c r="K1890" s="2" t="s">
        <v>4693</v>
      </c>
      <c r="L1890" s="2" t="s">
        <v>10</v>
      </c>
      <c r="M1890" s="2"/>
      <c r="N1890" s="2" t="s">
        <v>4698</v>
      </c>
      <c r="O1890" s="2"/>
      <c r="P1890" s="2"/>
      <c r="Q1890" s="2"/>
    </row>
    <row r="1891" spans="1:17" x14ac:dyDescent="0.25">
      <c r="A1891" s="2" t="s">
        <v>4565</v>
      </c>
      <c r="B1891" s="2" t="s">
        <v>4566</v>
      </c>
      <c r="C1891" s="3"/>
      <c r="D1891" s="4">
        <v>0</v>
      </c>
      <c r="E1891" s="4">
        <v>0</v>
      </c>
      <c r="F1891" s="4">
        <v>0</v>
      </c>
      <c r="G1891" s="4">
        <v>56.9</v>
      </c>
      <c r="H1891" s="2" t="s">
        <v>2279</v>
      </c>
      <c r="I1891" s="4">
        <v>28.437999999999999</v>
      </c>
      <c r="J1891" s="2" t="b">
        <v>0</v>
      </c>
      <c r="K1891" s="2" t="s">
        <v>4693</v>
      </c>
      <c r="L1891" s="2" t="s">
        <v>10</v>
      </c>
      <c r="M1891" s="2"/>
      <c r="N1891" s="2" t="s">
        <v>4698</v>
      </c>
      <c r="O1891" s="2"/>
      <c r="P1891" s="2"/>
      <c r="Q1891" s="2"/>
    </row>
    <row r="1892" spans="1:17" x14ac:dyDescent="0.25">
      <c r="A1892" s="2" t="s">
        <v>2956</v>
      </c>
      <c r="B1892" s="2" t="s">
        <v>2957</v>
      </c>
      <c r="C1892" s="3"/>
      <c r="D1892" s="4">
        <v>0</v>
      </c>
      <c r="E1892" s="4">
        <v>0</v>
      </c>
      <c r="F1892" s="4">
        <v>0</v>
      </c>
      <c r="G1892" s="4">
        <v>10.15</v>
      </c>
      <c r="H1892" s="2" t="s">
        <v>2218</v>
      </c>
      <c r="I1892" s="4">
        <v>6.8</v>
      </c>
      <c r="J1892" s="2" t="b">
        <v>0</v>
      </c>
      <c r="K1892" s="2" t="s">
        <v>4709</v>
      </c>
      <c r="L1892" s="2" t="s">
        <v>10</v>
      </c>
      <c r="M1892" s="2" t="s">
        <v>4740</v>
      </c>
      <c r="N1892" s="2" t="s">
        <v>4741</v>
      </c>
      <c r="O1892" s="2" t="s">
        <v>4689</v>
      </c>
      <c r="P1892" s="2" t="s">
        <v>4688</v>
      </c>
      <c r="Q1892" s="2"/>
    </row>
    <row r="1893" spans="1:17" x14ac:dyDescent="0.25">
      <c r="A1893" s="2" t="s">
        <v>2958</v>
      </c>
      <c r="B1893" s="2" t="s">
        <v>2959</v>
      </c>
      <c r="C1893" s="3"/>
      <c r="D1893" s="4">
        <v>0</v>
      </c>
      <c r="E1893" s="4">
        <v>0</v>
      </c>
      <c r="F1893" s="4">
        <v>0</v>
      </c>
      <c r="G1893" s="4">
        <v>7.65</v>
      </c>
      <c r="H1893" s="2" t="s">
        <v>2218</v>
      </c>
      <c r="I1893" s="4">
        <v>5.0199999999999996</v>
      </c>
      <c r="J1893" s="2" t="b">
        <v>0</v>
      </c>
      <c r="K1893" s="2" t="s">
        <v>4709</v>
      </c>
      <c r="L1893" s="2" t="s">
        <v>10</v>
      </c>
      <c r="M1893" s="2" t="s">
        <v>4740</v>
      </c>
      <c r="N1893" s="2" t="s">
        <v>4741</v>
      </c>
      <c r="O1893" s="2" t="s">
        <v>4689</v>
      </c>
      <c r="P1893" s="2" t="s">
        <v>4695</v>
      </c>
      <c r="Q1893" s="2"/>
    </row>
    <row r="1894" spans="1:17" x14ac:dyDescent="0.25">
      <c r="A1894" s="2" t="s">
        <v>2960</v>
      </c>
      <c r="B1894" s="2" t="s">
        <v>2961</v>
      </c>
      <c r="C1894" s="3"/>
      <c r="D1894" s="4">
        <v>0</v>
      </c>
      <c r="E1894" s="4">
        <v>0</v>
      </c>
      <c r="F1894" s="4">
        <v>0</v>
      </c>
      <c r="G1894" s="4">
        <v>10.15</v>
      </c>
      <c r="H1894" s="2" t="s">
        <v>2218</v>
      </c>
      <c r="I1894" s="4">
        <v>6.8</v>
      </c>
      <c r="J1894" s="2" t="b">
        <v>0</v>
      </c>
      <c r="K1894" s="2" t="s">
        <v>2308</v>
      </c>
      <c r="L1894" s="2" t="s">
        <v>10</v>
      </c>
      <c r="M1894" s="2" t="s">
        <v>4740</v>
      </c>
      <c r="N1894" s="2" t="s">
        <v>4741</v>
      </c>
      <c r="O1894" s="2" t="s">
        <v>2306</v>
      </c>
      <c r="P1894" s="2" t="s">
        <v>4688</v>
      </c>
      <c r="Q1894" s="2"/>
    </row>
    <row r="1895" spans="1:17" x14ac:dyDescent="0.25">
      <c r="A1895" s="2" t="s">
        <v>2962</v>
      </c>
      <c r="B1895" s="2" t="s">
        <v>2963</v>
      </c>
      <c r="C1895" s="3"/>
      <c r="D1895" s="4">
        <v>0</v>
      </c>
      <c r="E1895" s="4">
        <v>0</v>
      </c>
      <c r="F1895" s="4">
        <v>0</v>
      </c>
      <c r="G1895" s="4">
        <v>7.65</v>
      </c>
      <c r="H1895" s="2" t="s">
        <v>2218</v>
      </c>
      <c r="I1895" s="4">
        <v>5.0199999999999996</v>
      </c>
      <c r="J1895" s="2" t="b">
        <v>0</v>
      </c>
      <c r="K1895" s="2" t="s">
        <v>2308</v>
      </c>
      <c r="L1895" s="2" t="s">
        <v>10</v>
      </c>
      <c r="M1895" s="2" t="s">
        <v>4740</v>
      </c>
      <c r="N1895" s="2" t="s">
        <v>4741</v>
      </c>
      <c r="O1895" s="2" t="s">
        <v>2306</v>
      </c>
      <c r="P1895" s="2" t="s">
        <v>4695</v>
      </c>
      <c r="Q1895" s="2"/>
    </row>
    <row r="1896" spans="1:17" x14ac:dyDescent="0.25">
      <c r="A1896" s="2" t="s">
        <v>3221</v>
      </c>
      <c r="B1896" s="2" t="s">
        <v>3222</v>
      </c>
      <c r="C1896" s="3"/>
      <c r="D1896" s="4">
        <v>0</v>
      </c>
      <c r="E1896" s="4">
        <v>0</v>
      </c>
      <c r="F1896" s="4">
        <v>0</v>
      </c>
      <c r="G1896" s="4">
        <v>30.1</v>
      </c>
      <c r="H1896" s="2" t="s">
        <v>3218</v>
      </c>
      <c r="I1896" s="4">
        <v>13.93</v>
      </c>
      <c r="J1896" s="2" t="b">
        <v>0</v>
      </c>
      <c r="K1896" s="2" t="s">
        <v>4805</v>
      </c>
      <c r="L1896" s="2" t="s">
        <v>10</v>
      </c>
      <c r="M1896" s="2" t="s">
        <v>4806</v>
      </c>
      <c r="N1896" s="2" t="s">
        <v>4806</v>
      </c>
      <c r="O1896" s="2"/>
      <c r="P1896" s="2" t="s">
        <v>4688</v>
      </c>
      <c r="Q1896" s="2"/>
    </row>
    <row r="1897" spans="1:17" x14ac:dyDescent="0.25">
      <c r="A1897" s="2" t="s">
        <v>1164</v>
      </c>
      <c r="B1897" s="2" t="s">
        <v>1165</v>
      </c>
      <c r="C1897" s="3"/>
      <c r="D1897" s="4">
        <v>0</v>
      </c>
      <c r="E1897" s="4">
        <v>1</v>
      </c>
      <c r="F1897" s="4">
        <v>1</v>
      </c>
      <c r="G1897" s="4">
        <v>1.6</v>
      </c>
      <c r="H1897" s="2" t="s">
        <v>1163</v>
      </c>
      <c r="I1897" s="4">
        <v>1.32</v>
      </c>
      <c r="J1897" s="2" t="b">
        <v>1</v>
      </c>
      <c r="K1897" s="2" t="s">
        <v>4691</v>
      </c>
      <c r="L1897" s="2" t="s">
        <v>10</v>
      </c>
      <c r="M1897" s="2"/>
      <c r="N1897" s="2"/>
      <c r="O1897" s="2"/>
      <c r="P1897" s="2"/>
      <c r="Q1897" s="2"/>
    </row>
    <row r="1898" spans="1:17" x14ac:dyDescent="0.25">
      <c r="A1898" s="2" t="s">
        <v>1161</v>
      </c>
      <c r="B1898" s="2" t="s">
        <v>1162</v>
      </c>
      <c r="C1898" s="3"/>
      <c r="D1898" s="4">
        <v>0</v>
      </c>
      <c r="E1898" s="4">
        <v>5</v>
      </c>
      <c r="F1898" s="4">
        <v>5</v>
      </c>
      <c r="G1898" s="4">
        <v>1.6</v>
      </c>
      <c r="H1898" s="2" t="s">
        <v>1163</v>
      </c>
      <c r="I1898" s="4">
        <v>1.0900000000000001</v>
      </c>
      <c r="J1898" s="2" t="b">
        <v>1</v>
      </c>
      <c r="K1898" s="2" t="s">
        <v>4691</v>
      </c>
      <c r="L1898" s="2" t="s">
        <v>10</v>
      </c>
      <c r="M1898" s="2"/>
      <c r="N1898" s="2"/>
      <c r="O1898" s="2"/>
      <c r="P1898" s="2"/>
      <c r="Q1898" s="2"/>
    </row>
    <row r="1899" spans="1:17" x14ac:dyDescent="0.25">
      <c r="A1899" s="2" t="s">
        <v>188</v>
      </c>
      <c r="B1899" s="2" t="s">
        <v>189</v>
      </c>
      <c r="C1899" s="3"/>
      <c r="D1899" s="4">
        <v>0</v>
      </c>
      <c r="E1899" s="4">
        <v>2</v>
      </c>
      <c r="F1899" s="4">
        <v>2</v>
      </c>
      <c r="G1899" s="4">
        <v>74.150000000000006</v>
      </c>
      <c r="H1899" s="2" t="s">
        <v>2245</v>
      </c>
      <c r="I1899" s="4">
        <v>34.340000000000003</v>
      </c>
      <c r="J1899" s="2" t="b">
        <v>1</v>
      </c>
      <c r="K1899" s="2" t="s">
        <v>4716</v>
      </c>
      <c r="L1899" s="2" t="s">
        <v>10</v>
      </c>
      <c r="M1899" s="2" t="s">
        <v>4893</v>
      </c>
      <c r="N1899" s="2" t="s">
        <v>4741</v>
      </c>
      <c r="O1899" s="2" t="s">
        <v>4719</v>
      </c>
      <c r="P1899" s="2" t="s">
        <v>4688</v>
      </c>
      <c r="Q1899" s="2"/>
    </row>
    <row r="1900" spans="1:17" x14ac:dyDescent="0.25">
      <c r="A1900" s="2" t="s">
        <v>186</v>
      </c>
      <c r="B1900" s="2" t="s">
        <v>187</v>
      </c>
      <c r="C1900" s="3"/>
      <c r="D1900" s="4">
        <v>0</v>
      </c>
      <c r="E1900" s="4">
        <v>4</v>
      </c>
      <c r="F1900" s="4">
        <v>4</v>
      </c>
      <c r="G1900" s="4">
        <v>74.150000000000006</v>
      </c>
      <c r="H1900" s="2" t="s">
        <v>2245</v>
      </c>
      <c r="I1900" s="4">
        <v>34.340000000000003</v>
      </c>
      <c r="J1900" s="2" t="b">
        <v>1</v>
      </c>
      <c r="K1900" s="2" t="s">
        <v>4709</v>
      </c>
      <c r="L1900" s="2" t="s">
        <v>10</v>
      </c>
      <c r="M1900" s="2" t="s">
        <v>4893</v>
      </c>
      <c r="N1900" s="2" t="s">
        <v>4741</v>
      </c>
      <c r="O1900" s="2" t="s">
        <v>4689</v>
      </c>
      <c r="P1900" s="2" t="s">
        <v>4688</v>
      </c>
      <c r="Q1900" s="2"/>
    </row>
    <row r="1901" spans="1:17" x14ac:dyDescent="0.25">
      <c r="A1901" s="2" t="s">
        <v>69</v>
      </c>
      <c r="B1901" s="2" t="s">
        <v>70</v>
      </c>
      <c r="C1901" s="3"/>
      <c r="D1901" s="4">
        <v>0</v>
      </c>
      <c r="E1901" s="4">
        <v>0</v>
      </c>
      <c r="F1901" s="4">
        <v>0</v>
      </c>
      <c r="G1901" s="4">
        <v>320.64</v>
      </c>
      <c r="H1901" s="2" t="s">
        <v>66</v>
      </c>
      <c r="I1901" s="4">
        <v>214.70500000000001</v>
      </c>
      <c r="J1901" s="2" t="b">
        <v>1</v>
      </c>
      <c r="K1901" s="2" t="s">
        <v>4693</v>
      </c>
      <c r="L1901" s="2" t="s">
        <v>10</v>
      </c>
      <c r="M1901" s="2"/>
      <c r="N1901" s="2" t="s">
        <v>5925</v>
      </c>
      <c r="O1901" s="2"/>
      <c r="P1901" s="2" t="s">
        <v>4695</v>
      </c>
      <c r="Q1901" s="2"/>
    </row>
    <row r="1902" spans="1:17" x14ac:dyDescent="0.25">
      <c r="A1902" s="2" t="s">
        <v>196</v>
      </c>
      <c r="B1902" s="2" t="s">
        <v>197</v>
      </c>
      <c r="C1902" s="3"/>
      <c r="D1902" s="4">
        <v>0</v>
      </c>
      <c r="E1902" s="4">
        <v>0</v>
      </c>
      <c r="F1902" s="4">
        <v>0</v>
      </c>
      <c r="G1902" s="4">
        <v>86.25</v>
      </c>
      <c r="H1902" s="2" t="s">
        <v>2227</v>
      </c>
      <c r="I1902" s="4">
        <v>39.94</v>
      </c>
      <c r="J1902" s="2" t="b">
        <v>1</v>
      </c>
      <c r="K1902" s="2" t="s">
        <v>4716</v>
      </c>
      <c r="L1902" s="2" t="s">
        <v>10</v>
      </c>
      <c r="M1902" s="2" t="s">
        <v>4765</v>
      </c>
      <c r="N1902" s="2" t="s">
        <v>4762</v>
      </c>
      <c r="O1902" s="2" t="s">
        <v>4719</v>
      </c>
      <c r="P1902" s="2" t="s">
        <v>2304</v>
      </c>
      <c r="Q1902" s="2"/>
    </row>
    <row r="1903" spans="1:17" x14ac:dyDescent="0.25">
      <c r="A1903" s="2" t="s">
        <v>2461</v>
      </c>
      <c r="B1903" s="2" t="s">
        <v>2462</v>
      </c>
      <c r="C1903" s="3"/>
      <c r="D1903" s="4">
        <v>0</v>
      </c>
      <c r="E1903" s="4">
        <v>0</v>
      </c>
      <c r="F1903" s="4">
        <v>0</v>
      </c>
      <c r="G1903" s="4">
        <v>6.5</v>
      </c>
      <c r="H1903" s="2" t="s">
        <v>2227</v>
      </c>
      <c r="I1903" s="4">
        <v>3</v>
      </c>
      <c r="J1903" s="2" t="b">
        <v>0</v>
      </c>
      <c r="K1903" s="2" t="s">
        <v>4716</v>
      </c>
      <c r="L1903" s="2" t="s">
        <v>10</v>
      </c>
      <c r="M1903" s="2" t="s">
        <v>4758</v>
      </c>
      <c r="N1903" s="2" t="s">
        <v>4757</v>
      </c>
      <c r="O1903" s="2" t="s">
        <v>4719</v>
      </c>
      <c r="P1903" s="2" t="s">
        <v>4688</v>
      </c>
      <c r="Q1903" s="2"/>
    </row>
    <row r="1904" spans="1:17" x14ac:dyDescent="0.25">
      <c r="A1904" s="2" t="s">
        <v>2964</v>
      </c>
      <c r="B1904" s="2" t="s">
        <v>2965</v>
      </c>
      <c r="C1904" s="3"/>
      <c r="D1904" s="4">
        <v>0</v>
      </c>
      <c r="E1904" s="4">
        <v>0</v>
      </c>
      <c r="F1904" s="4">
        <v>0</v>
      </c>
      <c r="G1904" s="4">
        <v>10.15</v>
      </c>
      <c r="H1904" s="2" t="s">
        <v>2218</v>
      </c>
      <c r="I1904" s="4">
        <v>6.8</v>
      </c>
      <c r="J1904" s="2" t="b">
        <v>0</v>
      </c>
      <c r="K1904" s="2" t="s">
        <v>4716</v>
      </c>
      <c r="L1904" s="2" t="s">
        <v>10</v>
      </c>
      <c r="M1904" s="2" t="s">
        <v>4740</v>
      </c>
      <c r="N1904" s="2" t="s">
        <v>4741</v>
      </c>
      <c r="O1904" s="2" t="s">
        <v>4719</v>
      </c>
      <c r="P1904" s="2" t="s">
        <v>4688</v>
      </c>
      <c r="Q1904" s="2"/>
    </row>
    <row r="1905" spans="1:17" x14ac:dyDescent="0.25">
      <c r="A1905" s="2" t="s">
        <v>2966</v>
      </c>
      <c r="B1905" s="2" t="s">
        <v>2967</v>
      </c>
      <c r="C1905" s="3"/>
      <c r="D1905" s="4">
        <v>0</v>
      </c>
      <c r="E1905" s="4">
        <v>0</v>
      </c>
      <c r="F1905" s="4">
        <v>0</v>
      </c>
      <c r="G1905" s="4">
        <v>7.65</v>
      </c>
      <c r="H1905" s="2" t="s">
        <v>2218</v>
      </c>
      <c r="I1905" s="4">
        <v>5.0199999999999996</v>
      </c>
      <c r="J1905" s="2" t="b">
        <v>0</v>
      </c>
      <c r="K1905" s="2" t="s">
        <v>4716</v>
      </c>
      <c r="L1905" s="2" t="s">
        <v>10</v>
      </c>
      <c r="M1905" s="2" t="s">
        <v>4740</v>
      </c>
      <c r="N1905" s="2" t="s">
        <v>4741</v>
      </c>
      <c r="O1905" s="2" t="s">
        <v>4719</v>
      </c>
      <c r="P1905" s="2" t="s">
        <v>4695</v>
      </c>
      <c r="Q1905" s="2"/>
    </row>
    <row r="1906" spans="1:17" x14ac:dyDescent="0.25">
      <c r="A1906" s="2" t="s">
        <v>3133</v>
      </c>
      <c r="B1906" s="2" t="s">
        <v>3134</v>
      </c>
      <c r="C1906" s="3"/>
      <c r="D1906" s="4">
        <v>0</v>
      </c>
      <c r="E1906" s="4">
        <v>0</v>
      </c>
      <c r="F1906" s="4">
        <v>0</v>
      </c>
      <c r="G1906" s="4">
        <v>120.95</v>
      </c>
      <c r="H1906" s="2" t="s">
        <v>2257</v>
      </c>
      <c r="I1906" s="4">
        <v>56</v>
      </c>
      <c r="J1906" s="2" t="b">
        <v>0</v>
      </c>
      <c r="K1906" s="2" t="s">
        <v>4716</v>
      </c>
      <c r="L1906" s="2" t="s">
        <v>10</v>
      </c>
      <c r="M1906" s="2" t="s">
        <v>4841</v>
      </c>
      <c r="N1906" s="2" t="s">
        <v>4745</v>
      </c>
      <c r="O1906" s="2" t="s">
        <v>4719</v>
      </c>
      <c r="P1906" s="2" t="s">
        <v>4688</v>
      </c>
      <c r="Q1906" s="2"/>
    </row>
    <row r="1907" spans="1:17" x14ac:dyDescent="0.25">
      <c r="A1907" s="2" t="s">
        <v>1687</v>
      </c>
      <c r="B1907" s="2" t="s">
        <v>1688</v>
      </c>
      <c r="C1907" s="3"/>
      <c r="D1907" s="4">
        <v>0</v>
      </c>
      <c r="E1907" s="4">
        <v>0</v>
      </c>
      <c r="F1907" s="4">
        <v>0</v>
      </c>
      <c r="G1907" s="4">
        <v>0</v>
      </c>
      <c r="H1907" s="2" t="s">
        <v>2241</v>
      </c>
      <c r="I1907" s="4">
        <v>0</v>
      </c>
      <c r="J1907" s="2" t="b">
        <v>1</v>
      </c>
      <c r="K1907" s="2" t="s">
        <v>43</v>
      </c>
      <c r="L1907" s="2" t="s">
        <v>10</v>
      </c>
      <c r="M1907" s="2"/>
      <c r="N1907" s="2"/>
      <c r="O1907" s="2"/>
      <c r="P1907" s="2"/>
      <c r="Q1907" s="2"/>
    </row>
    <row r="1908" spans="1:17" ht="242.25" x14ac:dyDescent="0.25">
      <c r="A1908" s="2" t="s">
        <v>2111</v>
      </c>
      <c r="B1908" s="2" t="s">
        <v>2112</v>
      </c>
      <c r="C1908" s="3" t="s">
        <v>5486</v>
      </c>
      <c r="D1908" s="4">
        <v>0</v>
      </c>
      <c r="E1908" s="4">
        <v>2</v>
      </c>
      <c r="F1908" s="4">
        <v>2</v>
      </c>
      <c r="G1908" s="4">
        <v>32.6</v>
      </c>
      <c r="H1908" s="2" t="s">
        <v>66</v>
      </c>
      <c r="I1908" s="4">
        <v>16.285</v>
      </c>
      <c r="J1908" s="2" t="b">
        <v>1</v>
      </c>
      <c r="K1908" s="2" t="s">
        <v>4693</v>
      </c>
      <c r="L1908" s="2" t="s">
        <v>10</v>
      </c>
      <c r="M1908" s="2"/>
      <c r="N1908" s="2" t="s">
        <v>4698</v>
      </c>
      <c r="O1908" s="2"/>
      <c r="P1908" s="2" t="s">
        <v>4696</v>
      </c>
      <c r="Q1908" s="2" t="s">
        <v>6536</v>
      </c>
    </row>
    <row r="1909" spans="1:17" ht="213.75" x14ac:dyDescent="0.25">
      <c r="A1909" s="2" t="s">
        <v>2139</v>
      </c>
      <c r="B1909" s="2" t="s">
        <v>2140</v>
      </c>
      <c r="C1909" s="3" t="s">
        <v>5498</v>
      </c>
      <c r="D1909" s="4">
        <v>0</v>
      </c>
      <c r="E1909" s="4">
        <v>4</v>
      </c>
      <c r="F1909" s="4">
        <v>4</v>
      </c>
      <c r="G1909" s="4">
        <v>50</v>
      </c>
      <c r="H1909" s="2" t="s">
        <v>66</v>
      </c>
      <c r="I1909" s="4">
        <v>24.99</v>
      </c>
      <c r="J1909" s="2" t="b">
        <v>1</v>
      </c>
      <c r="K1909" s="2" t="s">
        <v>4693</v>
      </c>
      <c r="L1909" s="2" t="s">
        <v>10</v>
      </c>
      <c r="M1909" s="2"/>
      <c r="N1909" s="2" t="s">
        <v>4698</v>
      </c>
      <c r="O1909" s="2"/>
      <c r="P1909" s="2" t="s">
        <v>4696</v>
      </c>
      <c r="Q1909" s="2" t="s">
        <v>6537</v>
      </c>
    </row>
    <row r="1910" spans="1:17" ht="213.75" x14ac:dyDescent="0.25">
      <c r="A1910" s="2" t="s">
        <v>2137</v>
      </c>
      <c r="B1910" s="2" t="s">
        <v>2138</v>
      </c>
      <c r="C1910" s="3" t="s">
        <v>5497</v>
      </c>
      <c r="D1910" s="4">
        <v>0</v>
      </c>
      <c r="E1910" s="4">
        <v>6</v>
      </c>
      <c r="F1910" s="4">
        <v>6</v>
      </c>
      <c r="G1910" s="4">
        <v>49.5</v>
      </c>
      <c r="H1910" s="2" t="s">
        <v>66</v>
      </c>
      <c r="I1910" s="4">
        <v>24.7333</v>
      </c>
      <c r="J1910" s="2" t="b">
        <v>1</v>
      </c>
      <c r="K1910" s="2" t="s">
        <v>4693</v>
      </c>
      <c r="L1910" s="2" t="s">
        <v>10</v>
      </c>
      <c r="M1910" s="2"/>
      <c r="N1910" s="2" t="s">
        <v>4698</v>
      </c>
      <c r="O1910" s="2"/>
      <c r="P1910" s="2" t="s">
        <v>4696</v>
      </c>
      <c r="Q1910" s="2" t="s">
        <v>6538</v>
      </c>
    </row>
    <row r="1911" spans="1:17" ht="213.75" x14ac:dyDescent="0.25">
      <c r="A1911" s="2" t="s">
        <v>2133</v>
      </c>
      <c r="B1911" s="2" t="s">
        <v>2134</v>
      </c>
      <c r="C1911" s="3" t="s">
        <v>5495</v>
      </c>
      <c r="D1911" s="4">
        <v>0</v>
      </c>
      <c r="E1911" s="4">
        <v>8</v>
      </c>
      <c r="F1911" s="4">
        <v>8</v>
      </c>
      <c r="G1911" s="4">
        <v>58.35</v>
      </c>
      <c r="H1911" s="2" t="s">
        <v>66</v>
      </c>
      <c r="I1911" s="4">
        <v>29.16</v>
      </c>
      <c r="J1911" s="2" t="b">
        <v>1</v>
      </c>
      <c r="K1911" s="2" t="s">
        <v>4693</v>
      </c>
      <c r="L1911" s="2" t="s">
        <v>10</v>
      </c>
      <c r="M1911" s="2"/>
      <c r="N1911" s="2" t="s">
        <v>4698</v>
      </c>
      <c r="O1911" s="2"/>
      <c r="P1911" s="2" t="s">
        <v>4696</v>
      </c>
      <c r="Q1911" s="2" t="s">
        <v>5835</v>
      </c>
    </row>
    <row r="1912" spans="1:17" x14ac:dyDescent="0.25">
      <c r="A1912" s="2" t="s">
        <v>2725</v>
      </c>
      <c r="B1912" s="2" t="s">
        <v>2726</v>
      </c>
      <c r="C1912" s="3"/>
      <c r="D1912" s="4">
        <v>0</v>
      </c>
      <c r="E1912" s="4">
        <v>0</v>
      </c>
      <c r="F1912" s="4">
        <v>0</v>
      </c>
      <c r="G1912" s="4">
        <v>3.4</v>
      </c>
      <c r="H1912" s="2" t="s">
        <v>2246</v>
      </c>
      <c r="I1912" s="4">
        <v>1.742</v>
      </c>
      <c r="J1912" s="2" t="b">
        <v>0</v>
      </c>
      <c r="K1912" s="2" t="s">
        <v>2307</v>
      </c>
      <c r="L1912" s="2" t="s">
        <v>10</v>
      </c>
      <c r="M1912" s="2"/>
      <c r="N1912" s="2" t="s">
        <v>2307</v>
      </c>
      <c r="O1912" s="2"/>
      <c r="P1912" s="2" t="s">
        <v>4804</v>
      </c>
      <c r="Q1912" s="2"/>
    </row>
    <row r="1913" spans="1:17" x14ac:dyDescent="0.25">
      <c r="A1913" s="2" t="s">
        <v>2727</v>
      </c>
      <c r="B1913" s="2" t="s">
        <v>2728</v>
      </c>
      <c r="C1913" s="3"/>
      <c r="D1913" s="4">
        <v>0</v>
      </c>
      <c r="E1913" s="4">
        <v>0</v>
      </c>
      <c r="F1913" s="4">
        <v>0</v>
      </c>
      <c r="G1913" s="4">
        <v>3.65</v>
      </c>
      <c r="H1913" s="2" t="s">
        <v>2246</v>
      </c>
      <c r="I1913" s="4">
        <v>1.804</v>
      </c>
      <c r="J1913" s="2" t="b">
        <v>0</v>
      </c>
      <c r="K1913" s="2" t="s">
        <v>2307</v>
      </c>
      <c r="L1913" s="2" t="s">
        <v>10</v>
      </c>
      <c r="M1913" s="2"/>
      <c r="N1913" s="2" t="s">
        <v>2307</v>
      </c>
      <c r="O1913" s="2" t="s">
        <v>314</v>
      </c>
      <c r="P1913" s="2" t="s">
        <v>4804</v>
      </c>
      <c r="Q1913" s="2"/>
    </row>
    <row r="1914" spans="1:17" x14ac:dyDescent="0.25">
      <c r="A1914" s="2" t="s">
        <v>2723</v>
      </c>
      <c r="B1914" s="2" t="s">
        <v>2724</v>
      </c>
      <c r="C1914" s="3"/>
      <c r="D1914" s="4">
        <v>0</v>
      </c>
      <c r="E1914" s="4">
        <v>0</v>
      </c>
      <c r="F1914" s="4">
        <v>0</v>
      </c>
      <c r="G1914" s="4">
        <v>3.5</v>
      </c>
      <c r="H1914" s="2" t="s">
        <v>2246</v>
      </c>
      <c r="I1914" s="4">
        <v>1.7370000000000001</v>
      </c>
      <c r="J1914" s="2" t="b">
        <v>0</v>
      </c>
      <c r="K1914" s="2" t="s">
        <v>2307</v>
      </c>
      <c r="L1914" s="2" t="s">
        <v>10</v>
      </c>
      <c r="M1914" s="2"/>
      <c r="N1914" s="2" t="s">
        <v>2307</v>
      </c>
      <c r="O1914" s="2"/>
      <c r="P1914" s="2" t="s">
        <v>4804</v>
      </c>
      <c r="Q1914" s="2"/>
    </row>
    <row r="1915" spans="1:17" x14ac:dyDescent="0.25">
      <c r="A1915" s="2" t="s">
        <v>2927</v>
      </c>
      <c r="B1915" s="2" t="s">
        <v>2928</v>
      </c>
      <c r="C1915" s="3"/>
      <c r="D1915" s="4">
        <v>0</v>
      </c>
      <c r="E1915" s="4">
        <v>0</v>
      </c>
      <c r="F1915" s="4">
        <v>0</v>
      </c>
      <c r="G1915" s="4">
        <v>40.07</v>
      </c>
      <c r="H1915" s="2" t="s">
        <v>2218</v>
      </c>
      <c r="I1915" s="4">
        <v>23.2</v>
      </c>
      <c r="J1915" s="2" t="b">
        <v>0</v>
      </c>
      <c r="K1915" s="2" t="s">
        <v>4709</v>
      </c>
      <c r="L1915" s="2" t="s">
        <v>10</v>
      </c>
      <c r="M1915" s="2" t="s">
        <v>4832</v>
      </c>
      <c r="N1915" s="2" t="s">
        <v>4741</v>
      </c>
      <c r="O1915" s="2" t="s">
        <v>4689</v>
      </c>
      <c r="P1915" s="2" t="s">
        <v>2303</v>
      </c>
      <c r="Q1915" s="2"/>
    </row>
    <row r="1916" spans="1:17" x14ac:dyDescent="0.25">
      <c r="A1916" s="2" t="s">
        <v>165</v>
      </c>
      <c r="B1916" s="2" t="s">
        <v>166</v>
      </c>
      <c r="C1916" s="3"/>
      <c r="D1916" s="4">
        <v>0</v>
      </c>
      <c r="E1916" s="4">
        <v>0</v>
      </c>
      <c r="F1916" s="4">
        <v>0</v>
      </c>
      <c r="G1916" s="4">
        <v>8.1</v>
      </c>
      <c r="H1916" s="2" t="s">
        <v>2284</v>
      </c>
      <c r="I1916" s="4">
        <v>3.75</v>
      </c>
      <c r="J1916" s="2" t="b">
        <v>1</v>
      </c>
      <c r="K1916" s="2" t="s">
        <v>4716</v>
      </c>
      <c r="L1916" s="2" t="s">
        <v>10</v>
      </c>
      <c r="M1916" s="2" t="s">
        <v>4758</v>
      </c>
      <c r="N1916" s="2" t="s">
        <v>4757</v>
      </c>
      <c r="O1916" s="2" t="s">
        <v>4719</v>
      </c>
      <c r="P1916" s="2" t="s">
        <v>4688</v>
      </c>
      <c r="Q1916" s="2"/>
    </row>
    <row r="1917" spans="1:17" x14ac:dyDescent="0.25">
      <c r="A1917" s="2" t="s">
        <v>2445</v>
      </c>
      <c r="B1917" s="2" t="s">
        <v>2446</v>
      </c>
      <c r="C1917" s="3"/>
      <c r="D1917" s="4">
        <v>0</v>
      </c>
      <c r="E1917" s="4">
        <v>0</v>
      </c>
      <c r="F1917" s="4">
        <v>0</v>
      </c>
      <c r="G1917" s="4">
        <v>10.5</v>
      </c>
      <c r="H1917" s="2" t="s">
        <v>2284</v>
      </c>
      <c r="I1917" s="4">
        <v>4.8499999999999996</v>
      </c>
      <c r="J1917" s="2" t="b">
        <v>0</v>
      </c>
      <c r="K1917" s="2" t="s">
        <v>4716</v>
      </c>
      <c r="L1917" s="2" t="s">
        <v>10</v>
      </c>
      <c r="M1917" s="2" t="s">
        <v>4757</v>
      </c>
      <c r="N1917" s="2" t="s">
        <v>4757</v>
      </c>
      <c r="O1917" s="2" t="s">
        <v>4719</v>
      </c>
      <c r="P1917" s="2" t="s">
        <v>4688</v>
      </c>
      <c r="Q1917" s="2"/>
    </row>
    <row r="1918" spans="1:17" ht="213.75" x14ac:dyDescent="0.25">
      <c r="A1918" s="2" t="s">
        <v>163</v>
      </c>
      <c r="B1918" s="2" t="s">
        <v>164</v>
      </c>
      <c r="C1918" s="3" t="s">
        <v>5052</v>
      </c>
      <c r="D1918" s="4">
        <v>0</v>
      </c>
      <c r="E1918" s="4">
        <v>0</v>
      </c>
      <c r="F1918" s="4">
        <v>0</v>
      </c>
      <c r="G1918" s="4">
        <v>14.15</v>
      </c>
      <c r="H1918" s="2" t="s">
        <v>2284</v>
      </c>
      <c r="I1918" s="4">
        <v>6.55</v>
      </c>
      <c r="J1918" s="2" t="b">
        <v>1</v>
      </c>
      <c r="K1918" s="2" t="s">
        <v>4709</v>
      </c>
      <c r="L1918" s="2" t="s">
        <v>10</v>
      </c>
      <c r="M1918" s="2" t="s">
        <v>4757</v>
      </c>
      <c r="N1918" s="2" t="s">
        <v>4757</v>
      </c>
      <c r="O1918" s="2" t="s">
        <v>4689</v>
      </c>
      <c r="P1918" s="2" t="s">
        <v>4688</v>
      </c>
      <c r="Q1918" s="2" t="s">
        <v>5789</v>
      </c>
    </row>
    <row r="1919" spans="1:17" ht="213.75" x14ac:dyDescent="0.25">
      <c r="A1919" s="2" t="s">
        <v>1689</v>
      </c>
      <c r="B1919" s="2" t="s">
        <v>1690</v>
      </c>
      <c r="C1919" s="3" t="s">
        <v>5053</v>
      </c>
      <c r="D1919" s="4">
        <v>0</v>
      </c>
      <c r="E1919" s="4">
        <v>2</v>
      </c>
      <c r="F1919" s="4">
        <v>2</v>
      </c>
      <c r="G1919" s="4">
        <v>15.55</v>
      </c>
      <c r="H1919" s="2" t="s">
        <v>2284</v>
      </c>
      <c r="I1919" s="4">
        <v>6.9</v>
      </c>
      <c r="J1919" s="2" t="b">
        <v>1</v>
      </c>
      <c r="K1919" s="2" t="s">
        <v>4716</v>
      </c>
      <c r="L1919" s="2" t="s">
        <v>10</v>
      </c>
      <c r="M1919" s="2" t="s">
        <v>5015</v>
      </c>
      <c r="N1919" s="2" t="s">
        <v>4757</v>
      </c>
      <c r="O1919" s="2" t="s">
        <v>4719</v>
      </c>
      <c r="P1919" s="2" t="s">
        <v>4688</v>
      </c>
      <c r="Q1919" s="2" t="s">
        <v>5790</v>
      </c>
    </row>
    <row r="1920" spans="1:17" ht="213.75" x14ac:dyDescent="0.25">
      <c r="A1920" s="2" t="s">
        <v>1168</v>
      </c>
      <c r="B1920" s="2" t="s">
        <v>1169</v>
      </c>
      <c r="C1920" s="3" t="s">
        <v>5054</v>
      </c>
      <c r="D1920" s="4">
        <v>0</v>
      </c>
      <c r="E1920" s="4">
        <v>6</v>
      </c>
      <c r="F1920" s="4">
        <v>6</v>
      </c>
      <c r="G1920" s="4">
        <v>18.25</v>
      </c>
      <c r="H1920" s="2" t="s">
        <v>2284</v>
      </c>
      <c r="I1920" s="4">
        <v>8.4499999999999993</v>
      </c>
      <c r="J1920" s="2" t="b">
        <v>1</v>
      </c>
      <c r="K1920" s="2" t="s">
        <v>4716</v>
      </c>
      <c r="L1920" s="2" t="s">
        <v>10</v>
      </c>
      <c r="M1920" s="2" t="s">
        <v>4998</v>
      </c>
      <c r="N1920" s="2" t="s">
        <v>4757</v>
      </c>
      <c r="O1920" s="2" t="s">
        <v>4719</v>
      </c>
      <c r="P1920" s="2" t="s">
        <v>4688</v>
      </c>
      <c r="Q1920" s="2" t="s">
        <v>5791</v>
      </c>
    </row>
    <row r="1921" spans="1:17" x14ac:dyDescent="0.25">
      <c r="A1921" s="2" t="s">
        <v>1570</v>
      </c>
      <c r="B1921" s="2" t="s">
        <v>1571</v>
      </c>
      <c r="C1921" s="3"/>
      <c r="D1921" s="4">
        <v>0</v>
      </c>
      <c r="E1921" s="4">
        <v>0</v>
      </c>
      <c r="F1921" s="4">
        <v>0</v>
      </c>
      <c r="G1921" s="4">
        <v>20.399999999999999</v>
      </c>
      <c r="H1921" s="2" t="s">
        <v>2284</v>
      </c>
      <c r="I1921" s="4">
        <v>9.4499999999999993</v>
      </c>
      <c r="J1921" s="2" t="b">
        <v>1</v>
      </c>
      <c r="K1921" s="2" t="s">
        <v>4716</v>
      </c>
      <c r="L1921" s="2" t="s">
        <v>10</v>
      </c>
      <c r="M1921" s="2" t="s">
        <v>4999</v>
      </c>
      <c r="N1921" s="2" t="s">
        <v>4757</v>
      </c>
      <c r="O1921" s="2" t="s">
        <v>4719</v>
      </c>
      <c r="P1921" s="2" t="s">
        <v>4688</v>
      </c>
      <c r="Q1921" s="2"/>
    </row>
    <row r="1922" spans="1:17" x14ac:dyDescent="0.25">
      <c r="A1922" s="2" t="s">
        <v>2455</v>
      </c>
      <c r="B1922" s="2" t="s">
        <v>2456</v>
      </c>
      <c r="C1922" s="3"/>
      <c r="D1922" s="4">
        <v>0</v>
      </c>
      <c r="E1922" s="4">
        <v>0</v>
      </c>
      <c r="F1922" s="4">
        <v>0</v>
      </c>
      <c r="G1922" s="4">
        <v>7.35</v>
      </c>
      <c r="H1922" s="2" t="s">
        <v>2227</v>
      </c>
      <c r="I1922" s="4">
        <v>3.4</v>
      </c>
      <c r="J1922" s="2" t="b">
        <v>0</v>
      </c>
      <c r="K1922" s="2" t="s">
        <v>4716</v>
      </c>
      <c r="L1922" s="2" t="s">
        <v>10</v>
      </c>
      <c r="M1922" s="2" t="s">
        <v>4758</v>
      </c>
      <c r="N1922" s="2" t="s">
        <v>4757</v>
      </c>
      <c r="O1922" s="2" t="s">
        <v>4719</v>
      </c>
      <c r="P1922" s="2" t="s">
        <v>4688</v>
      </c>
      <c r="Q1922" s="2"/>
    </row>
    <row r="1923" spans="1:17" ht="356.25" x14ac:dyDescent="0.25">
      <c r="A1923" s="2" t="s">
        <v>1489</v>
      </c>
      <c r="B1923" s="2" t="s">
        <v>1490</v>
      </c>
      <c r="C1923" s="3" t="s">
        <v>6164</v>
      </c>
      <c r="D1923" s="4">
        <v>0</v>
      </c>
      <c r="E1923" s="4">
        <v>0</v>
      </c>
      <c r="F1923" s="4">
        <v>0</v>
      </c>
      <c r="G1923" s="4">
        <v>9.6999999999999993</v>
      </c>
      <c r="H1923" s="2" t="s">
        <v>2285</v>
      </c>
      <c r="I1923" s="4">
        <v>4.4800000000000004</v>
      </c>
      <c r="J1923" s="2" t="b">
        <v>1</v>
      </c>
      <c r="K1923" s="2" t="s">
        <v>4716</v>
      </c>
      <c r="L1923" s="2" t="s">
        <v>10</v>
      </c>
      <c r="M1923" s="2" t="s">
        <v>4830</v>
      </c>
      <c r="N1923" s="2" t="s">
        <v>4745</v>
      </c>
      <c r="O1923" s="2" t="s">
        <v>4719</v>
      </c>
      <c r="P1923" s="2" t="s">
        <v>4688</v>
      </c>
      <c r="Q1923" s="2" t="s">
        <v>6539</v>
      </c>
    </row>
    <row r="1924" spans="1:17" ht="356.25" x14ac:dyDescent="0.25">
      <c r="A1924" s="2" t="s">
        <v>1487</v>
      </c>
      <c r="B1924" s="2" t="s">
        <v>1488</v>
      </c>
      <c r="C1924" s="3" t="s">
        <v>6163</v>
      </c>
      <c r="D1924" s="4">
        <v>0</v>
      </c>
      <c r="E1924" s="4">
        <v>0</v>
      </c>
      <c r="F1924" s="4">
        <v>0</v>
      </c>
      <c r="G1924" s="4">
        <v>9.6999999999999993</v>
      </c>
      <c r="H1924" s="2" t="s">
        <v>2285</v>
      </c>
      <c r="I1924" s="4">
        <v>4.4800000000000004</v>
      </c>
      <c r="J1924" s="2" t="b">
        <v>1</v>
      </c>
      <c r="K1924" s="2" t="s">
        <v>4709</v>
      </c>
      <c r="L1924" s="2" t="s">
        <v>10</v>
      </c>
      <c r="M1924" s="2" t="s">
        <v>4830</v>
      </c>
      <c r="N1924" s="2" t="s">
        <v>4745</v>
      </c>
      <c r="O1924" s="2" t="s">
        <v>4689</v>
      </c>
      <c r="P1924" s="2" t="s">
        <v>4688</v>
      </c>
      <c r="Q1924" s="2" t="s">
        <v>6540</v>
      </c>
    </row>
    <row r="1925" spans="1:17" ht="356.25" x14ac:dyDescent="0.25">
      <c r="A1925" s="2" t="s">
        <v>1497</v>
      </c>
      <c r="B1925" s="2" t="s">
        <v>1498</v>
      </c>
      <c r="C1925" s="3" t="s">
        <v>6167</v>
      </c>
      <c r="D1925" s="4">
        <v>0</v>
      </c>
      <c r="E1925" s="4">
        <v>0</v>
      </c>
      <c r="F1925" s="4">
        <v>0</v>
      </c>
      <c r="G1925" s="4">
        <v>15.2</v>
      </c>
      <c r="H1925" s="2" t="s">
        <v>2285</v>
      </c>
      <c r="I1925" s="4">
        <v>7</v>
      </c>
      <c r="J1925" s="2" t="b">
        <v>1</v>
      </c>
      <c r="K1925" s="2" t="s">
        <v>4716</v>
      </c>
      <c r="L1925" s="2" t="s">
        <v>10</v>
      </c>
      <c r="M1925" s="2" t="s">
        <v>4830</v>
      </c>
      <c r="N1925" s="2" t="s">
        <v>4745</v>
      </c>
      <c r="O1925" s="2" t="s">
        <v>4719</v>
      </c>
      <c r="P1925" s="2" t="s">
        <v>4688</v>
      </c>
      <c r="Q1925" s="2" t="s">
        <v>6541</v>
      </c>
    </row>
    <row r="1926" spans="1:17" ht="356.25" x14ac:dyDescent="0.25">
      <c r="A1926" s="2" t="s">
        <v>1495</v>
      </c>
      <c r="B1926" s="2" t="s">
        <v>1496</v>
      </c>
      <c r="C1926" s="3" t="s">
        <v>6166</v>
      </c>
      <c r="D1926" s="4">
        <v>0</v>
      </c>
      <c r="E1926" s="4">
        <v>0</v>
      </c>
      <c r="F1926" s="4">
        <v>0</v>
      </c>
      <c r="G1926" s="4">
        <v>15.2</v>
      </c>
      <c r="H1926" s="2" t="s">
        <v>2285</v>
      </c>
      <c r="I1926" s="4">
        <v>7</v>
      </c>
      <c r="J1926" s="2" t="b">
        <v>1</v>
      </c>
      <c r="K1926" s="2" t="s">
        <v>4709</v>
      </c>
      <c r="L1926" s="2" t="s">
        <v>10</v>
      </c>
      <c r="M1926" s="2" t="s">
        <v>4830</v>
      </c>
      <c r="N1926" s="2" t="s">
        <v>4745</v>
      </c>
      <c r="O1926" s="2" t="s">
        <v>4689</v>
      </c>
      <c r="P1926" s="2" t="s">
        <v>4688</v>
      </c>
      <c r="Q1926" s="2" t="s">
        <v>6542</v>
      </c>
    </row>
    <row r="1927" spans="1:17" ht="370.5" x14ac:dyDescent="0.25">
      <c r="A1927" s="2" t="s">
        <v>1493</v>
      </c>
      <c r="B1927" s="2" t="s">
        <v>1494</v>
      </c>
      <c r="C1927" s="3" t="s">
        <v>6165</v>
      </c>
      <c r="D1927" s="4">
        <v>0</v>
      </c>
      <c r="E1927" s="4">
        <v>0</v>
      </c>
      <c r="F1927" s="4">
        <v>0</v>
      </c>
      <c r="G1927" s="4">
        <v>27.2</v>
      </c>
      <c r="H1927" s="2" t="s">
        <v>2285</v>
      </c>
      <c r="I1927" s="4">
        <v>12.58</v>
      </c>
      <c r="J1927" s="2" t="b">
        <v>1</v>
      </c>
      <c r="K1927" s="2" t="s">
        <v>4716</v>
      </c>
      <c r="L1927" s="2" t="s">
        <v>10</v>
      </c>
      <c r="M1927" s="2" t="s">
        <v>4830</v>
      </c>
      <c r="N1927" s="2" t="s">
        <v>4745</v>
      </c>
      <c r="O1927" s="2" t="s">
        <v>4719</v>
      </c>
      <c r="P1927" s="2" t="s">
        <v>4688</v>
      </c>
      <c r="Q1927" s="2" t="s">
        <v>6543</v>
      </c>
    </row>
    <row r="1928" spans="1:17" ht="370.5" x14ac:dyDescent="0.25">
      <c r="A1928" s="2" t="s">
        <v>1971</v>
      </c>
      <c r="B1928" s="2" t="s">
        <v>1972</v>
      </c>
      <c r="C1928" s="3" t="s">
        <v>6181</v>
      </c>
      <c r="D1928" s="4">
        <v>0</v>
      </c>
      <c r="E1928" s="4">
        <v>2</v>
      </c>
      <c r="F1928" s="4">
        <v>2</v>
      </c>
      <c r="G1928" s="4">
        <v>27.2</v>
      </c>
      <c r="H1928" s="2" t="s">
        <v>2285</v>
      </c>
      <c r="I1928" s="4">
        <v>12.58</v>
      </c>
      <c r="J1928" s="2" t="b">
        <v>1</v>
      </c>
      <c r="K1928" s="2" t="s">
        <v>4709</v>
      </c>
      <c r="L1928" s="2" t="s">
        <v>10</v>
      </c>
      <c r="M1928" s="2" t="s">
        <v>4753</v>
      </c>
      <c r="N1928" s="2" t="s">
        <v>4745</v>
      </c>
      <c r="O1928" s="2" t="s">
        <v>4689</v>
      </c>
      <c r="P1928" s="2" t="s">
        <v>4688</v>
      </c>
      <c r="Q1928" s="2" t="s">
        <v>6544</v>
      </c>
    </row>
    <row r="1929" spans="1:17" x14ac:dyDescent="0.25">
      <c r="A1929" s="2" t="s">
        <v>4292</v>
      </c>
      <c r="B1929" s="2" t="s">
        <v>4293</v>
      </c>
      <c r="C1929" s="3"/>
      <c r="D1929" s="4">
        <v>0</v>
      </c>
      <c r="E1929" s="4">
        <v>0</v>
      </c>
      <c r="F1929" s="4">
        <v>0</v>
      </c>
      <c r="G1929" s="4">
        <v>4.5</v>
      </c>
      <c r="H1929" s="2" t="s">
        <v>2269</v>
      </c>
      <c r="I1929" s="4">
        <v>1.4142999999999999</v>
      </c>
      <c r="J1929" s="2" t="b">
        <v>0</v>
      </c>
      <c r="K1929" s="2" t="s">
        <v>4686</v>
      </c>
      <c r="L1929" s="2" t="s">
        <v>27</v>
      </c>
      <c r="M1929" s="2"/>
      <c r="N1929" s="2"/>
      <c r="O1929" s="2"/>
      <c r="P1929" s="2" t="s">
        <v>5022</v>
      </c>
      <c r="Q1929" s="2"/>
    </row>
    <row r="1930" spans="1:17" ht="114" x14ac:dyDescent="0.25">
      <c r="A1930" s="2" t="s">
        <v>1945</v>
      </c>
      <c r="B1930" s="2" t="s">
        <v>1946</v>
      </c>
      <c r="C1930" s="3" t="s">
        <v>5459</v>
      </c>
      <c r="D1930" s="4">
        <v>0</v>
      </c>
      <c r="E1930" s="4">
        <v>1</v>
      </c>
      <c r="F1930" s="4">
        <v>1</v>
      </c>
      <c r="G1930" s="4">
        <v>4.9000000000000004</v>
      </c>
      <c r="H1930" s="2" t="s">
        <v>2269</v>
      </c>
      <c r="I1930" s="4">
        <v>1.7705</v>
      </c>
      <c r="J1930" s="2" t="b">
        <v>1</v>
      </c>
      <c r="K1930" s="2" t="s">
        <v>4686</v>
      </c>
      <c r="L1930" s="2" t="s">
        <v>27</v>
      </c>
      <c r="M1930" s="2"/>
      <c r="N1930" s="2" t="s">
        <v>4944</v>
      </c>
      <c r="O1930" s="2"/>
      <c r="P1930" s="2" t="s">
        <v>5022</v>
      </c>
      <c r="Q1930" s="2" t="s">
        <v>5673</v>
      </c>
    </row>
    <row r="1931" spans="1:17" ht="114" x14ac:dyDescent="0.25">
      <c r="A1931" s="2" t="s">
        <v>1935</v>
      </c>
      <c r="B1931" s="2" t="s">
        <v>1936</v>
      </c>
      <c r="C1931" s="3" t="s">
        <v>5459</v>
      </c>
      <c r="D1931" s="4">
        <v>0</v>
      </c>
      <c r="E1931" s="4">
        <v>0</v>
      </c>
      <c r="F1931" s="4">
        <v>0</v>
      </c>
      <c r="G1931" s="4">
        <v>4.9000000000000004</v>
      </c>
      <c r="H1931" s="2" t="s">
        <v>2269</v>
      </c>
      <c r="I1931" s="4">
        <v>1.7705</v>
      </c>
      <c r="J1931" s="2" t="b">
        <v>1</v>
      </c>
      <c r="K1931" s="2" t="s">
        <v>4686</v>
      </c>
      <c r="L1931" s="2" t="s">
        <v>27</v>
      </c>
      <c r="M1931" s="2"/>
      <c r="N1931" s="2" t="s">
        <v>4944</v>
      </c>
      <c r="O1931" s="2"/>
      <c r="P1931" s="2" t="s">
        <v>5022</v>
      </c>
      <c r="Q1931" s="2" t="s">
        <v>5673</v>
      </c>
    </row>
    <row r="1932" spans="1:17" x14ac:dyDescent="0.25">
      <c r="A1932" s="2" t="s">
        <v>4290</v>
      </c>
      <c r="B1932" s="2" t="s">
        <v>4291</v>
      </c>
      <c r="C1932" s="3"/>
      <c r="D1932" s="4">
        <v>0</v>
      </c>
      <c r="E1932" s="4">
        <v>0</v>
      </c>
      <c r="F1932" s="4">
        <v>0</v>
      </c>
      <c r="G1932" s="4">
        <v>4.5</v>
      </c>
      <c r="H1932" s="2" t="s">
        <v>2269</v>
      </c>
      <c r="I1932" s="4">
        <v>1.4144000000000001</v>
      </c>
      <c r="J1932" s="2" t="b">
        <v>0</v>
      </c>
      <c r="K1932" s="2" t="s">
        <v>4686</v>
      </c>
      <c r="L1932" s="2" t="s">
        <v>27</v>
      </c>
      <c r="M1932" s="2"/>
      <c r="N1932" s="2"/>
      <c r="O1932" s="2"/>
      <c r="P1932" s="2" t="s">
        <v>5022</v>
      </c>
      <c r="Q1932" s="2"/>
    </row>
    <row r="1933" spans="1:17" ht="114" x14ac:dyDescent="0.25">
      <c r="A1933" s="2" t="s">
        <v>4316</v>
      </c>
      <c r="B1933" s="2" t="s">
        <v>4317</v>
      </c>
      <c r="C1933" s="3" t="s">
        <v>5459</v>
      </c>
      <c r="D1933" s="4">
        <v>0</v>
      </c>
      <c r="E1933" s="4">
        <v>0</v>
      </c>
      <c r="F1933" s="4">
        <v>0</v>
      </c>
      <c r="G1933" s="4">
        <v>4.5</v>
      </c>
      <c r="H1933" s="2" t="s">
        <v>2269</v>
      </c>
      <c r="I1933" s="4">
        <v>1.4142999999999999</v>
      </c>
      <c r="J1933" s="2" t="b">
        <v>0</v>
      </c>
      <c r="K1933" s="2" t="s">
        <v>4686</v>
      </c>
      <c r="L1933" s="2" t="s">
        <v>27</v>
      </c>
      <c r="M1933" s="2"/>
      <c r="N1933" s="2"/>
      <c r="O1933" s="2"/>
      <c r="P1933" s="2" t="s">
        <v>5022</v>
      </c>
      <c r="Q1933" s="2" t="s">
        <v>5673</v>
      </c>
    </row>
    <row r="1934" spans="1:17" x14ac:dyDescent="0.25">
      <c r="A1934" s="2" t="s">
        <v>1877</v>
      </c>
      <c r="B1934" s="2" t="s">
        <v>1878</v>
      </c>
      <c r="C1934" s="3"/>
      <c r="D1934" s="4">
        <v>0</v>
      </c>
      <c r="E1934" s="4">
        <v>4</v>
      </c>
      <c r="F1934" s="4">
        <v>4</v>
      </c>
      <c r="G1934" s="4">
        <v>162.80000000000001</v>
      </c>
      <c r="H1934" s="2" t="s">
        <v>2222</v>
      </c>
      <c r="I1934" s="4">
        <v>75.400000000000006</v>
      </c>
      <c r="J1934" s="2" t="b">
        <v>1</v>
      </c>
      <c r="K1934" s="2" t="s">
        <v>4716</v>
      </c>
      <c r="L1934" s="2" t="s">
        <v>10</v>
      </c>
      <c r="M1934" s="2" t="s">
        <v>4739</v>
      </c>
      <c r="N1934" s="2" t="s">
        <v>4718</v>
      </c>
      <c r="O1934" s="2" t="s">
        <v>4719</v>
      </c>
      <c r="P1934" s="2" t="s">
        <v>4688</v>
      </c>
      <c r="Q1934" s="2"/>
    </row>
    <row r="1935" spans="1:17" x14ac:dyDescent="0.25">
      <c r="A1935" s="2" t="s">
        <v>1135</v>
      </c>
      <c r="B1935" s="2" t="s">
        <v>1136</v>
      </c>
      <c r="C1935" s="3"/>
      <c r="D1935" s="4">
        <v>0</v>
      </c>
      <c r="E1935" s="4">
        <v>0</v>
      </c>
      <c r="F1935" s="4">
        <v>0</v>
      </c>
      <c r="G1935" s="4">
        <v>43</v>
      </c>
      <c r="H1935" s="2" t="s">
        <v>2253</v>
      </c>
      <c r="I1935" s="4">
        <v>20</v>
      </c>
      <c r="J1935" s="2" t="b">
        <v>1</v>
      </c>
      <c r="K1935" s="2" t="s">
        <v>4686</v>
      </c>
      <c r="L1935" s="2" t="s">
        <v>10</v>
      </c>
      <c r="M1935" s="2"/>
      <c r="N1935" s="2" t="s">
        <v>4690</v>
      </c>
      <c r="O1935" s="2"/>
      <c r="P1935" s="2"/>
      <c r="Q1935" s="2"/>
    </row>
    <row r="1936" spans="1:17" x14ac:dyDescent="0.25">
      <c r="A1936" s="2" t="s">
        <v>620</v>
      </c>
      <c r="B1936" s="2" t="s">
        <v>621</v>
      </c>
      <c r="C1936" s="3"/>
      <c r="D1936" s="4">
        <v>0</v>
      </c>
      <c r="E1936" s="4">
        <v>0</v>
      </c>
      <c r="F1936" s="4">
        <v>0</v>
      </c>
      <c r="G1936" s="4">
        <v>101</v>
      </c>
      <c r="H1936" s="2" t="s">
        <v>2253</v>
      </c>
      <c r="I1936" s="4">
        <v>45.6</v>
      </c>
      <c r="J1936" s="2" t="b">
        <v>1</v>
      </c>
      <c r="K1936" s="2" t="s">
        <v>4686</v>
      </c>
      <c r="L1936" s="2" t="s">
        <v>10</v>
      </c>
      <c r="M1936" s="2"/>
      <c r="N1936" s="2" t="s">
        <v>4690</v>
      </c>
      <c r="O1936" s="2"/>
      <c r="P1936" s="2" t="s">
        <v>4940</v>
      </c>
      <c r="Q1936" s="2"/>
    </row>
    <row r="1937" spans="1:17" x14ac:dyDescent="0.25">
      <c r="A1937" s="2" t="s">
        <v>1137</v>
      </c>
      <c r="B1937" s="2" t="s">
        <v>1138</v>
      </c>
      <c r="C1937" s="3"/>
      <c r="D1937" s="4">
        <v>0</v>
      </c>
      <c r="E1937" s="4">
        <v>0</v>
      </c>
      <c r="F1937" s="4">
        <v>0</v>
      </c>
      <c r="G1937" s="4">
        <v>43</v>
      </c>
      <c r="H1937" s="2" t="s">
        <v>2253</v>
      </c>
      <c r="I1937" s="4">
        <v>20</v>
      </c>
      <c r="J1937" s="2" t="b">
        <v>1</v>
      </c>
      <c r="K1937" s="2" t="s">
        <v>4686</v>
      </c>
      <c r="L1937" s="2" t="s">
        <v>10</v>
      </c>
      <c r="M1937" s="2"/>
      <c r="N1937" s="2" t="s">
        <v>4690</v>
      </c>
      <c r="O1937" s="2"/>
      <c r="P1937" s="2"/>
      <c r="Q1937" s="2"/>
    </row>
    <row r="1938" spans="1:17" x14ac:dyDescent="0.25">
      <c r="A1938" s="2" t="s">
        <v>50</v>
      </c>
      <c r="B1938" s="2" t="s">
        <v>51</v>
      </c>
      <c r="C1938" s="3"/>
      <c r="D1938" s="4">
        <v>0</v>
      </c>
      <c r="E1938" s="4">
        <v>0</v>
      </c>
      <c r="F1938" s="4">
        <v>0</v>
      </c>
      <c r="G1938" s="4">
        <v>58.3</v>
      </c>
      <c r="H1938" s="2" t="s">
        <v>2230</v>
      </c>
      <c r="I1938" s="4">
        <v>27</v>
      </c>
      <c r="J1938" s="2" t="b">
        <v>1</v>
      </c>
      <c r="K1938" s="2" t="s">
        <v>4716</v>
      </c>
      <c r="L1938" s="2" t="s">
        <v>10</v>
      </c>
      <c r="M1938" s="2" t="s">
        <v>4828</v>
      </c>
      <c r="N1938" s="2" t="s">
        <v>4741</v>
      </c>
      <c r="O1938" s="2" t="s">
        <v>4719</v>
      </c>
      <c r="P1938" s="2" t="s">
        <v>4688</v>
      </c>
      <c r="Q1938" s="2"/>
    </row>
    <row r="1939" spans="1:17" x14ac:dyDescent="0.25">
      <c r="A1939" s="2" t="s">
        <v>1186</v>
      </c>
      <c r="B1939" s="2" t="s">
        <v>1187</v>
      </c>
      <c r="C1939" s="3"/>
      <c r="D1939" s="4">
        <v>0</v>
      </c>
      <c r="E1939" s="4">
        <v>2</v>
      </c>
      <c r="F1939" s="4">
        <v>2</v>
      </c>
      <c r="G1939" s="4">
        <v>14.9</v>
      </c>
      <c r="H1939" s="2" t="s">
        <v>2286</v>
      </c>
      <c r="I1939" s="4">
        <v>6.9</v>
      </c>
      <c r="J1939" s="2" t="b">
        <v>1</v>
      </c>
      <c r="K1939" s="2" t="s">
        <v>4709</v>
      </c>
      <c r="L1939" s="2" t="s">
        <v>10</v>
      </c>
      <c r="M1939" s="2" t="s">
        <v>4910</v>
      </c>
      <c r="N1939" s="2" t="s">
        <v>4710</v>
      </c>
      <c r="O1939" s="2" t="s">
        <v>4689</v>
      </c>
      <c r="P1939" s="2" t="s">
        <v>4688</v>
      </c>
      <c r="Q1939" s="2"/>
    </row>
    <row r="1940" spans="1:17" x14ac:dyDescent="0.25">
      <c r="A1940" s="2" t="s">
        <v>38</v>
      </c>
      <c r="B1940" s="2" t="s">
        <v>39</v>
      </c>
      <c r="C1940" s="3"/>
      <c r="D1940" s="4">
        <v>0</v>
      </c>
      <c r="E1940" s="4">
        <v>1</v>
      </c>
      <c r="F1940" s="4">
        <v>1</v>
      </c>
      <c r="G1940" s="4">
        <v>12.1</v>
      </c>
      <c r="H1940" s="2" t="s">
        <v>2286</v>
      </c>
      <c r="I1940" s="4">
        <v>5.6</v>
      </c>
      <c r="J1940" s="2" t="b">
        <v>1</v>
      </c>
      <c r="K1940" s="2" t="s">
        <v>4709</v>
      </c>
      <c r="L1940" s="2" t="s">
        <v>10</v>
      </c>
      <c r="M1940" s="2" t="s">
        <v>4710</v>
      </c>
      <c r="N1940" s="2" t="s">
        <v>4710</v>
      </c>
      <c r="O1940" s="2" t="s">
        <v>4689</v>
      </c>
      <c r="P1940" s="2" t="s">
        <v>4688</v>
      </c>
      <c r="Q1940" s="2"/>
    </row>
    <row r="1941" spans="1:17" x14ac:dyDescent="0.25">
      <c r="A1941" s="2" t="s">
        <v>40</v>
      </c>
      <c r="B1941" s="2" t="s">
        <v>41</v>
      </c>
      <c r="C1941" s="3"/>
      <c r="D1941" s="4">
        <v>0</v>
      </c>
      <c r="E1941" s="4">
        <v>0</v>
      </c>
      <c r="F1941" s="4">
        <v>0</v>
      </c>
      <c r="G1941" s="4">
        <v>13.4</v>
      </c>
      <c r="H1941" s="2" t="s">
        <v>2286</v>
      </c>
      <c r="I1941" s="4">
        <v>6.2</v>
      </c>
      <c r="J1941" s="2" t="b">
        <v>1</v>
      </c>
      <c r="K1941" s="2" t="s">
        <v>4716</v>
      </c>
      <c r="L1941" s="2" t="s">
        <v>10</v>
      </c>
      <c r="M1941" s="2" t="s">
        <v>4710</v>
      </c>
      <c r="N1941" s="2" t="s">
        <v>4710</v>
      </c>
      <c r="O1941" s="2" t="s">
        <v>4719</v>
      </c>
      <c r="P1941" s="2" t="s">
        <v>4688</v>
      </c>
      <c r="Q1941" s="2"/>
    </row>
    <row r="1942" spans="1:17" x14ac:dyDescent="0.25">
      <c r="A1942" s="2" t="s">
        <v>4119</v>
      </c>
      <c r="B1942" s="2" t="s">
        <v>4120</v>
      </c>
      <c r="C1942" s="3"/>
      <c r="D1942" s="4">
        <v>0</v>
      </c>
      <c r="E1942" s="4">
        <v>0</v>
      </c>
      <c r="F1942" s="4">
        <v>0</v>
      </c>
      <c r="G1942" s="4">
        <v>12.55</v>
      </c>
      <c r="H1942" s="2" t="s">
        <v>2286</v>
      </c>
      <c r="I1942" s="4">
        <v>5.8</v>
      </c>
      <c r="J1942" s="2" t="b">
        <v>0</v>
      </c>
      <c r="K1942" s="2" t="s">
        <v>4709</v>
      </c>
      <c r="L1942" s="2" t="s">
        <v>10</v>
      </c>
      <c r="M1942" s="2" t="s">
        <v>4714</v>
      </c>
      <c r="N1942" s="2" t="s">
        <v>4710</v>
      </c>
      <c r="O1942" s="2" t="s">
        <v>4689</v>
      </c>
      <c r="P1942" s="2" t="s">
        <v>4688</v>
      </c>
      <c r="Q1942" s="2"/>
    </row>
    <row r="1943" spans="1:17" ht="99.75" x14ac:dyDescent="0.25">
      <c r="A1943" s="2" t="s">
        <v>2035</v>
      </c>
      <c r="B1943" s="2" t="s">
        <v>2036</v>
      </c>
      <c r="C1943" s="3" t="s">
        <v>6545</v>
      </c>
      <c r="D1943" s="4">
        <v>0</v>
      </c>
      <c r="E1943" s="4">
        <v>6</v>
      </c>
      <c r="F1943" s="4">
        <v>6</v>
      </c>
      <c r="G1943" s="4">
        <v>4.5999999999999996</v>
      </c>
      <c r="H1943" s="2" t="s">
        <v>2213</v>
      </c>
      <c r="I1943" s="4">
        <v>2.2999999999999998</v>
      </c>
      <c r="J1943" s="2" t="b">
        <v>1</v>
      </c>
      <c r="K1943" s="2" t="s">
        <v>4691</v>
      </c>
      <c r="L1943" s="2" t="s">
        <v>10</v>
      </c>
      <c r="M1943" s="2"/>
      <c r="N1943" s="2" t="s">
        <v>4692</v>
      </c>
      <c r="O1943" s="2"/>
      <c r="P1943" s="2" t="s">
        <v>4695</v>
      </c>
      <c r="Q1943" s="2" t="s">
        <v>5579</v>
      </c>
    </row>
    <row r="1944" spans="1:17" x14ac:dyDescent="0.25">
      <c r="A1944" s="2" t="s">
        <v>4453</v>
      </c>
      <c r="B1944" s="2" t="s">
        <v>4454</v>
      </c>
      <c r="C1944" s="3"/>
      <c r="D1944" s="4">
        <v>0</v>
      </c>
      <c r="E1944" s="4">
        <v>0</v>
      </c>
      <c r="F1944" s="4">
        <v>0</v>
      </c>
      <c r="G1944" s="4">
        <v>5.05</v>
      </c>
      <c r="H1944" s="2" t="s">
        <v>2213</v>
      </c>
      <c r="I1944" s="4">
        <v>2.5099999999999998</v>
      </c>
      <c r="J1944" s="2" t="b">
        <v>0</v>
      </c>
      <c r="K1944" s="2" t="s">
        <v>4691</v>
      </c>
      <c r="L1944" s="2" t="s">
        <v>10</v>
      </c>
      <c r="M1944" s="2"/>
      <c r="N1944" s="2" t="s">
        <v>4692</v>
      </c>
      <c r="O1944" s="2"/>
      <c r="P1944" s="2"/>
      <c r="Q1944" s="2"/>
    </row>
    <row r="1945" spans="1:17" x14ac:dyDescent="0.25">
      <c r="A1945" s="2" t="s">
        <v>776</v>
      </c>
      <c r="B1945" s="2" t="s">
        <v>777</v>
      </c>
      <c r="C1945" s="3"/>
      <c r="D1945" s="4">
        <v>0</v>
      </c>
      <c r="E1945" s="4">
        <v>0</v>
      </c>
      <c r="F1945" s="4">
        <v>0</v>
      </c>
      <c r="G1945" s="4">
        <v>0</v>
      </c>
      <c r="H1945" s="2" t="s">
        <v>2276</v>
      </c>
      <c r="I1945" s="4">
        <v>90.83</v>
      </c>
      <c r="J1945" s="2" t="b">
        <v>1</v>
      </c>
      <c r="K1945" s="2" t="s">
        <v>4716</v>
      </c>
      <c r="L1945" s="2" t="s">
        <v>10</v>
      </c>
      <c r="M1945" s="2" t="s">
        <v>4841</v>
      </c>
      <c r="N1945" s="2" t="s">
        <v>4745</v>
      </c>
      <c r="O1945" s="2" t="s">
        <v>4719</v>
      </c>
      <c r="P1945" s="2" t="s">
        <v>4688</v>
      </c>
      <c r="Q1945" s="2"/>
    </row>
    <row r="1946" spans="1:17" x14ac:dyDescent="0.25">
      <c r="A1946" s="2" t="s">
        <v>782</v>
      </c>
      <c r="B1946" s="2" t="s">
        <v>783</v>
      </c>
      <c r="C1946" s="3"/>
      <c r="D1946" s="4">
        <v>0</v>
      </c>
      <c r="E1946" s="4">
        <v>1</v>
      </c>
      <c r="F1946" s="4">
        <v>1</v>
      </c>
      <c r="G1946" s="4">
        <v>0</v>
      </c>
      <c r="H1946" s="2" t="s">
        <v>2276</v>
      </c>
      <c r="I1946" s="4">
        <v>54</v>
      </c>
      <c r="J1946" s="2" t="b">
        <v>1</v>
      </c>
      <c r="K1946" s="2" t="s">
        <v>4716</v>
      </c>
      <c r="L1946" s="2" t="s">
        <v>10</v>
      </c>
      <c r="M1946" s="2" t="s">
        <v>4841</v>
      </c>
      <c r="N1946" s="2" t="s">
        <v>4745</v>
      </c>
      <c r="O1946" s="2" t="s">
        <v>4719</v>
      </c>
      <c r="P1946" s="2" t="s">
        <v>4688</v>
      </c>
      <c r="Q1946" s="2"/>
    </row>
    <row r="1947" spans="1:17" x14ac:dyDescent="0.25">
      <c r="A1947" s="2" t="s">
        <v>714</v>
      </c>
      <c r="B1947" s="2" t="s">
        <v>715</v>
      </c>
      <c r="C1947" s="3"/>
      <c r="D1947" s="4">
        <v>0</v>
      </c>
      <c r="E1947" s="4">
        <v>1</v>
      </c>
      <c r="F1947" s="4">
        <v>1</v>
      </c>
      <c r="G1947" s="4">
        <v>0</v>
      </c>
      <c r="H1947" s="2" t="s">
        <v>2276</v>
      </c>
      <c r="I1947" s="4">
        <v>38.32</v>
      </c>
      <c r="J1947" s="2" t="b">
        <v>1</v>
      </c>
      <c r="K1947" s="2" t="s">
        <v>4716</v>
      </c>
      <c r="L1947" s="2" t="s">
        <v>10</v>
      </c>
      <c r="M1947" s="2" t="s">
        <v>4744</v>
      </c>
      <c r="N1947" s="2" t="s">
        <v>4745</v>
      </c>
      <c r="O1947" s="2" t="s">
        <v>4719</v>
      </c>
      <c r="P1947" s="2" t="s">
        <v>4688</v>
      </c>
      <c r="Q1947" s="2"/>
    </row>
    <row r="1948" spans="1:17" ht="270.75" x14ac:dyDescent="0.25">
      <c r="A1948" s="2" t="s">
        <v>826</v>
      </c>
      <c r="B1948" s="2" t="s">
        <v>827</v>
      </c>
      <c r="C1948" s="3" t="s">
        <v>5055</v>
      </c>
      <c r="D1948" s="4">
        <v>0</v>
      </c>
      <c r="E1948" s="4">
        <v>17</v>
      </c>
      <c r="F1948" s="4">
        <v>17</v>
      </c>
      <c r="G1948" s="4">
        <v>29.95</v>
      </c>
      <c r="H1948" s="2" t="s">
        <v>206</v>
      </c>
      <c r="I1948" s="4">
        <v>12</v>
      </c>
      <c r="J1948" s="2" t="b">
        <v>1</v>
      </c>
      <c r="K1948" s="2" t="s">
        <v>4709</v>
      </c>
      <c r="L1948" s="2" t="s">
        <v>10</v>
      </c>
      <c r="M1948" s="2" t="s">
        <v>4774</v>
      </c>
      <c r="N1948" s="2" t="s">
        <v>4762</v>
      </c>
      <c r="O1948" s="2" t="s">
        <v>4689</v>
      </c>
      <c r="P1948" s="2" t="s">
        <v>4688</v>
      </c>
      <c r="Q1948" s="2" t="s">
        <v>6546</v>
      </c>
    </row>
    <row r="1949" spans="1:17" x14ac:dyDescent="0.25">
      <c r="A1949" s="2" t="s">
        <v>3510</v>
      </c>
      <c r="B1949" s="2" t="s">
        <v>3511</v>
      </c>
      <c r="C1949" s="3"/>
      <c r="D1949" s="4">
        <v>0</v>
      </c>
      <c r="E1949" s="4">
        <v>0</v>
      </c>
      <c r="F1949" s="4">
        <v>0</v>
      </c>
      <c r="G1949" s="4">
        <v>6.15</v>
      </c>
      <c r="H1949" s="2" t="s">
        <v>3507</v>
      </c>
      <c r="I1949" s="4">
        <v>3.41</v>
      </c>
      <c r="J1949" s="2" t="b">
        <v>0</v>
      </c>
      <c r="K1949" s="2" t="s">
        <v>4686</v>
      </c>
      <c r="L1949" s="2" t="s">
        <v>27</v>
      </c>
      <c r="M1949" s="2"/>
      <c r="N1949" s="2"/>
      <c r="O1949" s="2"/>
      <c r="P1949" s="2"/>
      <c r="Q1949" s="2"/>
    </row>
    <row r="1950" spans="1:17" x14ac:dyDescent="0.25">
      <c r="A1950" s="2" t="s">
        <v>3512</v>
      </c>
      <c r="B1950" s="2" t="s">
        <v>3513</v>
      </c>
      <c r="C1950" s="3"/>
      <c r="D1950" s="4">
        <v>0</v>
      </c>
      <c r="E1950" s="4">
        <v>0</v>
      </c>
      <c r="F1950" s="4">
        <v>0</v>
      </c>
      <c r="G1950" s="4">
        <v>6.15</v>
      </c>
      <c r="H1950" s="2" t="s">
        <v>3507</v>
      </c>
      <c r="I1950" s="4">
        <v>3.41</v>
      </c>
      <c r="J1950" s="2" t="b">
        <v>0</v>
      </c>
      <c r="K1950" s="2" t="s">
        <v>4686</v>
      </c>
      <c r="L1950" s="2" t="s">
        <v>27</v>
      </c>
      <c r="M1950" s="2"/>
      <c r="N1950" s="2"/>
      <c r="O1950" s="2"/>
      <c r="P1950" s="2"/>
      <c r="Q1950" s="2"/>
    </row>
    <row r="1951" spans="1:17" x14ac:dyDescent="0.25">
      <c r="A1951" s="2" t="s">
        <v>3514</v>
      </c>
      <c r="B1951" s="2" t="s">
        <v>3515</v>
      </c>
      <c r="C1951" s="3"/>
      <c r="D1951" s="4">
        <v>0</v>
      </c>
      <c r="E1951" s="4">
        <v>0</v>
      </c>
      <c r="F1951" s="4">
        <v>0</v>
      </c>
      <c r="G1951" s="4">
        <v>6.7</v>
      </c>
      <c r="H1951" s="2" t="s">
        <v>3507</v>
      </c>
      <c r="I1951" s="4">
        <v>3.7</v>
      </c>
      <c r="J1951" s="2" t="b">
        <v>0</v>
      </c>
      <c r="K1951" s="2" t="s">
        <v>4686</v>
      </c>
      <c r="L1951" s="2" t="s">
        <v>27</v>
      </c>
      <c r="M1951" s="2"/>
      <c r="N1951" s="2"/>
      <c r="O1951" s="2"/>
      <c r="P1951" s="2"/>
      <c r="Q1951" s="2"/>
    </row>
    <row r="1952" spans="1:17" x14ac:dyDescent="0.25">
      <c r="A1952" s="2" t="s">
        <v>3508</v>
      </c>
      <c r="B1952" s="2" t="s">
        <v>3509</v>
      </c>
      <c r="C1952" s="3"/>
      <c r="D1952" s="4">
        <v>0</v>
      </c>
      <c r="E1952" s="4">
        <v>0</v>
      </c>
      <c r="F1952" s="4">
        <v>0</v>
      </c>
      <c r="G1952" s="4">
        <v>6.15</v>
      </c>
      <c r="H1952" s="2" t="s">
        <v>3507</v>
      </c>
      <c r="I1952" s="4">
        <v>3.41</v>
      </c>
      <c r="J1952" s="2" t="b">
        <v>0</v>
      </c>
      <c r="K1952" s="2" t="s">
        <v>4686</v>
      </c>
      <c r="L1952" s="2" t="s">
        <v>27</v>
      </c>
      <c r="M1952" s="2"/>
      <c r="N1952" s="2"/>
      <c r="O1952" s="2"/>
      <c r="P1952" s="2"/>
      <c r="Q1952" s="2"/>
    </row>
    <row r="1953" spans="1:17" x14ac:dyDescent="0.25">
      <c r="A1953" s="2" t="s">
        <v>3505</v>
      </c>
      <c r="B1953" s="2" t="s">
        <v>3506</v>
      </c>
      <c r="C1953" s="3"/>
      <c r="D1953" s="4">
        <v>0</v>
      </c>
      <c r="E1953" s="4">
        <v>0</v>
      </c>
      <c r="F1953" s="4">
        <v>0</v>
      </c>
      <c r="G1953" s="4">
        <v>6.15</v>
      </c>
      <c r="H1953" s="2" t="s">
        <v>3507</v>
      </c>
      <c r="I1953" s="4">
        <v>3.4159999999999999</v>
      </c>
      <c r="J1953" s="2" t="b">
        <v>0</v>
      </c>
      <c r="K1953" s="2" t="s">
        <v>4686</v>
      </c>
      <c r="L1953" s="2" t="s">
        <v>27</v>
      </c>
      <c r="M1953" s="2"/>
      <c r="N1953" s="2"/>
      <c r="O1953" s="2"/>
      <c r="P1953" s="2"/>
      <c r="Q1953" s="2"/>
    </row>
    <row r="1954" spans="1:17" x14ac:dyDescent="0.25">
      <c r="A1954" s="2" t="s">
        <v>706</v>
      </c>
      <c r="B1954" s="2" t="s">
        <v>707</v>
      </c>
      <c r="C1954" s="3"/>
      <c r="D1954" s="4">
        <v>0</v>
      </c>
      <c r="E1954" s="4">
        <v>0</v>
      </c>
      <c r="F1954" s="4">
        <v>0</v>
      </c>
      <c r="G1954" s="4">
        <v>12.35</v>
      </c>
      <c r="H1954" s="2" t="s">
        <v>2233</v>
      </c>
      <c r="I1954" s="4">
        <v>5.7</v>
      </c>
      <c r="J1954" s="2" t="b">
        <v>1</v>
      </c>
      <c r="K1954" s="2" t="s">
        <v>4716</v>
      </c>
      <c r="L1954" s="2" t="s">
        <v>10</v>
      </c>
      <c r="M1954" s="2" t="s">
        <v>4744</v>
      </c>
      <c r="N1954" s="2" t="s">
        <v>4745</v>
      </c>
      <c r="O1954" s="2" t="s">
        <v>4719</v>
      </c>
      <c r="P1954" s="2" t="s">
        <v>4688</v>
      </c>
      <c r="Q1954" s="2"/>
    </row>
    <row r="1955" spans="1:17" x14ac:dyDescent="0.25">
      <c r="A1955" s="2" t="s">
        <v>2715</v>
      </c>
      <c r="B1955" s="2" t="s">
        <v>2716</v>
      </c>
      <c r="C1955" s="3"/>
      <c r="D1955" s="4">
        <v>0</v>
      </c>
      <c r="E1955" s="4">
        <v>0</v>
      </c>
      <c r="F1955" s="4">
        <v>0</v>
      </c>
      <c r="G1955" s="4">
        <v>3.6</v>
      </c>
      <c r="H1955" s="2" t="s">
        <v>2246</v>
      </c>
      <c r="I1955" s="4">
        <v>1.804</v>
      </c>
      <c r="J1955" s="2" t="b">
        <v>0</v>
      </c>
      <c r="K1955" s="2" t="s">
        <v>2307</v>
      </c>
      <c r="L1955" s="2" t="s">
        <v>10</v>
      </c>
      <c r="M1955" s="2"/>
      <c r="N1955" s="2" t="s">
        <v>2307</v>
      </c>
      <c r="O1955" s="2"/>
      <c r="P1955" s="2" t="s">
        <v>4695</v>
      </c>
      <c r="Q1955" s="2"/>
    </row>
    <row r="1956" spans="1:17" x14ac:dyDescent="0.25">
      <c r="A1956" s="2" t="s">
        <v>445</v>
      </c>
      <c r="B1956" s="2" t="s">
        <v>446</v>
      </c>
      <c r="C1956" s="3"/>
      <c r="D1956" s="4">
        <v>0</v>
      </c>
      <c r="E1956" s="4">
        <v>2</v>
      </c>
      <c r="F1956" s="4">
        <v>2</v>
      </c>
      <c r="G1956" s="4">
        <v>4</v>
      </c>
      <c r="H1956" s="2" t="s">
        <v>2246</v>
      </c>
      <c r="I1956" s="4">
        <v>1.9530000000000001</v>
      </c>
      <c r="J1956" s="2" t="b">
        <v>1</v>
      </c>
      <c r="K1956" s="2" t="s">
        <v>2307</v>
      </c>
      <c r="L1956" s="2" t="s">
        <v>10</v>
      </c>
      <c r="M1956" s="2"/>
      <c r="N1956" s="2" t="s">
        <v>2307</v>
      </c>
      <c r="O1956" s="2" t="s">
        <v>4803</v>
      </c>
      <c r="P1956" s="2" t="s">
        <v>4695</v>
      </c>
      <c r="Q1956" s="2"/>
    </row>
    <row r="1957" spans="1:17" x14ac:dyDescent="0.25">
      <c r="A1957" s="2" t="s">
        <v>2729</v>
      </c>
      <c r="B1957" s="2" t="s">
        <v>2730</v>
      </c>
      <c r="C1957" s="3"/>
      <c r="D1957" s="4">
        <v>0</v>
      </c>
      <c r="E1957" s="4">
        <v>0</v>
      </c>
      <c r="F1957" s="4">
        <v>0</v>
      </c>
      <c r="G1957" s="4">
        <v>3.5</v>
      </c>
      <c r="H1957" s="2" t="s">
        <v>2246</v>
      </c>
      <c r="I1957" s="4">
        <v>1.74</v>
      </c>
      <c r="J1957" s="2" t="b">
        <v>0</v>
      </c>
      <c r="K1957" s="2" t="s">
        <v>2307</v>
      </c>
      <c r="L1957" s="2" t="s">
        <v>10</v>
      </c>
      <c r="M1957" s="2"/>
      <c r="N1957" s="2" t="s">
        <v>2307</v>
      </c>
      <c r="O1957" s="2"/>
      <c r="P1957" s="2" t="s">
        <v>4804</v>
      </c>
      <c r="Q1957" s="2"/>
    </row>
    <row r="1958" spans="1:17" x14ac:dyDescent="0.25">
      <c r="A1958" s="2" t="s">
        <v>441</v>
      </c>
      <c r="B1958" s="2" t="s">
        <v>442</v>
      </c>
      <c r="C1958" s="3"/>
      <c r="D1958" s="4">
        <v>0</v>
      </c>
      <c r="E1958" s="4">
        <v>2</v>
      </c>
      <c r="F1958" s="4">
        <v>2</v>
      </c>
      <c r="G1958" s="4">
        <v>5</v>
      </c>
      <c r="H1958" s="2" t="s">
        <v>2246</v>
      </c>
      <c r="I1958" s="4">
        <v>2.5</v>
      </c>
      <c r="J1958" s="2" t="b">
        <v>1</v>
      </c>
      <c r="K1958" s="2" t="s">
        <v>2307</v>
      </c>
      <c r="L1958" s="2" t="s">
        <v>10</v>
      </c>
      <c r="M1958" s="2"/>
      <c r="N1958" s="2" t="s">
        <v>2307</v>
      </c>
      <c r="O1958" s="2" t="s">
        <v>4803</v>
      </c>
      <c r="P1958" s="2" t="s">
        <v>4695</v>
      </c>
      <c r="Q1958" s="2"/>
    </row>
    <row r="1959" spans="1:17" x14ac:dyDescent="0.25">
      <c r="A1959" s="2" t="s">
        <v>443</v>
      </c>
      <c r="B1959" s="2" t="s">
        <v>444</v>
      </c>
      <c r="C1959" s="3"/>
      <c r="D1959" s="4">
        <v>0</v>
      </c>
      <c r="E1959" s="4">
        <v>0</v>
      </c>
      <c r="F1959" s="4">
        <v>0</v>
      </c>
      <c r="G1959" s="4">
        <v>5.3</v>
      </c>
      <c r="H1959" s="2" t="s">
        <v>2246</v>
      </c>
      <c r="I1959" s="4">
        <v>2.4500000000000002</v>
      </c>
      <c r="J1959" s="2" t="b">
        <v>1</v>
      </c>
      <c r="K1959" s="2" t="s">
        <v>2307</v>
      </c>
      <c r="L1959" s="2" t="s">
        <v>10</v>
      </c>
      <c r="M1959" s="2"/>
      <c r="N1959" s="2" t="s">
        <v>2307</v>
      </c>
      <c r="O1959" s="2" t="s">
        <v>314</v>
      </c>
      <c r="P1959" s="2" t="s">
        <v>4695</v>
      </c>
      <c r="Q1959" s="2"/>
    </row>
    <row r="1960" spans="1:17" ht="256.5" x14ac:dyDescent="0.25">
      <c r="A1960" s="2" t="s">
        <v>634</v>
      </c>
      <c r="B1960" s="2" t="s">
        <v>635</v>
      </c>
      <c r="C1960" s="3" t="s">
        <v>5056</v>
      </c>
      <c r="D1960" s="4">
        <v>0</v>
      </c>
      <c r="E1960" s="4">
        <v>22</v>
      </c>
      <c r="F1960" s="4">
        <v>22</v>
      </c>
      <c r="G1960" s="4">
        <v>8.75</v>
      </c>
      <c r="H1960" s="2" t="s">
        <v>2263</v>
      </c>
      <c r="I1960" s="4">
        <v>4.05</v>
      </c>
      <c r="J1960" s="2" t="b">
        <v>1</v>
      </c>
      <c r="K1960" s="2" t="s">
        <v>4709</v>
      </c>
      <c r="L1960" s="2" t="s">
        <v>10</v>
      </c>
      <c r="M1960" s="2" t="s">
        <v>4740</v>
      </c>
      <c r="N1960" s="2" t="s">
        <v>4741</v>
      </c>
      <c r="O1960" s="2" t="s">
        <v>4689</v>
      </c>
      <c r="P1960" s="2" t="s">
        <v>4695</v>
      </c>
      <c r="Q1960" s="2" t="s">
        <v>5699</v>
      </c>
    </row>
    <row r="1961" spans="1:17" ht="256.5" x14ac:dyDescent="0.25">
      <c r="A1961" s="2" t="s">
        <v>638</v>
      </c>
      <c r="B1961" s="2" t="s">
        <v>639</v>
      </c>
      <c r="C1961" s="3" t="s">
        <v>5057</v>
      </c>
      <c r="D1961" s="4">
        <v>0</v>
      </c>
      <c r="E1961" s="4">
        <v>22</v>
      </c>
      <c r="F1961" s="4">
        <v>22</v>
      </c>
      <c r="G1961" s="4">
        <v>8.75</v>
      </c>
      <c r="H1961" s="2" t="s">
        <v>2263</v>
      </c>
      <c r="I1961" s="4">
        <v>4.05</v>
      </c>
      <c r="J1961" s="2" t="b">
        <v>1</v>
      </c>
      <c r="K1961" s="2" t="s">
        <v>4716</v>
      </c>
      <c r="L1961" s="2" t="s">
        <v>10</v>
      </c>
      <c r="M1961" s="2" t="s">
        <v>4740</v>
      </c>
      <c r="N1961" s="2" t="s">
        <v>4741</v>
      </c>
      <c r="O1961" s="2" t="s">
        <v>4719</v>
      </c>
      <c r="P1961" s="2" t="s">
        <v>4695</v>
      </c>
      <c r="Q1961" s="2" t="s">
        <v>5695</v>
      </c>
    </row>
    <row r="1962" spans="1:17" ht="256.5" x14ac:dyDescent="0.25">
      <c r="A1962" s="2" t="s">
        <v>642</v>
      </c>
      <c r="B1962" s="2" t="s">
        <v>643</v>
      </c>
      <c r="C1962" s="3" t="s">
        <v>5058</v>
      </c>
      <c r="D1962" s="4">
        <v>0</v>
      </c>
      <c r="E1962" s="4">
        <v>24</v>
      </c>
      <c r="F1962" s="4">
        <v>24</v>
      </c>
      <c r="G1962" s="4">
        <v>8.75</v>
      </c>
      <c r="H1962" s="2" t="s">
        <v>2263</v>
      </c>
      <c r="I1962" s="4">
        <v>4.05</v>
      </c>
      <c r="J1962" s="2" t="b">
        <v>1</v>
      </c>
      <c r="K1962" s="2" t="s">
        <v>2308</v>
      </c>
      <c r="L1962" s="2" t="s">
        <v>10</v>
      </c>
      <c r="M1962" s="2" t="s">
        <v>4740</v>
      </c>
      <c r="N1962" s="2" t="s">
        <v>4741</v>
      </c>
      <c r="O1962" s="2" t="s">
        <v>2306</v>
      </c>
      <c r="P1962" s="2" t="s">
        <v>4695</v>
      </c>
      <c r="Q1962" s="2" t="s">
        <v>5700</v>
      </c>
    </row>
    <row r="1963" spans="1:17" x14ac:dyDescent="0.25">
      <c r="A1963" s="2" t="s">
        <v>588</v>
      </c>
      <c r="B1963" s="2" t="s">
        <v>589</v>
      </c>
      <c r="C1963" s="3"/>
      <c r="D1963" s="4">
        <v>0</v>
      </c>
      <c r="E1963" s="4">
        <v>0</v>
      </c>
      <c r="F1963" s="4">
        <v>0</v>
      </c>
      <c r="G1963" s="4">
        <v>20.3</v>
      </c>
      <c r="H1963" s="2" t="s">
        <v>2287</v>
      </c>
      <c r="I1963" s="4">
        <v>9.4</v>
      </c>
      <c r="J1963" s="2" t="b">
        <v>1</v>
      </c>
      <c r="K1963" s="2" t="s">
        <v>4709</v>
      </c>
      <c r="L1963" s="2" t="s">
        <v>10</v>
      </c>
      <c r="M1963" s="2" t="s">
        <v>4832</v>
      </c>
      <c r="N1963" s="2" t="s">
        <v>4741</v>
      </c>
      <c r="O1963" s="2" t="s">
        <v>4689</v>
      </c>
      <c r="P1963" s="2" t="s">
        <v>4688</v>
      </c>
      <c r="Q1963" s="2"/>
    </row>
    <row r="1964" spans="1:17" x14ac:dyDescent="0.25">
      <c r="A1964" s="2" t="s">
        <v>590</v>
      </c>
      <c r="B1964" s="2" t="s">
        <v>591</v>
      </c>
      <c r="C1964" s="3"/>
      <c r="D1964" s="4">
        <v>0</v>
      </c>
      <c r="E1964" s="4">
        <v>0</v>
      </c>
      <c r="F1964" s="4">
        <v>0</v>
      </c>
      <c r="G1964" s="4">
        <v>19.899999999999999</v>
      </c>
      <c r="H1964" s="2" t="s">
        <v>2287</v>
      </c>
      <c r="I1964" s="4">
        <v>9.1999999999999993</v>
      </c>
      <c r="J1964" s="2" t="b">
        <v>1</v>
      </c>
      <c r="K1964" s="2" t="s">
        <v>2308</v>
      </c>
      <c r="L1964" s="2" t="s">
        <v>10</v>
      </c>
      <c r="M1964" s="2" t="s">
        <v>4832</v>
      </c>
      <c r="N1964" s="2" t="s">
        <v>4741</v>
      </c>
      <c r="O1964" s="2" t="s">
        <v>2306</v>
      </c>
      <c r="P1964" s="2" t="s">
        <v>4688</v>
      </c>
      <c r="Q1964" s="2"/>
    </row>
    <row r="1965" spans="1:17" x14ac:dyDescent="0.25">
      <c r="A1965" s="2" t="s">
        <v>586</v>
      </c>
      <c r="B1965" s="2" t="s">
        <v>587</v>
      </c>
      <c r="C1965" s="3"/>
      <c r="D1965" s="4">
        <v>0</v>
      </c>
      <c r="E1965" s="4">
        <v>0</v>
      </c>
      <c r="F1965" s="4">
        <v>0</v>
      </c>
      <c r="G1965" s="4">
        <v>38.9</v>
      </c>
      <c r="H1965" s="2" t="s">
        <v>2287</v>
      </c>
      <c r="I1965" s="4">
        <v>18</v>
      </c>
      <c r="J1965" s="2" t="b">
        <v>1</v>
      </c>
      <c r="K1965" s="2" t="s">
        <v>4709</v>
      </c>
      <c r="L1965" s="2" t="s">
        <v>10</v>
      </c>
      <c r="M1965" s="2" t="s">
        <v>4832</v>
      </c>
      <c r="N1965" s="2" t="s">
        <v>4741</v>
      </c>
      <c r="O1965" s="2" t="s">
        <v>4689</v>
      </c>
      <c r="P1965" s="2" t="s">
        <v>4688</v>
      </c>
      <c r="Q1965" s="2"/>
    </row>
    <row r="1966" spans="1:17" x14ac:dyDescent="0.25">
      <c r="A1966" s="2" t="s">
        <v>584</v>
      </c>
      <c r="B1966" s="2" t="s">
        <v>585</v>
      </c>
      <c r="C1966" s="3"/>
      <c r="D1966" s="4">
        <v>0</v>
      </c>
      <c r="E1966" s="4">
        <v>0</v>
      </c>
      <c r="F1966" s="4">
        <v>0</v>
      </c>
      <c r="G1966" s="4">
        <v>41.05</v>
      </c>
      <c r="H1966" s="2" t="s">
        <v>2287</v>
      </c>
      <c r="I1966" s="4">
        <v>19</v>
      </c>
      <c r="J1966" s="2" t="b">
        <v>1</v>
      </c>
      <c r="K1966" s="2" t="s">
        <v>4709</v>
      </c>
      <c r="L1966" s="2" t="s">
        <v>10</v>
      </c>
      <c r="M1966" s="2" t="s">
        <v>4832</v>
      </c>
      <c r="N1966" s="2" t="s">
        <v>4741</v>
      </c>
      <c r="O1966" s="2" t="s">
        <v>4689</v>
      </c>
      <c r="P1966" s="2" t="s">
        <v>4688</v>
      </c>
      <c r="Q1966" s="2"/>
    </row>
    <row r="1967" spans="1:17" x14ac:dyDescent="0.25">
      <c r="A1967" s="2" t="s">
        <v>1491</v>
      </c>
      <c r="B1967" s="2" t="s">
        <v>1492</v>
      </c>
      <c r="C1967" s="3"/>
      <c r="D1967" s="4">
        <v>0</v>
      </c>
      <c r="E1967" s="4">
        <v>0</v>
      </c>
      <c r="F1967" s="4">
        <v>0</v>
      </c>
      <c r="G1967" s="4">
        <v>9.6999999999999993</v>
      </c>
      <c r="H1967" s="2" t="s">
        <v>2285</v>
      </c>
      <c r="I1967" s="4">
        <v>4.4800000000000004</v>
      </c>
      <c r="J1967" s="2" t="b">
        <v>1</v>
      </c>
      <c r="K1967" s="2" t="s">
        <v>2308</v>
      </c>
      <c r="L1967" s="2" t="s">
        <v>10</v>
      </c>
      <c r="M1967" s="2" t="s">
        <v>4830</v>
      </c>
      <c r="N1967" s="2" t="s">
        <v>4745</v>
      </c>
      <c r="O1967" s="2" t="s">
        <v>2306</v>
      </c>
      <c r="P1967" s="2" t="s">
        <v>4688</v>
      </c>
      <c r="Q1967" s="2"/>
    </row>
    <row r="1968" spans="1:17" x14ac:dyDescent="0.25">
      <c r="A1968" s="2" t="s">
        <v>1499</v>
      </c>
      <c r="B1968" s="2" t="s">
        <v>1500</v>
      </c>
      <c r="C1968" s="3"/>
      <c r="D1968" s="4">
        <v>0</v>
      </c>
      <c r="E1968" s="4">
        <v>0</v>
      </c>
      <c r="F1968" s="4">
        <v>0</v>
      </c>
      <c r="G1968" s="4">
        <v>15.2</v>
      </c>
      <c r="H1968" s="2" t="s">
        <v>2285</v>
      </c>
      <c r="I1968" s="4">
        <v>7</v>
      </c>
      <c r="J1968" s="2" t="b">
        <v>1</v>
      </c>
      <c r="K1968" s="2" t="s">
        <v>2308</v>
      </c>
      <c r="L1968" s="2" t="s">
        <v>10</v>
      </c>
      <c r="M1968" s="2" t="s">
        <v>4830</v>
      </c>
      <c r="N1968" s="2" t="s">
        <v>4745</v>
      </c>
      <c r="O1968" s="2" t="s">
        <v>2306</v>
      </c>
      <c r="P1968" s="2" t="s">
        <v>4688</v>
      </c>
      <c r="Q1968" s="2"/>
    </row>
    <row r="1969" spans="1:17" ht="213.75" x14ac:dyDescent="0.25">
      <c r="A1969" s="2" t="s">
        <v>1566</v>
      </c>
      <c r="B1969" s="2" t="s">
        <v>1567</v>
      </c>
      <c r="C1969" s="3" t="s">
        <v>5059</v>
      </c>
      <c r="D1969" s="4">
        <v>0</v>
      </c>
      <c r="E1969" s="4">
        <v>2</v>
      </c>
      <c r="F1969" s="4">
        <v>2</v>
      </c>
      <c r="G1969" s="4">
        <v>16.95</v>
      </c>
      <c r="H1969" s="2" t="s">
        <v>2284</v>
      </c>
      <c r="I1969" s="4">
        <v>7.85</v>
      </c>
      <c r="J1969" s="2" t="b">
        <v>1</v>
      </c>
      <c r="K1969" s="2" t="s">
        <v>4716</v>
      </c>
      <c r="L1969" s="2" t="s">
        <v>10</v>
      </c>
      <c r="M1969" s="2" t="s">
        <v>4760</v>
      </c>
      <c r="N1969" s="2" t="s">
        <v>4757</v>
      </c>
      <c r="O1969" s="2" t="s">
        <v>4719</v>
      </c>
      <c r="P1969" s="2" t="s">
        <v>4688</v>
      </c>
      <c r="Q1969" s="2" t="s">
        <v>5792</v>
      </c>
    </row>
    <row r="1970" spans="1:17" x14ac:dyDescent="0.25">
      <c r="A1970" s="2" t="s">
        <v>494</v>
      </c>
      <c r="B1970" s="2" t="s">
        <v>495</v>
      </c>
      <c r="C1970" s="3"/>
      <c r="D1970" s="4">
        <v>0</v>
      </c>
      <c r="E1970" s="4">
        <v>0</v>
      </c>
      <c r="F1970" s="4">
        <v>0</v>
      </c>
      <c r="G1970" s="4">
        <v>17.149999999999999</v>
      </c>
      <c r="H1970" s="2" t="s">
        <v>2284</v>
      </c>
      <c r="I1970" s="4">
        <v>7.95</v>
      </c>
      <c r="J1970" s="2" t="b">
        <v>1</v>
      </c>
      <c r="K1970" s="2" t="s">
        <v>4716</v>
      </c>
      <c r="L1970" s="2" t="s">
        <v>10</v>
      </c>
      <c r="M1970" s="2" t="s">
        <v>4759</v>
      </c>
      <c r="N1970" s="2" t="s">
        <v>4757</v>
      </c>
      <c r="O1970" s="2" t="s">
        <v>4719</v>
      </c>
      <c r="P1970" s="2" t="s">
        <v>4688</v>
      </c>
      <c r="Q1970" s="2"/>
    </row>
    <row r="1971" spans="1:17" ht="228" x14ac:dyDescent="0.25">
      <c r="A1971" s="2" t="s">
        <v>1421</v>
      </c>
      <c r="B1971" s="2" t="s">
        <v>1422</v>
      </c>
      <c r="C1971" s="3" t="s">
        <v>6161</v>
      </c>
      <c r="D1971" s="4">
        <v>0</v>
      </c>
      <c r="E1971" s="4">
        <v>3</v>
      </c>
      <c r="F1971" s="4">
        <v>3</v>
      </c>
      <c r="G1971" s="4">
        <v>12.6</v>
      </c>
      <c r="H1971" s="2" t="s">
        <v>2219</v>
      </c>
      <c r="I1971" s="4">
        <v>7</v>
      </c>
      <c r="J1971" s="2" t="b">
        <v>1</v>
      </c>
      <c r="K1971" s="2" t="s">
        <v>4686</v>
      </c>
      <c r="L1971" s="2" t="s">
        <v>27</v>
      </c>
      <c r="M1971" s="2"/>
      <c r="N1971" s="2" t="s">
        <v>4854</v>
      </c>
      <c r="O1971" s="2"/>
      <c r="P1971" s="2" t="s">
        <v>4700</v>
      </c>
      <c r="Q1971" s="2" t="s">
        <v>5674</v>
      </c>
    </row>
    <row r="1972" spans="1:17" ht="228" x14ac:dyDescent="0.25">
      <c r="A1972" s="2" t="s">
        <v>1423</v>
      </c>
      <c r="B1972" s="2" t="s">
        <v>1424</v>
      </c>
      <c r="C1972" s="3" t="s">
        <v>6162</v>
      </c>
      <c r="D1972" s="4">
        <v>0</v>
      </c>
      <c r="E1972" s="4">
        <v>3</v>
      </c>
      <c r="F1972" s="4">
        <v>3</v>
      </c>
      <c r="G1972" s="4">
        <v>12.6</v>
      </c>
      <c r="H1972" s="2" t="s">
        <v>2219</v>
      </c>
      <c r="I1972" s="4">
        <v>7</v>
      </c>
      <c r="J1972" s="2" t="b">
        <v>1</v>
      </c>
      <c r="K1972" s="2" t="s">
        <v>4686</v>
      </c>
      <c r="L1972" s="2" t="s">
        <v>27</v>
      </c>
      <c r="M1972" s="2"/>
      <c r="N1972" s="2" t="s">
        <v>4854</v>
      </c>
      <c r="O1972" s="2"/>
      <c r="P1972" s="2" t="s">
        <v>4700</v>
      </c>
      <c r="Q1972" s="2" t="s">
        <v>5674</v>
      </c>
    </row>
    <row r="1973" spans="1:17" ht="228" x14ac:dyDescent="0.25">
      <c r="A1973" s="2" t="s">
        <v>1417</v>
      </c>
      <c r="B1973" s="2" t="s">
        <v>1418</v>
      </c>
      <c r="C1973" s="3" t="s">
        <v>6159</v>
      </c>
      <c r="D1973" s="4">
        <v>0</v>
      </c>
      <c r="E1973" s="4">
        <v>5</v>
      </c>
      <c r="F1973" s="4">
        <v>5</v>
      </c>
      <c r="G1973" s="4">
        <v>14</v>
      </c>
      <c r="H1973" s="2" t="s">
        <v>2219</v>
      </c>
      <c r="I1973" s="4">
        <v>7</v>
      </c>
      <c r="J1973" s="2" t="b">
        <v>1</v>
      </c>
      <c r="K1973" s="2" t="s">
        <v>4686</v>
      </c>
      <c r="L1973" s="2" t="s">
        <v>27</v>
      </c>
      <c r="M1973" s="2"/>
      <c r="N1973" s="2" t="s">
        <v>4854</v>
      </c>
      <c r="O1973" s="2"/>
      <c r="P1973" s="2" t="s">
        <v>4700</v>
      </c>
      <c r="Q1973" s="2" t="s">
        <v>5674</v>
      </c>
    </row>
    <row r="1974" spans="1:17" ht="242.25" x14ac:dyDescent="0.25">
      <c r="A1974" s="2" t="s">
        <v>1419</v>
      </c>
      <c r="B1974" s="2" t="s">
        <v>1420</v>
      </c>
      <c r="C1974" s="3" t="s">
        <v>6160</v>
      </c>
      <c r="D1974" s="4">
        <v>0</v>
      </c>
      <c r="E1974" s="4">
        <v>2</v>
      </c>
      <c r="F1974" s="4">
        <v>2</v>
      </c>
      <c r="G1974" s="4">
        <v>15.3</v>
      </c>
      <c r="H1974" s="2" t="s">
        <v>2219</v>
      </c>
      <c r="I1974" s="4">
        <v>8.5</v>
      </c>
      <c r="J1974" s="2" t="b">
        <v>1</v>
      </c>
      <c r="K1974" s="2" t="s">
        <v>4686</v>
      </c>
      <c r="L1974" s="2" t="s">
        <v>27</v>
      </c>
      <c r="M1974" s="2"/>
      <c r="N1974" s="2" t="s">
        <v>4854</v>
      </c>
      <c r="O1974" s="2"/>
      <c r="P1974" s="2" t="s">
        <v>4700</v>
      </c>
      <c r="Q1974" s="2" t="s">
        <v>5674</v>
      </c>
    </row>
    <row r="1975" spans="1:17" x14ac:dyDescent="0.25">
      <c r="A1975" s="2" t="s">
        <v>4609</v>
      </c>
      <c r="B1975" s="2" t="s">
        <v>4610</v>
      </c>
      <c r="C1975" s="3"/>
      <c r="D1975" s="4">
        <v>0</v>
      </c>
      <c r="E1975" s="4">
        <v>0</v>
      </c>
      <c r="F1975" s="4">
        <v>0</v>
      </c>
      <c r="G1975" s="4">
        <v>50.5</v>
      </c>
      <c r="H1975" s="2" t="s">
        <v>66</v>
      </c>
      <c r="I1975" s="4">
        <v>25.23</v>
      </c>
      <c r="J1975" s="2" t="b">
        <v>0</v>
      </c>
      <c r="K1975" s="2" t="s">
        <v>4693</v>
      </c>
      <c r="L1975" s="2" t="s">
        <v>10</v>
      </c>
      <c r="M1975" s="2"/>
      <c r="N1975" s="2" t="s">
        <v>4698</v>
      </c>
      <c r="O1975" s="2"/>
      <c r="P1975" s="2" t="s">
        <v>4696</v>
      </c>
      <c r="Q1975" s="2"/>
    </row>
    <row r="1976" spans="1:17" ht="299.25" x14ac:dyDescent="0.25">
      <c r="A1976" s="2" t="s">
        <v>1713</v>
      </c>
      <c r="B1976" s="2" t="s">
        <v>1714</v>
      </c>
      <c r="C1976" s="3" t="s">
        <v>5416</v>
      </c>
      <c r="D1976" s="4">
        <v>0</v>
      </c>
      <c r="E1976" s="4">
        <v>5</v>
      </c>
      <c r="F1976" s="4">
        <v>5</v>
      </c>
      <c r="G1976" s="4">
        <v>37.9</v>
      </c>
      <c r="H1976" s="2" t="s">
        <v>469</v>
      </c>
      <c r="I1976" s="4">
        <v>18.91</v>
      </c>
      <c r="J1976" s="2" t="b">
        <v>1</v>
      </c>
      <c r="K1976" s="2" t="s">
        <v>4693</v>
      </c>
      <c r="L1976" s="2" t="s">
        <v>10</v>
      </c>
      <c r="M1976" s="2"/>
      <c r="N1976" s="2" t="s">
        <v>4703</v>
      </c>
      <c r="O1976" s="2"/>
      <c r="P1976" s="2" t="s">
        <v>4696</v>
      </c>
      <c r="Q1976" s="2" t="s">
        <v>5845</v>
      </c>
    </row>
    <row r="1977" spans="1:17" ht="299.25" x14ac:dyDescent="0.25">
      <c r="A1977" s="2" t="s">
        <v>1715</v>
      </c>
      <c r="B1977" s="2" t="s">
        <v>1716</v>
      </c>
      <c r="C1977" s="3" t="s">
        <v>5417</v>
      </c>
      <c r="D1977" s="4">
        <v>0</v>
      </c>
      <c r="E1977" s="4">
        <v>4</v>
      </c>
      <c r="F1977" s="4">
        <v>4</v>
      </c>
      <c r="G1977" s="4">
        <v>40.799999999999997</v>
      </c>
      <c r="H1977" s="2" t="s">
        <v>469</v>
      </c>
      <c r="I1977" s="4">
        <v>20.37</v>
      </c>
      <c r="J1977" s="2" t="b">
        <v>1</v>
      </c>
      <c r="K1977" s="2" t="s">
        <v>4693</v>
      </c>
      <c r="L1977" s="2" t="s">
        <v>10</v>
      </c>
      <c r="M1977" s="2"/>
      <c r="N1977" s="2" t="s">
        <v>4703</v>
      </c>
      <c r="O1977" s="2"/>
      <c r="P1977" s="2" t="s">
        <v>4696</v>
      </c>
      <c r="Q1977" s="2" t="s">
        <v>5846</v>
      </c>
    </row>
    <row r="1978" spans="1:17" ht="299.25" x14ac:dyDescent="0.25">
      <c r="A1978" s="2" t="s">
        <v>1717</v>
      </c>
      <c r="B1978" s="2" t="s">
        <v>1718</v>
      </c>
      <c r="C1978" s="3" t="s">
        <v>5418</v>
      </c>
      <c r="D1978" s="4">
        <v>0</v>
      </c>
      <c r="E1978" s="4">
        <v>3</v>
      </c>
      <c r="F1978" s="4">
        <v>3</v>
      </c>
      <c r="G1978" s="4">
        <v>84.4</v>
      </c>
      <c r="H1978" s="2" t="s">
        <v>469</v>
      </c>
      <c r="I1978" s="4">
        <v>42.192999999999998</v>
      </c>
      <c r="J1978" s="2" t="b">
        <v>1</v>
      </c>
      <c r="K1978" s="2" t="s">
        <v>4693</v>
      </c>
      <c r="L1978" s="2" t="s">
        <v>10</v>
      </c>
      <c r="M1978" s="2"/>
      <c r="N1978" s="2" t="s">
        <v>4703</v>
      </c>
      <c r="O1978" s="2"/>
      <c r="P1978" s="2" t="s">
        <v>4696</v>
      </c>
      <c r="Q1978" s="2" t="s">
        <v>5847</v>
      </c>
    </row>
    <row r="1979" spans="1:17" ht="256.5" x14ac:dyDescent="0.25">
      <c r="A1979" s="2" t="s">
        <v>1719</v>
      </c>
      <c r="B1979" s="2" t="s">
        <v>1720</v>
      </c>
      <c r="C1979" s="3" t="s">
        <v>5419</v>
      </c>
      <c r="D1979" s="4">
        <v>0</v>
      </c>
      <c r="E1979" s="4">
        <v>4</v>
      </c>
      <c r="F1979" s="4">
        <v>4</v>
      </c>
      <c r="G1979" s="4">
        <v>40.4</v>
      </c>
      <c r="H1979" s="2" t="s">
        <v>469</v>
      </c>
      <c r="I1979" s="4">
        <v>20.1967</v>
      </c>
      <c r="J1979" s="2" t="b">
        <v>1</v>
      </c>
      <c r="K1979" s="2" t="s">
        <v>4693</v>
      </c>
      <c r="L1979" s="2" t="s">
        <v>10</v>
      </c>
      <c r="M1979" s="2"/>
      <c r="N1979" s="2" t="s">
        <v>4703</v>
      </c>
      <c r="O1979" s="2"/>
      <c r="P1979" s="2" t="s">
        <v>4696</v>
      </c>
      <c r="Q1979" s="2" t="s">
        <v>5852</v>
      </c>
    </row>
    <row r="1980" spans="1:17" ht="213.75" x14ac:dyDescent="0.25">
      <c r="A1980" s="2" t="s">
        <v>1725</v>
      </c>
      <c r="B1980" s="2" t="s">
        <v>1726</v>
      </c>
      <c r="C1980" s="3" t="s">
        <v>5422</v>
      </c>
      <c r="D1980" s="4">
        <v>0</v>
      </c>
      <c r="E1980" s="4">
        <v>6</v>
      </c>
      <c r="F1980" s="4">
        <v>6</v>
      </c>
      <c r="G1980" s="4">
        <v>37.799999999999997</v>
      </c>
      <c r="H1980" s="2" t="s">
        <v>469</v>
      </c>
      <c r="I1980" s="4">
        <v>18.899999999999999</v>
      </c>
      <c r="J1980" s="2" t="b">
        <v>1</v>
      </c>
      <c r="K1980" s="2" t="s">
        <v>4693</v>
      </c>
      <c r="L1980" s="2" t="s">
        <v>10</v>
      </c>
      <c r="M1980" s="2"/>
      <c r="N1980" s="2" t="s">
        <v>4703</v>
      </c>
      <c r="O1980" s="2"/>
      <c r="P1980" s="2" t="s">
        <v>4696</v>
      </c>
      <c r="Q1980" s="2" t="s">
        <v>5853</v>
      </c>
    </row>
    <row r="1981" spans="1:17" ht="228" x14ac:dyDescent="0.25">
      <c r="A1981" s="2" t="s">
        <v>1721</v>
      </c>
      <c r="B1981" s="2" t="s">
        <v>1722</v>
      </c>
      <c r="C1981" s="3" t="s">
        <v>5420</v>
      </c>
      <c r="D1981" s="4">
        <v>0</v>
      </c>
      <c r="E1981" s="4">
        <v>3</v>
      </c>
      <c r="F1981" s="4">
        <v>3</v>
      </c>
      <c r="G1981" s="4">
        <v>29.95</v>
      </c>
      <c r="H1981" s="2" t="s">
        <v>469</v>
      </c>
      <c r="I1981" s="4">
        <v>14.9733</v>
      </c>
      <c r="J1981" s="2" t="b">
        <v>1</v>
      </c>
      <c r="K1981" s="2" t="s">
        <v>4693</v>
      </c>
      <c r="L1981" s="2" t="s">
        <v>10</v>
      </c>
      <c r="M1981" s="2"/>
      <c r="N1981" s="2" t="s">
        <v>4703</v>
      </c>
      <c r="O1981" s="2"/>
      <c r="P1981" s="2" t="s">
        <v>4696</v>
      </c>
      <c r="Q1981" s="2" t="s">
        <v>5854</v>
      </c>
    </row>
    <row r="1982" spans="1:17" ht="299.25" x14ac:dyDescent="0.25">
      <c r="A1982" s="2" t="s">
        <v>2153</v>
      </c>
      <c r="B1982" s="2" t="s">
        <v>5503</v>
      </c>
      <c r="C1982" s="3" t="s">
        <v>5504</v>
      </c>
      <c r="D1982" s="4">
        <v>0</v>
      </c>
      <c r="E1982" s="4">
        <v>7</v>
      </c>
      <c r="F1982" s="4">
        <v>7</v>
      </c>
      <c r="G1982" s="4">
        <v>59.45</v>
      </c>
      <c r="H1982" s="2" t="s">
        <v>2288</v>
      </c>
      <c r="I1982" s="4">
        <v>29.73</v>
      </c>
      <c r="J1982" s="2" t="b">
        <v>1</v>
      </c>
      <c r="K1982" s="2" t="s">
        <v>4693</v>
      </c>
      <c r="L1982" s="2" t="s">
        <v>10</v>
      </c>
      <c r="M1982" s="2"/>
      <c r="N1982" s="2" t="s">
        <v>4698</v>
      </c>
      <c r="O1982" s="2"/>
      <c r="P1982" s="2" t="s">
        <v>4696</v>
      </c>
      <c r="Q1982" s="2" t="s">
        <v>5821</v>
      </c>
    </row>
    <row r="1983" spans="1:17" ht="270.75" x14ac:dyDescent="0.25">
      <c r="A1983" s="2" t="s">
        <v>2105</v>
      </c>
      <c r="B1983" s="2" t="s">
        <v>2106</v>
      </c>
      <c r="C1983" s="3" t="s">
        <v>5485</v>
      </c>
      <c r="D1983" s="4">
        <v>0</v>
      </c>
      <c r="E1983" s="4">
        <v>4</v>
      </c>
      <c r="F1983" s="4">
        <v>4</v>
      </c>
      <c r="G1983" s="4">
        <v>43.5</v>
      </c>
      <c r="H1983" s="2" t="s">
        <v>2288</v>
      </c>
      <c r="I1983" s="4">
        <v>21.74</v>
      </c>
      <c r="J1983" s="2" t="b">
        <v>1</v>
      </c>
      <c r="K1983" s="2" t="s">
        <v>4693</v>
      </c>
      <c r="L1983" s="2" t="s">
        <v>10</v>
      </c>
      <c r="M1983" s="2"/>
      <c r="N1983" s="2" t="s">
        <v>4698</v>
      </c>
      <c r="O1983" s="2"/>
      <c r="P1983" s="2" t="s">
        <v>4696</v>
      </c>
      <c r="Q1983" s="2" t="s">
        <v>5817</v>
      </c>
    </row>
    <row r="1984" spans="1:17" ht="242.25" x14ac:dyDescent="0.25">
      <c r="A1984" s="2" t="s">
        <v>1756</v>
      </c>
      <c r="B1984" s="2" t="s">
        <v>1757</v>
      </c>
      <c r="C1984" s="3" t="s">
        <v>5421</v>
      </c>
      <c r="D1984" s="4">
        <v>0</v>
      </c>
      <c r="E1984" s="4">
        <v>0</v>
      </c>
      <c r="F1984" s="4">
        <v>0</v>
      </c>
      <c r="G1984" s="4">
        <v>48.3</v>
      </c>
      <c r="H1984" s="2" t="s">
        <v>2288</v>
      </c>
      <c r="I1984" s="4">
        <v>24.13</v>
      </c>
      <c r="J1984" s="2" t="b">
        <v>1</v>
      </c>
      <c r="K1984" s="2" t="s">
        <v>4693</v>
      </c>
      <c r="L1984" s="2" t="s">
        <v>10</v>
      </c>
      <c r="M1984" s="2"/>
      <c r="N1984" s="2" t="s">
        <v>4703</v>
      </c>
      <c r="O1984" s="2"/>
      <c r="P1984" s="2" t="s">
        <v>4696</v>
      </c>
      <c r="Q1984" s="2" t="s">
        <v>5848</v>
      </c>
    </row>
    <row r="1985" spans="1:17" ht="256.5" x14ac:dyDescent="0.25">
      <c r="A1985" s="2" t="s">
        <v>1760</v>
      </c>
      <c r="B1985" s="2" t="s">
        <v>1761</v>
      </c>
      <c r="C1985" s="3" t="s">
        <v>5428</v>
      </c>
      <c r="D1985" s="4">
        <v>0</v>
      </c>
      <c r="E1985" s="4">
        <v>6</v>
      </c>
      <c r="F1985" s="4">
        <v>6</v>
      </c>
      <c r="G1985" s="4">
        <v>60.8</v>
      </c>
      <c r="H1985" s="2" t="s">
        <v>2288</v>
      </c>
      <c r="I1985" s="4">
        <v>30.41</v>
      </c>
      <c r="J1985" s="2" t="b">
        <v>1</v>
      </c>
      <c r="K1985" s="2" t="s">
        <v>4693</v>
      </c>
      <c r="L1985" s="2" t="s">
        <v>10</v>
      </c>
      <c r="M1985" s="2"/>
      <c r="N1985" s="2" t="s">
        <v>4703</v>
      </c>
      <c r="O1985" s="2"/>
      <c r="P1985" s="2" t="s">
        <v>4696</v>
      </c>
      <c r="Q1985" s="2" t="s">
        <v>5849</v>
      </c>
    </row>
    <row r="1986" spans="1:17" ht="256.5" x14ac:dyDescent="0.25">
      <c r="A1986" s="2" t="s">
        <v>1754</v>
      </c>
      <c r="B1986" s="2" t="s">
        <v>1755</v>
      </c>
      <c r="C1986" s="3" t="s">
        <v>5426</v>
      </c>
      <c r="D1986" s="4">
        <v>0</v>
      </c>
      <c r="E1986" s="4">
        <v>3</v>
      </c>
      <c r="F1986" s="4">
        <v>3</v>
      </c>
      <c r="G1986" s="4">
        <v>34.75</v>
      </c>
      <c r="H1986" s="2" t="s">
        <v>2288</v>
      </c>
      <c r="I1986" s="4">
        <v>17.38</v>
      </c>
      <c r="J1986" s="2" t="b">
        <v>1</v>
      </c>
      <c r="K1986" s="2" t="s">
        <v>4693</v>
      </c>
      <c r="L1986" s="2" t="s">
        <v>10</v>
      </c>
      <c r="M1986" s="2"/>
      <c r="N1986" s="2" t="s">
        <v>4703</v>
      </c>
      <c r="O1986" s="2"/>
      <c r="P1986" s="2" t="s">
        <v>4696</v>
      </c>
      <c r="Q1986" s="2" t="s">
        <v>5851</v>
      </c>
    </row>
    <row r="1987" spans="1:17" ht="242.25" x14ac:dyDescent="0.25">
      <c r="A1987" s="2" t="s">
        <v>1758</v>
      </c>
      <c r="B1987" s="2" t="s">
        <v>1759</v>
      </c>
      <c r="C1987" s="3" t="s">
        <v>5427</v>
      </c>
      <c r="D1987" s="4">
        <v>0</v>
      </c>
      <c r="E1987" s="4">
        <v>2</v>
      </c>
      <c r="F1987" s="4">
        <v>2</v>
      </c>
      <c r="G1987" s="4">
        <v>40.9</v>
      </c>
      <c r="H1987" s="2" t="s">
        <v>2288</v>
      </c>
      <c r="I1987" s="4">
        <v>20.43</v>
      </c>
      <c r="J1987" s="2" t="b">
        <v>1</v>
      </c>
      <c r="K1987" s="2" t="s">
        <v>4693</v>
      </c>
      <c r="L1987" s="2" t="s">
        <v>10</v>
      </c>
      <c r="M1987" s="2"/>
      <c r="N1987" s="2" t="s">
        <v>4703</v>
      </c>
      <c r="O1987" s="2"/>
      <c r="P1987" s="2" t="s">
        <v>4696</v>
      </c>
      <c r="Q1987" s="2" t="s">
        <v>5850</v>
      </c>
    </row>
    <row r="1988" spans="1:17" ht="313.5" x14ac:dyDescent="0.25">
      <c r="A1988" s="2" t="s">
        <v>506</v>
      </c>
      <c r="B1988" s="2" t="s">
        <v>507</v>
      </c>
      <c r="C1988" s="3" t="s">
        <v>5229</v>
      </c>
      <c r="D1988" s="4">
        <v>0</v>
      </c>
      <c r="E1988" s="4">
        <v>32</v>
      </c>
      <c r="F1988" s="4">
        <v>32</v>
      </c>
      <c r="G1988" s="4">
        <v>7.9</v>
      </c>
      <c r="H1988" s="2" t="s">
        <v>2289</v>
      </c>
      <c r="I1988" s="4">
        <v>3.65</v>
      </c>
      <c r="J1988" s="2" t="b">
        <v>1</v>
      </c>
      <c r="K1988" s="2" t="s">
        <v>4716</v>
      </c>
      <c r="L1988" s="2" t="s">
        <v>10</v>
      </c>
      <c r="M1988" s="2" t="s">
        <v>4957</v>
      </c>
      <c r="N1988" s="2" t="s">
        <v>4755</v>
      </c>
      <c r="O1988" s="2" t="s">
        <v>4719</v>
      </c>
      <c r="P1988" s="2" t="s">
        <v>4688</v>
      </c>
      <c r="Q1988" s="2" t="s">
        <v>5801</v>
      </c>
    </row>
    <row r="1989" spans="1:17" ht="313.5" x14ac:dyDescent="0.25">
      <c r="A1989" s="2" t="s">
        <v>504</v>
      </c>
      <c r="B1989" s="2" t="s">
        <v>505</v>
      </c>
      <c r="C1989" s="3" t="s">
        <v>5228</v>
      </c>
      <c r="D1989" s="4">
        <v>0</v>
      </c>
      <c r="E1989" s="4">
        <v>14</v>
      </c>
      <c r="F1989" s="4">
        <v>14</v>
      </c>
      <c r="G1989" s="4">
        <v>7.9</v>
      </c>
      <c r="H1989" s="2" t="s">
        <v>2289</v>
      </c>
      <c r="I1989" s="4">
        <v>3.65</v>
      </c>
      <c r="J1989" s="2" t="b">
        <v>1</v>
      </c>
      <c r="K1989" s="2" t="s">
        <v>4709</v>
      </c>
      <c r="L1989" s="2" t="s">
        <v>10</v>
      </c>
      <c r="M1989" s="2" t="s">
        <v>4957</v>
      </c>
      <c r="N1989" s="2" t="s">
        <v>4755</v>
      </c>
      <c r="O1989" s="2" t="s">
        <v>4689</v>
      </c>
      <c r="P1989" s="2" t="s">
        <v>4688</v>
      </c>
      <c r="Q1989" s="2" t="s">
        <v>5802</v>
      </c>
    </row>
    <row r="1990" spans="1:17" ht="327.75" x14ac:dyDescent="0.25">
      <c r="A1990" s="2" t="s">
        <v>544</v>
      </c>
      <c r="B1990" s="2" t="s">
        <v>545</v>
      </c>
      <c r="C1990" s="3" t="s">
        <v>5232</v>
      </c>
      <c r="D1990" s="4">
        <v>0</v>
      </c>
      <c r="E1990" s="4">
        <v>26</v>
      </c>
      <c r="F1990" s="4">
        <v>26</v>
      </c>
      <c r="G1990" s="4">
        <v>11.2</v>
      </c>
      <c r="H1990" s="2" t="s">
        <v>2289</v>
      </c>
      <c r="I1990" s="4">
        <v>5.18</v>
      </c>
      <c r="J1990" s="2" t="b">
        <v>1</v>
      </c>
      <c r="K1990" s="2" t="s">
        <v>4716</v>
      </c>
      <c r="L1990" s="2" t="s">
        <v>10</v>
      </c>
      <c r="M1990" s="2" t="s">
        <v>4957</v>
      </c>
      <c r="N1990" s="2" t="s">
        <v>4755</v>
      </c>
      <c r="O1990" s="2" t="s">
        <v>4719</v>
      </c>
      <c r="P1990" s="2" t="s">
        <v>4688</v>
      </c>
      <c r="Q1990" s="2" t="s">
        <v>5803</v>
      </c>
    </row>
    <row r="1991" spans="1:17" ht="327.75" x14ac:dyDescent="0.25">
      <c r="A1991" s="2" t="s">
        <v>546</v>
      </c>
      <c r="B1991" s="2" t="s">
        <v>547</v>
      </c>
      <c r="C1991" s="3" t="s">
        <v>5233</v>
      </c>
      <c r="D1991" s="4">
        <v>0</v>
      </c>
      <c r="E1991" s="4">
        <v>4</v>
      </c>
      <c r="F1991" s="4">
        <v>4</v>
      </c>
      <c r="G1991" s="4">
        <v>17.7</v>
      </c>
      <c r="H1991" s="2" t="s">
        <v>2289</v>
      </c>
      <c r="I1991" s="4">
        <v>8.1999999999999993</v>
      </c>
      <c r="J1991" s="2" t="b">
        <v>1</v>
      </c>
      <c r="K1991" s="2" t="s">
        <v>4716</v>
      </c>
      <c r="L1991" s="2" t="s">
        <v>10</v>
      </c>
      <c r="M1991" s="2" t="s">
        <v>4957</v>
      </c>
      <c r="N1991" s="2" t="s">
        <v>4755</v>
      </c>
      <c r="O1991" s="2" t="s">
        <v>4719</v>
      </c>
      <c r="P1991" s="2" t="s">
        <v>4688</v>
      </c>
      <c r="Q1991" s="2" t="s">
        <v>5804</v>
      </c>
    </row>
    <row r="1992" spans="1:17" ht="327.75" x14ac:dyDescent="0.25">
      <c r="A1992" s="2" t="s">
        <v>548</v>
      </c>
      <c r="B1992" s="2" t="s">
        <v>549</v>
      </c>
      <c r="C1992" s="3" t="s">
        <v>5234</v>
      </c>
      <c r="D1992" s="4">
        <v>0</v>
      </c>
      <c r="E1992" s="4">
        <v>17</v>
      </c>
      <c r="F1992" s="4">
        <v>17</v>
      </c>
      <c r="G1992" s="4">
        <v>19.45</v>
      </c>
      <c r="H1992" s="2" t="s">
        <v>2289</v>
      </c>
      <c r="I1992" s="4">
        <v>9</v>
      </c>
      <c r="J1992" s="2" t="b">
        <v>1</v>
      </c>
      <c r="K1992" s="2" t="s">
        <v>4716</v>
      </c>
      <c r="L1992" s="2" t="s">
        <v>10</v>
      </c>
      <c r="M1992" s="2" t="s">
        <v>4957</v>
      </c>
      <c r="N1992" s="2" t="s">
        <v>4755</v>
      </c>
      <c r="O1992" s="2" t="s">
        <v>4719</v>
      </c>
      <c r="P1992" s="2" t="s">
        <v>4688</v>
      </c>
      <c r="Q1992" s="2" t="s">
        <v>5805</v>
      </c>
    </row>
    <row r="1993" spans="1:17" x14ac:dyDescent="0.25">
      <c r="A1993" s="2" t="s">
        <v>520</v>
      </c>
      <c r="B1993" s="2" t="s">
        <v>521</v>
      </c>
      <c r="C1993" s="3"/>
      <c r="D1993" s="4">
        <v>0</v>
      </c>
      <c r="E1993" s="4">
        <v>33</v>
      </c>
      <c r="F1993" s="4">
        <v>33</v>
      </c>
      <c r="G1993" s="4">
        <v>9.9499999999999993</v>
      </c>
      <c r="H1993" s="2" t="s">
        <v>2289</v>
      </c>
      <c r="I1993" s="4">
        <v>4.97</v>
      </c>
      <c r="J1993" s="2" t="b">
        <v>1</v>
      </c>
      <c r="K1993" s="2" t="s">
        <v>2308</v>
      </c>
      <c r="L1993" s="2" t="s">
        <v>10</v>
      </c>
      <c r="M1993" s="2" t="s">
        <v>4879</v>
      </c>
      <c r="N1993" s="2" t="s">
        <v>4755</v>
      </c>
      <c r="O1993" s="2" t="s">
        <v>2306</v>
      </c>
      <c r="P1993" s="2" t="s">
        <v>4688</v>
      </c>
      <c r="Q1993" s="2"/>
    </row>
    <row r="1994" spans="1:17" ht="327.75" x14ac:dyDescent="0.25">
      <c r="A1994" s="2" t="s">
        <v>518</v>
      </c>
      <c r="B1994" s="2" t="s">
        <v>519</v>
      </c>
      <c r="C1994" s="3" t="s">
        <v>5230</v>
      </c>
      <c r="D1994" s="4">
        <v>0</v>
      </c>
      <c r="E1994" s="4">
        <v>9</v>
      </c>
      <c r="F1994" s="4">
        <v>9</v>
      </c>
      <c r="G1994" s="4">
        <v>9.1</v>
      </c>
      <c r="H1994" s="2" t="s">
        <v>2289</v>
      </c>
      <c r="I1994" s="4">
        <v>4.21</v>
      </c>
      <c r="J1994" s="2" t="b">
        <v>1</v>
      </c>
      <c r="K1994" s="2" t="s">
        <v>4709</v>
      </c>
      <c r="L1994" s="2" t="s">
        <v>10</v>
      </c>
      <c r="M1994" s="2" t="s">
        <v>4879</v>
      </c>
      <c r="N1994" s="2" t="s">
        <v>4755</v>
      </c>
      <c r="O1994" s="2" t="s">
        <v>4689</v>
      </c>
      <c r="P1994" s="2" t="s">
        <v>4688</v>
      </c>
      <c r="Q1994" s="2" t="s">
        <v>5806</v>
      </c>
    </row>
    <row r="1995" spans="1:17" ht="313.5" x14ac:dyDescent="0.25">
      <c r="A1995" s="2" t="s">
        <v>522</v>
      </c>
      <c r="B1995" s="2" t="s">
        <v>523</v>
      </c>
      <c r="C1995" s="3" t="s">
        <v>5231</v>
      </c>
      <c r="D1995" s="4">
        <v>0</v>
      </c>
      <c r="E1995" s="4">
        <v>31</v>
      </c>
      <c r="F1995" s="4">
        <v>31</v>
      </c>
      <c r="G1995" s="4">
        <v>7.9</v>
      </c>
      <c r="H1995" s="2" t="s">
        <v>2289</v>
      </c>
      <c r="I1995" s="4">
        <v>3.64</v>
      </c>
      <c r="J1995" s="2" t="b">
        <v>1</v>
      </c>
      <c r="K1995" s="2" t="s">
        <v>4709</v>
      </c>
      <c r="L1995" s="2" t="s">
        <v>10</v>
      </c>
      <c r="M1995" s="2" t="s">
        <v>4879</v>
      </c>
      <c r="N1995" s="2" t="s">
        <v>4755</v>
      </c>
      <c r="O1995" s="2" t="s">
        <v>4689</v>
      </c>
      <c r="P1995" s="2" t="s">
        <v>4688</v>
      </c>
      <c r="Q1995" s="2" t="s">
        <v>5807</v>
      </c>
    </row>
    <row r="1996" spans="1:17" x14ac:dyDescent="0.25">
      <c r="A1996" s="2" t="s">
        <v>1576</v>
      </c>
      <c r="B1996" s="2" t="s">
        <v>1577</v>
      </c>
      <c r="C1996" s="3"/>
      <c r="D1996" s="4">
        <v>0</v>
      </c>
      <c r="E1996" s="4">
        <v>4</v>
      </c>
      <c r="F1996" s="4">
        <v>4</v>
      </c>
      <c r="G1996" s="4">
        <v>12.95</v>
      </c>
      <c r="H1996" s="2" t="s">
        <v>2289</v>
      </c>
      <c r="I1996" s="4">
        <v>5.98</v>
      </c>
      <c r="J1996" s="2" t="b">
        <v>1</v>
      </c>
      <c r="K1996" s="2" t="s">
        <v>4862</v>
      </c>
      <c r="L1996" s="2" t="s">
        <v>10</v>
      </c>
      <c r="M1996" s="2" t="s">
        <v>4754</v>
      </c>
      <c r="N1996" s="2" t="s">
        <v>4743</v>
      </c>
      <c r="O1996" s="2" t="s">
        <v>4689</v>
      </c>
      <c r="P1996" s="2" t="s">
        <v>4688</v>
      </c>
      <c r="Q1996" s="2"/>
    </row>
    <row r="1997" spans="1:17" x14ac:dyDescent="0.25">
      <c r="A1997" s="2" t="s">
        <v>1821</v>
      </c>
      <c r="B1997" s="2" t="s">
        <v>1822</v>
      </c>
      <c r="C1997" s="3"/>
      <c r="D1997" s="4">
        <v>0</v>
      </c>
      <c r="E1997" s="4">
        <v>3</v>
      </c>
      <c r="F1997" s="4">
        <v>3</v>
      </c>
      <c r="G1997" s="4">
        <v>13</v>
      </c>
      <c r="H1997" s="2" t="s">
        <v>2289</v>
      </c>
      <c r="I1997" s="4">
        <v>6.01</v>
      </c>
      <c r="J1997" s="2" t="b">
        <v>1</v>
      </c>
      <c r="K1997" s="2" t="s">
        <v>4862</v>
      </c>
      <c r="L1997" s="2" t="s">
        <v>10</v>
      </c>
      <c r="M1997" s="2" t="s">
        <v>5060</v>
      </c>
      <c r="N1997" s="2" t="s">
        <v>4743</v>
      </c>
      <c r="O1997" s="2"/>
      <c r="P1997" s="2" t="s">
        <v>4688</v>
      </c>
      <c r="Q1997" s="2"/>
    </row>
    <row r="1998" spans="1:17" x14ac:dyDescent="0.25">
      <c r="A1998" s="2" t="s">
        <v>1815</v>
      </c>
      <c r="B1998" s="2" t="s">
        <v>1816</v>
      </c>
      <c r="C1998" s="3"/>
      <c r="D1998" s="4">
        <v>0</v>
      </c>
      <c r="E1998" s="4">
        <v>2</v>
      </c>
      <c r="F1998" s="4">
        <v>2</v>
      </c>
      <c r="G1998" s="4">
        <v>17.899999999999999</v>
      </c>
      <c r="H1998" s="2" t="s">
        <v>2289</v>
      </c>
      <c r="I1998" s="4">
        <v>8.26</v>
      </c>
      <c r="J1998" s="2" t="b">
        <v>1</v>
      </c>
      <c r="K1998" s="2" t="s">
        <v>4862</v>
      </c>
      <c r="L1998" s="2" t="s">
        <v>10</v>
      </c>
      <c r="M1998" s="2" t="s">
        <v>5060</v>
      </c>
      <c r="N1998" s="2" t="s">
        <v>4743</v>
      </c>
      <c r="O1998" s="2"/>
      <c r="P1998" s="2" t="s">
        <v>4688</v>
      </c>
      <c r="Q1998" s="2"/>
    </row>
    <row r="1999" spans="1:17" x14ac:dyDescent="0.25">
      <c r="A1999" s="2" t="s">
        <v>1817</v>
      </c>
      <c r="B1999" s="2" t="s">
        <v>1818</v>
      </c>
      <c r="C1999" s="3"/>
      <c r="D1999" s="4">
        <v>0</v>
      </c>
      <c r="E1999" s="4">
        <v>0</v>
      </c>
      <c r="F1999" s="4">
        <v>0</v>
      </c>
      <c r="G1999" s="4">
        <v>25.1</v>
      </c>
      <c r="H1999" s="2" t="s">
        <v>2289</v>
      </c>
      <c r="I1999" s="4">
        <v>11.63</v>
      </c>
      <c r="J1999" s="2" t="b">
        <v>1</v>
      </c>
      <c r="K1999" s="2" t="s">
        <v>4862</v>
      </c>
      <c r="L1999" s="2" t="s">
        <v>10</v>
      </c>
      <c r="M1999" s="2" t="s">
        <v>5060</v>
      </c>
      <c r="N1999" s="2" t="s">
        <v>4743</v>
      </c>
      <c r="O1999" s="2"/>
      <c r="P1999" s="2" t="s">
        <v>4688</v>
      </c>
      <c r="Q1999" s="2"/>
    </row>
    <row r="2000" spans="1:17" x14ac:dyDescent="0.25">
      <c r="A2000" s="2" t="s">
        <v>1819</v>
      </c>
      <c r="B2000" s="2" t="s">
        <v>1820</v>
      </c>
      <c r="C2000" s="3"/>
      <c r="D2000" s="4">
        <v>0</v>
      </c>
      <c r="E2000" s="4">
        <v>1</v>
      </c>
      <c r="F2000" s="4">
        <v>1</v>
      </c>
      <c r="G2000" s="4">
        <v>44.3</v>
      </c>
      <c r="H2000" s="2" t="s">
        <v>2289</v>
      </c>
      <c r="I2000" s="4">
        <v>20.49</v>
      </c>
      <c r="J2000" s="2" t="b">
        <v>1</v>
      </c>
      <c r="K2000" s="2" t="s">
        <v>4862</v>
      </c>
      <c r="L2000" s="2" t="s">
        <v>10</v>
      </c>
      <c r="M2000" s="2" t="s">
        <v>5060</v>
      </c>
      <c r="N2000" s="2" t="s">
        <v>4743</v>
      </c>
      <c r="O2000" s="2"/>
      <c r="P2000" s="2" t="s">
        <v>4688</v>
      </c>
      <c r="Q2000" s="2"/>
    </row>
    <row r="2001" spans="1:17" x14ac:dyDescent="0.25">
      <c r="A2001" s="2" t="s">
        <v>1813</v>
      </c>
      <c r="B2001" s="2" t="s">
        <v>1814</v>
      </c>
      <c r="C2001" s="3"/>
      <c r="D2001" s="4">
        <v>0</v>
      </c>
      <c r="E2001" s="4">
        <v>1</v>
      </c>
      <c r="F2001" s="4">
        <v>1</v>
      </c>
      <c r="G2001" s="4">
        <v>45.5</v>
      </c>
      <c r="H2001" s="2" t="s">
        <v>2289</v>
      </c>
      <c r="I2001" s="4">
        <v>21.07</v>
      </c>
      <c r="J2001" s="2" t="b">
        <v>1</v>
      </c>
      <c r="K2001" s="2" t="s">
        <v>4862</v>
      </c>
      <c r="L2001" s="2" t="s">
        <v>10</v>
      </c>
      <c r="M2001" s="2" t="s">
        <v>5060</v>
      </c>
      <c r="N2001" s="2" t="s">
        <v>4743</v>
      </c>
      <c r="O2001" s="2"/>
      <c r="P2001" s="2" t="s">
        <v>4688</v>
      </c>
      <c r="Q2001" s="2"/>
    </row>
    <row r="2002" spans="1:17" x14ac:dyDescent="0.25">
      <c r="A2002" s="2" t="s">
        <v>1811</v>
      </c>
      <c r="B2002" s="2" t="s">
        <v>1812</v>
      </c>
      <c r="C2002" s="3"/>
      <c r="D2002" s="4">
        <v>0</v>
      </c>
      <c r="E2002" s="4">
        <v>1</v>
      </c>
      <c r="F2002" s="4">
        <v>1</v>
      </c>
      <c r="G2002" s="4">
        <v>65.5</v>
      </c>
      <c r="H2002" s="2" t="s">
        <v>2289</v>
      </c>
      <c r="I2002" s="4">
        <v>30.18</v>
      </c>
      <c r="J2002" s="2" t="b">
        <v>1</v>
      </c>
      <c r="K2002" s="2" t="s">
        <v>4862</v>
      </c>
      <c r="L2002" s="2" t="s">
        <v>10</v>
      </c>
      <c r="M2002" s="2" t="s">
        <v>5060</v>
      </c>
      <c r="N2002" s="2" t="s">
        <v>4743</v>
      </c>
      <c r="O2002" s="2"/>
      <c r="P2002" s="2" t="s">
        <v>4688</v>
      </c>
      <c r="Q2002" s="2"/>
    </row>
    <row r="2003" spans="1:17" x14ac:dyDescent="0.25">
      <c r="A2003" s="2" t="s">
        <v>1809</v>
      </c>
      <c r="B2003" s="2" t="s">
        <v>1810</v>
      </c>
      <c r="C2003" s="3"/>
      <c r="D2003" s="4">
        <v>0</v>
      </c>
      <c r="E2003" s="4">
        <v>1</v>
      </c>
      <c r="F2003" s="4">
        <v>1</v>
      </c>
      <c r="G2003" s="4">
        <v>59.9</v>
      </c>
      <c r="H2003" s="2" t="s">
        <v>2289</v>
      </c>
      <c r="I2003" s="4">
        <v>27.73</v>
      </c>
      <c r="J2003" s="2" t="b">
        <v>1</v>
      </c>
      <c r="K2003" s="2" t="s">
        <v>4862</v>
      </c>
      <c r="L2003" s="2" t="s">
        <v>10</v>
      </c>
      <c r="M2003" s="2" t="s">
        <v>5060</v>
      </c>
      <c r="N2003" s="2" t="s">
        <v>4743</v>
      </c>
      <c r="O2003" s="2"/>
      <c r="P2003" s="2" t="s">
        <v>4688</v>
      </c>
      <c r="Q2003" s="2"/>
    </row>
    <row r="2004" spans="1:17" x14ac:dyDescent="0.25">
      <c r="A2004" s="2" t="s">
        <v>1807</v>
      </c>
      <c r="B2004" s="2" t="s">
        <v>1808</v>
      </c>
      <c r="C2004" s="3"/>
      <c r="D2004" s="4">
        <v>0</v>
      </c>
      <c r="E2004" s="4">
        <v>1</v>
      </c>
      <c r="F2004" s="4">
        <v>1</v>
      </c>
      <c r="G2004" s="4">
        <v>89.9</v>
      </c>
      <c r="H2004" s="2" t="s">
        <v>2289</v>
      </c>
      <c r="I2004" s="4">
        <v>41.13</v>
      </c>
      <c r="J2004" s="2" t="b">
        <v>1</v>
      </c>
      <c r="K2004" s="2" t="s">
        <v>4862</v>
      </c>
      <c r="L2004" s="2" t="s">
        <v>10</v>
      </c>
      <c r="M2004" s="2" t="s">
        <v>5060</v>
      </c>
      <c r="N2004" s="2" t="s">
        <v>4743</v>
      </c>
      <c r="O2004" s="2"/>
      <c r="P2004" s="2" t="s">
        <v>4688</v>
      </c>
      <c r="Q2004" s="2"/>
    </row>
    <row r="2005" spans="1:17" x14ac:dyDescent="0.25">
      <c r="A2005" s="2" t="s">
        <v>1805</v>
      </c>
      <c r="B2005" s="2" t="s">
        <v>1806</v>
      </c>
      <c r="C2005" s="3"/>
      <c r="D2005" s="4">
        <v>0</v>
      </c>
      <c r="E2005" s="4">
        <v>1</v>
      </c>
      <c r="F2005" s="4">
        <v>1</v>
      </c>
      <c r="G2005" s="4">
        <v>110</v>
      </c>
      <c r="H2005" s="2" t="s">
        <v>2289</v>
      </c>
      <c r="I2005" s="4">
        <v>49.23</v>
      </c>
      <c r="J2005" s="2" t="b">
        <v>1</v>
      </c>
      <c r="K2005" s="2" t="s">
        <v>4862</v>
      </c>
      <c r="L2005" s="2" t="s">
        <v>10</v>
      </c>
      <c r="M2005" s="2" t="s">
        <v>5060</v>
      </c>
      <c r="N2005" s="2" t="s">
        <v>4743</v>
      </c>
      <c r="O2005" s="2"/>
      <c r="P2005" s="2" t="s">
        <v>4688</v>
      </c>
      <c r="Q2005" s="2"/>
    </row>
    <row r="2006" spans="1:17" x14ac:dyDescent="0.25">
      <c r="A2006" s="2" t="s">
        <v>4661</v>
      </c>
      <c r="B2006" s="2" t="s">
        <v>4662</v>
      </c>
      <c r="C2006" s="3"/>
      <c r="D2006" s="4">
        <v>0</v>
      </c>
      <c r="E2006" s="4">
        <v>0</v>
      </c>
      <c r="F2006" s="4">
        <v>0</v>
      </c>
      <c r="G2006" s="4">
        <v>43.9</v>
      </c>
      <c r="H2006" s="2" t="s">
        <v>464</v>
      </c>
      <c r="I2006" s="4">
        <v>26.34</v>
      </c>
      <c r="J2006" s="2" t="b">
        <v>0</v>
      </c>
      <c r="K2006" s="2" t="s">
        <v>4693</v>
      </c>
      <c r="L2006" s="2" t="s">
        <v>10</v>
      </c>
      <c r="M2006" s="2"/>
      <c r="N2006" s="2" t="s">
        <v>4698</v>
      </c>
      <c r="O2006" s="2"/>
      <c r="P2006" s="2" t="s">
        <v>4696</v>
      </c>
      <c r="Q2006" s="2"/>
    </row>
    <row r="2007" spans="1:17" x14ac:dyDescent="0.25">
      <c r="A2007" s="2" t="s">
        <v>3332</v>
      </c>
      <c r="B2007" s="2" t="s">
        <v>3333</v>
      </c>
      <c r="C2007" s="3"/>
      <c r="D2007" s="4">
        <v>0</v>
      </c>
      <c r="E2007" s="4">
        <v>0</v>
      </c>
      <c r="F2007" s="4">
        <v>0</v>
      </c>
      <c r="G2007" s="4">
        <v>43.1</v>
      </c>
      <c r="H2007" s="2" t="s">
        <v>953</v>
      </c>
      <c r="I2007" s="4">
        <v>19.5</v>
      </c>
      <c r="J2007" s="2" t="b">
        <v>0</v>
      </c>
      <c r="K2007" s="2" t="s">
        <v>4709</v>
      </c>
      <c r="L2007" s="2" t="s">
        <v>10</v>
      </c>
      <c r="M2007" s="2" t="s">
        <v>4842</v>
      </c>
      <c r="N2007" s="2" t="s">
        <v>4745</v>
      </c>
      <c r="O2007" s="2" t="s">
        <v>4689</v>
      </c>
      <c r="P2007" s="2" t="s">
        <v>4688</v>
      </c>
      <c r="Q2007" s="2"/>
    </row>
    <row r="2008" spans="1:17" ht="228" x14ac:dyDescent="0.25">
      <c r="A2008" s="2" t="s">
        <v>652</v>
      </c>
      <c r="B2008" s="2" t="s">
        <v>653</v>
      </c>
      <c r="C2008" s="3" t="s">
        <v>5061</v>
      </c>
      <c r="D2008" s="4">
        <v>0</v>
      </c>
      <c r="E2008" s="4">
        <v>2</v>
      </c>
      <c r="F2008" s="4">
        <v>2</v>
      </c>
      <c r="G2008" s="4">
        <v>17.600000000000001</v>
      </c>
      <c r="H2008" s="2" t="s">
        <v>2263</v>
      </c>
      <c r="I2008" s="4">
        <v>8.15</v>
      </c>
      <c r="J2008" s="2" t="b">
        <v>1</v>
      </c>
      <c r="K2008" s="2" t="s">
        <v>4716</v>
      </c>
      <c r="L2008" s="2" t="s">
        <v>10</v>
      </c>
      <c r="M2008" s="2" t="s">
        <v>4740</v>
      </c>
      <c r="N2008" s="2" t="s">
        <v>4741</v>
      </c>
      <c r="O2008" s="2" t="s">
        <v>4719</v>
      </c>
      <c r="P2008" s="2" t="s">
        <v>4688</v>
      </c>
      <c r="Q2008" s="2" t="s">
        <v>6547</v>
      </c>
    </row>
    <row r="2009" spans="1:17" ht="270.75" x14ac:dyDescent="0.25">
      <c r="A2009" s="2" t="s">
        <v>1643</v>
      </c>
      <c r="B2009" s="2" t="s">
        <v>1644</v>
      </c>
      <c r="C2009" s="3" t="s">
        <v>6173</v>
      </c>
      <c r="D2009" s="4">
        <v>0</v>
      </c>
      <c r="E2009" s="4">
        <v>0</v>
      </c>
      <c r="F2009" s="4">
        <v>0</v>
      </c>
      <c r="G2009" s="4">
        <v>4.5999999999999996</v>
      </c>
      <c r="H2009" s="2" t="s">
        <v>2254</v>
      </c>
      <c r="I2009" s="4">
        <v>2.5499999999999998</v>
      </c>
      <c r="J2009" s="2" t="b">
        <v>1</v>
      </c>
      <c r="K2009" s="2" t="s">
        <v>4686</v>
      </c>
      <c r="L2009" s="2" t="s">
        <v>27</v>
      </c>
      <c r="M2009" s="2"/>
      <c r="N2009" s="2" t="s">
        <v>4944</v>
      </c>
      <c r="O2009" s="2"/>
      <c r="P2009" s="2" t="s">
        <v>4945</v>
      </c>
      <c r="Q2009" s="2" t="s">
        <v>5670</v>
      </c>
    </row>
    <row r="2010" spans="1:17" ht="270.75" x14ac:dyDescent="0.25">
      <c r="A2010" s="2" t="s">
        <v>1606</v>
      </c>
      <c r="B2010" s="2" t="s">
        <v>1607</v>
      </c>
      <c r="C2010" s="3" t="s">
        <v>6170</v>
      </c>
      <c r="D2010" s="4">
        <v>0</v>
      </c>
      <c r="E2010" s="4">
        <v>0</v>
      </c>
      <c r="F2010" s="4">
        <v>0</v>
      </c>
      <c r="G2010" s="4">
        <v>4.7</v>
      </c>
      <c r="H2010" s="2" t="s">
        <v>2254</v>
      </c>
      <c r="I2010" s="4">
        <v>2.59</v>
      </c>
      <c r="J2010" s="2" t="b">
        <v>1</v>
      </c>
      <c r="K2010" s="2" t="s">
        <v>4686</v>
      </c>
      <c r="L2010" s="2" t="s">
        <v>27</v>
      </c>
      <c r="M2010" s="2"/>
      <c r="N2010" s="2" t="s">
        <v>4944</v>
      </c>
      <c r="O2010" s="2"/>
      <c r="P2010" s="2" t="s">
        <v>4945</v>
      </c>
      <c r="Q2010" s="2" t="s">
        <v>5670</v>
      </c>
    </row>
    <row r="2011" spans="1:17" ht="228" x14ac:dyDescent="0.25">
      <c r="A2011" s="2" t="s">
        <v>1123</v>
      </c>
      <c r="B2011" s="2" t="s">
        <v>1124</v>
      </c>
      <c r="C2011" s="3" t="s">
        <v>5248</v>
      </c>
      <c r="D2011" s="4">
        <v>0</v>
      </c>
      <c r="E2011" s="4">
        <v>0</v>
      </c>
      <c r="F2011" s="4">
        <v>0</v>
      </c>
      <c r="G2011" s="4">
        <v>4.9000000000000004</v>
      </c>
      <c r="H2011" s="2" t="s">
        <v>2254</v>
      </c>
      <c r="I2011" s="4">
        <v>2.72</v>
      </c>
      <c r="J2011" s="2" t="b">
        <v>1</v>
      </c>
      <c r="K2011" s="2" t="s">
        <v>4686</v>
      </c>
      <c r="L2011" s="2" t="s">
        <v>27</v>
      </c>
      <c r="M2011" s="2"/>
      <c r="N2011" s="2" t="s">
        <v>4944</v>
      </c>
      <c r="O2011" s="2"/>
      <c r="P2011" s="2" t="s">
        <v>4945</v>
      </c>
      <c r="Q2011" s="2" t="s">
        <v>5670</v>
      </c>
    </row>
    <row r="2012" spans="1:17" ht="228" x14ac:dyDescent="0.25">
      <c r="A2012" s="2" t="s">
        <v>1929</v>
      </c>
      <c r="B2012" s="2" t="s">
        <v>1930</v>
      </c>
      <c r="C2012" s="3" t="s">
        <v>5458</v>
      </c>
      <c r="D2012" s="4">
        <v>0</v>
      </c>
      <c r="E2012" s="4">
        <v>0</v>
      </c>
      <c r="F2012" s="4">
        <v>0</v>
      </c>
      <c r="G2012" s="4">
        <v>7.5</v>
      </c>
      <c r="H2012" s="2" t="s">
        <v>2254</v>
      </c>
      <c r="I2012" s="4">
        <v>4.17</v>
      </c>
      <c r="J2012" s="2" t="b">
        <v>1</v>
      </c>
      <c r="K2012" s="2" t="s">
        <v>4686</v>
      </c>
      <c r="L2012" s="2" t="s">
        <v>27</v>
      </c>
      <c r="M2012" s="2"/>
      <c r="N2012" s="2" t="s">
        <v>4944</v>
      </c>
      <c r="O2012" s="2"/>
      <c r="P2012" s="2"/>
      <c r="Q2012" s="2" t="s">
        <v>5672</v>
      </c>
    </row>
    <row r="2013" spans="1:17" x14ac:dyDescent="0.25">
      <c r="A2013" s="2" t="s">
        <v>2808</v>
      </c>
      <c r="B2013" s="2" t="s">
        <v>2809</v>
      </c>
      <c r="C2013" s="3"/>
      <c r="D2013" s="4">
        <v>0</v>
      </c>
      <c r="E2013" s="4">
        <v>0</v>
      </c>
      <c r="F2013" s="4">
        <v>0</v>
      </c>
      <c r="G2013" s="4">
        <v>8.3000000000000007</v>
      </c>
      <c r="H2013" s="2" t="s">
        <v>2254</v>
      </c>
      <c r="I2013" s="4">
        <v>4.5999999999999996</v>
      </c>
      <c r="J2013" s="2" t="b">
        <v>0</v>
      </c>
      <c r="K2013" s="2" t="s">
        <v>4686</v>
      </c>
      <c r="L2013" s="2" t="s">
        <v>27</v>
      </c>
      <c r="M2013" s="2"/>
      <c r="N2013" s="2"/>
      <c r="O2013" s="2"/>
      <c r="P2013" s="2" t="s">
        <v>4945</v>
      </c>
      <c r="Q2013" s="2"/>
    </row>
    <row r="2014" spans="1:17" x14ac:dyDescent="0.25">
      <c r="A2014" s="2" t="s">
        <v>692</v>
      </c>
      <c r="B2014" s="2" t="s">
        <v>693</v>
      </c>
      <c r="C2014" s="3"/>
      <c r="D2014" s="4">
        <v>0</v>
      </c>
      <c r="E2014" s="4">
        <v>0</v>
      </c>
      <c r="F2014" s="4">
        <v>0</v>
      </c>
      <c r="G2014" s="4">
        <v>16.2</v>
      </c>
      <c r="H2014" s="2" t="s">
        <v>2290</v>
      </c>
      <c r="I2014" s="4">
        <v>7.5</v>
      </c>
      <c r="J2014" s="2" t="b">
        <v>1</v>
      </c>
      <c r="K2014" s="2" t="s">
        <v>4716</v>
      </c>
      <c r="L2014" s="2" t="s">
        <v>10</v>
      </c>
      <c r="M2014" s="2" t="s">
        <v>4740</v>
      </c>
      <c r="N2014" s="2" t="s">
        <v>4741</v>
      </c>
      <c r="O2014" s="2" t="s">
        <v>4719</v>
      </c>
      <c r="P2014" s="2" t="s">
        <v>4688</v>
      </c>
      <c r="Q2014" s="2"/>
    </row>
    <row r="2015" spans="1:17" x14ac:dyDescent="0.25">
      <c r="A2015" s="2" t="s">
        <v>415</v>
      </c>
      <c r="B2015" s="2" t="s">
        <v>416</v>
      </c>
      <c r="C2015" s="3"/>
      <c r="D2015" s="4">
        <v>0</v>
      </c>
      <c r="E2015" s="4">
        <v>0</v>
      </c>
      <c r="F2015" s="4">
        <v>0</v>
      </c>
      <c r="G2015" s="4">
        <v>3.9</v>
      </c>
      <c r="H2015" s="2" t="s">
        <v>2291</v>
      </c>
      <c r="I2015" s="4">
        <v>1.95</v>
      </c>
      <c r="J2015" s="2" t="b">
        <v>1</v>
      </c>
      <c r="K2015" s="2" t="s">
        <v>2307</v>
      </c>
      <c r="L2015" s="2" t="s">
        <v>10</v>
      </c>
      <c r="M2015" s="2"/>
      <c r="N2015" s="2" t="s">
        <v>2307</v>
      </c>
      <c r="O2015" s="2" t="s">
        <v>4877</v>
      </c>
      <c r="P2015" s="2" t="s">
        <v>4804</v>
      </c>
      <c r="Q2015" s="2"/>
    </row>
    <row r="2016" spans="1:17" x14ac:dyDescent="0.25">
      <c r="A2016" s="2" t="s">
        <v>419</v>
      </c>
      <c r="B2016" s="2" t="s">
        <v>420</v>
      </c>
      <c r="C2016" s="3"/>
      <c r="D2016" s="4">
        <v>0</v>
      </c>
      <c r="E2016" s="4">
        <v>0</v>
      </c>
      <c r="F2016" s="4">
        <v>0</v>
      </c>
      <c r="G2016" s="4">
        <v>3.8</v>
      </c>
      <c r="H2016" s="2" t="s">
        <v>2291</v>
      </c>
      <c r="I2016" s="4">
        <v>1.9</v>
      </c>
      <c r="J2016" s="2" t="b">
        <v>1</v>
      </c>
      <c r="K2016" s="2" t="s">
        <v>2307</v>
      </c>
      <c r="L2016" s="2" t="s">
        <v>10</v>
      </c>
      <c r="M2016" s="2"/>
      <c r="N2016" s="2" t="s">
        <v>2307</v>
      </c>
      <c r="O2016" s="2" t="s">
        <v>4803</v>
      </c>
      <c r="P2016" s="2" t="s">
        <v>4804</v>
      </c>
      <c r="Q2016" s="2"/>
    </row>
    <row r="2017" spans="1:17" x14ac:dyDescent="0.25">
      <c r="A2017" s="2" t="s">
        <v>423</v>
      </c>
      <c r="B2017" s="2" t="s">
        <v>424</v>
      </c>
      <c r="C2017" s="3"/>
      <c r="D2017" s="4">
        <v>0</v>
      </c>
      <c r="E2017" s="4">
        <v>0</v>
      </c>
      <c r="F2017" s="4">
        <v>0</v>
      </c>
      <c r="G2017" s="4">
        <v>3.8</v>
      </c>
      <c r="H2017" s="2" t="s">
        <v>2291</v>
      </c>
      <c r="I2017" s="4">
        <v>1.9</v>
      </c>
      <c r="J2017" s="2" t="b">
        <v>1</v>
      </c>
      <c r="K2017" s="2" t="s">
        <v>2307</v>
      </c>
      <c r="L2017" s="2" t="s">
        <v>10</v>
      </c>
      <c r="M2017" s="2"/>
      <c r="N2017" s="2" t="s">
        <v>2307</v>
      </c>
      <c r="O2017" s="2" t="s">
        <v>314</v>
      </c>
      <c r="P2017" s="2" t="s">
        <v>4804</v>
      </c>
      <c r="Q2017" s="2"/>
    </row>
    <row r="2018" spans="1:17" x14ac:dyDescent="0.25">
      <c r="A2018" s="2" t="s">
        <v>417</v>
      </c>
      <c r="B2018" s="2" t="s">
        <v>418</v>
      </c>
      <c r="C2018" s="3"/>
      <c r="D2018" s="4">
        <v>0</v>
      </c>
      <c r="E2018" s="4">
        <v>0</v>
      </c>
      <c r="F2018" s="4">
        <v>0</v>
      </c>
      <c r="G2018" s="4">
        <v>8</v>
      </c>
      <c r="H2018" s="2" t="s">
        <v>2291</v>
      </c>
      <c r="I2018" s="4">
        <v>4</v>
      </c>
      <c r="J2018" s="2" t="b">
        <v>1</v>
      </c>
      <c r="K2018" s="2" t="s">
        <v>2307</v>
      </c>
      <c r="L2018" s="2" t="s">
        <v>10</v>
      </c>
      <c r="M2018" s="2"/>
      <c r="N2018" s="2" t="s">
        <v>2307</v>
      </c>
      <c r="O2018" s="2" t="s">
        <v>4877</v>
      </c>
      <c r="P2018" s="2" t="s">
        <v>4688</v>
      </c>
      <c r="Q2018" s="2"/>
    </row>
    <row r="2019" spans="1:17" x14ac:dyDescent="0.25">
      <c r="A2019" s="2" t="s">
        <v>421</v>
      </c>
      <c r="B2019" s="2" t="s">
        <v>422</v>
      </c>
      <c r="C2019" s="3"/>
      <c r="D2019" s="4">
        <v>0</v>
      </c>
      <c r="E2019" s="4">
        <v>0</v>
      </c>
      <c r="F2019" s="4">
        <v>0</v>
      </c>
      <c r="G2019" s="4">
        <v>7.8</v>
      </c>
      <c r="H2019" s="2" t="s">
        <v>2291</v>
      </c>
      <c r="I2019" s="4">
        <v>3.9</v>
      </c>
      <c r="J2019" s="2" t="b">
        <v>1</v>
      </c>
      <c r="K2019" s="2" t="s">
        <v>2307</v>
      </c>
      <c r="L2019" s="2" t="s">
        <v>10</v>
      </c>
      <c r="M2019" s="2"/>
      <c r="N2019" s="2" t="s">
        <v>2307</v>
      </c>
      <c r="O2019" s="2" t="s">
        <v>4803</v>
      </c>
      <c r="P2019" s="2" t="s">
        <v>4688</v>
      </c>
      <c r="Q2019" s="2"/>
    </row>
    <row r="2020" spans="1:17" x14ac:dyDescent="0.25">
      <c r="A2020" s="2" t="s">
        <v>425</v>
      </c>
      <c r="B2020" s="2" t="s">
        <v>426</v>
      </c>
      <c r="C2020" s="3"/>
      <c r="D2020" s="4">
        <v>0</v>
      </c>
      <c r="E2020" s="4">
        <v>0</v>
      </c>
      <c r="F2020" s="4">
        <v>0</v>
      </c>
      <c r="G2020" s="4">
        <v>7.8</v>
      </c>
      <c r="H2020" s="2" t="s">
        <v>2291</v>
      </c>
      <c r="I2020" s="4">
        <v>3.9</v>
      </c>
      <c r="J2020" s="2" t="b">
        <v>1</v>
      </c>
      <c r="K2020" s="2" t="s">
        <v>2307</v>
      </c>
      <c r="L2020" s="2" t="s">
        <v>10</v>
      </c>
      <c r="M2020" s="2"/>
      <c r="N2020" s="2" t="s">
        <v>2307</v>
      </c>
      <c r="O2020" s="2" t="s">
        <v>314</v>
      </c>
      <c r="P2020" s="2" t="s">
        <v>4688</v>
      </c>
      <c r="Q2020" s="2"/>
    </row>
    <row r="2021" spans="1:17" ht="256.5" x14ac:dyDescent="0.25">
      <c r="A2021" s="2" t="s">
        <v>920</v>
      </c>
      <c r="B2021" s="2" t="s">
        <v>921</v>
      </c>
      <c r="C2021" s="3" t="s">
        <v>5276</v>
      </c>
      <c r="D2021" s="4">
        <v>0</v>
      </c>
      <c r="E2021" s="4">
        <v>15</v>
      </c>
      <c r="F2021" s="4">
        <v>15</v>
      </c>
      <c r="G2021" s="4">
        <v>16.5</v>
      </c>
      <c r="H2021" s="2" t="s">
        <v>23</v>
      </c>
      <c r="I2021" s="4">
        <v>6.75</v>
      </c>
      <c r="J2021" s="2" t="b">
        <v>1</v>
      </c>
      <c r="K2021" s="2" t="s">
        <v>4716</v>
      </c>
      <c r="L2021" s="2" t="s">
        <v>10</v>
      </c>
      <c r="M2021" s="2"/>
      <c r="N2021" s="2" t="s">
        <v>4819</v>
      </c>
      <c r="O2021" s="2" t="s">
        <v>4719</v>
      </c>
      <c r="P2021" s="2" t="s">
        <v>4688</v>
      </c>
      <c r="Q2021" s="2" t="s">
        <v>5646</v>
      </c>
    </row>
    <row r="2022" spans="1:17" ht="99.75" x14ac:dyDescent="0.25">
      <c r="A2022" s="2" t="s">
        <v>2037</v>
      </c>
      <c r="B2022" s="2" t="s">
        <v>2038</v>
      </c>
      <c r="C2022" s="3" t="s">
        <v>5469</v>
      </c>
      <c r="D2022" s="4">
        <v>0</v>
      </c>
      <c r="E2022" s="4">
        <v>12</v>
      </c>
      <c r="F2022" s="4">
        <v>12</v>
      </c>
      <c r="G2022" s="4">
        <v>3.1</v>
      </c>
      <c r="H2022" s="2" t="s">
        <v>2213</v>
      </c>
      <c r="I2022" s="4">
        <v>1.55</v>
      </c>
      <c r="J2022" s="2" t="b">
        <v>1</v>
      </c>
      <c r="K2022" s="2" t="s">
        <v>4691</v>
      </c>
      <c r="L2022" s="2" t="s">
        <v>10</v>
      </c>
      <c r="M2022" s="2"/>
      <c r="N2022" s="2" t="s">
        <v>4692</v>
      </c>
      <c r="O2022" s="2"/>
      <c r="P2022" s="2" t="s">
        <v>4935</v>
      </c>
      <c r="Q2022" s="2" t="s">
        <v>5580</v>
      </c>
    </row>
    <row r="2023" spans="1:17" ht="213.75" x14ac:dyDescent="0.25">
      <c r="A2023" s="2" t="s">
        <v>1511</v>
      </c>
      <c r="B2023" s="2" t="s">
        <v>1512</v>
      </c>
      <c r="C2023" s="3" t="s">
        <v>3797</v>
      </c>
      <c r="D2023" s="4">
        <v>0</v>
      </c>
      <c r="E2023" s="4">
        <v>6</v>
      </c>
      <c r="F2023" s="4">
        <v>6</v>
      </c>
      <c r="G2023" s="4">
        <v>22.45</v>
      </c>
      <c r="H2023" s="2" t="s">
        <v>2282</v>
      </c>
      <c r="I2023" s="4">
        <v>9.3000000000000007</v>
      </c>
      <c r="J2023" s="2" t="b">
        <v>1</v>
      </c>
      <c r="K2023" s="2" t="s">
        <v>4709</v>
      </c>
      <c r="L2023" s="2" t="s">
        <v>10</v>
      </c>
      <c r="M2023" s="2" t="s">
        <v>5034</v>
      </c>
      <c r="N2023" s="2" t="s">
        <v>4762</v>
      </c>
      <c r="O2023" s="2" t="s">
        <v>4689</v>
      </c>
      <c r="P2023" s="2" t="s">
        <v>4688</v>
      </c>
      <c r="Q2023" s="2" t="s">
        <v>5678</v>
      </c>
    </row>
    <row r="2024" spans="1:17" ht="228" x14ac:dyDescent="0.25">
      <c r="A2024" s="2" t="s">
        <v>1513</v>
      </c>
      <c r="B2024" s="2" t="s">
        <v>1514</v>
      </c>
      <c r="C2024" s="3" t="s">
        <v>3798</v>
      </c>
      <c r="D2024" s="4">
        <v>0</v>
      </c>
      <c r="E2024" s="4">
        <v>0</v>
      </c>
      <c r="F2024" s="4">
        <v>0</v>
      </c>
      <c r="G2024" s="4">
        <v>41.7</v>
      </c>
      <c r="H2024" s="2" t="s">
        <v>2282</v>
      </c>
      <c r="I2024" s="4">
        <v>19.3</v>
      </c>
      <c r="J2024" s="2" t="b">
        <v>1</v>
      </c>
      <c r="K2024" s="2" t="s">
        <v>4709</v>
      </c>
      <c r="L2024" s="2" t="s">
        <v>10</v>
      </c>
      <c r="M2024" s="2" t="s">
        <v>5034</v>
      </c>
      <c r="N2024" s="2" t="s">
        <v>4762</v>
      </c>
      <c r="O2024" s="2" t="s">
        <v>4689</v>
      </c>
      <c r="P2024" s="2" t="s">
        <v>2303</v>
      </c>
      <c r="Q2024" s="2" t="s">
        <v>5678</v>
      </c>
    </row>
    <row r="2025" spans="1:17" x14ac:dyDescent="0.25">
      <c r="A2025" s="2" t="s">
        <v>1507</v>
      </c>
      <c r="B2025" s="2" t="s">
        <v>1508</v>
      </c>
      <c r="C2025" s="3"/>
      <c r="D2025" s="4">
        <v>0</v>
      </c>
      <c r="E2025" s="4">
        <v>0</v>
      </c>
      <c r="F2025" s="4">
        <v>0</v>
      </c>
      <c r="G2025" s="4">
        <v>48.5</v>
      </c>
      <c r="H2025" s="2" t="s">
        <v>2282</v>
      </c>
      <c r="I2025" s="4">
        <v>22.45</v>
      </c>
      <c r="J2025" s="2" t="b">
        <v>1</v>
      </c>
      <c r="K2025" s="2" t="s">
        <v>4709</v>
      </c>
      <c r="L2025" s="2" t="s">
        <v>10</v>
      </c>
      <c r="M2025" s="2" t="s">
        <v>5035</v>
      </c>
      <c r="N2025" s="2" t="s">
        <v>4762</v>
      </c>
      <c r="O2025" s="2" t="s">
        <v>4689</v>
      </c>
      <c r="P2025" s="2" t="s">
        <v>2303</v>
      </c>
      <c r="Q2025" s="2"/>
    </row>
    <row r="2026" spans="1:17" x14ac:dyDescent="0.25">
      <c r="A2026" s="2" t="s">
        <v>1897</v>
      </c>
      <c r="B2026" s="2" t="s">
        <v>1898</v>
      </c>
      <c r="C2026" s="3"/>
      <c r="D2026" s="4">
        <v>0</v>
      </c>
      <c r="E2026" s="4">
        <v>0</v>
      </c>
      <c r="F2026" s="4">
        <v>0</v>
      </c>
      <c r="G2026" s="4">
        <v>57.6</v>
      </c>
      <c r="H2026" s="2" t="s">
        <v>2282</v>
      </c>
      <c r="I2026" s="4">
        <v>26.65</v>
      </c>
      <c r="J2026" s="2" t="b">
        <v>1</v>
      </c>
      <c r="K2026" s="2" t="s">
        <v>4709</v>
      </c>
      <c r="L2026" s="2" t="s">
        <v>10</v>
      </c>
      <c r="M2026" s="2" t="s">
        <v>4978</v>
      </c>
      <c r="N2026" s="2" t="s">
        <v>4762</v>
      </c>
      <c r="O2026" s="2" t="s">
        <v>4689</v>
      </c>
      <c r="P2026" s="2" t="s">
        <v>2303</v>
      </c>
      <c r="Q2026" s="2"/>
    </row>
    <row r="2027" spans="1:17" x14ac:dyDescent="0.25">
      <c r="A2027" s="2" t="s">
        <v>716</v>
      </c>
      <c r="B2027" s="2" t="s">
        <v>717</v>
      </c>
      <c r="C2027" s="3"/>
      <c r="D2027" s="4">
        <v>0</v>
      </c>
      <c r="E2027" s="4">
        <v>0</v>
      </c>
      <c r="F2027" s="4">
        <v>0</v>
      </c>
      <c r="G2027" s="4">
        <v>23.95</v>
      </c>
      <c r="H2027" s="2" t="s">
        <v>2264</v>
      </c>
      <c r="I2027" s="4">
        <v>11.09</v>
      </c>
      <c r="J2027" s="2" t="b">
        <v>1</v>
      </c>
      <c r="K2027" s="2" t="s">
        <v>4716</v>
      </c>
      <c r="L2027" s="2" t="s">
        <v>10</v>
      </c>
      <c r="M2027" s="2" t="s">
        <v>4744</v>
      </c>
      <c r="N2027" s="2" t="s">
        <v>4745</v>
      </c>
      <c r="O2027" s="2" t="s">
        <v>4719</v>
      </c>
      <c r="P2027" s="2" t="s">
        <v>4696</v>
      </c>
      <c r="Q2027" s="2"/>
    </row>
    <row r="2028" spans="1:17" ht="256.5" x14ac:dyDescent="0.25">
      <c r="A2028" s="2" t="s">
        <v>1232</v>
      </c>
      <c r="B2028" s="2" t="s">
        <v>1233</v>
      </c>
      <c r="C2028" s="3" t="s">
        <v>5330</v>
      </c>
      <c r="D2028" s="4">
        <v>0</v>
      </c>
      <c r="E2028" s="4">
        <v>1</v>
      </c>
      <c r="F2028" s="4">
        <v>1</v>
      </c>
      <c r="G2028" s="4">
        <v>78.7</v>
      </c>
      <c r="H2028" s="2" t="s">
        <v>66</v>
      </c>
      <c r="I2028" s="4">
        <v>39.35</v>
      </c>
      <c r="J2028" s="2" t="b">
        <v>1</v>
      </c>
      <c r="K2028" s="2" t="s">
        <v>4693</v>
      </c>
      <c r="L2028" s="2" t="s">
        <v>10</v>
      </c>
      <c r="M2028" s="2"/>
      <c r="N2028" s="2" t="s">
        <v>4702</v>
      </c>
      <c r="O2028" s="2"/>
      <c r="P2028" s="2" t="s">
        <v>4696</v>
      </c>
      <c r="Q2028" s="2" t="s">
        <v>5919</v>
      </c>
    </row>
    <row r="2029" spans="1:17" x14ac:dyDescent="0.25">
      <c r="A2029" s="2" t="s">
        <v>816</v>
      </c>
      <c r="B2029" s="2" t="s">
        <v>817</v>
      </c>
      <c r="C2029" s="3"/>
      <c r="D2029" s="4">
        <v>0</v>
      </c>
      <c r="E2029" s="4">
        <v>0</v>
      </c>
      <c r="F2029" s="4">
        <v>0</v>
      </c>
      <c r="G2029" s="4">
        <v>86.4</v>
      </c>
      <c r="H2029" s="2" t="s">
        <v>2257</v>
      </c>
      <c r="I2029" s="4">
        <v>40</v>
      </c>
      <c r="J2029" s="2" t="b">
        <v>1</v>
      </c>
      <c r="K2029" s="2" t="s">
        <v>4716</v>
      </c>
      <c r="L2029" s="2" t="s">
        <v>10</v>
      </c>
      <c r="M2029" s="2" t="s">
        <v>4841</v>
      </c>
      <c r="N2029" s="2" t="s">
        <v>4745</v>
      </c>
      <c r="O2029" s="2" t="s">
        <v>4719</v>
      </c>
      <c r="P2029" s="2" t="s">
        <v>4688</v>
      </c>
      <c r="Q2029" s="2"/>
    </row>
    <row r="2030" spans="1:17" x14ac:dyDescent="0.25">
      <c r="A2030" s="2" t="s">
        <v>2424</v>
      </c>
      <c r="B2030" s="2" t="s">
        <v>2425</v>
      </c>
      <c r="C2030" s="3"/>
      <c r="D2030" s="4">
        <v>0</v>
      </c>
      <c r="E2030" s="4">
        <v>0</v>
      </c>
      <c r="F2030" s="4">
        <v>0</v>
      </c>
      <c r="G2030" s="4">
        <v>19.75</v>
      </c>
      <c r="H2030" s="2" t="s">
        <v>2421</v>
      </c>
      <c r="I2030" s="4">
        <v>9.15</v>
      </c>
      <c r="J2030" s="2" t="b">
        <v>0</v>
      </c>
      <c r="K2030" s="2" t="s">
        <v>4716</v>
      </c>
      <c r="L2030" s="2" t="s">
        <v>10</v>
      </c>
      <c r="M2030" s="2" t="s">
        <v>5062</v>
      </c>
      <c r="N2030" s="2" t="s">
        <v>4741</v>
      </c>
      <c r="O2030" s="2" t="s">
        <v>4719</v>
      </c>
      <c r="P2030" s="2" t="s">
        <v>4688</v>
      </c>
      <c r="Q2030" s="2"/>
    </row>
    <row r="2031" spans="1:17" x14ac:dyDescent="0.25">
      <c r="A2031" s="2" t="s">
        <v>2422</v>
      </c>
      <c r="B2031" s="2" t="s">
        <v>2423</v>
      </c>
      <c r="C2031" s="3"/>
      <c r="D2031" s="4">
        <v>0</v>
      </c>
      <c r="E2031" s="4">
        <v>0</v>
      </c>
      <c r="F2031" s="4">
        <v>0</v>
      </c>
      <c r="G2031" s="4">
        <v>48.6</v>
      </c>
      <c r="H2031" s="2" t="s">
        <v>2421</v>
      </c>
      <c r="I2031" s="4">
        <v>22.5</v>
      </c>
      <c r="J2031" s="2" t="b">
        <v>0</v>
      </c>
      <c r="K2031" s="2" t="s">
        <v>4716</v>
      </c>
      <c r="L2031" s="2" t="s">
        <v>10</v>
      </c>
      <c r="M2031" s="2" t="s">
        <v>5062</v>
      </c>
      <c r="N2031" s="2" t="s">
        <v>4741</v>
      </c>
      <c r="O2031" s="2" t="s">
        <v>4719</v>
      </c>
      <c r="P2031" s="2" t="s">
        <v>2303</v>
      </c>
      <c r="Q2031" s="2"/>
    </row>
    <row r="2032" spans="1:17" x14ac:dyDescent="0.25">
      <c r="A2032" s="2" t="s">
        <v>2419</v>
      </c>
      <c r="B2032" s="2" t="s">
        <v>2420</v>
      </c>
      <c r="C2032" s="3"/>
      <c r="D2032" s="4">
        <v>0</v>
      </c>
      <c r="E2032" s="4">
        <v>0</v>
      </c>
      <c r="F2032" s="4">
        <v>0</v>
      </c>
      <c r="G2032" s="4">
        <v>26.35</v>
      </c>
      <c r="H2032" s="2" t="s">
        <v>2421</v>
      </c>
      <c r="I2032" s="4">
        <v>12.2</v>
      </c>
      <c r="J2032" s="2" t="b">
        <v>0</v>
      </c>
      <c r="K2032" s="2" t="s">
        <v>4716</v>
      </c>
      <c r="L2032" s="2" t="s">
        <v>10</v>
      </c>
      <c r="M2032" s="2" t="s">
        <v>5062</v>
      </c>
      <c r="N2032" s="2" t="s">
        <v>4741</v>
      </c>
      <c r="O2032" s="2" t="s">
        <v>4719</v>
      </c>
      <c r="P2032" s="2" t="s">
        <v>4688</v>
      </c>
      <c r="Q2032" s="2"/>
    </row>
    <row r="2033" spans="1:17" ht="242.25" x14ac:dyDescent="0.25">
      <c r="A2033" s="2" t="s">
        <v>2121</v>
      </c>
      <c r="B2033" s="2" t="s">
        <v>2122</v>
      </c>
      <c r="C2033" s="3" t="s">
        <v>5491</v>
      </c>
      <c r="D2033" s="4">
        <v>0</v>
      </c>
      <c r="E2033" s="4">
        <v>4</v>
      </c>
      <c r="F2033" s="4">
        <v>4</v>
      </c>
      <c r="G2033" s="4">
        <v>69.400000000000006</v>
      </c>
      <c r="H2033" s="2" t="s">
        <v>66</v>
      </c>
      <c r="I2033" s="4">
        <v>34.695</v>
      </c>
      <c r="J2033" s="2" t="b">
        <v>1</v>
      </c>
      <c r="K2033" s="2" t="s">
        <v>4693</v>
      </c>
      <c r="L2033" s="2" t="s">
        <v>10</v>
      </c>
      <c r="M2033" s="2"/>
      <c r="N2033" s="2" t="s">
        <v>4698</v>
      </c>
      <c r="O2033" s="2"/>
      <c r="P2033" s="2" t="s">
        <v>4696</v>
      </c>
      <c r="Q2033" s="2" t="s">
        <v>5822</v>
      </c>
    </row>
    <row r="2034" spans="1:17" ht="228" x14ac:dyDescent="0.25">
      <c r="A2034" s="2" t="s">
        <v>2119</v>
      </c>
      <c r="B2034" s="2" t="s">
        <v>2120</v>
      </c>
      <c r="C2034" s="3" t="s">
        <v>5490</v>
      </c>
      <c r="D2034" s="4">
        <v>0</v>
      </c>
      <c r="E2034" s="4">
        <v>5</v>
      </c>
      <c r="F2034" s="4">
        <v>5</v>
      </c>
      <c r="G2034" s="4">
        <v>81.7</v>
      </c>
      <c r="H2034" s="2" t="s">
        <v>66</v>
      </c>
      <c r="I2034" s="4">
        <v>40.814999999999998</v>
      </c>
      <c r="J2034" s="2" t="b">
        <v>1</v>
      </c>
      <c r="K2034" s="2" t="s">
        <v>4693</v>
      </c>
      <c r="L2034" s="2" t="s">
        <v>10</v>
      </c>
      <c r="M2034" s="2"/>
      <c r="N2034" s="2" t="s">
        <v>4698</v>
      </c>
      <c r="O2034" s="2"/>
      <c r="P2034" s="2" t="s">
        <v>4696</v>
      </c>
      <c r="Q2034" s="2" t="s">
        <v>5823</v>
      </c>
    </row>
    <row r="2035" spans="1:17" ht="213.75" x14ac:dyDescent="0.25">
      <c r="A2035" s="2" t="s">
        <v>2141</v>
      </c>
      <c r="B2035" s="2" t="s">
        <v>2142</v>
      </c>
      <c r="C2035" s="3" t="s">
        <v>5499</v>
      </c>
      <c r="D2035" s="4">
        <v>0</v>
      </c>
      <c r="E2035" s="4">
        <v>5</v>
      </c>
      <c r="F2035" s="4">
        <v>5</v>
      </c>
      <c r="G2035" s="4">
        <v>50.95</v>
      </c>
      <c r="H2035" s="2" t="s">
        <v>66</v>
      </c>
      <c r="I2035" s="4">
        <v>25.48</v>
      </c>
      <c r="J2035" s="2" t="b">
        <v>1</v>
      </c>
      <c r="K2035" s="2" t="s">
        <v>4693</v>
      </c>
      <c r="L2035" s="2" t="s">
        <v>10</v>
      </c>
      <c r="M2035" s="2"/>
      <c r="N2035" s="2" t="s">
        <v>4698</v>
      </c>
      <c r="O2035" s="2"/>
      <c r="P2035" s="2" t="s">
        <v>4696</v>
      </c>
      <c r="Q2035" s="2" t="s">
        <v>5824</v>
      </c>
    </row>
    <row r="2036" spans="1:17" ht="228" x14ac:dyDescent="0.25">
      <c r="A2036" s="2" t="s">
        <v>2168</v>
      </c>
      <c r="B2036" s="2" t="s">
        <v>2169</v>
      </c>
      <c r="C2036" s="3" t="s">
        <v>5505</v>
      </c>
      <c r="D2036" s="4">
        <v>0</v>
      </c>
      <c r="E2036" s="4">
        <v>2</v>
      </c>
      <c r="F2036" s="4">
        <v>2</v>
      </c>
      <c r="G2036" s="4">
        <v>66.7</v>
      </c>
      <c r="H2036" s="2" t="s">
        <v>66</v>
      </c>
      <c r="I2036" s="4">
        <v>33.33</v>
      </c>
      <c r="J2036" s="2" t="b">
        <v>1</v>
      </c>
      <c r="K2036" s="2" t="s">
        <v>4693</v>
      </c>
      <c r="L2036" s="2" t="s">
        <v>10</v>
      </c>
      <c r="M2036" s="2"/>
      <c r="N2036" s="2" t="s">
        <v>4698</v>
      </c>
      <c r="O2036" s="2"/>
      <c r="P2036" s="2" t="s">
        <v>4696</v>
      </c>
      <c r="Q2036" s="2" t="s">
        <v>5825</v>
      </c>
    </row>
    <row r="2037" spans="1:17" ht="242.25" x14ac:dyDescent="0.25">
      <c r="A2037" s="2" t="s">
        <v>2143</v>
      </c>
      <c r="B2037" s="2" t="s">
        <v>2144</v>
      </c>
      <c r="C2037" s="3" t="s">
        <v>5500</v>
      </c>
      <c r="D2037" s="4">
        <v>0</v>
      </c>
      <c r="E2037" s="4">
        <v>3</v>
      </c>
      <c r="F2037" s="4">
        <v>3</v>
      </c>
      <c r="G2037" s="4">
        <v>66.5</v>
      </c>
      <c r="H2037" s="2" t="s">
        <v>66</v>
      </c>
      <c r="I2037" s="4">
        <v>33.24</v>
      </c>
      <c r="J2037" s="2" t="b">
        <v>1</v>
      </c>
      <c r="K2037" s="2" t="s">
        <v>4693</v>
      </c>
      <c r="L2037" s="2" t="s">
        <v>10</v>
      </c>
      <c r="M2037" s="2"/>
      <c r="N2037" s="2" t="s">
        <v>4698</v>
      </c>
      <c r="O2037" s="2"/>
      <c r="P2037" s="2" t="s">
        <v>4696</v>
      </c>
      <c r="Q2037" s="2" t="s">
        <v>5826</v>
      </c>
    </row>
    <row r="2038" spans="1:17" ht="242.25" x14ac:dyDescent="0.25">
      <c r="A2038" s="2" t="s">
        <v>2129</v>
      </c>
      <c r="B2038" s="2" t="s">
        <v>2130</v>
      </c>
      <c r="C2038" s="3" t="s">
        <v>5493</v>
      </c>
      <c r="D2038" s="4">
        <v>0</v>
      </c>
      <c r="E2038" s="4">
        <v>3</v>
      </c>
      <c r="F2038" s="4">
        <v>3</v>
      </c>
      <c r="G2038" s="4">
        <v>72.2</v>
      </c>
      <c r="H2038" s="2" t="s">
        <v>66</v>
      </c>
      <c r="I2038" s="4">
        <v>36.090000000000003</v>
      </c>
      <c r="J2038" s="2" t="b">
        <v>1</v>
      </c>
      <c r="K2038" s="2" t="s">
        <v>4693</v>
      </c>
      <c r="L2038" s="2" t="s">
        <v>10</v>
      </c>
      <c r="M2038" s="2"/>
      <c r="N2038" s="2" t="s">
        <v>4698</v>
      </c>
      <c r="O2038" s="2"/>
      <c r="P2038" s="2" t="s">
        <v>4696</v>
      </c>
      <c r="Q2038" s="2" t="s">
        <v>5827</v>
      </c>
    </row>
    <row r="2039" spans="1:17" ht="242.25" x14ac:dyDescent="0.25">
      <c r="A2039" s="2" t="s">
        <v>2135</v>
      </c>
      <c r="B2039" s="2" t="s">
        <v>2136</v>
      </c>
      <c r="C2039" s="3" t="s">
        <v>5496</v>
      </c>
      <c r="D2039" s="4">
        <v>0</v>
      </c>
      <c r="E2039" s="4">
        <v>5</v>
      </c>
      <c r="F2039" s="4">
        <v>5</v>
      </c>
      <c r="G2039" s="4">
        <v>77.900000000000006</v>
      </c>
      <c r="H2039" s="2" t="s">
        <v>66</v>
      </c>
      <c r="I2039" s="4">
        <v>38.950000000000003</v>
      </c>
      <c r="J2039" s="2" t="b">
        <v>1</v>
      </c>
      <c r="K2039" s="2" t="s">
        <v>4693</v>
      </c>
      <c r="L2039" s="2" t="s">
        <v>10</v>
      </c>
      <c r="M2039" s="2"/>
      <c r="N2039" s="2" t="s">
        <v>4698</v>
      </c>
      <c r="O2039" s="2"/>
      <c r="P2039" s="2" t="s">
        <v>4696</v>
      </c>
      <c r="Q2039" s="2" t="s">
        <v>5828</v>
      </c>
    </row>
    <row r="2040" spans="1:17" x14ac:dyDescent="0.25">
      <c r="A2040" s="2" t="s">
        <v>2099</v>
      </c>
      <c r="B2040" s="2" t="s">
        <v>2100</v>
      </c>
      <c r="C2040" s="3"/>
      <c r="D2040" s="4">
        <v>0</v>
      </c>
      <c r="E2040" s="4">
        <v>0</v>
      </c>
      <c r="F2040" s="4">
        <v>0</v>
      </c>
      <c r="G2040" s="4">
        <v>166.25</v>
      </c>
      <c r="H2040" s="2" t="s">
        <v>66</v>
      </c>
      <c r="I2040" s="4">
        <v>83.11</v>
      </c>
      <c r="J2040" s="2" t="b">
        <v>1</v>
      </c>
      <c r="K2040" s="2" t="s">
        <v>4693</v>
      </c>
      <c r="L2040" s="2" t="s">
        <v>10</v>
      </c>
      <c r="M2040" s="2"/>
      <c r="N2040" s="2" t="s">
        <v>4698</v>
      </c>
      <c r="O2040" s="2"/>
      <c r="P2040" s="2" t="s">
        <v>4696</v>
      </c>
      <c r="Q2040" s="2"/>
    </row>
    <row r="2041" spans="1:17" x14ac:dyDescent="0.25">
      <c r="A2041" s="2" t="s">
        <v>2101</v>
      </c>
      <c r="B2041" s="2" t="s">
        <v>2102</v>
      </c>
      <c r="C2041" s="3"/>
      <c r="D2041" s="4">
        <v>0</v>
      </c>
      <c r="E2041" s="4">
        <v>1</v>
      </c>
      <c r="F2041" s="4">
        <v>1</v>
      </c>
      <c r="G2041" s="4">
        <v>289.5</v>
      </c>
      <c r="H2041" s="2" t="s">
        <v>66</v>
      </c>
      <c r="I2041" s="4">
        <v>144.72329999999999</v>
      </c>
      <c r="J2041" s="2" t="b">
        <v>1</v>
      </c>
      <c r="K2041" s="2" t="s">
        <v>4693</v>
      </c>
      <c r="L2041" s="2" t="s">
        <v>10</v>
      </c>
      <c r="M2041" s="2"/>
      <c r="N2041" s="2" t="s">
        <v>4698</v>
      </c>
      <c r="O2041" s="2"/>
      <c r="P2041" s="2" t="s">
        <v>4696</v>
      </c>
      <c r="Q2041" s="2"/>
    </row>
    <row r="2042" spans="1:17" x14ac:dyDescent="0.25">
      <c r="A2042" s="2" t="s">
        <v>2160</v>
      </c>
      <c r="B2042" s="2" t="s">
        <v>2161</v>
      </c>
      <c r="C2042" s="3"/>
      <c r="D2042" s="4">
        <v>0</v>
      </c>
      <c r="E2042" s="4">
        <v>0</v>
      </c>
      <c r="F2042" s="4">
        <v>0</v>
      </c>
      <c r="G2042" s="4">
        <v>525</v>
      </c>
      <c r="H2042" s="2" t="s">
        <v>66</v>
      </c>
      <c r="I2042" s="4">
        <v>262.51</v>
      </c>
      <c r="J2042" s="2" t="b">
        <v>1</v>
      </c>
      <c r="K2042" s="2" t="s">
        <v>4693</v>
      </c>
      <c r="L2042" s="2" t="s">
        <v>10</v>
      </c>
      <c r="M2042" s="2"/>
      <c r="N2042" s="2" t="s">
        <v>4698</v>
      </c>
      <c r="O2042" s="2"/>
      <c r="P2042" s="2" t="s">
        <v>4696</v>
      </c>
      <c r="Q2042" s="2"/>
    </row>
    <row r="2043" spans="1:17" x14ac:dyDescent="0.25">
      <c r="A2043" s="2" t="s">
        <v>2031</v>
      </c>
      <c r="B2043" s="2" t="s">
        <v>2032</v>
      </c>
      <c r="C2043" s="3"/>
      <c r="D2043" s="4">
        <v>0</v>
      </c>
      <c r="E2043" s="4">
        <v>0</v>
      </c>
      <c r="F2043" s="4">
        <v>0</v>
      </c>
      <c r="G2043" s="4">
        <v>10.8</v>
      </c>
      <c r="H2043" s="2" t="s">
        <v>2292</v>
      </c>
      <c r="I2043" s="4">
        <v>4.7</v>
      </c>
      <c r="J2043" s="2" t="b">
        <v>1</v>
      </c>
      <c r="K2043" s="2" t="s">
        <v>4716</v>
      </c>
      <c r="L2043" s="2" t="s">
        <v>10</v>
      </c>
      <c r="M2043" s="2" t="s">
        <v>4899</v>
      </c>
      <c r="N2043" s="2" t="s">
        <v>4745</v>
      </c>
      <c r="O2043" s="2" t="s">
        <v>4719</v>
      </c>
      <c r="P2043" s="2" t="s">
        <v>4688</v>
      </c>
      <c r="Q2043" s="2"/>
    </row>
    <row r="2044" spans="1:17" x14ac:dyDescent="0.25">
      <c r="A2044" s="2" t="s">
        <v>2027</v>
      </c>
      <c r="B2044" s="2" t="s">
        <v>2028</v>
      </c>
      <c r="C2044" s="3"/>
      <c r="D2044" s="4">
        <v>0</v>
      </c>
      <c r="E2044" s="4">
        <v>0</v>
      </c>
      <c r="F2044" s="4">
        <v>0</v>
      </c>
      <c r="G2044" s="4">
        <v>10.8</v>
      </c>
      <c r="H2044" s="2" t="s">
        <v>2292</v>
      </c>
      <c r="I2044" s="4">
        <v>4.7</v>
      </c>
      <c r="J2044" s="2" t="b">
        <v>1</v>
      </c>
      <c r="K2044" s="2" t="s">
        <v>4709</v>
      </c>
      <c r="L2044" s="2" t="s">
        <v>10</v>
      </c>
      <c r="M2044" s="2" t="s">
        <v>4899</v>
      </c>
      <c r="N2044" s="2" t="s">
        <v>4745</v>
      </c>
      <c r="O2044" s="2" t="s">
        <v>4689</v>
      </c>
      <c r="P2044" s="2" t="s">
        <v>4688</v>
      </c>
      <c r="Q2044" s="2"/>
    </row>
    <row r="2045" spans="1:17" x14ac:dyDescent="0.25">
      <c r="A2045" s="2" t="s">
        <v>2023</v>
      </c>
      <c r="B2045" s="2" t="s">
        <v>2024</v>
      </c>
      <c r="C2045" s="3"/>
      <c r="D2045" s="4">
        <v>0</v>
      </c>
      <c r="E2045" s="4">
        <v>0</v>
      </c>
      <c r="F2045" s="4">
        <v>0</v>
      </c>
      <c r="G2045" s="4">
        <v>14.3</v>
      </c>
      <c r="H2045" s="2" t="s">
        <v>2292</v>
      </c>
      <c r="I2045" s="4">
        <v>6.3</v>
      </c>
      <c r="J2045" s="2" t="b">
        <v>1</v>
      </c>
      <c r="K2045" s="2" t="s">
        <v>4716</v>
      </c>
      <c r="L2045" s="2" t="s">
        <v>10</v>
      </c>
      <c r="M2045" s="2" t="s">
        <v>4899</v>
      </c>
      <c r="N2045" s="2" t="s">
        <v>4745</v>
      </c>
      <c r="O2045" s="2" t="s">
        <v>4719</v>
      </c>
      <c r="P2045" s="2" t="s">
        <v>4688</v>
      </c>
      <c r="Q2045" s="2"/>
    </row>
    <row r="2046" spans="1:17" x14ac:dyDescent="0.25">
      <c r="A2046" s="2" t="s">
        <v>2019</v>
      </c>
      <c r="B2046" s="2" t="s">
        <v>2020</v>
      </c>
      <c r="C2046" s="3"/>
      <c r="D2046" s="4">
        <v>0</v>
      </c>
      <c r="E2046" s="4">
        <v>0</v>
      </c>
      <c r="F2046" s="4">
        <v>0</v>
      </c>
      <c r="G2046" s="4">
        <v>14.3</v>
      </c>
      <c r="H2046" s="2" t="s">
        <v>2292</v>
      </c>
      <c r="I2046" s="4">
        <v>6.3</v>
      </c>
      <c r="J2046" s="2" t="b">
        <v>1</v>
      </c>
      <c r="K2046" s="2" t="s">
        <v>4709</v>
      </c>
      <c r="L2046" s="2" t="s">
        <v>10</v>
      </c>
      <c r="M2046" s="2" t="s">
        <v>4899</v>
      </c>
      <c r="N2046" s="2" t="s">
        <v>4745</v>
      </c>
      <c r="O2046" s="2" t="s">
        <v>4689</v>
      </c>
      <c r="P2046" s="2" t="s">
        <v>4688</v>
      </c>
      <c r="Q2046" s="2"/>
    </row>
    <row r="2047" spans="1:17" x14ac:dyDescent="0.25">
      <c r="A2047" s="2" t="s">
        <v>161</v>
      </c>
      <c r="B2047" s="2" t="s">
        <v>162</v>
      </c>
      <c r="C2047" s="3"/>
      <c r="D2047" s="4">
        <v>0</v>
      </c>
      <c r="E2047" s="4">
        <v>0</v>
      </c>
      <c r="F2047" s="4">
        <v>0</v>
      </c>
      <c r="G2047" s="4">
        <v>9.5</v>
      </c>
      <c r="H2047" s="2" t="s">
        <v>2284</v>
      </c>
      <c r="I2047" s="4">
        <v>4.4000000000000004</v>
      </c>
      <c r="J2047" s="2" t="b">
        <v>1</v>
      </c>
      <c r="K2047" s="2" t="s">
        <v>4716</v>
      </c>
      <c r="L2047" s="2" t="s">
        <v>10</v>
      </c>
      <c r="M2047" s="2" t="s">
        <v>4758</v>
      </c>
      <c r="N2047" s="2" t="s">
        <v>4757</v>
      </c>
      <c r="O2047" s="2" t="s">
        <v>4719</v>
      </c>
      <c r="P2047" s="2" t="s">
        <v>4688</v>
      </c>
      <c r="Q2047" s="2"/>
    </row>
    <row r="2048" spans="1:17" x14ac:dyDescent="0.25">
      <c r="A2048" s="2" t="s">
        <v>1803</v>
      </c>
      <c r="B2048" s="2" t="s">
        <v>1804</v>
      </c>
      <c r="C2048" s="3"/>
      <c r="D2048" s="4">
        <v>0</v>
      </c>
      <c r="E2048" s="4">
        <v>1</v>
      </c>
      <c r="F2048" s="4">
        <v>1</v>
      </c>
      <c r="G2048" s="4">
        <v>19.05</v>
      </c>
      <c r="H2048" s="2" t="s">
        <v>2293</v>
      </c>
      <c r="I2048" s="4">
        <v>8.3699999999999992</v>
      </c>
      <c r="J2048" s="2" t="b">
        <v>1</v>
      </c>
      <c r="K2048" s="2" t="s">
        <v>4709</v>
      </c>
      <c r="L2048" s="2" t="s">
        <v>10</v>
      </c>
      <c r="M2048" s="2" t="s">
        <v>4714</v>
      </c>
      <c r="N2048" s="2" t="s">
        <v>4710</v>
      </c>
      <c r="O2048" s="2" t="s">
        <v>4689</v>
      </c>
      <c r="P2048" s="2" t="s">
        <v>4688</v>
      </c>
      <c r="Q2048" s="2"/>
    </row>
    <row r="2049" spans="1:17" x14ac:dyDescent="0.25">
      <c r="A2049" s="2" t="s">
        <v>1641</v>
      </c>
      <c r="B2049" s="2" t="s">
        <v>1642</v>
      </c>
      <c r="C2049" s="3"/>
      <c r="D2049" s="4">
        <v>0</v>
      </c>
      <c r="E2049" s="4">
        <v>14</v>
      </c>
      <c r="F2049" s="4">
        <v>14</v>
      </c>
      <c r="G2049" s="4">
        <v>20.8</v>
      </c>
      <c r="H2049" s="2" t="s">
        <v>2293</v>
      </c>
      <c r="I2049" s="4">
        <v>9.18</v>
      </c>
      <c r="J2049" s="2" t="b">
        <v>1</v>
      </c>
      <c r="K2049" s="2" t="s">
        <v>4709</v>
      </c>
      <c r="L2049" s="2" t="s">
        <v>10</v>
      </c>
      <c r="M2049" s="2" t="s">
        <v>4712</v>
      </c>
      <c r="N2049" s="2" t="s">
        <v>4710</v>
      </c>
      <c r="O2049" s="2" t="s">
        <v>4689</v>
      </c>
      <c r="P2049" s="2" t="s">
        <v>4688</v>
      </c>
      <c r="Q2049" s="2"/>
    </row>
    <row r="2050" spans="1:17" x14ac:dyDescent="0.25">
      <c r="A2050" s="2" t="s">
        <v>1580</v>
      </c>
      <c r="B2050" s="2" t="s">
        <v>1581</v>
      </c>
      <c r="C2050" s="3"/>
      <c r="D2050" s="4">
        <v>0</v>
      </c>
      <c r="E2050" s="4">
        <v>14</v>
      </c>
      <c r="F2050" s="4">
        <v>14</v>
      </c>
      <c r="G2050" s="4">
        <v>19.05</v>
      </c>
      <c r="H2050" s="2" t="s">
        <v>2293</v>
      </c>
      <c r="I2050" s="4">
        <v>8.3699999999999992</v>
      </c>
      <c r="J2050" s="2" t="b">
        <v>1</v>
      </c>
      <c r="K2050" s="2" t="s">
        <v>4709</v>
      </c>
      <c r="L2050" s="2" t="s">
        <v>10</v>
      </c>
      <c r="M2050" s="2" t="s">
        <v>4710</v>
      </c>
      <c r="N2050" s="2" t="s">
        <v>4710</v>
      </c>
      <c r="O2050" s="2" t="s">
        <v>4689</v>
      </c>
      <c r="P2050" s="2" t="s">
        <v>4688</v>
      </c>
      <c r="Q2050" s="2"/>
    </row>
    <row r="2051" spans="1:17" x14ac:dyDescent="0.25">
      <c r="A2051" s="2" t="s">
        <v>1188</v>
      </c>
      <c r="B2051" s="2" t="s">
        <v>1189</v>
      </c>
      <c r="C2051" s="3"/>
      <c r="D2051" s="4">
        <v>0</v>
      </c>
      <c r="E2051" s="4">
        <v>5</v>
      </c>
      <c r="F2051" s="4">
        <v>5</v>
      </c>
      <c r="G2051" s="4">
        <v>22.65</v>
      </c>
      <c r="H2051" s="2" t="s">
        <v>2293</v>
      </c>
      <c r="I2051" s="4">
        <v>10.050000000000001</v>
      </c>
      <c r="J2051" s="2" t="b">
        <v>1</v>
      </c>
      <c r="K2051" s="2" t="s">
        <v>4709</v>
      </c>
      <c r="L2051" s="2" t="s">
        <v>10</v>
      </c>
      <c r="M2051" s="2" t="s">
        <v>4910</v>
      </c>
      <c r="N2051" s="2" t="s">
        <v>4710</v>
      </c>
      <c r="O2051" s="2" t="s">
        <v>4689</v>
      </c>
      <c r="P2051" s="2" t="s">
        <v>4688</v>
      </c>
      <c r="Q2051" s="2"/>
    </row>
    <row r="2052" spans="1:17" x14ac:dyDescent="0.25">
      <c r="A2052" s="2" t="s">
        <v>1789</v>
      </c>
      <c r="B2052" s="2" t="s">
        <v>1790</v>
      </c>
      <c r="C2052" s="3"/>
      <c r="D2052" s="4">
        <v>0</v>
      </c>
      <c r="E2052" s="4">
        <v>0</v>
      </c>
      <c r="F2052" s="4">
        <v>0</v>
      </c>
      <c r="G2052" s="4">
        <v>81.2</v>
      </c>
      <c r="H2052" s="2" t="s">
        <v>464</v>
      </c>
      <c r="I2052" s="4">
        <v>37.134999999999998</v>
      </c>
      <c r="J2052" s="2" t="b">
        <v>1</v>
      </c>
      <c r="K2052" s="2" t="s">
        <v>4693</v>
      </c>
      <c r="L2052" s="2" t="s">
        <v>10</v>
      </c>
      <c r="M2052" s="2"/>
      <c r="N2052" s="2" t="s">
        <v>4703</v>
      </c>
      <c r="O2052" s="2"/>
      <c r="P2052" s="2" t="s">
        <v>4696</v>
      </c>
      <c r="Q2052" s="2"/>
    </row>
    <row r="2053" spans="1:17" ht="256.5" x14ac:dyDescent="0.25">
      <c r="A2053" s="2" t="s">
        <v>484</v>
      </c>
      <c r="B2053" s="2" t="s">
        <v>485</v>
      </c>
      <c r="C2053" s="3" t="s">
        <v>5227</v>
      </c>
      <c r="D2053" s="4">
        <v>0</v>
      </c>
      <c r="E2053" s="4">
        <v>2</v>
      </c>
      <c r="F2053" s="4">
        <v>2</v>
      </c>
      <c r="G2053" s="4">
        <v>59.45</v>
      </c>
      <c r="H2053" s="2" t="s">
        <v>2288</v>
      </c>
      <c r="I2053" s="4">
        <v>29.72</v>
      </c>
      <c r="J2053" s="2" t="b">
        <v>1</v>
      </c>
      <c r="K2053" s="2" t="s">
        <v>4693</v>
      </c>
      <c r="L2053" s="2" t="s">
        <v>10</v>
      </c>
      <c r="M2053" s="2"/>
      <c r="N2053" s="2" t="s">
        <v>4698</v>
      </c>
      <c r="O2053" s="2"/>
      <c r="P2053" s="2" t="s">
        <v>4696</v>
      </c>
      <c r="Q2053" s="2" t="s">
        <v>5818</v>
      </c>
    </row>
    <row r="2054" spans="1:17" ht="299.25" x14ac:dyDescent="0.25">
      <c r="A2054" s="2" t="s">
        <v>943</v>
      </c>
      <c r="B2054" s="2" t="s">
        <v>944</v>
      </c>
      <c r="C2054" s="3" t="s">
        <v>5278</v>
      </c>
      <c r="D2054" s="4">
        <v>0</v>
      </c>
      <c r="E2054" s="4">
        <v>6</v>
      </c>
      <c r="F2054" s="4">
        <v>6</v>
      </c>
      <c r="G2054" s="4">
        <v>43.65</v>
      </c>
      <c r="H2054" s="2" t="s">
        <v>2288</v>
      </c>
      <c r="I2054" s="4">
        <v>21.83</v>
      </c>
      <c r="J2054" s="2" t="b">
        <v>1</v>
      </c>
      <c r="K2054" s="2" t="s">
        <v>4693</v>
      </c>
      <c r="L2054" s="2" t="s">
        <v>10</v>
      </c>
      <c r="M2054" s="2"/>
      <c r="N2054" s="2" t="s">
        <v>5926</v>
      </c>
      <c r="O2054" s="2"/>
      <c r="P2054" s="2" t="s">
        <v>4696</v>
      </c>
      <c r="Q2054" s="2" t="s">
        <v>5768</v>
      </c>
    </row>
    <row r="2055" spans="1:17" ht="299.25" x14ac:dyDescent="0.25">
      <c r="A2055" s="2" t="s">
        <v>945</v>
      </c>
      <c r="B2055" s="2" t="s">
        <v>946</v>
      </c>
      <c r="C2055" s="3" t="s">
        <v>5279</v>
      </c>
      <c r="D2055" s="4">
        <v>0</v>
      </c>
      <c r="E2055" s="4">
        <v>4</v>
      </c>
      <c r="F2055" s="4">
        <v>4</v>
      </c>
      <c r="G2055" s="4">
        <v>54.85</v>
      </c>
      <c r="H2055" s="2" t="s">
        <v>2288</v>
      </c>
      <c r="I2055" s="4">
        <v>27.42</v>
      </c>
      <c r="J2055" s="2" t="b">
        <v>1</v>
      </c>
      <c r="K2055" s="2" t="s">
        <v>4693</v>
      </c>
      <c r="L2055" s="2" t="s">
        <v>10</v>
      </c>
      <c r="M2055" s="2"/>
      <c r="N2055" s="2" t="s">
        <v>5926</v>
      </c>
      <c r="O2055" s="2"/>
      <c r="P2055" s="2" t="s">
        <v>4696</v>
      </c>
      <c r="Q2055" s="2" t="s">
        <v>5769</v>
      </c>
    </row>
    <row r="2056" spans="1:17" ht="256.5" x14ac:dyDescent="0.25">
      <c r="A2056" s="2" t="s">
        <v>1711</v>
      </c>
      <c r="B2056" s="2" t="s">
        <v>1712</v>
      </c>
      <c r="C2056" s="3" t="s">
        <v>5415</v>
      </c>
      <c r="D2056" s="4">
        <v>0</v>
      </c>
      <c r="E2056" s="4">
        <v>6</v>
      </c>
      <c r="F2056" s="4">
        <v>6</v>
      </c>
      <c r="G2056" s="4">
        <v>30.9</v>
      </c>
      <c r="H2056" s="2" t="s">
        <v>469</v>
      </c>
      <c r="I2056" s="4">
        <v>15.42</v>
      </c>
      <c r="J2056" s="2" t="b">
        <v>1</v>
      </c>
      <c r="K2056" s="2" t="s">
        <v>4693</v>
      </c>
      <c r="L2056" s="2" t="s">
        <v>10</v>
      </c>
      <c r="M2056" s="2"/>
      <c r="N2056" s="2" t="s">
        <v>4703</v>
      </c>
      <c r="O2056" s="2"/>
      <c r="P2056" s="2" t="s">
        <v>4696</v>
      </c>
      <c r="Q2056" s="2" t="s">
        <v>5842</v>
      </c>
    </row>
    <row r="2057" spans="1:17" ht="256.5" x14ac:dyDescent="0.25">
      <c r="A2057" s="2" t="s">
        <v>1709</v>
      </c>
      <c r="B2057" s="2" t="s">
        <v>1710</v>
      </c>
      <c r="C2057" s="3" t="s">
        <v>5414</v>
      </c>
      <c r="D2057" s="4">
        <v>0</v>
      </c>
      <c r="E2057" s="4">
        <v>5</v>
      </c>
      <c r="F2057" s="4">
        <v>5</v>
      </c>
      <c r="G2057" s="4">
        <v>30.9</v>
      </c>
      <c r="H2057" s="2" t="s">
        <v>469</v>
      </c>
      <c r="I2057" s="4">
        <v>15.42</v>
      </c>
      <c r="J2057" s="2" t="b">
        <v>1</v>
      </c>
      <c r="K2057" s="2" t="s">
        <v>4693</v>
      </c>
      <c r="L2057" s="2" t="s">
        <v>10</v>
      </c>
      <c r="M2057" s="2"/>
      <c r="N2057" s="2" t="s">
        <v>4703</v>
      </c>
      <c r="O2057" s="2"/>
      <c r="P2057" s="2" t="s">
        <v>4696</v>
      </c>
      <c r="Q2057" s="2" t="s">
        <v>5843</v>
      </c>
    </row>
    <row r="2058" spans="1:17" ht="256.5" x14ac:dyDescent="0.25">
      <c r="A2058" s="2" t="s">
        <v>1707</v>
      </c>
      <c r="B2058" s="2" t="s">
        <v>1708</v>
      </c>
      <c r="C2058" s="3" t="s">
        <v>5413</v>
      </c>
      <c r="D2058" s="4">
        <v>0</v>
      </c>
      <c r="E2058" s="4">
        <v>5</v>
      </c>
      <c r="F2058" s="4">
        <v>5</v>
      </c>
      <c r="G2058" s="4">
        <v>30.9</v>
      </c>
      <c r="H2058" s="2" t="s">
        <v>469</v>
      </c>
      <c r="I2058" s="4">
        <v>15.42</v>
      </c>
      <c r="J2058" s="2" t="b">
        <v>1</v>
      </c>
      <c r="K2058" s="2" t="s">
        <v>4693</v>
      </c>
      <c r="L2058" s="2" t="s">
        <v>10</v>
      </c>
      <c r="M2058" s="2"/>
      <c r="N2058" s="2" t="s">
        <v>4703</v>
      </c>
      <c r="O2058" s="2"/>
      <c r="P2058" s="2" t="s">
        <v>4696</v>
      </c>
      <c r="Q2058" s="2" t="s">
        <v>5844</v>
      </c>
    </row>
    <row r="2059" spans="1:17" x14ac:dyDescent="0.25">
      <c r="A2059" s="2" t="s">
        <v>486</v>
      </c>
      <c r="B2059" s="2" t="s">
        <v>487</v>
      </c>
      <c r="C2059" s="3"/>
      <c r="D2059" s="4">
        <v>0</v>
      </c>
      <c r="E2059" s="4">
        <v>0</v>
      </c>
      <c r="F2059" s="4">
        <v>0</v>
      </c>
      <c r="G2059" s="4">
        <v>97.9</v>
      </c>
      <c r="H2059" s="2" t="s">
        <v>2288</v>
      </c>
      <c r="I2059" s="4">
        <v>48.94</v>
      </c>
      <c r="J2059" s="2" t="b">
        <v>1</v>
      </c>
      <c r="K2059" s="2" t="s">
        <v>4693</v>
      </c>
      <c r="L2059" s="2" t="s">
        <v>10</v>
      </c>
      <c r="M2059" s="2"/>
      <c r="N2059" s="2" t="s">
        <v>5063</v>
      </c>
      <c r="O2059" s="2"/>
      <c r="P2059" s="2" t="s">
        <v>4696</v>
      </c>
      <c r="Q2059" s="2"/>
    </row>
    <row r="2060" spans="1:17" ht="199.5" x14ac:dyDescent="0.25">
      <c r="A2060" s="2" t="s">
        <v>215</v>
      </c>
      <c r="B2060" s="2" t="s">
        <v>216</v>
      </c>
      <c r="C2060" s="3" t="s">
        <v>2499</v>
      </c>
      <c r="D2060" s="4">
        <v>0</v>
      </c>
      <c r="E2060" s="4">
        <v>0</v>
      </c>
      <c r="F2060" s="4">
        <v>0</v>
      </c>
      <c r="G2060" s="4">
        <v>17.5</v>
      </c>
      <c r="H2060" s="2" t="s">
        <v>2282</v>
      </c>
      <c r="I2060" s="4">
        <v>8.1</v>
      </c>
      <c r="J2060" s="2" t="b">
        <v>1</v>
      </c>
      <c r="K2060" s="2" t="s">
        <v>4716</v>
      </c>
      <c r="L2060" s="2" t="s">
        <v>10</v>
      </c>
      <c r="M2060" s="2" t="s">
        <v>4768</v>
      </c>
      <c r="N2060" s="2" t="s">
        <v>4762</v>
      </c>
      <c r="O2060" s="2" t="s">
        <v>4719</v>
      </c>
      <c r="P2060" s="2" t="s">
        <v>4688</v>
      </c>
      <c r="Q2060" s="2" t="s">
        <v>5679</v>
      </c>
    </row>
    <row r="2061" spans="1:17" ht="199.5" x14ac:dyDescent="0.25">
      <c r="A2061" s="2" t="s">
        <v>217</v>
      </c>
      <c r="B2061" s="2" t="s">
        <v>218</v>
      </c>
      <c r="C2061" s="3" t="s">
        <v>2500</v>
      </c>
      <c r="D2061" s="4">
        <v>0</v>
      </c>
      <c r="E2061" s="4">
        <v>0</v>
      </c>
      <c r="F2061" s="4">
        <v>0</v>
      </c>
      <c r="G2061" s="4">
        <v>37.35</v>
      </c>
      <c r="H2061" s="2" t="s">
        <v>2282</v>
      </c>
      <c r="I2061" s="4">
        <v>17.3</v>
      </c>
      <c r="J2061" s="2" t="b">
        <v>1</v>
      </c>
      <c r="K2061" s="2" t="s">
        <v>4716</v>
      </c>
      <c r="L2061" s="2" t="s">
        <v>10</v>
      </c>
      <c r="M2061" s="2" t="s">
        <v>4768</v>
      </c>
      <c r="N2061" s="2" t="s">
        <v>4762</v>
      </c>
      <c r="O2061" s="2" t="s">
        <v>4719</v>
      </c>
      <c r="P2061" s="2" t="s">
        <v>4688</v>
      </c>
      <c r="Q2061" s="2" t="s">
        <v>5679</v>
      </c>
    </row>
    <row r="2062" spans="1:17" ht="242.25" x14ac:dyDescent="0.25">
      <c r="A2062" s="2" t="s">
        <v>1437</v>
      </c>
      <c r="B2062" s="2" t="s">
        <v>1438</v>
      </c>
      <c r="C2062" s="3" t="s">
        <v>5365</v>
      </c>
      <c r="D2062" s="4">
        <v>0</v>
      </c>
      <c r="E2062" s="4">
        <v>2</v>
      </c>
      <c r="F2062" s="4">
        <v>2</v>
      </c>
      <c r="G2062" s="4">
        <v>15.35</v>
      </c>
      <c r="H2062" s="2" t="s">
        <v>469</v>
      </c>
      <c r="I2062" s="4">
        <v>7.6566999999999998</v>
      </c>
      <c r="J2062" s="2" t="b">
        <v>1</v>
      </c>
      <c r="K2062" s="2" t="s">
        <v>4693</v>
      </c>
      <c r="L2062" s="2" t="s">
        <v>10</v>
      </c>
      <c r="M2062" s="2"/>
      <c r="N2062" s="2" t="s">
        <v>4694</v>
      </c>
      <c r="O2062" s="2"/>
      <c r="P2062" s="2" t="s">
        <v>4695</v>
      </c>
      <c r="Q2062" s="2" t="s">
        <v>5770</v>
      </c>
    </row>
    <row r="2063" spans="1:17" x14ac:dyDescent="0.25">
      <c r="A2063" s="2" t="s">
        <v>255</v>
      </c>
      <c r="B2063" s="2" t="s">
        <v>256</v>
      </c>
      <c r="C2063" s="3"/>
      <c r="D2063" s="4">
        <v>0</v>
      </c>
      <c r="E2063" s="4">
        <v>0</v>
      </c>
      <c r="F2063" s="4">
        <v>0</v>
      </c>
      <c r="G2063" s="4">
        <v>19.95</v>
      </c>
      <c r="H2063" s="2" t="s">
        <v>2224</v>
      </c>
      <c r="I2063" s="4">
        <v>8.9499999999999993</v>
      </c>
      <c r="J2063" s="2" t="b">
        <v>1</v>
      </c>
      <c r="K2063" s="2" t="s">
        <v>2301</v>
      </c>
      <c r="L2063" s="2" t="s">
        <v>10</v>
      </c>
      <c r="M2063" s="2" t="s">
        <v>4749</v>
      </c>
      <c r="N2063" s="2" t="s">
        <v>4745</v>
      </c>
      <c r="O2063" s="2" t="s">
        <v>4719</v>
      </c>
      <c r="P2063" s="2"/>
      <c r="Q2063" s="2"/>
    </row>
    <row r="2064" spans="1:17" x14ac:dyDescent="0.25">
      <c r="A2064" s="2" t="s">
        <v>1276</v>
      </c>
      <c r="B2064" s="2" t="s">
        <v>1277</v>
      </c>
      <c r="C2064" s="3"/>
      <c r="D2064" s="4">
        <v>0</v>
      </c>
      <c r="E2064" s="4">
        <v>14</v>
      </c>
      <c r="F2064" s="4">
        <v>14</v>
      </c>
      <c r="G2064" s="4">
        <v>6.9</v>
      </c>
      <c r="H2064" s="2" t="s">
        <v>2224</v>
      </c>
      <c r="I2064" s="4">
        <v>3.1</v>
      </c>
      <c r="J2064" s="2" t="b">
        <v>1</v>
      </c>
      <c r="K2064" s="2" t="s">
        <v>4716</v>
      </c>
      <c r="L2064" s="2" t="s">
        <v>10</v>
      </c>
      <c r="M2064" s="2" t="s">
        <v>4749</v>
      </c>
      <c r="N2064" s="2" t="s">
        <v>4745</v>
      </c>
      <c r="O2064" s="2" t="s">
        <v>4719</v>
      </c>
      <c r="P2064" s="2" t="s">
        <v>4688</v>
      </c>
      <c r="Q2064" s="2"/>
    </row>
    <row r="2065" spans="1:17" x14ac:dyDescent="0.25">
      <c r="A2065" s="2" t="s">
        <v>449</v>
      </c>
      <c r="B2065" s="2" t="s">
        <v>450</v>
      </c>
      <c r="C2065" s="3"/>
      <c r="D2065" s="4">
        <v>0</v>
      </c>
      <c r="E2065" s="4">
        <v>6</v>
      </c>
      <c r="F2065" s="4">
        <v>6</v>
      </c>
      <c r="G2065" s="4">
        <v>5.75</v>
      </c>
      <c r="H2065" s="2" t="s">
        <v>2246</v>
      </c>
      <c r="I2065" s="4">
        <v>2.74</v>
      </c>
      <c r="J2065" s="2" t="b">
        <v>1</v>
      </c>
      <c r="K2065" s="2" t="s">
        <v>2307</v>
      </c>
      <c r="L2065" s="2" t="s">
        <v>10</v>
      </c>
      <c r="M2065" s="2"/>
      <c r="N2065" s="2" t="s">
        <v>2307</v>
      </c>
      <c r="O2065" s="2" t="s">
        <v>4803</v>
      </c>
      <c r="P2065" s="2" t="s">
        <v>4695</v>
      </c>
      <c r="Q2065" s="2"/>
    </row>
    <row r="2066" spans="1:17" x14ac:dyDescent="0.25">
      <c r="A2066" s="2" t="s">
        <v>447</v>
      </c>
      <c r="B2066" s="2" t="s">
        <v>448</v>
      </c>
      <c r="C2066" s="3"/>
      <c r="D2066" s="4">
        <v>0</v>
      </c>
      <c r="E2066" s="4">
        <v>8</v>
      </c>
      <c r="F2066" s="4">
        <v>8</v>
      </c>
      <c r="G2066" s="4">
        <v>5.2</v>
      </c>
      <c r="H2066" s="2" t="s">
        <v>2246</v>
      </c>
      <c r="I2066" s="4">
        <v>2.5099999999999998</v>
      </c>
      <c r="J2066" s="2" t="b">
        <v>1</v>
      </c>
      <c r="K2066" s="2" t="s">
        <v>2307</v>
      </c>
      <c r="L2066" s="2" t="s">
        <v>10</v>
      </c>
      <c r="M2066" s="2"/>
      <c r="N2066" s="2" t="s">
        <v>2307</v>
      </c>
      <c r="O2066" s="2" t="s">
        <v>4803</v>
      </c>
      <c r="P2066" s="2" t="s">
        <v>4695</v>
      </c>
      <c r="Q2066" s="2"/>
    </row>
    <row r="2067" spans="1:17" ht="128.25" x14ac:dyDescent="0.25">
      <c r="A2067" s="2" t="s">
        <v>453</v>
      </c>
      <c r="B2067" s="2" t="s">
        <v>454</v>
      </c>
      <c r="C2067" s="3" t="s">
        <v>5222</v>
      </c>
      <c r="D2067" s="4">
        <v>0</v>
      </c>
      <c r="E2067" s="4">
        <v>0</v>
      </c>
      <c r="F2067" s="4">
        <v>0</v>
      </c>
      <c r="G2067" s="4">
        <v>5.5</v>
      </c>
      <c r="H2067" s="2" t="s">
        <v>2246</v>
      </c>
      <c r="I2067" s="4">
        <v>2.6320000000000001</v>
      </c>
      <c r="J2067" s="2" t="b">
        <v>1</v>
      </c>
      <c r="K2067" s="2" t="s">
        <v>2307</v>
      </c>
      <c r="L2067" s="2" t="s">
        <v>10</v>
      </c>
      <c r="M2067" s="2"/>
      <c r="N2067" s="2" t="s">
        <v>2307</v>
      </c>
      <c r="O2067" s="2" t="s">
        <v>5007</v>
      </c>
      <c r="P2067" s="2" t="s">
        <v>4695</v>
      </c>
      <c r="Q2067" s="2" t="s">
        <v>5669</v>
      </c>
    </row>
    <row r="2068" spans="1:17" ht="128.25" x14ac:dyDescent="0.25">
      <c r="A2068" s="2" t="s">
        <v>455</v>
      </c>
      <c r="B2068" s="2" t="s">
        <v>456</v>
      </c>
      <c r="C2068" s="3" t="s">
        <v>5223</v>
      </c>
      <c r="D2068" s="4">
        <v>0</v>
      </c>
      <c r="E2068" s="4">
        <v>0</v>
      </c>
      <c r="F2068" s="4">
        <v>0</v>
      </c>
      <c r="G2068" s="4">
        <v>5.85</v>
      </c>
      <c r="H2068" s="2" t="s">
        <v>2246</v>
      </c>
      <c r="I2068" s="4">
        <v>2.7829999999999999</v>
      </c>
      <c r="J2068" s="2" t="b">
        <v>1</v>
      </c>
      <c r="K2068" s="2" t="s">
        <v>2307</v>
      </c>
      <c r="L2068" s="2" t="s">
        <v>10</v>
      </c>
      <c r="M2068" s="2"/>
      <c r="N2068" s="2" t="s">
        <v>2307</v>
      </c>
      <c r="O2068" s="2" t="s">
        <v>4877</v>
      </c>
      <c r="P2068" s="2" t="s">
        <v>4695</v>
      </c>
      <c r="Q2068" s="2" t="s">
        <v>5669</v>
      </c>
    </row>
    <row r="2069" spans="1:17" ht="128.25" x14ac:dyDescent="0.25">
      <c r="A2069" s="2" t="s">
        <v>451</v>
      </c>
      <c r="B2069" s="2" t="s">
        <v>452</v>
      </c>
      <c r="C2069" s="3" t="s">
        <v>5221</v>
      </c>
      <c r="D2069" s="4">
        <v>0</v>
      </c>
      <c r="E2069" s="4">
        <v>10</v>
      </c>
      <c r="F2069" s="4">
        <v>10</v>
      </c>
      <c r="G2069" s="4">
        <v>5.85</v>
      </c>
      <c r="H2069" s="2" t="s">
        <v>2246</v>
      </c>
      <c r="I2069" s="4">
        <v>2.7890000000000001</v>
      </c>
      <c r="J2069" s="2" t="b">
        <v>1</v>
      </c>
      <c r="K2069" s="2" t="s">
        <v>2307</v>
      </c>
      <c r="L2069" s="2" t="s">
        <v>10</v>
      </c>
      <c r="M2069" s="2"/>
      <c r="N2069" s="2" t="s">
        <v>2307</v>
      </c>
      <c r="O2069" s="2" t="s">
        <v>2305</v>
      </c>
      <c r="P2069" s="2" t="s">
        <v>4695</v>
      </c>
      <c r="Q2069" s="2" t="s">
        <v>5669</v>
      </c>
    </row>
    <row r="2070" spans="1:17" x14ac:dyDescent="0.25">
      <c r="A2070" s="2" t="s">
        <v>2795</v>
      </c>
      <c r="B2070" s="2" t="s">
        <v>2796</v>
      </c>
      <c r="C2070" s="3"/>
      <c r="D2070" s="4">
        <v>0</v>
      </c>
      <c r="E2070" s="4">
        <v>0</v>
      </c>
      <c r="F2070" s="4">
        <v>0</v>
      </c>
      <c r="G2070" s="4">
        <v>5.85</v>
      </c>
      <c r="H2070" s="2" t="s">
        <v>2246</v>
      </c>
      <c r="I2070" s="4">
        <v>2.7</v>
      </c>
      <c r="J2070" s="2" t="b">
        <v>0</v>
      </c>
      <c r="K2070" s="2" t="s">
        <v>2307</v>
      </c>
      <c r="L2070" s="2" t="s">
        <v>10</v>
      </c>
      <c r="M2070" s="2"/>
      <c r="N2070" s="2" t="s">
        <v>2307</v>
      </c>
      <c r="O2070" s="2" t="s">
        <v>314</v>
      </c>
      <c r="P2070" s="2" t="s">
        <v>4695</v>
      </c>
      <c r="Q2070" s="2"/>
    </row>
    <row r="2071" spans="1:17" x14ac:dyDescent="0.25">
      <c r="A2071" s="2" t="s">
        <v>4567</v>
      </c>
      <c r="B2071" s="2" t="s">
        <v>4568</v>
      </c>
      <c r="C2071" s="3"/>
      <c r="D2071" s="4">
        <v>0</v>
      </c>
      <c r="E2071" s="4">
        <v>0</v>
      </c>
      <c r="F2071" s="4">
        <v>0</v>
      </c>
      <c r="G2071" s="4">
        <v>50.4</v>
      </c>
      <c r="H2071" s="2" t="s">
        <v>2279</v>
      </c>
      <c r="I2071" s="4">
        <v>25.207000000000001</v>
      </c>
      <c r="J2071" s="2" t="b">
        <v>0</v>
      </c>
      <c r="K2071" s="2" t="s">
        <v>4693</v>
      </c>
      <c r="L2071" s="2" t="s">
        <v>10</v>
      </c>
      <c r="M2071" s="2"/>
      <c r="N2071" s="2" t="s">
        <v>4698</v>
      </c>
      <c r="O2071" s="2"/>
      <c r="P2071" s="2" t="s">
        <v>4696</v>
      </c>
      <c r="Q2071" s="2"/>
    </row>
    <row r="2072" spans="1:17" x14ac:dyDescent="0.25">
      <c r="A2072" s="2" t="s">
        <v>2180</v>
      </c>
      <c r="B2072" s="2" t="s">
        <v>2181</v>
      </c>
      <c r="C2072" s="3"/>
      <c r="D2072" s="4">
        <v>0</v>
      </c>
      <c r="E2072" s="4">
        <v>0</v>
      </c>
      <c r="F2072" s="4">
        <v>0</v>
      </c>
      <c r="G2072" s="4">
        <v>93.5</v>
      </c>
      <c r="H2072" s="2" t="s">
        <v>2279</v>
      </c>
      <c r="I2072" s="4">
        <v>46.738</v>
      </c>
      <c r="J2072" s="2" t="b">
        <v>1</v>
      </c>
      <c r="K2072" s="2" t="s">
        <v>4693</v>
      </c>
      <c r="L2072" s="2" t="s">
        <v>10</v>
      </c>
      <c r="M2072" s="2"/>
      <c r="N2072" s="2" t="s">
        <v>4698</v>
      </c>
      <c r="O2072" s="2"/>
      <c r="P2072" s="2" t="s">
        <v>4696</v>
      </c>
      <c r="Q2072" s="2"/>
    </row>
    <row r="2073" spans="1:17" x14ac:dyDescent="0.25">
      <c r="A2073" s="2" t="s">
        <v>4530</v>
      </c>
      <c r="B2073" s="2" t="s">
        <v>4531</v>
      </c>
      <c r="C2073" s="3"/>
      <c r="D2073" s="4">
        <v>0</v>
      </c>
      <c r="E2073" s="4">
        <v>0</v>
      </c>
      <c r="F2073" s="4">
        <v>0</v>
      </c>
      <c r="G2073" s="4">
        <v>49.35</v>
      </c>
      <c r="H2073" s="2" t="s">
        <v>42</v>
      </c>
      <c r="I2073" s="4">
        <v>24.66</v>
      </c>
      <c r="J2073" s="2" t="b">
        <v>0</v>
      </c>
      <c r="K2073" s="2" t="s">
        <v>4693</v>
      </c>
      <c r="L2073" s="2" t="s">
        <v>10</v>
      </c>
      <c r="M2073" s="2"/>
      <c r="N2073" s="2" t="s">
        <v>4698</v>
      </c>
      <c r="O2073" s="2"/>
      <c r="P2073" s="2" t="s">
        <v>4696</v>
      </c>
      <c r="Q2073" s="2"/>
    </row>
    <row r="2074" spans="1:17" x14ac:dyDescent="0.25">
      <c r="A2074" s="2" t="s">
        <v>1614</v>
      </c>
      <c r="B2074" s="2" t="s">
        <v>1615</v>
      </c>
      <c r="C2074" s="3"/>
      <c r="D2074" s="4">
        <v>0</v>
      </c>
      <c r="E2074" s="4">
        <v>0</v>
      </c>
      <c r="F2074" s="4">
        <v>0</v>
      </c>
      <c r="G2074" s="4">
        <v>39.5</v>
      </c>
      <c r="H2074" s="2" t="s">
        <v>2256</v>
      </c>
      <c r="I2074" s="4">
        <v>18.25</v>
      </c>
      <c r="J2074" s="2" t="b">
        <v>1</v>
      </c>
      <c r="K2074" s="2" t="s">
        <v>4716</v>
      </c>
      <c r="L2074" s="2" t="s">
        <v>10</v>
      </c>
      <c r="M2074" s="2" t="s">
        <v>4948</v>
      </c>
      <c r="N2074" s="2" t="s">
        <v>4844</v>
      </c>
      <c r="O2074" s="2" t="s">
        <v>4719</v>
      </c>
      <c r="P2074" s="2" t="s">
        <v>4688</v>
      </c>
      <c r="Q2074" s="2"/>
    </row>
    <row r="2075" spans="1:17" ht="327.75" x14ac:dyDescent="0.25">
      <c r="A2075" s="2" t="s">
        <v>718</v>
      </c>
      <c r="B2075" s="2" t="s">
        <v>719</v>
      </c>
      <c r="C2075" s="3" t="s">
        <v>6147</v>
      </c>
      <c r="D2075" s="4">
        <v>0</v>
      </c>
      <c r="E2075" s="4">
        <v>36</v>
      </c>
      <c r="F2075" s="4">
        <v>36</v>
      </c>
      <c r="G2075" s="4">
        <v>10.8</v>
      </c>
      <c r="H2075" s="2" t="s">
        <v>2294</v>
      </c>
      <c r="I2075" s="4">
        <v>5</v>
      </c>
      <c r="J2075" s="2" t="b">
        <v>1</v>
      </c>
      <c r="K2075" s="2" t="s">
        <v>4716</v>
      </c>
      <c r="L2075" s="2" t="s">
        <v>10</v>
      </c>
      <c r="M2075" s="2" t="s">
        <v>4840</v>
      </c>
      <c r="N2075" s="2" t="s">
        <v>4745</v>
      </c>
      <c r="O2075" s="2" t="s">
        <v>4719</v>
      </c>
      <c r="P2075" s="2" t="s">
        <v>4688</v>
      </c>
      <c r="Q2075" s="2" t="s">
        <v>6548</v>
      </c>
    </row>
    <row r="2076" spans="1:17" x14ac:dyDescent="0.25">
      <c r="A2076" s="2" t="s">
        <v>304</v>
      </c>
      <c r="B2076" s="2" t="s">
        <v>305</v>
      </c>
      <c r="C2076" s="3"/>
      <c r="D2076" s="4">
        <v>0</v>
      </c>
      <c r="E2076" s="4">
        <v>0</v>
      </c>
      <c r="F2076" s="4">
        <v>0</v>
      </c>
      <c r="G2076" s="4">
        <v>21.3</v>
      </c>
      <c r="H2076" s="2" t="s">
        <v>2289</v>
      </c>
      <c r="I2076" s="4">
        <v>9.6999999999999993</v>
      </c>
      <c r="J2076" s="2" t="b">
        <v>1</v>
      </c>
      <c r="K2076" s="2" t="s">
        <v>2301</v>
      </c>
      <c r="L2076" s="2" t="s">
        <v>10</v>
      </c>
      <c r="M2076" s="2" t="s">
        <v>4751</v>
      </c>
      <c r="N2076" s="2" t="s">
        <v>4752</v>
      </c>
      <c r="O2076" s="2" t="s">
        <v>2306</v>
      </c>
      <c r="P2076" s="2"/>
      <c r="Q2076" s="2"/>
    </row>
    <row r="2077" spans="1:17" x14ac:dyDescent="0.25">
      <c r="A2077" s="2" t="s">
        <v>302</v>
      </c>
      <c r="B2077" s="2" t="s">
        <v>303</v>
      </c>
      <c r="C2077" s="3"/>
      <c r="D2077" s="4">
        <v>0</v>
      </c>
      <c r="E2077" s="4">
        <v>0</v>
      </c>
      <c r="F2077" s="4">
        <v>0</v>
      </c>
      <c r="G2077" s="4">
        <v>21.9</v>
      </c>
      <c r="H2077" s="2" t="s">
        <v>2289</v>
      </c>
      <c r="I2077" s="4">
        <v>10.11</v>
      </c>
      <c r="J2077" s="2" t="b">
        <v>1</v>
      </c>
      <c r="K2077" s="2" t="s">
        <v>2301</v>
      </c>
      <c r="L2077" s="2" t="s">
        <v>10</v>
      </c>
      <c r="M2077" s="2" t="s">
        <v>4751</v>
      </c>
      <c r="N2077" s="2" t="s">
        <v>4752</v>
      </c>
      <c r="O2077" s="2" t="s">
        <v>4689</v>
      </c>
      <c r="P2077" s="2"/>
      <c r="Q2077" s="2"/>
    </row>
    <row r="2078" spans="1:17" x14ac:dyDescent="0.25">
      <c r="A2078" s="2" t="s">
        <v>219</v>
      </c>
      <c r="B2078" s="2" t="s">
        <v>220</v>
      </c>
      <c r="C2078" s="3"/>
      <c r="D2078" s="4">
        <v>0</v>
      </c>
      <c r="E2078" s="4">
        <v>0</v>
      </c>
      <c r="F2078" s="4">
        <v>0</v>
      </c>
      <c r="G2078" s="4">
        <v>24.5</v>
      </c>
      <c r="H2078" s="2" t="s">
        <v>2289</v>
      </c>
      <c r="I2078" s="4">
        <v>11.34</v>
      </c>
      <c r="J2078" s="2" t="b">
        <v>1</v>
      </c>
      <c r="K2078" s="2" t="s">
        <v>2301</v>
      </c>
      <c r="L2078" s="2" t="s">
        <v>10</v>
      </c>
      <c r="M2078" s="2" t="s">
        <v>4957</v>
      </c>
      <c r="N2078" s="2" t="s">
        <v>4755</v>
      </c>
      <c r="O2078" s="2" t="s">
        <v>4719</v>
      </c>
      <c r="P2078" s="2"/>
      <c r="Q2078" s="2"/>
    </row>
    <row r="2079" spans="1:17" x14ac:dyDescent="0.25">
      <c r="A2079" s="2" t="s">
        <v>2029</v>
      </c>
      <c r="B2079" s="2" t="s">
        <v>2030</v>
      </c>
      <c r="C2079" s="3"/>
      <c r="D2079" s="4">
        <v>0</v>
      </c>
      <c r="E2079" s="4">
        <v>0</v>
      </c>
      <c r="F2079" s="4">
        <v>0</v>
      </c>
      <c r="G2079" s="4">
        <v>10.8</v>
      </c>
      <c r="H2079" s="2" t="s">
        <v>2292</v>
      </c>
      <c r="I2079" s="4">
        <v>4.7</v>
      </c>
      <c r="J2079" s="2" t="b">
        <v>1</v>
      </c>
      <c r="K2079" s="2" t="s">
        <v>2308</v>
      </c>
      <c r="L2079" s="2" t="s">
        <v>10</v>
      </c>
      <c r="M2079" s="2" t="s">
        <v>4899</v>
      </c>
      <c r="N2079" s="2" t="s">
        <v>4745</v>
      </c>
      <c r="O2079" s="2" t="s">
        <v>2306</v>
      </c>
      <c r="P2079" s="2" t="s">
        <v>4688</v>
      </c>
      <c r="Q2079" s="2"/>
    </row>
    <row r="2080" spans="1:17" x14ac:dyDescent="0.25">
      <c r="A2080" s="2" t="s">
        <v>2021</v>
      </c>
      <c r="B2080" s="2" t="s">
        <v>2022</v>
      </c>
      <c r="C2080" s="3"/>
      <c r="D2080" s="4">
        <v>0</v>
      </c>
      <c r="E2080" s="4">
        <v>0</v>
      </c>
      <c r="F2080" s="4">
        <v>0</v>
      </c>
      <c r="G2080" s="4">
        <v>11.7</v>
      </c>
      <c r="H2080" s="2" t="s">
        <v>2292</v>
      </c>
      <c r="I2080" s="4">
        <v>5.0999999999999996</v>
      </c>
      <c r="J2080" s="2" t="b">
        <v>1</v>
      </c>
      <c r="K2080" s="2" t="s">
        <v>2308</v>
      </c>
      <c r="L2080" s="2" t="s">
        <v>10</v>
      </c>
      <c r="M2080" s="2" t="s">
        <v>4899</v>
      </c>
      <c r="N2080" s="2" t="s">
        <v>4745</v>
      </c>
      <c r="O2080" s="2" t="s">
        <v>2306</v>
      </c>
      <c r="P2080" s="2" t="s">
        <v>4688</v>
      </c>
      <c r="Q2080" s="2"/>
    </row>
    <row r="2081" spans="1:17" x14ac:dyDescent="0.25">
      <c r="A2081" s="2" t="s">
        <v>1256</v>
      </c>
      <c r="B2081" s="2" t="s">
        <v>1257</v>
      </c>
      <c r="C2081" s="3"/>
      <c r="D2081" s="4">
        <v>0</v>
      </c>
      <c r="E2081" s="4">
        <v>0</v>
      </c>
      <c r="F2081" s="4">
        <v>0</v>
      </c>
      <c r="G2081" s="4">
        <v>14.7</v>
      </c>
      <c r="H2081" s="2" t="s">
        <v>2224</v>
      </c>
      <c r="I2081" s="4">
        <v>6.8</v>
      </c>
      <c r="J2081" s="2" t="b">
        <v>1</v>
      </c>
      <c r="K2081" s="2" t="s">
        <v>4716</v>
      </c>
      <c r="L2081" s="2" t="s">
        <v>10</v>
      </c>
      <c r="M2081" s="2" t="s">
        <v>4749</v>
      </c>
      <c r="N2081" s="2" t="s">
        <v>4745</v>
      </c>
      <c r="O2081" s="2" t="s">
        <v>4719</v>
      </c>
      <c r="P2081" s="2" t="s">
        <v>4688</v>
      </c>
      <c r="Q2081" s="2"/>
    </row>
    <row r="2082" spans="1:17" x14ac:dyDescent="0.25">
      <c r="A2082" s="2" t="s">
        <v>708</v>
      </c>
      <c r="B2082" s="2" t="s">
        <v>709</v>
      </c>
      <c r="C2082" s="3"/>
      <c r="D2082" s="4">
        <v>0</v>
      </c>
      <c r="E2082" s="4">
        <v>1</v>
      </c>
      <c r="F2082" s="4">
        <v>1</v>
      </c>
      <c r="G2082" s="4">
        <v>15.35</v>
      </c>
      <c r="H2082" s="2" t="s">
        <v>2224</v>
      </c>
      <c r="I2082" s="4">
        <v>7</v>
      </c>
      <c r="J2082" s="2" t="b">
        <v>1</v>
      </c>
      <c r="K2082" s="2" t="s">
        <v>4716</v>
      </c>
      <c r="L2082" s="2" t="s">
        <v>10</v>
      </c>
      <c r="M2082" s="2" t="s">
        <v>4744</v>
      </c>
      <c r="N2082" s="2" t="s">
        <v>4745</v>
      </c>
      <c r="O2082" s="2" t="s">
        <v>4719</v>
      </c>
      <c r="P2082" s="2" t="s">
        <v>4688</v>
      </c>
      <c r="Q2082" s="2"/>
    </row>
    <row r="2083" spans="1:17" x14ac:dyDescent="0.25">
      <c r="A2083" s="2" t="s">
        <v>1473</v>
      </c>
      <c r="B2083" s="2" t="s">
        <v>1474</v>
      </c>
      <c r="C2083" s="3"/>
      <c r="D2083" s="4">
        <v>0</v>
      </c>
      <c r="E2083" s="4">
        <v>0</v>
      </c>
      <c r="F2083" s="4">
        <v>0</v>
      </c>
      <c r="G2083" s="4">
        <v>23.8</v>
      </c>
      <c r="H2083" s="2" t="s">
        <v>2224</v>
      </c>
      <c r="I2083" s="4">
        <v>10.9</v>
      </c>
      <c r="J2083" s="2" t="b">
        <v>1</v>
      </c>
      <c r="K2083" s="2" t="s">
        <v>4716</v>
      </c>
      <c r="L2083" s="2" t="s">
        <v>10</v>
      </c>
      <c r="M2083" s="2" t="s">
        <v>4850</v>
      </c>
      <c r="N2083" s="2" t="s">
        <v>4745</v>
      </c>
      <c r="O2083" s="2" t="s">
        <v>4719</v>
      </c>
      <c r="P2083" s="2" t="s">
        <v>4688</v>
      </c>
      <c r="Q2083" s="2"/>
    </row>
    <row r="2084" spans="1:17" x14ac:dyDescent="0.25">
      <c r="A2084" s="2" t="s">
        <v>814</v>
      </c>
      <c r="B2084" s="2" t="s">
        <v>815</v>
      </c>
      <c r="C2084" s="3"/>
      <c r="D2084" s="4">
        <v>0</v>
      </c>
      <c r="E2084" s="4">
        <v>0</v>
      </c>
      <c r="F2084" s="4">
        <v>0</v>
      </c>
      <c r="G2084" s="4">
        <v>31.3</v>
      </c>
      <c r="H2084" s="2" t="s">
        <v>2294</v>
      </c>
      <c r="I2084" s="4">
        <v>14.5</v>
      </c>
      <c r="J2084" s="2" t="b">
        <v>1</v>
      </c>
      <c r="K2084" s="2" t="s">
        <v>4716</v>
      </c>
      <c r="L2084" s="2" t="s">
        <v>10</v>
      </c>
      <c r="M2084" s="2" t="s">
        <v>4841</v>
      </c>
      <c r="N2084" s="2" t="s">
        <v>4745</v>
      </c>
      <c r="O2084" s="2" t="s">
        <v>4719</v>
      </c>
      <c r="P2084" s="2" t="s">
        <v>4688</v>
      </c>
      <c r="Q2084" s="2"/>
    </row>
    <row r="2085" spans="1:17" x14ac:dyDescent="0.25">
      <c r="A2085" s="2" t="s">
        <v>810</v>
      </c>
      <c r="B2085" s="2" t="s">
        <v>811</v>
      </c>
      <c r="C2085" s="3"/>
      <c r="D2085" s="4">
        <v>0</v>
      </c>
      <c r="E2085" s="4">
        <v>0</v>
      </c>
      <c r="F2085" s="4">
        <v>0</v>
      </c>
      <c r="G2085" s="4">
        <v>41.1</v>
      </c>
      <c r="H2085" s="2" t="s">
        <v>2294</v>
      </c>
      <c r="I2085" s="4">
        <v>19</v>
      </c>
      <c r="J2085" s="2" t="b">
        <v>1</v>
      </c>
      <c r="K2085" s="2" t="s">
        <v>4716</v>
      </c>
      <c r="L2085" s="2" t="s">
        <v>10</v>
      </c>
      <c r="M2085" s="2" t="s">
        <v>4841</v>
      </c>
      <c r="N2085" s="2" t="s">
        <v>4745</v>
      </c>
      <c r="O2085" s="2" t="s">
        <v>4719</v>
      </c>
      <c r="P2085" s="2" t="s">
        <v>4688</v>
      </c>
      <c r="Q2085" s="2"/>
    </row>
    <row r="2086" spans="1:17" x14ac:dyDescent="0.25">
      <c r="A2086" s="2" t="s">
        <v>808</v>
      </c>
      <c r="B2086" s="2" t="s">
        <v>809</v>
      </c>
      <c r="C2086" s="3"/>
      <c r="D2086" s="4">
        <v>0</v>
      </c>
      <c r="E2086" s="4">
        <v>0</v>
      </c>
      <c r="F2086" s="4">
        <v>0</v>
      </c>
      <c r="G2086" s="4">
        <v>90.7</v>
      </c>
      <c r="H2086" s="2" t="s">
        <v>2294</v>
      </c>
      <c r="I2086" s="4">
        <v>42</v>
      </c>
      <c r="J2086" s="2" t="b">
        <v>1</v>
      </c>
      <c r="K2086" s="2" t="s">
        <v>4716</v>
      </c>
      <c r="L2086" s="2" t="s">
        <v>10</v>
      </c>
      <c r="M2086" s="2" t="s">
        <v>4841</v>
      </c>
      <c r="N2086" s="2" t="s">
        <v>4745</v>
      </c>
      <c r="O2086" s="2" t="s">
        <v>4719</v>
      </c>
      <c r="P2086" s="2" t="s">
        <v>4688</v>
      </c>
      <c r="Q2086" s="2"/>
    </row>
    <row r="2087" spans="1:17" ht="356.25" x14ac:dyDescent="0.25">
      <c r="A2087" s="2" t="s">
        <v>804</v>
      </c>
      <c r="B2087" s="2" t="s">
        <v>805</v>
      </c>
      <c r="C2087" s="3" t="s">
        <v>6149</v>
      </c>
      <c r="D2087" s="4">
        <v>0</v>
      </c>
      <c r="E2087" s="4">
        <v>0</v>
      </c>
      <c r="F2087" s="4">
        <v>0</v>
      </c>
      <c r="G2087" s="4">
        <v>47.5</v>
      </c>
      <c r="H2087" s="2" t="s">
        <v>2294</v>
      </c>
      <c r="I2087" s="4">
        <v>22</v>
      </c>
      <c r="J2087" s="2" t="b">
        <v>1</v>
      </c>
      <c r="K2087" s="2" t="s">
        <v>4716</v>
      </c>
      <c r="L2087" s="2" t="s">
        <v>10</v>
      </c>
      <c r="M2087" s="2" t="s">
        <v>4841</v>
      </c>
      <c r="N2087" s="2" t="s">
        <v>4745</v>
      </c>
      <c r="O2087" s="2" t="s">
        <v>4719</v>
      </c>
      <c r="P2087" s="2" t="s">
        <v>4688</v>
      </c>
      <c r="Q2087" s="2" t="s">
        <v>6549</v>
      </c>
    </row>
    <row r="2088" spans="1:17" ht="356.25" x14ac:dyDescent="0.25">
      <c r="A2088" s="2" t="s">
        <v>802</v>
      </c>
      <c r="B2088" s="2" t="s">
        <v>803</v>
      </c>
      <c r="C2088" s="3" t="s">
        <v>6148</v>
      </c>
      <c r="D2088" s="4">
        <v>0</v>
      </c>
      <c r="E2088" s="4">
        <v>0</v>
      </c>
      <c r="F2088" s="4">
        <v>0</v>
      </c>
      <c r="G2088" s="4">
        <v>103.7</v>
      </c>
      <c r="H2088" s="2" t="s">
        <v>2294</v>
      </c>
      <c r="I2088" s="4">
        <v>48</v>
      </c>
      <c r="J2088" s="2" t="b">
        <v>1</v>
      </c>
      <c r="K2088" s="2" t="s">
        <v>4716</v>
      </c>
      <c r="L2088" s="2" t="s">
        <v>10</v>
      </c>
      <c r="M2088" s="2" t="s">
        <v>4841</v>
      </c>
      <c r="N2088" s="2" t="s">
        <v>4745</v>
      </c>
      <c r="O2088" s="2" t="s">
        <v>4719</v>
      </c>
      <c r="P2088" s="2" t="s">
        <v>4688</v>
      </c>
      <c r="Q2088" s="2" t="s">
        <v>6549</v>
      </c>
    </row>
    <row r="2089" spans="1:17" x14ac:dyDescent="0.25">
      <c r="A2089" s="2" t="s">
        <v>800</v>
      </c>
      <c r="B2089" s="2" t="s">
        <v>801</v>
      </c>
      <c r="C2089" s="3"/>
      <c r="D2089" s="4">
        <v>0</v>
      </c>
      <c r="E2089" s="4">
        <v>0</v>
      </c>
      <c r="F2089" s="4">
        <v>0</v>
      </c>
      <c r="G2089" s="4">
        <v>49.7</v>
      </c>
      <c r="H2089" s="2" t="s">
        <v>2294</v>
      </c>
      <c r="I2089" s="4">
        <v>23</v>
      </c>
      <c r="J2089" s="2" t="b">
        <v>1</v>
      </c>
      <c r="K2089" s="2" t="s">
        <v>4716</v>
      </c>
      <c r="L2089" s="2" t="s">
        <v>10</v>
      </c>
      <c r="M2089" s="2" t="s">
        <v>4841</v>
      </c>
      <c r="N2089" s="2" t="s">
        <v>4745</v>
      </c>
      <c r="O2089" s="2" t="s">
        <v>4719</v>
      </c>
      <c r="P2089" s="2" t="s">
        <v>4688</v>
      </c>
      <c r="Q2089" s="2"/>
    </row>
    <row r="2090" spans="1:17" x14ac:dyDescent="0.25">
      <c r="A2090" s="2" t="s">
        <v>798</v>
      </c>
      <c r="B2090" s="2" t="s">
        <v>799</v>
      </c>
      <c r="C2090" s="3"/>
      <c r="D2090" s="4">
        <v>0</v>
      </c>
      <c r="E2090" s="4">
        <v>0</v>
      </c>
      <c r="F2090" s="4">
        <v>0</v>
      </c>
      <c r="G2090" s="4">
        <v>54</v>
      </c>
      <c r="H2090" s="2" t="s">
        <v>2294</v>
      </c>
      <c r="I2090" s="4">
        <v>25</v>
      </c>
      <c r="J2090" s="2" t="b">
        <v>1</v>
      </c>
      <c r="K2090" s="2" t="s">
        <v>4716</v>
      </c>
      <c r="L2090" s="2" t="s">
        <v>10</v>
      </c>
      <c r="M2090" s="2" t="s">
        <v>4841</v>
      </c>
      <c r="N2090" s="2" t="s">
        <v>4745</v>
      </c>
      <c r="O2090" s="2" t="s">
        <v>4719</v>
      </c>
      <c r="P2090" s="2" t="s">
        <v>4688</v>
      </c>
      <c r="Q2090" s="2"/>
    </row>
    <row r="2091" spans="1:17" x14ac:dyDescent="0.25">
      <c r="A2091" s="2" t="s">
        <v>796</v>
      </c>
      <c r="B2091" s="2" t="s">
        <v>797</v>
      </c>
      <c r="C2091" s="3"/>
      <c r="D2091" s="4">
        <v>0</v>
      </c>
      <c r="E2091" s="4">
        <v>0</v>
      </c>
      <c r="F2091" s="4">
        <v>0</v>
      </c>
      <c r="G2091" s="4">
        <v>116.6</v>
      </c>
      <c r="H2091" s="2" t="s">
        <v>2294</v>
      </c>
      <c r="I2091" s="4">
        <v>54</v>
      </c>
      <c r="J2091" s="2" t="b">
        <v>1</v>
      </c>
      <c r="K2091" s="2" t="s">
        <v>4716</v>
      </c>
      <c r="L2091" s="2" t="s">
        <v>10</v>
      </c>
      <c r="M2091" s="2" t="s">
        <v>4841</v>
      </c>
      <c r="N2091" s="2" t="s">
        <v>4745</v>
      </c>
      <c r="O2091" s="2" t="s">
        <v>4719</v>
      </c>
      <c r="P2091" s="2" t="s">
        <v>4688</v>
      </c>
      <c r="Q2091" s="2"/>
    </row>
    <row r="2092" spans="1:17" x14ac:dyDescent="0.25">
      <c r="A2092" s="2" t="s">
        <v>73</v>
      </c>
      <c r="B2092" s="2" t="s">
        <v>74</v>
      </c>
      <c r="C2092" s="3"/>
      <c r="D2092" s="4">
        <v>0</v>
      </c>
      <c r="E2092" s="4">
        <v>0</v>
      </c>
      <c r="F2092" s="4">
        <v>0</v>
      </c>
      <c r="G2092" s="4">
        <v>283.5</v>
      </c>
      <c r="H2092" s="2" t="s">
        <v>66</v>
      </c>
      <c r="I2092" s="4">
        <v>141.74</v>
      </c>
      <c r="J2092" s="2" t="b">
        <v>1</v>
      </c>
      <c r="K2092" s="2" t="s">
        <v>4693</v>
      </c>
      <c r="L2092" s="2" t="s">
        <v>10</v>
      </c>
      <c r="M2092" s="2"/>
      <c r="N2092" s="2" t="s">
        <v>5925</v>
      </c>
      <c r="O2092" s="2"/>
      <c r="P2092" s="2" t="s">
        <v>4695</v>
      </c>
      <c r="Q2092" s="2"/>
    </row>
    <row r="2093" spans="1:17" ht="171" x14ac:dyDescent="0.25">
      <c r="A2093" s="2" t="s">
        <v>832</v>
      </c>
      <c r="B2093" s="2" t="s">
        <v>833</v>
      </c>
      <c r="C2093" s="3" t="s">
        <v>5064</v>
      </c>
      <c r="D2093" s="4">
        <v>0</v>
      </c>
      <c r="E2093" s="4">
        <v>0</v>
      </c>
      <c r="F2093" s="4">
        <v>0</v>
      </c>
      <c r="G2093" s="4">
        <v>48</v>
      </c>
      <c r="H2093" s="2" t="s">
        <v>2222</v>
      </c>
      <c r="I2093" s="4">
        <v>25.28</v>
      </c>
      <c r="J2093" s="2" t="b">
        <v>1</v>
      </c>
      <c r="K2093" s="2" t="s">
        <v>4805</v>
      </c>
      <c r="L2093" s="2" t="s">
        <v>10</v>
      </c>
      <c r="M2093" s="2" t="s">
        <v>4806</v>
      </c>
      <c r="N2093" s="2" t="s">
        <v>4806</v>
      </c>
      <c r="O2093" s="2" t="s">
        <v>2306</v>
      </c>
      <c r="P2093" s="2" t="s">
        <v>4688</v>
      </c>
      <c r="Q2093" s="2" t="s">
        <v>5839</v>
      </c>
    </row>
    <row r="2094" spans="1:17" ht="114" x14ac:dyDescent="0.25">
      <c r="A2094" s="2" t="s">
        <v>437</v>
      </c>
      <c r="B2094" s="2" t="s">
        <v>438</v>
      </c>
      <c r="C2094" s="3" t="s">
        <v>5219</v>
      </c>
      <c r="D2094" s="4">
        <v>0</v>
      </c>
      <c r="E2094" s="4">
        <v>4</v>
      </c>
      <c r="F2094" s="4">
        <v>4</v>
      </c>
      <c r="G2094" s="4">
        <v>7.35</v>
      </c>
      <c r="H2094" s="2" t="s">
        <v>2246</v>
      </c>
      <c r="I2094" s="4">
        <v>3.5489999999999999</v>
      </c>
      <c r="J2094" s="2" t="b">
        <v>1</v>
      </c>
      <c r="K2094" s="2" t="s">
        <v>2307</v>
      </c>
      <c r="L2094" s="2" t="s">
        <v>10</v>
      </c>
      <c r="M2094" s="2"/>
      <c r="N2094" s="2" t="s">
        <v>2307</v>
      </c>
      <c r="O2094" s="2" t="s">
        <v>4803</v>
      </c>
      <c r="P2094" s="2" t="s">
        <v>4688</v>
      </c>
      <c r="Q2094" s="2" t="s">
        <v>5666</v>
      </c>
    </row>
    <row r="2095" spans="1:17" ht="114" x14ac:dyDescent="0.25">
      <c r="A2095" s="2" t="s">
        <v>439</v>
      </c>
      <c r="B2095" s="2" t="s">
        <v>440</v>
      </c>
      <c r="C2095" s="3" t="s">
        <v>5220</v>
      </c>
      <c r="D2095" s="4">
        <v>0</v>
      </c>
      <c r="E2095" s="4">
        <v>3</v>
      </c>
      <c r="F2095" s="4">
        <v>3</v>
      </c>
      <c r="G2095" s="4">
        <v>19.45</v>
      </c>
      <c r="H2095" s="2" t="s">
        <v>2246</v>
      </c>
      <c r="I2095" s="4">
        <v>9.298</v>
      </c>
      <c r="J2095" s="2" t="b">
        <v>1</v>
      </c>
      <c r="K2095" s="2" t="s">
        <v>2307</v>
      </c>
      <c r="L2095" s="2" t="s">
        <v>10</v>
      </c>
      <c r="M2095" s="2"/>
      <c r="N2095" s="2" t="s">
        <v>2307</v>
      </c>
      <c r="O2095" s="2" t="s">
        <v>4803</v>
      </c>
      <c r="P2095" s="2" t="s">
        <v>2303</v>
      </c>
      <c r="Q2095" s="2" t="s">
        <v>5666</v>
      </c>
    </row>
    <row r="2096" spans="1:17" x14ac:dyDescent="0.25">
      <c r="A2096" s="2" t="s">
        <v>369</v>
      </c>
      <c r="B2096" s="2" t="s">
        <v>370</v>
      </c>
      <c r="C2096" s="3"/>
      <c r="D2096" s="4">
        <v>0</v>
      </c>
      <c r="E2096" s="4">
        <v>9</v>
      </c>
      <c r="F2096" s="4">
        <v>9</v>
      </c>
      <c r="G2096" s="4">
        <v>3.25</v>
      </c>
      <c r="H2096" s="2" t="s">
        <v>2246</v>
      </c>
      <c r="I2096" s="4">
        <v>1.552</v>
      </c>
      <c r="J2096" s="2" t="b">
        <v>1</v>
      </c>
      <c r="K2096" s="2" t="s">
        <v>2307</v>
      </c>
      <c r="L2096" s="2" t="s">
        <v>10</v>
      </c>
      <c r="M2096" s="2"/>
      <c r="N2096" s="2" t="s">
        <v>2307</v>
      </c>
      <c r="O2096" s="2" t="s">
        <v>314</v>
      </c>
      <c r="P2096" s="2" t="s">
        <v>4804</v>
      </c>
      <c r="Q2096" s="2"/>
    </row>
    <row r="2097" spans="1:17" x14ac:dyDescent="0.25">
      <c r="A2097" s="2" t="s">
        <v>365</v>
      </c>
      <c r="B2097" s="2" t="s">
        <v>366</v>
      </c>
      <c r="C2097" s="3"/>
      <c r="D2097" s="4">
        <v>0</v>
      </c>
      <c r="E2097" s="4">
        <v>6</v>
      </c>
      <c r="F2097" s="4">
        <v>6</v>
      </c>
      <c r="G2097" s="4">
        <v>3.25</v>
      </c>
      <c r="H2097" s="2" t="s">
        <v>2246</v>
      </c>
      <c r="I2097" s="4">
        <v>1.5649999999999999</v>
      </c>
      <c r="J2097" s="2" t="b">
        <v>1</v>
      </c>
      <c r="K2097" s="2" t="s">
        <v>2307</v>
      </c>
      <c r="L2097" s="2" t="s">
        <v>10</v>
      </c>
      <c r="M2097" s="2"/>
      <c r="N2097" s="2" t="s">
        <v>2307</v>
      </c>
      <c r="O2097" s="2" t="s">
        <v>4803</v>
      </c>
      <c r="P2097" s="2" t="s">
        <v>4804</v>
      </c>
      <c r="Q2097" s="2"/>
    </row>
    <row r="2098" spans="1:17" x14ac:dyDescent="0.25">
      <c r="A2098" s="2" t="s">
        <v>367</v>
      </c>
      <c r="B2098" s="2" t="s">
        <v>368</v>
      </c>
      <c r="C2098" s="3"/>
      <c r="D2098" s="4">
        <v>0</v>
      </c>
      <c r="E2098" s="4">
        <v>11</v>
      </c>
      <c r="F2098" s="4">
        <v>11</v>
      </c>
      <c r="G2098" s="4">
        <v>3.45</v>
      </c>
      <c r="H2098" s="2" t="s">
        <v>2246</v>
      </c>
      <c r="I2098" s="4">
        <v>1.6910000000000001</v>
      </c>
      <c r="J2098" s="2" t="b">
        <v>1</v>
      </c>
      <c r="K2098" s="2" t="s">
        <v>2307</v>
      </c>
      <c r="L2098" s="2" t="s">
        <v>10</v>
      </c>
      <c r="M2098" s="2"/>
      <c r="N2098" s="2" t="s">
        <v>2307</v>
      </c>
      <c r="O2098" s="2" t="s">
        <v>2305</v>
      </c>
      <c r="P2098" s="2" t="s">
        <v>4804</v>
      </c>
      <c r="Q2098" s="2"/>
    </row>
    <row r="2099" spans="1:17" x14ac:dyDescent="0.25">
      <c r="A2099" s="2" t="s">
        <v>355</v>
      </c>
      <c r="B2099" s="2" t="s">
        <v>356</v>
      </c>
      <c r="C2099" s="3"/>
      <c r="D2099" s="4">
        <v>0</v>
      </c>
      <c r="E2099" s="4">
        <v>10</v>
      </c>
      <c r="F2099" s="4">
        <v>10</v>
      </c>
      <c r="G2099" s="4">
        <v>3.7</v>
      </c>
      <c r="H2099" s="2" t="s">
        <v>2246</v>
      </c>
      <c r="I2099" s="4">
        <v>1.8049999999999999</v>
      </c>
      <c r="J2099" s="2" t="b">
        <v>1</v>
      </c>
      <c r="K2099" s="2" t="s">
        <v>2307</v>
      </c>
      <c r="L2099" s="2" t="s">
        <v>10</v>
      </c>
      <c r="M2099" s="2"/>
      <c r="N2099" s="2" t="s">
        <v>2307</v>
      </c>
      <c r="O2099" s="2" t="s">
        <v>5008</v>
      </c>
      <c r="P2099" s="2" t="s">
        <v>4804</v>
      </c>
      <c r="Q2099" s="2"/>
    </row>
    <row r="2100" spans="1:17" x14ac:dyDescent="0.25">
      <c r="A2100" s="2" t="s">
        <v>361</v>
      </c>
      <c r="B2100" s="2" t="s">
        <v>362</v>
      </c>
      <c r="C2100" s="3"/>
      <c r="D2100" s="4">
        <v>0</v>
      </c>
      <c r="E2100" s="4">
        <v>5</v>
      </c>
      <c r="F2100" s="4">
        <v>5</v>
      </c>
      <c r="G2100" s="4">
        <v>3.25</v>
      </c>
      <c r="H2100" s="2" t="s">
        <v>2246</v>
      </c>
      <c r="I2100" s="4">
        <v>1.5589999999999999</v>
      </c>
      <c r="J2100" s="2" t="b">
        <v>1</v>
      </c>
      <c r="K2100" s="2" t="s">
        <v>2307</v>
      </c>
      <c r="L2100" s="2" t="s">
        <v>10</v>
      </c>
      <c r="M2100" s="2"/>
      <c r="N2100" s="2" t="s">
        <v>2307</v>
      </c>
      <c r="O2100" s="2" t="s">
        <v>5007</v>
      </c>
      <c r="P2100" s="2" t="s">
        <v>4804</v>
      </c>
      <c r="Q2100" s="2"/>
    </row>
    <row r="2101" spans="1:17" x14ac:dyDescent="0.25">
      <c r="A2101" s="2" t="s">
        <v>357</v>
      </c>
      <c r="B2101" s="2" t="s">
        <v>358</v>
      </c>
      <c r="C2101" s="3"/>
      <c r="D2101" s="4">
        <v>0</v>
      </c>
      <c r="E2101" s="4">
        <v>10</v>
      </c>
      <c r="F2101" s="4">
        <v>10</v>
      </c>
      <c r="G2101" s="4">
        <v>3.35</v>
      </c>
      <c r="H2101" s="2" t="s">
        <v>2246</v>
      </c>
      <c r="I2101" s="4">
        <v>1.6262000000000001</v>
      </c>
      <c r="J2101" s="2" t="b">
        <v>1</v>
      </c>
      <c r="K2101" s="2" t="s">
        <v>2307</v>
      </c>
      <c r="L2101" s="2" t="s">
        <v>10</v>
      </c>
      <c r="M2101" s="2"/>
      <c r="N2101" s="2" t="s">
        <v>2307</v>
      </c>
      <c r="O2101" s="2" t="s">
        <v>4803</v>
      </c>
      <c r="P2101" s="2" t="s">
        <v>4804</v>
      </c>
      <c r="Q2101" s="2"/>
    </row>
    <row r="2102" spans="1:17" x14ac:dyDescent="0.25">
      <c r="A2102" s="2" t="s">
        <v>359</v>
      </c>
      <c r="B2102" s="2" t="s">
        <v>360</v>
      </c>
      <c r="C2102" s="3"/>
      <c r="D2102" s="4">
        <v>0</v>
      </c>
      <c r="E2102" s="4">
        <v>6</v>
      </c>
      <c r="F2102" s="4">
        <v>6</v>
      </c>
      <c r="G2102" s="4">
        <v>7.6</v>
      </c>
      <c r="H2102" s="2" t="s">
        <v>2246</v>
      </c>
      <c r="I2102" s="4">
        <v>3.6789999999999998</v>
      </c>
      <c r="J2102" s="2" t="b">
        <v>1</v>
      </c>
      <c r="K2102" s="2" t="s">
        <v>2307</v>
      </c>
      <c r="L2102" s="2" t="s">
        <v>10</v>
      </c>
      <c r="M2102" s="2"/>
      <c r="N2102" s="2" t="s">
        <v>2307</v>
      </c>
      <c r="O2102" s="2" t="s">
        <v>4803</v>
      </c>
      <c r="P2102" s="2" t="s">
        <v>4688</v>
      </c>
      <c r="Q2102" s="2"/>
    </row>
    <row r="2103" spans="1:17" x14ac:dyDescent="0.25">
      <c r="A2103" s="2" t="s">
        <v>371</v>
      </c>
      <c r="B2103" s="2" t="s">
        <v>372</v>
      </c>
      <c r="C2103" s="3"/>
      <c r="D2103" s="4">
        <v>0</v>
      </c>
      <c r="E2103" s="4">
        <v>10</v>
      </c>
      <c r="F2103" s="4">
        <v>10</v>
      </c>
      <c r="G2103" s="4">
        <v>3.35</v>
      </c>
      <c r="H2103" s="2" t="s">
        <v>2246</v>
      </c>
      <c r="I2103" s="4">
        <v>1.615</v>
      </c>
      <c r="J2103" s="2" t="b">
        <v>1</v>
      </c>
      <c r="K2103" s="2" t="s">
        <v>2307</v>
      </c>
      <c r="L2103" s="2" t="s">
        <v>10</v>
      </c>
      <c r="M2103" s="2"/>
      <c r="N2103" s="2" t="s">
        <v>2307</v>
      </c>
      <c r="O2103" s="2" t="s">
        <v>4803</v>
      </c>
      <c r="P2103" s="2" t="s">
        <v>4804</v>
      </c>
      <c r="Q2103" s="2"/>
    </row>
    <row r="2104" spans="1:17" x14ac:dyDescent="0.25">
      <c r="A2104" s="2" t="s">
        <v>373</v>
      </c>
      <c r="B2104" s="2" t="s">
        <v>374</v>
      </c>
      <c r="C2104" s="3"/>
      <c r="D2104" s="4">
        <v>0</v>
      </c>
      <c r="E2104" s="4">
        <v>1</v>
      </c>
      <c r="F2104" s="4">
        <v>1</v>
      </c>
      <c r="G2104" s="4">
        <v>7.35</v>
      </c>
      <c r="H2104" s="2" t="s">
        <v>2246</v>
      </c>
      <c r="I2104" s="4">
        <v>3.5489999999999999</v>
      </c>
      <c r="J2104" s="2" t="b">
        <v>1</v>
      </c>
      <c r="K2104" s="2" t="s">
        <v>2307</v>
      </c>
      <c r="L2104" s="2" t="s">
        <v>10</v>
      </c>
      <c r="M2104" s="2"/>
      <c r="N2104" s="2" t="s">
        <v>2307</v>
      </c>
      <c r="O2104" s="2" t="s">
        <v>4803</v>
      </c>
      <c r="P2104" s="2" t="s">
        <v>4688</v>
      </c>
      <c r="Q2104" s="2"/>
    </row>
    <row r="2105" spans="1:17" x14ac:dyDescent="0.25">
      <c r="A2105" s="2" t="s">
        <v>349</v>
      </c>
      <c r="B2105" s="2" t="s">
        <v>350</v>
      </c>
      <c r="C2105" s="3"/>
      <c r="D2105" s="4">
        <v>0</v>
      </c>
      <c r="E2105" s="4">
        <v>1</v>
      </c>
      <c r="F2105" s="4">
        <v>1</v>
      </c>
      <c r="G2105" s="4">
        <v>4.0999999999999996</v>
      </c>
      <c r="H2105" s="2" t="s">
        <v>2246</v>
      </c>
      <c r="I2105" s="4">
        <v>1.9</v>
      </c>
      <c r="J2105" s="2" t="b">
        <v>1</v>
      </c>
      <c r="K2105" s="2" t="s">
        <v>2307</v>
      </c>
      <c r="L2105" s="2" t="s">
        <v>10</v>
      </c>
      <c r="M2105" s="2"/>
      <c r="N2105" s="2" t="s">
        <v>2307</v>
      </c>
      <c r="O2105" s="2" t="s">
        <v>314</v>
      </c>
      <c r="P2105" s="2" t="s">
        <v>4804</v>
      </c>
      <c r="Q2105" s="2"/>
    </row>
    <row r="2106" spans="1:17" ht="256.5" x14ac:dyDescent="0.25">
      <c r="A2106" s="2" t="s">
        <v>628</v>
      </c>
      <c r="B2106" s="2" t="s">
        <v>629</v>
      </c>
      <c r="C2106" s="3" t="s">
        <v>5065</v>
      </c>
      <c r="D2106" s="4">
        <v>0</v>
      </c>
      <c r="E2106" s="4">
        <v>4</v>
      </c>
      <c r="F2106" s="4">
        <v>4</v>
      </c>
      <c r="G2106" s="4">
        <v>19.25</v>
      </c>
      <c r="H2106" s="2" t="s">
        <v>2263</v>
      </c>
      <c r="I2106" s="4">
        <v>8.9</v>
      </c>
      <c r="J2106" s="2" t="b">
        <v>1</v>
      </c>
      <c r="K2106" s="2" t="s">
        <v>2308</v>
      </c>
      <c r="L2106" s="2" t="s">
        <v>10</v>
      </c>
      <c r="M2106" s="2" t="s">
        <v>4740</v>
      </c>
      <c r="N2106" s="2" t="s">
        <v>4741</v>
      </c>
      <c r="O2106" s="2" t="s">
        <v>2306</v>
      </c>
      <c r="P2106" s="2" t="s">
        <v>4688</v>
      </c>
      <c r="Q2106" s="2" t="s">
        <v>5700</v>
      </c>
    </row>
    <row r="2107" spans="1:17" ht="256.5" x14ac:dyDescent="0.25">
      <c r="A2107" s="2" t="s">
        <v>646</v>
      </c>
      <c r="B2107" s="2" t="s">
        <v>647</v>
      </c>
      <c r="C2107" s="3" t="s">
        <v>5066</v>
      </c>
      <c r="D2107" s="4">
        <v>0</v>
      </c>
      <c r="E2107" s="4">
        <v>2</v>
      </c>
      <c r="F2107" s="4">
        <v>2</v>
      </c>
      <c r="G2107" s="4">
        <v>19.25</v>
      </c>
      <c r="H2107" s="2" t="s">
        <v>2263</v>
      </c>
      <c r="I2107" s="4">
        <v>8.9</v>
      </c>
      <c r="J2107" s="2" t="b">
        <v>1</v>
      </c>
      <c r="K2107" s="2" t="s">
        <v>4716</v>
      </c>
      <c r="L2107" s="2" t="s">
        <v>10</v>
      </c>
      <c r="M2107" s="2" t="s">
        <v>4740</v>
      </c>
      <c r="N2107" s="2" t="s">
        <v>4741</v>
      </c>
      <c r="O2107" s="2" t="s">
        <v>4719</v>
      </c>
      <c r="P2107" s="2" t="s">
        <v>4688</v>
      </c>
      <c r="Q2107" s="2" t="s">
        <v>5695</v>
      </c>
    </row>
    <row r="2108" spans="1:17" ht="256.5" x14ac:dyDescent="0.25">
      <c r="A2108" s="2" t="s">
        <v>636</v>
      </c>
      <c r="B2108" s="2" t="s">
        <v>637</v>
      </c>
      <c r="C2108" s="3" t="s">
        <v>5067</v>
      </c>
      <c r="D2108" s="4">
        <v>0</v>
      </c>
      <c r="E2108" s="4">
        <v>5</v>
      </c>
      <c r="F2108" s="4">
        <v>5</v>
      </c>
      <c r="G2108" s="4">
        <v>19.25</v>
      </c>
      <c r="H2108" s="2" t="s">
        <v>2263</v>
      </c>
      <c r="I2108" s="4">
        <v>8.9</v>
      </c>
      <c r="J2108" s="2" t="b">
        <v>1</v>
      </c>
      <c r="K2108" s="2" t="s">
        <v>4709</v>
      </c>
      <c r="L2108" s="2" t="s">
        <v>10</v>
      </c>
      <c r="M2108" s="2" t="s">
        <v>4740</v>
      </c>
      <c r="N2108" s="2" t="s">
        <v>4741</v>
      </c>
      <c r="O2108" s="2" t="s">
        <v>4689</v>
      </c>
      <c r="P2108" s="2" t="s">
        <v>4688</v>
      </c>
      <c r="Q2108" s="2" t="s">
        <v>5699</v>
      </c>
    </row>
    <row r="2109" spans="1:17" x14ac:dyDescent="0.25">
      <c r="A2109" s="2" t="s">
        <v>375</v>
      </c>
      <c r="B2109" s="2" t="s">
        <v>376</v>
      </c>
      <c r="C2109" s="3"/>
      <c r="D2109" s="4">
        <v>0</v>
      </c>
      <c r="E2109" s="4">
        <v>0</v>
      </c>
      <c r="F2109" s="4">
        <v>0</v>
      </c>
      <c r="G2109" s="4">
        <v>18.600000000000001</v>
      </c>
      <c r="H2109" s="2" t="s">
        <v>2246</v>
      </c>
      <c r="I2109" s="4">
        <v>3.59</v>
      </c>
      <c r="J2109" s="2" t="b">
        <v>1</v>
      </c>
      <c r="K2109" s="2" t="s">
        <v>2307</v>
      </c>
      <c r="L2109" s="2" t="s">
        <v>10</v>
      </c>
      <c r="M2109" s="2"/>
      <c r="N2109" s="2" t="s">
        <v>2307</v>
      </c>
      <c r="O2109" s="2" t="s">
        <v>4803</v>
      </c>
      <c r="P2109" s="2" t="s">
        <v>2303</v>
      </c>
      <c r="Q2109" s="2"/>
    </row>
    <row r="2110" spans="1:17" x14ac:dyDescent="0.25">
      <c r="A2110" s="2" t="s">
        <v>413</v>
      </c>
      <c r="B2110" s="2" t="s">
        <v>414</v>
      </c>
      <c r="C2110" s="3"/>
      <c r="D2110" s="4">
        <v>0</v>
      </c>
      <c r="E2110" s="4">
        <v>1</v>
      </c>
      <c r="F2110" s="4">
        <v>1</v>
      </c>
      <c r="G2110" s="4">
        <v>4.0999999999999996</v>
      </c>
      <c r="H2110" s="2" t="s">
        <v>2291</v>
      </c>
      <c r="I2110" s="4">
        <v>1.9</v>
      </c>
      <c r="J2110" s="2" t="b">
        <v>1</v>
      </c>
      <c r="K2110" s="2" t="s">
        <v>2307</v>
      </c>
      <c r="L2110" s="2" t="s">
        <v>10</v>
      </c>
      <c r="M2110" s="2"/>
      <c r="N2110" s="2" t="s">
        <v>2307</v>
      </c>
      <c r="O2110" s="2" t="s">
        <v>2305</v>
      </c>
      <c r="P2110" s="2" t="s">
        <v>4804</v>
      </c>
      <c r="Q2110" s="2"/>
    </row>
    <row r="2111" spans="1:17" ht="228" x14ac:dyDescent="0.25">
      <c r="A2111" s="2" t="s">
        <v>1731</v>
      </c>
      <c r="B2111" s="2" t="s">
        <v>1732</v>
      </c>
      <c r="C2111" s="3" t="s">
        <v>5424</v>
      </c>
      <c r="D2111" s="4">
        <v>0</v>
      </c>
      <c r="E2111" s="4">
        <v>2</v>
      </c>
      <c r="F2111" s="4">
        <v>2</v>
      </c>
      <c r="G2111" s="4">
        <v>35.9</v>
      </c>
      <c r="H2111" s="2" t="s">
        <v>469</v>
      </c>
      <c r="I2111" s="4">
        <v>17.867999999999999</v>
      </c>
      <c r="J2111" s="2" t="b">
        <v>1</v>
      </c>
      <c r="K2111" s="2" t="s">
        <v>4693</v>
      </c>
      <c r="L2111" s="2" t="s">
        <v>10</v>
      </c>
      <c r="M2111" s="2"/>
      <c r="N2111" s="2" t="s">
        <v>4703</v>
      </c>
      <c r="O2111" s="2"/>
      <c r="P2111" s="2" t="s">
        <v>4696</v>
      </c>
      <c r="Q2111" s="2" t="s">
        <v>5836</v>
      </c>
    </row>
    <row r="2112" spans="1:17" x14ac:dyDescent="0.25">
      <c r="A2112" s="2" t="s">
        <v>1729</v>
      </c>
      <c r="B2112" s="2" t="s">
        <v>1730</v>
      </c>
      <c r="C2112" s="3"/>
      <c r="D2112" s="4">
        <v>0</v>
      </c>
      <c r="E2112" s="4">
        <v>0</v>
      </c>
      <c r="F2112" s="4">
        <v>0</v>
      </c>
      <c r="G2112" s="4">
        <v>136.69999999999999</v>
      </c>
      <c r="H2112" s="2" t="s">
        <v>469</v>
      </c>
      <c r="I2112" s="4">
        <v>68.319999999999993</v>
      </c>
      <c r="J2112" s="2" t="b">
        <v>1</v>
      </c>
      <c r="K2112" s="2" t="s">
        <v>4693</v>
      </c>
      <c r="L2112" s="2" t="s">
        <v>10</v>
      </c>
      <c r="M2112" s="2"/>
      <c r="N2112" s="2" t="s">
        <v>4703</v>
      </c>
      <c r="O2112" s="2"/>
      <c r="P2112" s="2" t="s">
        <v>4696</v>
      </c>
      <c r="Q2112" s="2"/>
    </row>
    <row r="2113" spans="1:17" x14ac:dyDescent="0.25">
      <c r="A2113" s="2" t="s">
        <v>141</v>
      </c>
      <c r="B2113" s="2" t="s">
        <v>142</v>
      </c>
      <c r="C2113" s="3"/>
      <c r="D2113" s="4">
        <v>0</v>
      </c>
      <c r="E2113" s="4">
        <v>1</v>
      </c>
      <c r="F2113" s="4">
        <v>1</v>
      </c>
      <c r="G2113" s="4">
        <v>78.8</v>
      </c>
      <c r="H2113" s="2" t="s">
        <v>66</v>
      </c>
      <c r="I2113" s="4">
        <v>39.4</v>
      </c>
      <c r="J2113" s="2" t="b">
        <v>1</v>
      </c>
      <c r="K2113" s="2" t="s">
        <v>4693</v>
      </c>
      <c r="L2113" s="2" t="s">
        <v>10</v>
      </c>
      <c r="M2113" s="2"/>
      <c r="N2113" s="2" t="s">
        <v>5925</v>
      </c>
      <c r="O2113" s="2"/>
      <c r="P2113" s="2"/>
      <c r="Q2113" s="2"/>
    </row>
    <row r="2114" spans="1:17" ht="185.25" x14ac:dyDescent="0.25">
      <c r="A2114" s="2" t="s">
        <v>1783</v>
      </c>
      <c r="B2114" s="2" t="s">
        <v>1784</v>
      </c>
      <c r="C2114" s="3" t="s">
        <v>5435</v>
      </c>
      <c r="D2114" s="4">
        <v>0</v>
      </c>
      <c r="E2114" s="4">
        <v>3</v>
      </c>
      <c r="F2114" s="4">
        <v>3</v>
      </c>
      <c r="G2114" s="4">
        <v>39.6</v>
      </c>
      <c r="H2114" s="2" t="s">
        <v>66</v>
      </c>
      <c r="I2114" s="4">
        <v>19.774999999999999</v>
      </c>
      <c r="J2114" s="2" t="b">
        <v>1</v>
      </c>
      <c r="K2114" s="2" t="s">
        <v>4693</v>
      </c>
      <c r="L2114" s="2" t="s">
        <v>10</v>
      </c>
      <c r="M2114" s="2"/>
      <c r="N2114" s="2" t="s">
        <v>4703</v>
      </c>
      <c r="O2114" s="2"/>
      <c r="P2114" s="2" t="s">
        <v>4696</v>
      </c>
      <c r="Q2114" s="2" t="s">
        <v>5778</v>
      </c>
    </row>
    <row r="2115" spans="1:17" ht="213.75" x14ac:dyDescent="0.25">
      <c r="A2115" s="2" t="s">
        <v>1785</v>
      </c>
      <c r="B2115" s="2" t="s">
        <v>1786</v>
      </c>
      <c r="C2115" s="3" t="s">
        <v>5436</v>
      </c>
      <c r="D2115" s="4">
        <v>0</v>
      </c>
      <c r="E2115" s="4">
        <v>1</v>
      </c>
      <c r="F2115" s="4">
        <v>1</v>
      </c>
      <c r="G2115" s="4">
        <v>44.25</v>
      </c>
      <c r="H2115" s="2" t="s">
        <v>66</v>
      </c>
      <c r="I2115" s="4">
        <v>22.11</v>
      </c>
      <c r="J2115" s="2" t="b">
        <v>1</v>
      </c>
      <c r="K2115" s="2" t="s">
        <v>4693</v>
      </c>
      <c r="L2115" s="2" t="s">
        <v>10</v>
      </c>
      <c r="M2115" s="2"/>
      <c r="N2115" s="2" t="s">
        <v>4703</v>
      </c>
      <c r="O2115" s="2"/>
      <c r="P2115" s="2" t="s">
        <v>4696</v>
      </c>
      <c r="Q2115" s="2" t="s">
        <v>5779</v>
      </c>
    </row>
    <row r="2116" spans="1:17" ht="228" x14ac:dyDescent="0.25">
      <c r="A2116" s="2" t="s">
        <v>1787</v>
      </c>
      <c r="B2116" s="2" t="s">
        <v>1788</v>
      </c>
      <c r="C2116" s="3" t="s">
        <v>5437</v>
      </c>
      <c r="D2116" s="4">
        <v>0</v>
      </c>
      <c r="E2116" s="4">
        <v>2</v>
      </c>
      <c r="F2116" s="4">
        <v>2</v>
      </c>
      <c r="G2116" s="4">
        <v>58.9</v>
      </c>
      <c r="H2116" s="2" t="s">
        <v>66</v>
      </c>
      <c r="I2116" s="4">
        <v>29.45</v>
      </c>
      <c r="J2116" s="2" t="b">
        <v>1</v>
      </c>
      <c r="K2116" s="2" t="s">
        <v>4693</v>
      </c>
      <c r="L2116" s="2" t="s">
        <v>10</v>
      </c>
      <c r="M2116" s="2"/>
      <c r="N2116" s="2" t="s">
        <v>4703</v>
      </c>
      <c r="O2116" s="2"/>
      <c r="P2116" s="2" t="s">
        <v>4696</v>
      </c>
      <c r="Q2116" s="2" t="s">
        <v>5780</v>
      </c>
    </row>
    <row r="2117" spans="1:17" ht="285" x14ac:dyDescent="0.25">
      <c r="A2117" s="2" t="s">
        <v>2081</v>
      </c>
      <c r="B2117" s="2" t="s">
        <v>2082</v>
      </c>
      <c r="C2117" s="3" t="s">
        <v>5482</v>
      </c>
      <c r="D2117" s="4">
        <v>0</v>
      </c>
      <c r="E2117" s="4">
        <v>4</v>
      </c>
      <c r="F2117" s="4">
        <v>4</v>
      </c>
      <c r="G2117" s="4">
        <v>40.75</v>
      </c>
      <c r="H2117" s="2" t="s">
        <v>66</v>
      </c>
      <c r="I2117" s="4">
        <v>20.364999999999998</v>
      </c>
      <c r="J2117" s="2" t="b">
        <v>1</v>
      </c>
      <c r="K2117" s="2" t="s">
        <v>4693</v>
      </c>
      <c r="L2117" s="2" t="s">
        <v>10</v>
      </c>
      <c r="M2117" s="2"/>
      <c r="N2117" s="2" t="s">
        <v>4698</v>
      </c>
      <c r="O2117" s="2"/>
      <c r="P2117" s="2" t="s">
        <v>4696</v>
      </c>
      <c r="Q2117" s="2" t="s">
        <v>5829</v>
      </c>
    </row>
    <row r="2118" spans="1:17" ht="285" x14ac:dyDescent="0.25">
      <c r="A2118" s="2" t="s">
        <v>2077</v>
      </c>
      <c r="B2118" s="2" t="s">
        <v>2078</v>
      </c>
      <c r="C2118" s="3" t="s">
        <v>5480</v>
      </c>
      <c r="D2118" s="4">
        <v>0</v>
      </c>
      <c r="E2118" s="4">
        <v>3</v>
      </c>
      <c r="F2118" s="4">
        <v>3</v>
      </c>
      <c r="G2118" s="4">
        <v>66.099999999999994</v>
      </c>
      <c r="H2118" s="2" t="s">
        <v>66</v>
      </c>
      <c r="I2118" s="4">
        <v>33.012999999999998</v>
      </c>
      <c r="J2118" s="2" t="b">
        <v>1</v>
      </c>
      <c r="K2118" s="2" t="s">
        <v>4693</v>
      </c>
      <c r="L2118" s="2" t="s">
        <v>10</v>
      </c>
      <c r="M2118" s="2"/>
      <c r="N2118" s="2" t="s">
        <v>4698</v>
      </c>
      <c r="O2118" s="2"/>
      <c r="P2118" s="2" t="s">
        <v>4696</v>
      </c>
      <c r="Q2118" s="2" t="s">
        <v>5830</v>
      </c>
    </row>
    <row r="2119" spans="1:17" ht="270.75" x14ac:dyDescent="0.25">
      <c r="A2119" s="2" t="s">
        <v>2079</v>
      </c>
      <c r="B2119" s="2" t="s">
        <v>2080</v>
      </c>
      <c r="C2119" s="3" t="s">
        <v>5481</v>
      </c>
      <c r="D2119" s="4">
        <v>0</v>
      </c>
      <c r="E2119" s="4">
        <v>3</v>
      </c>
      <c r="F2119" s="4">
        <v>3</v>
      </c>
      <c r="G2119" s="4">
        <v>66.099999999999994</v>
      </c>
      <c r="H2119" s="2" t="s">
        <v>66</v>
      </c>
      <c r="I2119" s="4">
        <v>33.012999999999998</v>
      </c>
      <c r="J2119" s="2" t="b">
        <v>1</v>
      </c>
      <c r="K2119" s="2" t="s">
        <v>4693</v>
      </c>
      <c r="L2119" s="2" t="s">
        <v>10</v>
      </c>
      <c r="M2119" s="2"/>
      <c r="N2119" s="2" t="s">
        <v>4698</v>
      </c>
      <c r="O2119" s="2"/>
      <c r="P2119" s="2" t="s">
        <v>4696</v>
      </c>
      <c r="Q2119" s="2" t="s">
        <v>5831</v>
      </c>
    </row>
    <row r="2120" spans="1:17" ht="270.75" x14ac:dyDescent="0.25">
      <c r="A2120" s="2" t="s">
        <v>1091</v>
      </c>
      <c r="B2120" s="2" t="s">
        <v>1092</v>
      </c>
      <c r="C2120" s="3" t="s">
        <v>6152</v>
      </c>
      <c r="D2120" s="4">
        <v>0</v>
      </c>
      <c r="E2120" s="4">
        <v>0</v>
      </c>
      <c r="F2120" s="4">
        <v>0</v>
      </c>
      <c r="G2120" s="4">
        <v>5</v>
      </c>
      <c r="H2120" s="2" t="s">
        <v>2254</v>
      </c>
      <c r="I2120" s="4">
        <v>2.8</v>
      </c>
      <c r="J2120" s="2" t="b">
        <v>1</v>
      </c>
      <c r="K2120" s="2" t="s">
        <v>4686</v>
      </c>
      <c r="L2120" s="2" t="s">
        <v>27</v>
      </c>
      <c r="M2120" s="2"/>
      <c r="N2120" s="2" t="s">
        <v>4944</v>
      </c>
      <c r="O2120" s="2"/>
      <c r="P2120" s="2" t="s">
        <v>4945</v>
      </c>
      <c r="Q2120" s="2" t="s">
        <v>5670</v>
      </c>
    </row>
    <row r="2121" spans="1:17" x14ac:dyDescent="0.25">
      <c r="A2121" s="2" t="s">
        <v>1022</v>
      </c>
      <c r="B2121" s="2" t="s">
        <v>1023</v>
      </c>
      <c r="C2121" s="3"/>
      <c r="D2121" s="4">
        <v>0</v>
      </c>
      <c r="E2121" s="4">
        <v>0</v>
      </c>
      <c r="F2121" s="4">
        <v>0</v>
      </c>
      <c r="G2121" s="4">
        <v>14.9</v>
      </c>
      <c r="H2121" s="2" t="s">
        <v>2265</v>
      </c>
      <c r="I2121" s="4">
        <v>6.9</v>
      </c>
      <c r="J2121" s="2" t="b">
        <v>1</v>
      </c>
      <c r="K2121" s="2" t="s">
        <v>4716</v>
      </c>
      <c r="L2121" s="2" t="s">
        <v>10</v>
      </c>
      <c r="M2121" s="2" t="s">
        <v>4746</v>
      </c>
      <c r="N2121" s="2" t="s">
        <v>4741</v>
      </c>
      <c r="O2121" s="2" t="s">
        <v>4719</v>
      </c>
      <c r="P2121" s="2" t="s">
        <v>4688</v>
      </c>
      <c r="Q2121" s="2"/>
    </row>
    <row r="2122" spans="1:17" x14ac:dyDescent="0.25">
      <c r="A2122" s="2" t="s">
        <v>2145</v>
      </c>
      <c r="B2122" s="2" t="s">
        <v>2146</v>
      </c>
      <c r="C2122" s="3"/>
      <c r="D2122" s="4">
        <v>0</v>
      </c>
      <c r="E2122" s="4">
        <v>1</v>
      </c>
      <c r="F2122" s="4">
        <v>1</v>
      </c>
      <c r="G2122" s="4">
        <v>1950</v>
      </c>
      <c r="H2122" s="2" t="s">
        <v>66</v>
      </c>
      <c r="I2122" s="4">
        <v>1250</v>
      </c>
      <c r="J2122" s="2" t="b">
        <v>1</v>
      </c>
      <c r="K2122" s="2" t="s">
        <v>4693</v>
      </c>
      <c r="L2122" s="2" t="s">
        <v>10</v>
      </c>
      <c r="M2122" s="2"/>
      <c r="N2122" s="2" t="s">
        <v>4698</v>
      </c>
      <c r="O2122" s="2"/>
      <c r="P2122" s="2" t="s">
        <v>4696</v>
      </c>
      <c r="Q2122" s="2"/>
    </row>
    <row r="2123" spans="1:17" ht="270.75" x14ac:dyDescent="0.25">
      <c r="A2123" s="2" t="s">
        <v>2151</v>
      </c>
      <c r="B2123" s="2" t="s">
        <v>2152</v>
      </c>
      <c r="C2123" s="3" t="s">
        <v>5502</v>
      </c>
      <c r="D2123" s="4">
        <v>0</v>
      </c>
      <c r="E2123" s="4">
        <v>8</v>
      </c>
      <c r="F2123" s="4">
        <v>8</v>
      </c>
      <c r="G2123" s="4">
        <v>51</v>
      </c>
      <c r="H2123" s="2" t="s">
        <v>2288</v>
      </c>
      <c r="I2123" s="4">
        <v>25.49</v>
      </c>
      <c r="J2123" s="2" t="b">
        <v>1</v>
      </c>
      <c r="K2123" s="2" t="s">
        <v>4693</v>
      </c>
      <c r="L2123" s="2" t="s">
        <v>10</v>
      </c>
      <c r="M2123" s="2"/>
      <c r="N2123" s="2" t="s">
        <v>4698</v>
      </c>
      <c r="O2123" s="2"/>
      <c r="P2123" s="2" t="s">
        <v>4696</v>
      </c>
      <c r="Q2123" s="2" t="s">
        <v>5819</v>
      </c>
    </row>
    <row r="2124" spans="1:17" ht="270.75" x14ac:dyDescent="0.25">
      <c r="A2124" s="2" t="s">
        <v>2178</v>
      </c>
      <c r="B2124" s="2" t="s">
        <v>2179</v>
      </c>
      <c r="C2124" s="3" t="s">
        <v>5508</v>
      </c>
      <c r="D2124" s="4">
        <v>0</v>
      </c>
      <c r="E2124" s="4">
        <v>4</v>
      </c>
      <c r="F2124" s="4">
        <v>4</v>
      </c>
      <c r="G2124" s="4">
        <v>43.5</v>
      </c>
      <c r="H2124" s="2" t="s">
        <v>2288</v>
      </c>
      <c r="I2124" s="4">
        <v>21.74</v>
      </c>
      <c r="J2124" s="2" t="b">
        <v>1</v>
      </c>
      <c r="K2124" s="2" t="s">
        <v>4693</v>
      </c>
      <c r="L2124" s="2" t="s">
        <v>10</v>
      </c>
      <c r="M2124" s="2"/>
      <c r="N2124" s="2" t="s">
        <v>4698</v>
      </c>
      <c r="O2124" s="2"/>
      <c r="P2124" s="2" t="s">
        <v>4696</v>
      </c>
      <c r="Q2124" s="2" t="s">
        <v>5820</v>
      </c>
    </row>
    <row r="2125" spans="1:17" ht="256.5" x14ac:dyDescent="0.25">
      <c r="A2125" s="2" t="s">
        <v>1449</v>
      </c>
      <c r="B2125" s="2" t="s">
        <v>1450</v>
      </c>
      <c r="C2125" s="3" t="s">
        <v>5367</v>
      </c>
      <c r="D2125" s="4">
        <v>0</v>
      </c>
      <c r="E2125" s="4">
        <v>1</v>
      </c>
      <c r="F2125" s="4">
        <v>1</v>
      </c>
      <c r="G2125" s="4">
        <v>46.4</v>
      </c>
      <c r="H2125" s="2" t="s">
        <v>2288</v>
      </c>
      <c r="I2125" s="4">
        <v>23.18</v>
      </c>
      <c r="J2125" s="2" t="b">
        <v>1</v>
      </c>
      <c r="K2125" s="2" t="s">
        <v>4693</v>
      </c>
      <c r="L2125" s="2" t="s">
        <v>10</v>
      </c>
      <c r="M2125" s="2"/>
      <c r="N2125" s="2" t="s">
        <v>4694</v>
      </c>
      <c r="O2125" s="2"/>
      <c r="P2125" s="2" t="s">
        <v>4696</v>
      </c>
      <c r="Q2125" s="2" t="s">
        <v>5771</v>
      </c>
    </row>
    <row r="2126" spans="1:17" ht="256.5" x14ac:dyDescent="0.25">
      <c r="A2126" s="2" t="s">
        <v>1923</v>
      </c>
      <c r="B2126" s="2" t="s">
        <v>1924</v>
      </c>
      <c r="C2126" s="3" t="s">
        <v>5457</v>
      </c>
      <c r="D2126" s="4">
        <v>0</v>
      </c>
      <c r="E2126" s="4">
        <v>6</v>
      </c>
      <c r="F2126" s="4">
        <v>6</v>
      </c>
      <c r="G2126" s="4">
        <v>43.9</v>
      </c>
      <c r="H2126" s="2" t="s">
        <v>2288</v>
      </c>
      <c r="I2126" s="4">
        <v>21.93</v>
      </c>
      <c r="J2126" s="2" t="b">
        <v>1</v>
      </c>
      <c r="K2126" s="2" t="s">
        <v>4693</v>
      </c>
      <c r="L2126" s="2" t="s">
        <v>10</v>
      </c>
      <c r="M2126" s="2"/>
      <c r="N2126" s="2" t="s">
        <v>5068</v>
      </c>
      <c r="O2126" s="2"/>
      <c r="P2126" s="2" t="s">
        <v>4696</v>
      </c>
      <c r="Q2126" s="2" t="s">
        <v>5772</v>
      </c>
    </row>
    <row r="2127" spans="1:17" ht="270.75" x14ac:dyDescent="0.25">
      <c r="A2127" s="2" t="s">
        <v>1202</v>
      </c>
      <c r="B2127" s="2" t="s">
        <v>1203</v>
      </c>
      <c r="C2127" s="3" t="s">
        <v>5320</v>
      </c>
      <c r="D2127" s="4">
        <v>0</v>
      </c>
      <c r="E2127" s="4">
        <v>4</v>
      </c>
      <c r="F2127" s="4">
        <v>4</v>
      </c>
      <c r="G2127" s="4">
        <v>51.8</v>
      </c>
      <c r="H2127" s="2" t="s">
        <v>2288</v>
      </c>
      <c r="I2127" s="4">
        <v>25.88</v>
      </c>
      <c r="J2127" s="2" t="b">
        <v>1</v>
      </c>
      <c r="K2127" s="2" t="s">
        <v>4693</v>
      </c>
      <c r="L2127" s="2" t="s">
        <v>10</v>
      </c>
      <c r="M2127" s="2"/>
      <c r="N2127" s="2" t="s">
        <v>4705</v>
      </c>
      <c r="O2127" s="2"/>
      <c r="P2127" s="2" t="s">
        <v>4696</v>
      </c>
      <c r="Q2127" s="2" t="s">
        <v>5773</v>
      </c>
    </row>
    <row r="2128" spans="1:17" ht="213.75" x14ac:dyDescent="0.25">
      <c r="A2128" s="2" t="s">
        <v>2059</v>
      </c>
      <c r="B2128" s="2" t="s">
        <v>2060</v>
      </c>
      <c r="C2128" s="3" t="s">
        <v>5476</v>
      </c>
      <c r="D2128" s="4">
        <v>0</v>
      </c>
      <c r="E2128" s="4">
        <v>4</v>
      </c>
      <c r="F2128" s="4">
        <v>4</v>
      </c>
      <c r="G2128" s="4">
        <v>44.9</v>
      </c>
      <c r="H2128" s="2" t="s">
        <v>2288</v>
      </c>
      <c r="I2128" s="4">
        <v>22.45</v>
      </c>
      <c r="J2128" s="2" t="b">
        <v>1</v>
      </c>
      <c r="K2128" s="2" t="s">
        <v>4693</v>
      </c>
      <c r="L2128" s="2" t="s">
        <v>10</v>
      </c>
      <c r="M2128" s="2"/>
      <c r="N2128" s="2" t="s">
        <v>4708</v>
      </c>
      <c r="O2128" s="2"/>
      <c r="P2128" s="2" t="s">
        <v>4696</v>
      </c>
      <c r="Q2128" s="2" t="s">
        <v>5774</v>
      </c>
    </row>
    <row r="2129" spans="1:17" x14ac:dyDescent="0.25">
      <c r="A2129" s="2" t="s">
        <v>1899</v>
      </c>
      <c r="B2129" s="2" t="s">
        <v>1900</v>
      </c>
      <c r="C2129" s="3"/>
      <c r="D2129" s="4">
        <v>0</v>
      </c>
      <c r="E2129" s="4">
        <v>3</v>
      </c>
      <c r="F2129" s="4">
        <v>3</v>
      </c>
      <c r="G2129" s="4">
        <v>25.4</v>
      </c>
      <c r="H2129" s="2" t="s">
        <v>2288</v>
      </c>
      <c r="I2129" s="4">
        <v>12.6854</v>
      </c>
      <c r="J2129" s="2" t="b">
        <v>1</v>
      </c>
      <c r="K2129" s="2" t="s">
        <v>4693</v>
      </c>
      <c r="L2129" s="2" t="s">
        <v>10</v>
      </c>
      <c r="M2129" s="2"/>
      <c r="N2129" s="2" t="s">
        <v>4694</v>
      </c>
      <c r="O2129" s="2"/>
      <c r="P2129" s="2" t="s">
        <v>4696</v>
      </c>
      <c r="Q2129" s="2"/>
    </row>
    <row r="2130" spans="1:17" ht="342" x14ac:dyDescent="0.25">
      <c r="A2130" s="2" t="s">
        <v>858</v>
      </c>
      <c r="B2130" s="2" t="s">
        <v>859</v>
      </c>
      <c r="C2130" s="3" t="s">
        <v>5069</v>
      </c>
      <c r="D2130" s="4">
        <v>0</v>
      </c>
      <c r="E2130" s="4">
        <v>14</v>
      </c>
      <c r="F2130" s="4">
        <v>14</v>
      </c>
      <c r="G2130" s="4">
        <v>46</v>
      </c>
      <c r="H2130" s="2" t="s">
        <v>2228</v>
      </c>
      <c r="I2130" s="4">
        <v>23</v>
      </c>
      <c r="J2130" s="2" t="b">
        <v>1</v>
      </c>
      <c r="K2130" s="2" t="s">
        <v>4805</v>
      </c>
      <c r="L2130" s="2" t="s">
        <v>10</v>
      </c>
      <c r="M2130" s="2" t="s">
        <v>4806</v>
      </c>
      <c r="N2130" s="2" t="s">
        <v>4806</v>
      </c>
      <c r="O2130" s="2"/>
      <c r="P2130" s="2" t="s">
        <v>4688</v>
      </c>
      <c r="Q2130" s="2" t="s">
        <v>6550</v>
      </c>
    </row>
    <row r="2131" spans="1:17" ht="356.25" x14ac:dyDescent="0.25">
      <c r="A2131" s="2" t="s">
        <v>862</v>
      </c>
      <c r="B2131" s="2" t="s">
        <v>863</v>
      </c>
      <c r="C2131" s="3" t="s">
        <v>5070</v>
      </c>
      <c r="D2131" s="4">
        <v>0</v>
      </c>
      <c r="E2131" s="4">
        <v>19</v>
      </c>
      <c r="F2131" s="4">
        <v>19</v>
      </c>
      <c r="G2131" s="4">
        <v>39</v>
      </c>
      <c r="H2131" s="2" t="s">
        <v>2228</v>
      </c>
      <c r="I2131" s="4">
        <v>19.5</v>
      </c>
      <c r="J2131" s="2" t="b">
        <v>1</v>
      </c>
      <c r="K2131" s="2" t="s">
        <v>4805</v>
      </c>
      <c r="L2131" s="2" t="s">
        <v>10</v>
      </c>
      <c r="M2131" s="2" t="s">
        <v>4806</v>
      </c>
      <c r="N2131" s="2" t="s">
        <v>4806</v>
      </c>
      <c r="O2131" s="2"/>
      <c r="P2131" s="2" t="s">
        <v>4688</v>
      </c>
      <c r="Q2131" s="2" t="s">
        <v>5788</v>
      </c>
    </row>
    <row r="2132" spans="1:17" x14ac:dyDescent="0.25">
      <c r="A2132" s="2" t="s">
        <v>1546</v>
      </c>
      <c r="B2132" s="2" t="s">
        <v>1547</v>
      </c>
      <c r="C2132" s="3"/>
      <c r="D2132" s="4">
        <v>0</v>
      </c>
      <c r="E2132" s="4">
        <v>4</v>
      </c>
      <c r="F2132" s="4">
        <v>4</v>
      </c>
      <c r="G2132" s="4">
        <v>68.3</v>
      </c>
      <c r="H2132" s="2" t="s">
        <v>2270</v>
      </c>
      <c r="I2132" s="4">
        <v>31.2</v>
      </c>
      <c r="J2132" s="2" t="b">
        <v>1</v>
      </c>
      <c r="K2132" s="2" t="s">
        <v>4709</v>
      </c>
      <c r="L2132" s="2" t="s">
        <v>10</v>
      </c>
      <c r="M2132" s="2" t="s">
        <v>4790</v>
      </c>
      <c r="N2132" s="2" t="s">
        <v>4762</v>
      </c>
      <c r="O2132" s="2" t="s">
        <v>4689</v>
      </c>
      <c r="P2132" s="2" t="s">
        <v>4688</v>
      </c>
      <c r="Q2132" s="2"/>
    </row>
    <row r="2133" spans="1:17" x14ac:dyDescent="0.25">
      <c r="A2133" s="2" t="s">
        <v>1184</v>
      </c>
      <c r="B2133" s="2" t="s">
        <v>1185</v>
      </c>
      <c r="C2133" s="3"/>
      <c r="D2133" s="4">
        <v>6</v>
      </c>
      <c r="E2133" s="4">
        <v>6</v>
      </c>
      <c r="F2133" s="4">
        <v>0</v>
      </c>
      <c r="G2133" s="4">
        <v>80.3</v>
      </c>
      <c r="H2133" s="2" t="s">
        <v>2270</v>
      </c>
      <c r="I2133" s="4">
        <v>36.799999999999997</v>
      </c>
      <c r="J2133" s="2" t="b">
        <v>1</v>
      </c>
      <c r="K2133" s="2" t="s">
        <v>4716</v>
      </c>
      <c r="L2133" s="2" t="s">
        <v>10</v>
      </c>
      <c r="M2133" s="2" t="s">
        <v>4981</v>
      </c>
      <c r="N2133" s="2" t="s">
        <v>4762</v>
      </c>
      <c r="O2133" s="2" t="s">
        <v>4719</v>
      </c>
      <c r="P2133" s="2" t="s">
        <v>4688</v>
      </c>
      <c r="Q2133" s="2"/>
    </row>
    <row r="2134" spans="1:17" x14ac:dyDescent="0.25">
      <c r="A2134" s="2" t="s">
        <v>1582</v>
      </c>
      <c r="B2134" s="2" t="s">
        <v>1583</v>
      </c>
      <c r="C2134" s="3"/>
      <c r="D2134" s="4">
        <v>6</v>
      </c>
      <c r="E2134" s="4">
        <v>6</v>
      </c>
      <c r="F2134" s="4">
        <v>0</v>
      </c>
      <c r="G2134" s="4">
        <v>68</v>
      </c>
      <c r="H2134" s="2" t="s">
        <v>2270</v>
      </c>
      <c r="I2134" s="4">
        <v>31.1</v>
      </c>
      <c r="J2134" s="2" t="b">
        <v>1</v>
      </c>
      <c r="K2134" s="2" t="s">
        <v>4716</v>
      </c>
      <c r="L2134" s="2" t="s">
        <v>10</v>
      </c>
      <c r="M2134" s="2" t="s">
        <v>4794</v>
      </c>
      <c r="N2134" s="2" t="s">
        <v>4762</v>
      </c>
      <c r="O2134" s="2" t="s">
        <v>4719</v>
      </c>
      <c r="P2134" s="2" t="s">
        <v>4688</v>
      </c>
      <c r="Q2134" s="2"/>
    </row>
    <row r="2135" spans="1:17" x14ac:dyDescent="0.25">
      <c r="A2135" s="2" t="s">
        <v>4137</v>
      </c>
      <c r="B2135" s="2" t="s">
        <v>4138</v>
      </c>
      <c r="C2135" s="3"/>
      <c r="D2135" s="4">
        <v>0</v>
      </c>
      <c r="E2135" s="4">
        <v>0</v>
      </c>
      <c r="F2135" s="4">
        <v>0</v>
      </c>
      <c r="G2135" s="4">
        <v>27.7</v>
      </c>
      <c r="H2135" s="2" t="s">
        <v>2270</v>
      </c>
      <c r="I2135" s="4">
        <v>12.8</v>
      </c>
      <c r="J2135" s="2" t="b">
        <v>0</v>
      </c>
      <c r="K2135" s="2" t="s">
        <v>4709</v>
      </c>
      <c r="L2135" s="2" t="s">
        <v>10</v>
      </c>
      <c r="M2135" s="2" t="s">
        <v>4905</v>
      </c>
      <c r="N2135" s="2" t="s">
        <v>4762</v>
      </c>
      <c r="O2135" s="2" t="s">
        <v>4689</v>
      </c>
      <c r="P2135" s="2" t="s">
        <v>4688</v>
      </c>
      <c r="Q2135" s="2"/>
    </row>
    <row r="2136" spans="1:17" x14ac:dyDescent="0.25">
      <c r="A2136" s="2" t="s">
        <v>1651</v>
      </c>
      <c r="B2136" s="2" t="s">
        <v>1652</v>
      </c>
      <c r="C2136" s="3"/>
      <c r="D2136" s="4">
        <v>0</v>
      </c>
      <c r="E2136" s="4">
        <v>0</v>
      </c>
      <c r="F2136" s="4">
        <v>0</v>
      </c>
      <c r="G2136" s="4">
        <v>54.25</v>
      </c>
      <c r="H2136" s="2" t="s">
        <v>2270</v>
      </c>
      <c r="I2136" s="4">
        <v>24.7</v>
      </c>
      <c r="J2136" s="2" t="b">
        <v>0</v>
      </c>
      <c r="K2136" s="2" t="s">
        <v>4716</v>
      </c>
      <c r="L2136" s="2" t="s">
        <v>10</v>
      </c>
      <c r="M2136" s="2" t="s">
        <v>4796</v>
      </c>
      <c r="N2136" s="2" t="s">
        <v>4762</v>
      </c>
      <c r="O2136" s="2" t="s">
        <v>4719</v>
      </c>
      <c r="P2136" s="2" t="s">
        <v>4688</v>
      </c>
      <c r="Q2136" s="2"/>
    </row>
    <row r="2137" spans="1:17" x14ac:dyDescent="0.25">
      <c r="A2137" s="2" t="s">
        <v>44</v>
      </c>
      <c r="B2137" s="2" t="s">
        <v>45</v>
      </c>
      <c r="C2137" s="3"/>
      <c r="D2137" s="4">
        <v>6</v>
      </c>
      <c r="E2137" s="4">
        <v>6</v>
      </c>
      <c r="F2137" s="4">
        <v>0</v>
      </c>
      <c r="G2137" s="4">
        <v>40.85</v>
      </c>
      <c r="H2137" s="2" t="s">
        <v>2270</v>
      </c>
      <c r="I2137" s="4">
        <v>18.5</v>
      </c>
      <c r="J2137" s="2" t="b">
        <v>1</v>
      </c>
      <c r="K2137" s="2" t="s">
        <v>4716</v>
      </c>
      <c r="L2137" s="2" t="s">
        <v>10</v>
      </c>
      <c r="M2137" s="2" t="s">
        <v>4764</v>
      </c>
      <c r="N2137" s="2" t="s">
        <v>4762</v>
      </c>
      <c r="O2137" s="2" t="s">
        <v>4719</v>
      </c>
      <c r="P2137" s="2" t="s">
        <v>4688</v>
      </c>
      <c r="Q2137" s="2"/>
    </row>
    <row r="2138" spans="1:17" x14ac:dyDescent="0.25">
      <c r="A2138" s="2" t="s">
        <v>984</v>
      </c>
      <c r="B2138" s="2" t="s">
        <v>985</v>
      </c>
      <c r="C2138" s="3"/>
      <c r="D2138" s="4">
        <v>0</v>
      </c>
      <c r="E2138" s="4">
        <v>2</v>
      </c>
      <c r="F2138" s="4">
        <v>2</v>
      </c>
      <c r="G2138" s="4">
        <v>89.2</v>
      </c>
      <c r="H2138" s="2" t="s">
        <v>2278</v>
      </c>
      <c r="I2138" s="4">
        <v>41.3</v>
      </c>
      <c r="J2138" s="2" t="b">
        <v>1</v>
      </c>
      <c r="K2138" s="2" t="s">
        <v>4716</v>
      </c>
      <c r="L2138" s="2" t="s">
        <v>10</v>
      </c>
      <c r="M2138" s="2" t="s">
        <v>4776</v>
      </c>
      <c r="N2138" s="2" t="s">
        <v>4762</v>
      </c>
      <c r="O2138" s="2" t="s">
        <v>4719</v>
      </c>
      <c r="P2138" s="2" t="s">
        <v>4688</v>
      </c>
      <c r="Q2138" s="2"/>
    </row>
    <row r="2139" spans="1:17" ht="213.75" x14ac:dyDescent="0.25">
      <c r="A2139" s="2" t="s">
        <v>1115</v>
      </c>
      <c r="B2139" s="2" t="s">
        <v>1116</v>
      </c>
      <c r="C2139" s="3" t="s">
        <v>5303</v>
      </c>
      <c r="D2139" s="4">
        <v>0</v>
      </c>
      <c r="E2139" s="4">
        <v>1</v>
      </c>
      <c r="F2139" s="4">
        <v>1</v>
      </c>
      <c r="G2139" s="4">
        <v>18.5</v>
      </c>
      <c r="H2139" s="2" t="s">
        <v>2295</v>
      </c>
      <c r="I2139" s="4">
        <v>8.5</v>
      </c>
      <c r="J2139" s="2" t="b">
        <v>1</v>
      </c>
      <c r="K2139" s="2" t="s">
        <v>4716</v>
      </c>
      <c r="L2139" s="2" t="s">
        <v>10</v>
      </c>
      <c r="M2139" s="2" t="s">
        <v>4846</v>
      </c>
      <c r="N2139" s="2" t="s">
        <v>4745</v>
      </c>
      <c r="O2139" s="2" t="s">
        <v>4719</v>
      </c>
      <c r="P2139" s="2" t="s">
        <v>4688</v>
      </c>
      <c r="Q2139" s="2" t="s">
        <v>5812</v>
      </c>
    </row>
    <row r="2140" spans="1:17" ht="213.75" x14ac:dyDescent="0.25">
      <c r="A2140" s="2" t="s">
        <v>1105</v>
      </c>
      <c r="B2140" s="2" t="s">
        <v>1106</v>
      </c>
      <c r="C2140" s="3" t="s">
        <v>5300</v>
      </c>
      <c r="D2140" s="4">
        <v>0</v>
      </c>
      <c r="E2140" s="4">
        <v>3</v>
      </c>
      <c r="F2140" s="4">
        <v>3</v>
      </c>
      <c r="G2140" s="4">
        <v>38.9</v>
      </c>
      <c r="H2140" s="2" t="s">
        <v>2295</v>
      </c>
      <c r="I2140" s="4">
        <v>18</v>
      </c>
      <c r="J2140" s="2" t="b">
        <v>1</v>
      </c>
      <c r="K2140" s="2" t="s">
        <v>4716</v>
      </c>
      <c r="L2140" s="2" t="s">
        <v>10</v>
      </c>
      <c r="M2140" s="2" t="s">
        <v>4846</v>
      </c>
      <c r="N2140" s="2" t="s">
        <v>4745</v>
      </c>
      <c r="O2140" s="2" t="s">
        <v>4719</v>
      </c>
      <c r="P2140" s="2" t="s">
        <v>2303</v>
      </c>
      <c r="Q2140" s="2" t="s">
        <v>5812</v>
      </c>
    </row>
    <row r="2141" spans="1:17" ht="199.5" x14ac:dyDescent="0.25">
      <c r="A2141" s="2" t="s">
        <v>1107</v>
      </c>
      <c r="B2141" s="2" t="s">
        <v>1108</v>
      </c>
      <c r="C2141" s="3" t="s">
        <v>5301</v>
      </c>
      <c r="D2141" s="4">
        <v>0</v>
      </c>
      <c r="E2141" s="4">
        <v>1</v>
      </c>
      <c r="F2141" s="4">
        <v>1</v>
      </c>
      <c r="G2141" s="4">
        <v>22.1</v>
      </c>
      <c r="H2141" s="2" t="s">
        <v>2295</v>
      </c>
      <c r="I2141" s="4">
        <v>10.199999999999999</v>
      </c>
      <c r="J2141" s="2" t="b">
        <v>1</v>
      </c>
      <c r="K2141" s="2" t="s">
        <v>4716</v>
      </c>
      <c r="L2141" s="2" t="s">
        <v>10</v>
      </c>
      <c r="M2141" s="2" t="s">
        <v>4846</v>
      </c>
      <c r="N2141" s="2" t="s">
        <v>4745</v>
      </c>
      <c r="O2141" s="2" t="s">
        <v>4719</v>
      </c>
      <c r="P2141" s="2" t="s">
        <v>4688</v>
      </c>
      <c r="Q2141" s="2" t="s">
        <v>5813</v>
      </c>
    </row>
    <row r="2142" spans="1:17" ht="199.5" x14ac:dyDescent="0.25">
      <c r="A2142" s="2" t="s">
        <v>1113</v>
      </c>
      <c r="B2142" s="2" t="s">
        <v>1114</v>
      </c>
      <c r="C2142" s="3" t="s">
        <v>5302</v>
      </c>
      <c r="D2142" s="4">
        <v>0</v>
      </c>
      <c r="E2142" s="4">
        <v>0</v>
      </c>
      <c r="F2142" s="4">
        <v>0</v>
      </c>
      <c r="G2142" s="4">
        <v>32.4</v>
      </c>
      <c r="H2142" s="2" t="s">
        <v>2295</v>
      </c>
      <c r="I2142" s="4">
        <v>15</v>
      </c>
      <c r="J2142" s="2" t="b">
        <v>1</v>
      </c>
      <c r="K2142" s="2" t="s">
        <v>4716</v>
      </c>
      <c r="L2142" s="2" t="s">
        <v>10</v>
      </c>
      <c r="M2142" s="2" t="s">
        <v>4846</v>
      </c>
      <c r="N2142" s="2" t="s">
        <v>4745</v>
      </c>
      <c r="O2142" s="2" t="s">
        <v>4719</v>
      </c>
      <c r="P2142" s="2" t="s">
        <v>4688</v>
      </c>
      <c r="Q2142" s="2" t="s">
        <v>5814</v>
      </c>
    </row>
    <row r="2143" spans="1:17" ht="199.5" x14ac:dyDescent="0.25">
      <c r="A2143" s="2" t="s">
        <v>1893</v>
      </c>
      <c r="B2143" s="2" t="s">
        <v>1894</v>
      </c>
      <c r="C2143" s="3" t="s">
        <v>5456</v>
      </c>
      <c r="D2143" s="4">
        <v>0</v>
      </c>
      <c r="E2143" s="4">
        <v>5</v>
      </c>
      <c r="F2143" s="4">
        <v>5</v>
      </c>
      <c r="G2143" s="4">
        <v>24.9</v>
      </c>
      <c r="H2143" s="2" t="s">
        <v>2295</v>
      </c>
      <c r="I2143" s="4">
        <v>11.5</v>
      </c>
      <c r="J2143" s="2" t="b">
        <v>1</v>
      </c>
      <c r="K2143" s="2" t="s">
        <v>4709</v>
      </c>
      <c r="L2143" s="2" t="s">
        <v>10</v>
      </c>
      <c r="M2143" s="2" t="s">
        <v>4852</v>
      </c>
      <c r="N2143" s="2" t="s">
        <v>4745</v>
      </c>
      <c r="O2143" s="2" t="s">
        <v>4689</v>
      </c>
      <c r="P2143" s="2" t="s">
        <v>4688</v>
      </c>
      <c r="Q2143" s="2" t="s">
        <v>5815</v>
      </c>
    </row>
    <row r="2144" spans="1:17" ht="185.25" x14ac:dyDescent="0.25">
      <c r="A2144" s="2" t="s">
        <v>1117</v>
      </c>
      <c r="B2144" s="2" t="s">
        <v>1118</v>
      </c>
      <c r="C2144" s="3" t="s">
        <v>5304</v>
      </c>
      <c r="D2144" s="4">
        <v>0</v>
      </c>
      <c r="E2144" s="4">
        <v>0</v>
      </c>
      <c r="F2144" s="4">
        <v>0</v>
      </c>
      <c r="G2144" s="4">
        <v>22.7</v>
      </c>
      <c r="H2144" s="2" t="s">
        <v>2295</v>
      </c>
      <c r="I2144" s="4">
        <v>10.5</v>
      </c>
      <c r="J2144" s="2" t="b">
        <v>1</v>
      </c>
      <c r="K2144" s="2" t="s">
        <v>4709</v>
      </c>
      <c r="L2144" s="2" t="s">
        <v>10</v>
      </c>
      <c r="M2144" s="2" t="s">
        <v>4846</v>
      </c>
      <c r="N2144" s="2" t="s">
        <v>4745</v>
      </c>
      <c r="O2144" s="2" t="s">
        <v>4689</v>
      </c>
      <c r="P2144" s="2" t="s">
        <v>4688</v>
      </c>
      <c r="Q2144" s="2" t="s">
        <v>5816</v>
      </c>
    </row>
    <row r="2145" spans="1:17" ht="228" x14ac:dyDescent="0.25">
      <c r="A2145" s="2" t="s">
        <v>1302</v>
      </c>
      <c r="B2145" s="2" t="s">
        <v>1303</v>
      </c>
      <c r="C2145" s="3" t="s">
        <v>5346</v>
      </c>
      <c r="D2145" s="4">
        <v>0</v>
      </c>
      <c r="E2145" s="4">
        <v>16</v>
      </c>
      <c r="F2145" s="4">
        <v>16</v>
      </c>
      <c r="G2145" s="4">
        <v>9.1</v>
      </c>
      <c r="H2145" s="2" t="s">
        <v>2237</v>
      </c>
      <c r="I2145" s="4">
        <v>4.18</v>
      </c>
      <c r="J2145" s="2" t="b">
        <v>1</v>
      </c>
      <c r="K2145" s="2" t="s">
        <v>4709</v>
      </c>
      <c r="L2145" s="2" t="s">
        <v>10</v>
      </c>
      <c r="M2145" s="2" t="s">
        <v>263</v>
      </c>
      <c r="N2145" s="2" t="s">
        <v>4743</v>
      </c>
      <c r="O2145" s="2" t="s">
        <v>4689</v>
      </c>
      <c r="P2145" s="2" t="s">
        <v>4688</v>
      </c>
      <c r="Q2145" s="2" t="s">
        <v>5808</v>
      </c>
    </row>
    <row r="2146" spans="1:17" x14ac:dyDescent="0.25">
      <c r="A2146" s="2" t="s">
        <v>328</v>
      </c>
      <c r="B2146" s="2" t="s">
        <v>329</v>
      </c>
      <c r="C2146" s="3"/>
      <c r="D2146" s="4">
        <v>0</v>
      </c>
      <c r="E2146" s="4">
        <v>0</v>
      </c>
      <c r="F2146" s="4">
        <v>0</v>
      </c>
      <c r="G2146" s="4">
        <v>5.35</v>
      </c>
      <c r="H2146" s="2" t="s">
        <v>2237</v>
      </c>
      <c r="I2146" s="4">
        <v>2.67</v>
      </c>
      <c r="J2146" s="2" t="b">
        <v>1</v>
      </c>
      <c r="K2146" s="2" t="s">
        <v>2307</v>
      </c>
      <c r="L2146" s="2" t="s">
        <v>10</v>
      </c>
      <c r="M2146" s="2"/>
      <c r="N2146" s="2" t="s">
        <v>2307</v>
      </c>
      <c r="O2146" s="2" t="s">
        <v>5007</v>
      </c>
      <c r="P2146" s="2" t="s">
        <v>4804</v>
      </c>
      <c r="Q2146" s="2"/>
    </row>
    <row r="2147" spans="1:17" ht="213.75" x14ac:dyDescent="0.25">
      <c r="A2147" s="2" t="s">
        <v>496</v>
      </c>
      <c r="B2147" s="2" t="s">
        <v>497</v>
      </c>
      <c r="C2147" s="3" t="s">
        <v>5071</v>
      </c>
      <c r="D2147" s="4">
        <v>0</v>
      </c>
      <c r="E2147" s="4">
        <v>0</v>
      </c>
      <c r="F2147" s="4">
        <v>0</v>
      </c>
      <c r="G2147" s="4">
        <v>16.55</v>
      </c>
      <c r="H2147" s="2" t="s">
        <v>2284</v>
      </c>
      <c r="I2147" s="4">
        <v>7.65</v>
      </c>
      <c r="J2147" s="2" t="b">
        <v>1</v>
      </c>
      <c r="K2147" s="2" t="s">
        <v>4716</v>
      </c>
      <c r="L2147" s="2" t="s">
        <v>10</v>
      </c>
      <c r="M2147" s="2" t="s">
        <v>4759</v>
      </c>
      <c r="N2147" s="2" t="s">
        <v>4757</v>
      </c>
      <c r="O2147" s="2" t="s">
        <v>4719</v>
      </c>
      <c r="P2147" s="2" t="s">
        <v>4688</v>
      </c>
      <c r="Q2147" s="2" t="s">
        <v>5793</v>
      </c>
    </row>
    <row r="2148" spans="1:17" ht="228" x14ac:dyDescent="0.25">
      <c r="A2148" s="2" t="s">
        <v>1568</v>
      </c>
      <c r="B2148" s="2" t="s">
        <v>1569</v>
      </c>
      <c r="C2148" s="3" t="s">
        <v>5072</v>
      </c>
      <c r="D2148" s="4">
        <v>0</v>
      </c>
      <c r="E2148" s="4">
        <v>0</v>
      </c>
      <c r="F2148" s="4">
        <v>0</v>
      </c>
      <c r="G2148" s="4">
        <v>24.75</v>
      </c>
      <c r="H2148" s="2" t="s">
        <v>2284</v>
      </c>
      <c r="I2148" s="4">
        <v>11.45</v>
      </c>
      <c r="J2148" s="2" t="b">
        <v>1</v>
      </c>
      <c r="K2148" s="2" t="s">
        <v>4716</v>
      </c>
      <c r="L2148" s="2" t="s">
        <v>10</v>
      </c>
      <c r="M2148" s="2" t="s">
        <v>4999</v>
      </c>
      <c r="N2148" s="2" t="s">
        <v>4757</v>
      </c>
      <c r="O2148" s="2" t="s">
        <v>4719</v>
      </c>
      <c r="P2148" s="2" t="s">
        <v>4688</v>
      </c>
      <c r="Q2148" s="2" t="s">
        <v>5794</v>
      </c>
    </row>
    <row r="2149" spans="1:17" ht="270.75" x14ac:dyDescent="0.25">
      <c r="A2149" s="2" t="s">
        <v>2053</v>
      </c>
      <c r="B2149" s="2" t="s">
        <v>2054</v>
      </c>
      <c r="C2149" s="3" t="s">
        <v>5475</v>
      </c>
      <c r="D2149" s="4">
        <v>0</v>
      </c>
      <c r="E2149" s="4">
        <v>1</v>
      </c>
      <c r="F2149" s="4">
        <v>1</v>
      </c>
      <c r="G2149" s="4">
        <v>12.2</v>
      </c>
      <c r="H2149" s="2" t="s">
        <v>175</v>
      </c>
      <c r="I2149" s="4">
        <v>5.55</v>
      </c>
      <c r="J2149" s="2" t="b">
        <v>1</v>
      </c>
      <c r="K2149" s="2" t="s">
        <v>4716</v>
      </c>
      <c r="L2149" s="2" t="s">
        <v>10</v>
      </c>
      <c r="M2149" s="2" t="s">
        <v>4744</v>
      </c>
      <c r="N2149" s="2" t="s">
        <v>4745</v>
      </c>
      <c r="O2149" s="2" t="s">
        <v>4719</v>
      </c>
      <c r="P2149" s="2" t="s">
        <v>4688</v>
      </c>
      <c r="Q2149" s="2" t="s">
        <v>5735</v>
      </c>
    </row>
    <row r="2150" spans="1:17" ht="285" x14ac:dyDescent="0.25">
      <c r="A2150" s="2" t="s">
        <v>736</v>
      </c>
      <c r="B2150" s="2" t="s">
        <v>737</v>
      </c>
      <c r="C2150" s="3" t="s">
        <v>5256</v>
      </c>
      <c r="D2150" s="4">
        <v>0</v>
      </c>
      <c r="E2150" s="4">
        <v>15</v>
      </c>
      <c r="F2150" s="4">
        <v>15</v>
      </c>
      <c r="G2150" s="4">
        <v>10.8</v>
      </c>
      <c r="H2150" s="2" t="s">
        <v>175</v>
      </c>
      <c r="I2150" s="4">
        <v>4.9000000000000004</v>
      </c>
      <c r="J2150" s="2" t="b">
        <v>1</v>
      </c>
      <c r="K2150" s="2" t="s">
        <v>4716</v>
      </c>
      <c r="L2150" s="2" t="s">
        <v>10</v>
      </c>
      <c r="M2150" s="2" t="s">
        <v>4744</v>
      </c>
      <c r="N2150" s="2" t="s">
        <v>4745</v>
      </c>
      <c r="O2150" s="2" t="s">
        <v>4719</v>
      </c>
      <c r="P2150" s="2" t="s">
        <v>4688</v>
      </c>
      <c r="Q2150" s="2" t="s">
        <v>5736</v>
      </c>
    </row>
    <row r="2151" spans="1:17" ht="270.75" x14ac:dyDescent="0.25">
      <c r="A2151" s="2" t="s">
        <v>552</v>
      </c>
      <c r="B2151" s="2" t="s">
        <v>553</v>
      </c>
      <c r="C2151" s="3" t="s">
        <v>5237</v>
      </c>
      <c r="D2151" s="4">
        <v>0</v>
      </c>
      <c r="E2151" s="4">
        <v>0</v>
      </c>
      <c r="F2151" s="4">
        <v>0</v>
      </c>
      <c r="G2151" s="4">
        <v>13.15</v>
      </c>
      <c r="H2151" s="2" t="s">
        <v>175</v>
      </c>
      <c r="I2151" s="4">
        <v>5.99</v>
      </c>
      <c r="J2151" s="2" t="b">
        <v>1</v>
      </c>
      <c r="K2151" s="2" t="s">
        <v>4716</v>
      </c>
      <c r="L2151" s="2" t="s">
        <v>10</v>
      </c>
      <c r="M2151" s="2" t="s">
        <v>4995</v>
      </c>
      <c r="N2151" s="2" t="s">
        <v>4745</v>
      </c>
      <c r="O2151" s="2" t="s">
        <v>4719</v>
      </c>
      <c r="P2151" s="2" t="s">
        <v>4688</v>
      </c>
      <c r="Q2151" s="2" t="s">
        <v>5737</v>
      </c>
    </row>
    <row r="2152" spans="1:17" ht="285" x14ac:dyDescent="0.25">
      <c r="A2152" s="2" t="s">
        <v>173</v>
      </c>
      <c r="B2152" s="2" t="s">
        <v>174</v>
      </c>
      <c r="C2152" s="3" t="s">
        <v>5175</v>
      </c>
      <c r="D2152" s="4">
        <v>0</v>
      </c>
      <c r="E2152" s="4">
        <v>0</v>
      </c>
      <c r="F2152" s="4">
        <v>0</v>
      </c>
      <c r="G2152" s="4">
        <v>13.8</v>
      </c>
      <c r="H2152" s="2" t="s">
        <v>175</v>
      </c>
      <c r="I2152" s="4">
        <v>6.3</v>
      </c>
      <c r="J2152" s="2" t="b">
        <v>1</v>
      </c>
      <c r="K2152" s="2" t="s">
        <v>4716</v>
      </c>
      <c r="L2152" s="2" t="s">
        <v>10</v>
      </c>
      <c r="M2152" s="2" t="s">
        <v>4829</v>
      </c>
      <c r="N2152" s="2" t="s">
        <v>4745</v>
      </c>
      <c r="O2152" s="2" t="s">
        <v>4719</v>
      </c>
      <c r="P2152" s="2" t="s">
        <v>4688</v>
      </c>
      <c r="Q2152" s="2" t="s">
        <v>5738</v>
      </c>
    </row>
    <row r="2153" spans="1:17" x14ac:dyDescent="0.25">
      <c r="A2153" s="2" t="s">
        <v>339</v>
      </c>
      <c r="B2153" s="2" t="s">
        <v>340</v>
      </c>
      <c r="C2153" s="3"/>
      <c r="D2153" s="4">
        <v>0</v>
      </c>
      <c r="E2153" s="4">
        <v>0</v>
      </c>
      <c r="F2153" s="4">
        <v>0</v>
      </c>
      <c r="G2153" s="4">
        <v>3.6</v>
      </c>
      <c r="H2153" s="2" t="s">
        <v>175</v>
      </c>
      <c r="I2153" s="4">
        <v>1.7</v>
      </c>
      <c r="J2153" s="2" t="b">
        <v>1</v>
      </c>
      <c r="K2153" s="2" t="s">
        <v>2307</v>
      </c>
      <c r="L2153" s="2" t="s">
        <v>10</v>
      </c>
      <c r="M2153" s="2"/>
      <c r="N2153" s="2" t="s">
        <v>2307</v>
      </c>
      <c r="O2153" s="2" t="s">
        <v>2305</v>
      </c>
      <c r="P2153" s="2" t="s">
        <v>4804</v>
      </c>
      <c r="Q2153" s="2"/>
    </row>
    <row r="2154" spans="1:17" ht="114" x14ac:dyDescent="0.25">
      <c r="A2154" s="2" t="s">
        <v>1947</v>
      </c>
      <c r="B2154" s="2" t="s">
        <v>1948</v>
      </c>
      <c r="C2154" s="3" t="s">
        <v>5459</v>
      </c>
      <c r="D2154" s="4">
        <v>0</v>
      </c>
      <c r="E2154" s="4">
        <v>0</v>
      </c>
      <c r="F2154" s="4">
        <v>0</v>
      </c>
      <c r="G2154" s="4">
        <v>4.9000000000000004</v>
      </c>
      <c r="H2154" s="2" t="s">
        <v>2269</v>
      </c>
      <c r="I2154" s="4">
        <v>1.8145</v>
      </c>
      <c r="J2154" s="2" t="b">
        <v>1</v>
      </c>
      <c r="K2154" s="2" t="s">
        <v>4686</v>
      </c>
      <c r="L2154" s="2" t="s">
        <v>27</v>
      </c>
      <c r="M2154" s="2"/>
      <c r="N2154" s="2" t="s">
        <v>4944</v>
      </c>
      <c r="O2154" s="2"/>
      <c r="P2154" s="2" t="s">
        <v>5022</v>
      </c>
      <c r="Q2154" s="2" t="s">
        <v>5673</v>
      </c>
    </row>
    <row r="2155" spans="1:17" x14ac:dyDescent="0.25">
      <c r="A2155" s="2" t="s">
        <v>1034</v>
      </c>
      <c r="B2155" s="2" t="s">
        <v>1035</v>
      </c>
      <c r="C2155" s="3"/>
      <c r="D2155" s="4">
        <v>0</v>
      </c>
      <c r="E2155" s="4">
        <v>2</v>
      </c>
      <c r="F2155" s="4">
        <v>2</v>
      </c>
      <c r="G2155" s="4">
        <v>29.8</v>
      </c>
      <c r="H2155" s="2" t="s">
        <v>2236</v>
      </c>
      <c r="I2155" s="4">
        <v>13.8</v>
      </c>
      <c r="J2155" s="2" t="b">
        <v>1</v>
      </c>
      <c r="K2155" s="2" t="s">
        <v>4716</v>
      </c>
      <c r="L2155" s="2" t="s">
        <v>10</v>
      </c>
      <c r="M2155" s="2" t="s">
        <v>4746</v>
      </c>
      <c r="N2155" s="2" t="s">
        <v>4741</v>
      </c>
      <c r="O2155" s="2" t="s">
        <v>4719</v>
      </c>
      <c r="P2155" s="2" t="s">
        <v>4688</v>
      </c>
      <c r="Q2155" s="2"/>
    </row>
    <row r="2156" spans="1:17" x14ac:dyDescent="0.25">
      <c r="A2156" s="2" t="s">
        <v>1036</v>
      </c>
      <c r="B2156" s="2" t="s">
        <v>1037</v>
      </c>
      <c r="C2156" s="3"/>
      <c r="D2156" s="4">
        <v>0</v>
      </c>
      <c r="E2156" s="4">
        <v>0</v>
      </c>
      <c r="F2156" s="4">
        <v>0</v>
      </c>
      <c r="G2156" s="4">
        <v>27</v>
      </c>
      <c r="H2156" s="2" t="s">
        <v>2236</v>
      </c>
      <c r="I2156" s="4">
        <v>12.5</v>
      </c>
      <c r="J2156" s="2" t="b">
        <v>1</v>
      </c>
      <c r="K2156" s="2" t="s">
        <v>4716</v>
      </c>
      <c r="L2156" s="2" t="s">
        <v>10</v>
      </c>
      <c r="M2156" s="2" t="s">
        <v>4746</v>
      </c>
      <c r="N2156" s="2" t="s">
        <v>4741</v>
      </c>
      <c r="O2156" s="2" t="s">
        <v>4719</v>
      </c>
      <c r="P2156" s="2" t="s">
        <v>4688</v>
      </c>
      <c r="Q2156" s="2"/>
    </row>
    <row r="2157" spans="1:17" x14ac:dyDescent="0.25">
      <c r="A2157" s="2" t="s">
        <v>806</v>
      </c>
      <c r="B2157" s="2" t="s">
        <v>807</v>
      </c>
      <c r="C2157" s="3"/>
      <c r="D2157" s="4">
        <v>0</v>
      </c>
      <c r="E2157" s="4">
        <v>0</v>
      </c>
      <c r="F2157" s="4">
        <v>0</v>
      </c>
      <c r="G2157" s="4">
        <v>47.5</v>
      </c>
      <c r="H2157" s="2" t="s">
        <v>2294</v>
      </c>
      <c r="I2157" s="4">
        <v>22</v>
      </c>
      <c r="J2157" s="2" t="b">
        <v>1</v>
      </c>
      <c r="K2157" s="2" t="s">
        <v>4716</v>
      </c>
      <c r="L2157" s="2" t="s">
        <v>10</v>
      </c>
      <c r="M2157" s="2" t="s">
        <v>4841</v>
      </c>
      <c r="N2157" s="2" t="s">
        <v>4745</v>
      </c>
      <c r="O2157" s="2" t="s">
        <v>4719</v>
      </c>
      <c r="P2157" s="2" t="s">
        <v>4688</v>
      </c>
      <c r="Q2157" s="2"/>
    </row>
    <row r="2158" spans="1:17" x14ac:dyDescent="0.25">
      <c r="A2158" s="2" t="s">
        <v>812</v>
      </c>
      <c r="B2158" s="2" t="s">
        <v>813</v>
      </c>
      <c r="C2158" s="3"/>
      <c r="D2158" s="4">
        <v>0</v>
      </c>
      <c r="E2158" s="4">
        <v>0</v>
      </c>
      <c r="F2158" s="4">
        <v>0</v>
      </c>
      <c r="G2158" s="4">
        <v>41</v>
      </c>
      <c r="H2158" s="2" t="s">
        <v>2294</v>
      </c>
      <c r="I2158" s="4">
        <v>19</v>
      </c>
      <c r="J2158" s="2" t="b">
        <v>1</v>
      </c>
      <c r="K2158" s="2" t="s">
        <v>4709</v>
      </c>
      <c r="L2158" s="2" t="s">
        <v>10</v>
      </c>
      <c r="M2158" s="2" t="s">
        <v>4841</v>
      </c>
      <c r="N2158" s="2" t="s">
        <v>4745</v>
      </c>
      <c r="O2158" s="2" t="s">
        <v>4689</v>
      </c>
      <c r="P2158" s="2" t="s">
        <v>4688</v>
      </c>
      <c r="Q2158" s="2"/>
    </row>
    <row r="2159" spans="1:17" ht="99.75" x14ac:dyDescent="0.25">
      <c r="A2159" s="2" t="s">
        <v>13</v>
      </c>
      <c r="B2159" s="2" t="s">
        <v>5157</v>
      </c>
      <c r="C2159" s="3" t="s">
        <v>5158</v>
      </c>
      <c r="D2159" s="4">
        <v>0</v>
      </c>
      <c r="E2159" s="4">
        <v>6</v>
      </c>
      <c r="F2159" s="4">
        <v>6</v>
      </c>
      <c r="G2159" s="4">
        <v>49.9</v>
      </c>
      <c r="H2159" s="2" t="s">
        <v>2296</v>
      </c>
      <c r="I2159" s="4">
        <v>25.85</v>
      </c>
      <c r="J2159" s="2" t="b">
        <v>1</v>
      </c>
      <c r="K2159" s="2" t="s">
        <v>4691</v>
      </c>
      <c r="L2159" s="2" t="s">
        <v>10</v>
      </c>
      <c r="M2159" s="2"/>
      <c r="N2159" s="2" t="s">
        <v>4692</v>
      </c>
      <c r="O2159" s="2"/>
      <c r="P2159" s="2" t="s">
        <v>5073</v>
      </c>
      <c r="Q2159" s="2" t="s">
        <v>5581</v>
      </c>
    </row>
    <row r="2160" spans="1:17" ht="85.5" x14ac:dyDescent="0.25">
      <c r="A2160" s="2" t="s">
        <v>11</v>
      </c>
      <c r="B2160" s="2" t="s">
        <v>12</v>
      </c>
      <c r="C2160" s="3" t="s">
        <v>5156</v>
      </c>
      <c r="D2160" s="4">
        <v>0</v>
      </c>
      <c r="E2160" s="4">
        <v>6</v>
      </c>
      <c r="F2160" s="4">
        <v>6</v>
      </c>
      <c r="G2160" s="4">
        <v>49.9</v>
      </c>
      <c r="H2160" s="2" t="s">
        <v>2296</v>
      </c>
      <c r="I2160" s="4">
        <v>25.85</v>
      </c>
      <c r="J2160" s="2" t="b">
        <v>1</v>
      </c>
      <c r="K2160" s="2" t="s">
        <v>4691</v>
      </c>
      <c r="L2160" s="2" t="s">
        <v>10</v>
      </c>
      <c r="M2160" s="2"/>
      <c r="N2160" s="2" t="s">
        <v>4692</v>
      </c>
      <c r="O2160" s="2"/>
      <c r="P2160" s="2" t="s">
        <v>5074</v>
      </c>
      <c r="Q2160" s="2" t="s">
        <v>5582</v>
      </c>
    </row>
    <row r="2161" spans="1:17" ht="99.75" x14ac:dyDescent="0.25">
      <c r="A2161" s="2" t="s">
        <v>17</v>
      </c>
      <c r="B2161" s="2" t="s">
        <v>18</v>
      </c>
      <c r="C2161" s="3" t="s">
        <v>5160</v>
      </c>
      <c r="D2161" s="4">
        <v>0</v>
      </c>
      <c r="E2161" s="4">
        <v>5</v>
      </c>
      <c r="F2161" s="4">
        <v>5</v>
      </c>
      <c r="G2161" s="4">
        <v>49.9</v>
      </c>
      <c r="H2161" s="2" t="s">
        <v>2296</v>
      </c>
      <c r="I2161" s="4">
        <v>25.85</v>
      </c>
      <c r="J2161" s="2" t="b">
        <v>1</v>
      </c>
      <c r="K2161" s="2" t="s">
        <v>4691</v>
      </c>
      <c r="L2161" s="2" t="s">
        <v>10</v>
      </c>
      <c r="M2161" s="2"/>
      <c r="N2161" s="2" t="s">
        <v>4692</v>
      </c>
      <c r="O2161" s="2"/>
      <c r="P2161" s="2" t="s">
        <v>5075</v>
      </c>
      <c r="Q2161" s="2" t="s">
        <v>5583</v>
      </c>
    </row>
    <row r="2162" spans="1:17" ht="99.75" x14ac:dyDescent="0.25">
      <c r="A2162" s="2" t="s">
        <v>15</v>
      </c>
      <c r="B2162" s="2" t="s">
        <v>16</v>
      </c>
      <c r="C2162" s="3" t="s">
        <v>5159</v>
      </c>
      <c r="D2162" s="4">
        <v>0</v>
      </c>
      <c r="E2162" s="4">
        <v>4</v>
      </c>
      <c r="F2162" s="4">
        <v>4</v>
      </c>
      <c r="G2162" s="4">
        <v>49.9</v>
      </c>
      <c r="H2162" s="2" t="s">
        <v>2296</v>
      </c>
      <c r="I2162" s="4">
        <v>25.85</v>
      </c>
      <c r="J2162" s="2" t="b">
        <v>1</v>
      </c>
      <c r="K2162" s="2" t="s">
        <v>4691</v>
      </c>
      <c r="L2162" s="2" t="s">
        <v>10</v>
      </c>
      <c r="M2162" s="2"/>
      <c r="N2162" s="2" t="s">
        <v>4692</v>
      </c>
      <c r="O2162" s="2"/>
      <c r="P2162" s="2" t="s">
        <v>5076</v>
      </c>
      <c r="Q2162" s="2" t="s">
        <v>5584</v>
      </c>
    </row>
    <row r="2163" spans="1:17" ht="85.5" x14ac:dyDescent="0.25">
      <c r="A2163" s="2" t="s">
        <v>19</v>
      </c>
      <c r="B2163" s="2" t="s">
        <v>20</v>
      </c>
      <c r="C2163" s="3" t="s">
        <v>5161</v>
      </c>
      <c r="D2163" s="4">
        <v>0</v>
      </c>
      <c r="E2163" s="4">
        <v>1</v>
      </c>
      <c r="F2163" s="4">
        <v>1</v>
      </c>
      <c r="G2163" s="4">
        <v>39.9</v>
      </c>
      <c r="H2163" s="2" t="s">
        <v>2296</v>
      </c>
      <c r="I2163" s="4">
        <v>19.25</v>
      </c>
      <c r="J2163" s="2" t="b">
        <v>1</v>
      </c>
      <c r="K2163" s="2" t="s">
        <v>4691</v>
      </c>
      <c r="L2163" s="2" t="s">
        <v>10</v>
      </c>
      <c r="M2163" s="2"/>
      <c r="N2163" s="2" t="s">
        <v>4692</v>
      </c>
      <c r="O2163" s="2"/>
      <c r="P2163" s="2" t="s">
        <v>5077</v>
      </c>
      <c r="Q2163" s="2" t="s">
        <v>5585</v>
      </c>
    </row>
    <row r="2164" spans="1:17" ht="42.75" x14ac:dyDescent="0.25">
      <c r="A2164" s="2" t="s">
        <v>572</v>
      </c>
      <c r="B2164" s="2" t="s">
        <v>573</v>
      </c>
      <c r="C2164" s="3" t="s">
        <v>5244</v>
      </c>
      <c r="D2164" s="4">
        <v>0</v>
      </c>
      <c r="E2164" s="4">
        <v>5</v>
      </c>
      <c r="F2164" s="4">
        <v>5</v>
      </c>
      <c r="G2164" s="4">
        <v>69.900000000000006</v>
      </c>
      <c r="H2164" s="2" t="s">
        <v>2296</v>
      </c>
      <c r="I2164" s="4">
        <v>35.75</v>
      </c>
      <c r="J2164" s="2" t="b">
        <v>1</v>
      </c>
      <c r="K2164" s="2" t="s">
        <v>4691</v>
      </c>
      <c r="L2164" s="2" t="s">
        <v>10</v>
      </c>
      <c r="M2164" s="2"/>
      <c r="N2164" s="2" t="s">
        <v>4692</v>
      </c>
      <c r="O2164" s="2"/>
      <c r="P2164" s="2" t="s">
        <v>574</v>
      </c>
      <c r="Q2164" s="2" t="s">
        <v>5586</v>
      </c>
    </row>
    <row r="2165" spans="1:17" ht="370.5" x14ac:dyDescent="0.25">
      <c r="A2165" s="2" t="s">
        <v>840</v>
      </c>
      <c r="B2165" s="2" t="s">
        <v>841</v>
      </c>
      <c r="C2165" s="3" t="s">
        <v>5078</v>
      </c>
      <c r="D2165" s="4">
        <v>0</v>
      </c>
      <c r="E2165" s="4">
        <v>0</v>
      </c>
      <c r="F2165" s="4">
        <v>0</v>
      </c>
      <c r="G2165" s="4">
        <v>95</v>
      </c>
      <c r="H2165" s="2" t="s">
        <v>2228</v>
      </c>
      <c r="I2165" s="4">
        <v>45</v>
      </c>
      <c r="J2165" s="2" t="b">
        <v>1</v>
      </c>
      <c r="K2165" s="2" t="s">
        <v>4805</v>
      </c>
      <c r="L2165" s="2" t="s">
        <v>10</v>
      </c>
      <c r="M2165" s="2" t="s">
        <v>4806</v>
      </c>
      <c r="N2165" s="2" t="s">
        <v>4806</v>
      </c>
      <c r="O2165" s="2"/>
      <c r="P2165" s="2" t="s">
        <v>2303</v>
      </c>
      <c r="Q2165" s="2" t="s">
        <v>5782</v>
      </c>
    </row>
    <row r="2166" spans="1:17" x14ac:dyDescent="0.25">
      <c r="A2166" s="2" t="s">
        <v>2123</v>
      </c>
      <c r="B2166" s="2" t="s">
        <v>2124</v>
      </c>
      <c r="C2166" s="3"/>
      <c r="D2166" s="4">
        <v>0</v>
      </c>
      <c r="E2166" s="4">
        <v>7</v>
      </c>
      <c r="F2166" s="4">
        <v>7</v>
      </c>
      <c r="G2166" s="4">
        <v>26.9</v>
      </c>
      <c r="H2166" s="2" t="s">
        <v>66</v>
      </c>
      <c r="I2166" s="4">
        <v>13.425000000000001</v>
      </c>
      <c r="J2166" s="2" t="b">
        <v>1</v>
      </c>
      <c r="K2166" s="2" t="s">
        <v>4693</v>
      </c>
      <c r="L2166" s="2" t="s">
        <v>10</v>
      </c>
      <c r="M2166" s="2"/>
      <c r="N2166" s="2" t="s">
        <v>4698</v>
      </c>
      <c r="O2166" s="2"/>
      <c r="P2166" s="2" t="s">
        <v>4696</v>
      </c>
      <c r="Q2166" s="2"/>
    </row>
    <row r="2167" spans="1:17" ht="99.75" x14ac:dyDescent="0.25">
      <c r="A2167" s="2" t="s">
        <v>431</v>
      </c>
      <c r="B2167" s="2" t="s">
        <v>432</v>
      </c>
      <c r="C2167" s="3" t="s">
        <v>5216</v>
      </c>
      <c r="D2167" s="4">
        <v>0</v>
      </c>
      <c r="E2167" s="4">
        <v>43</v>
      </c>
      <c r="F2167" s="4">
        <v>43</v>
      </c>
      <c r="G2167" s="4">
        <v>3.35</v>
      </c>
      <c r="H2167" s="2" t="s">
        <v>2246</v>
      </c>
      <c r="I2167" s="4">
        <v>1.6186</v>
      </c>
      <c r="J2167" s="2" t="b">
        <v>1</v>
      </c>
      <c r="K2167" s="2" t="s">
        <v>2307</v>
      </c>
      <c r="L2167" s="2" t="s">
        <v>10</v>
      </c>
      <c r="M2167" s="2"/>
      <c r="N2167" s="2" t="s">
        <v>2307</v>
      </c>
      <c r="O2167" s="2" t="s">
        <v>4877</v>
      </c>
      <c r="P2167" s="2" t="s">
        <v>4804</v>
      </c>
      <c r="Q2167" s="2" t="s">
        <v>5666</v>
      </c>
    </row>
    <row r="2168" spans="1:17" ht="99.75" x14ac:dyDescent="0.25">
      <c r="A2168" s="2" t="s">
        <v>433</v>
      </c>
      <c r="B2168" s="2" t="s">
        <v>434</v>
      </c>
      <c r="C2168" s="3" t="s">
        <v>5217</v>
      </c>
      <c r="D2168" s="4">
        <v>0</v>
      </c>
      <c r="E2168" s="4">
        <v>0</v>
      </c>
      <c r="F2168" s="4">
        <v>0</v>
      </c>
      <c r="G2168" s="4">
        <v>7.35</v>
      </c>
      <c r="H2168" s="2" t="s">
        <v>2246</v>
      </c>
      <c r="I2168" s="4">
        <v>3.5489999999999999</v>
      </c>
      <c r="J2168" s="2" t="b">
        <v>1</v>
      </c>
      <c r="K2168" s="2" t="s">
        <v>2307</v>
      </c>
      <c r="L2168" s="2" t="s">
        <v>10</v>
      </c>
      <c r="M2168" s="2"/>
      <c r="N2168" s="2" t="s">
        <v>2307</v>
      </c>
      <c r="O2168" s="2" t="s">
        <v>4877</v>
      </c>
      <c r="P2168" s="2" t="s">
        <v>4688</v>
      </c>
      <c r="Q2168" s="2" t="s">
        <v>2698</v>
      </c>
    </row>
    <row r="2169" spans="1:17" ht="99.75" x14ac:dyDescent="0.25">
      <c r="A2169" s="2" t="s">
        <v>427</v>
      </c>
      <c r="B2169" s="2" t="s">
        <v>428</v>
      </c>
      <c r="C2169" s="3" t="s">
        <v>5214</v>
      </c>
      <c r="D2169" s="4">
        <v>0</v>
      </c>
      <c r="E2169" s="4">
        <v>24</v>
      </c>
      <c r="F2169" s="4">
        <v>24</v>
      </c>
      <c r="G2169" s="4">
        <v>3.35</v>
      </c>
      <c r="H2169" s="2" t="s">
        <v>2246</v>
      </c>
      <c r="I2169" s="4">
        <v>1.615</v>
      </c>
      <c r="J2169" s="2" t="b">
        <v>1</v>
      </c>
      <c r="K2169" s="2" t="s">
        <v>2307</v>
      </c>
      <c r="L2169" s="2" t="s">
        <v>10</v>
      </c>
      <c r="M2169" s="2"/>
      <c r="N2169" s="2" t="s">
        <v>2307</v>
      </c>
      <c r="O2169" s="2" t="s">
        <v>2305</v>
      </c>
      <c r="P2169" s="2" t="s">
        <v>4804</v>
      </c>
      <c r="Q2169" s="2" t="s">
        <v>5666</v>
      </c>
    </row>
    <row r="2170" spans="1:17" ht="99.75" x14ac:dyDescent="0.25">
      <c r="A2170" s="2" t="s">
        <v>429</v>
      </c>
      <c r="B2170" s="2" t="s">
        <v>430</v>
      </c>
      <c r="C2170" s="3" t="s">
        <v>5215</v>
      </c>
      <c r="D2170" s="4">
        <v>0</v>
      </c>
      <c r="E2170" s="4">
        <v>0</v>
      </c>
      <c r="F2170" s="4">
        <v>0</v>
      </c>
      <c r="G2170" s="4">
        <v>7.15</v>
      </c>
      <c r="H2170" s="2" t="s">
        <v>2246</v>
      </c>
      <c r="I2170" s="4">
        <v>3.4489999999999998</v>
      </c>
      <c r="J2170" s="2" t="b">
        <v>1</v>
      </c>
      <c r="K2170" s="2" t="s">
        <v>2307</v>
      </c>
      <c r="L2170" s="2" t="s">
        <v>10</v>
      </c>
      <c r="M2170" s="2"/>
      <c r="N2170" s="2" t="s">
        <v>2307</v>
      </c>
      <c r="O2170" s="2" t="s">
        <v>2305</v>
      </c>
      <c r="P2170" s="2" t="s">
        <v>4688</v>
      </c>
      <c r="Q2170" s="2" t="s">
        <v>5666</v>
      </c>
    </row>
    <row r="2171" spans="1:17" x14ac:dyDescent="0.25">
      <c r="A2171" s="2" t="s">
        <v>345</v>
      </c>
      <c r="B2171" s="2" t="s">
        <v>346</v>
      </c>
      <c r="C2171" s="3"/>
      <c r="D2171" s="4">
        <v>0</v>
      </c>
      <c r="E2171" s="4">
        <v>8</v>
      </c>
      <c r="F2171" s="4">
        <v>8</v>
      </c>
      <c r="G2171" s="4">
        <v>3.6</v>
      </c>
      <c r="H2171" s="2" t="s">
        <v>2246</v>
      </c>
      <c r="I2171" s="4">
        <v>1.7410000000000001</v>
      </c>
      <c r="J2171" s="2" t="b">
        <v>1</v>
      </c>
      <c r="K2171" s="2" t="s">
        <v>2307</v>
      </c>
      <c r="L2171" s="2" t="s">
        <v>10</v>
      </c>
      <c r="M2171" s="2"/>
      <c r="N2171" s="2" t="s">
        <v>2307</v>
      </c>
      <c r="O2171" s="2" t="s">
        <v>314</v>
      </c>
      <c r="P2171" s="2" t="s">
        <v>4804</v>
      </c>
      <c r="Q2171" s="2"/>
    </row>
    <row r="2172" spans="1:17" x14ac:dyDescent="0.25">
      <c r="A2172" s="2" t="s">
        <v>353</v>
      </c>
      <c r="B2172" s="2" t="s">
        <v>354</v>
      </c>
      <c r="C2172" s="3"/>
      <c r="D2172" s="4">
        <v>0</v>
      </c>
      <c r="E2172" s="4">
        <v>24</v>
      </c>
      <c r="F2172" s="4">
        <v>24</v>
      </c>
      <c r="G2172" s="4">
        <v>3.35</v>
      </c>
      <c r="H2172" s="2" t="s">
        <v>2246</v>
      </c>
      <c r="I2172" s="4">
        <v>1.6279999999999999</v>
      </c>
      <c r="J2172" s="2" t="b">
        <v>1</v>
      </c>
      <c r="K2172" s="2" t="s">
        <v>2307</v>
      </c>
      <c r="L2172" s="2" t="s">
        <v>10</v>
      </c>
      <c r="M2172" s="2"/>
      <c r="N2172" s="2" t="s">
        <v>2307</v>
      </c>
      <c r="O2172" s="2" t="s">
        <v>5007</v>
      </c>
      <c r="P2172" s="2" t="s">
        <v>4804</v>
      </c>
      <c r="Q2172" s="2"/>
    </row>
    <row r="2173" spans="1:17" x14ac:dyDescent="0.25">
      <c r="A2173" s="2" t="s">
        <v>351</v>
      </c>
      <c r="B2173" s="2" t="s">
        <v>352</v>
      </c>
      <c r="C2173" s="3"/>
      <c r="D2173" s="4">
        <v>0</v>
      </c>
      <c r="E2173" s="4">
        <v>4</v>
      </c>
      <c r="F2173" s="4">
        <v>4</v>
      </c>
      <c r="G2173" s="4">
        <v>3.35</v>
      </c>
      <c r="H2173" s="2" t="s">
        <v>2246</v>
      </c>
      <c r="I2173" s="4">
        <v>1.641</v>
      </c>
      <c r="J2173" s="2" t="b">
        <v>1</v>
      </c>
      <c r="K2173" s="2" t="s">
        <v>2307</v>
      </c>
      <c r="L2173" s="2" t="s">
        <v>10</v>
      </c>
      <c r="M2173" s="2"/>
      <c r="N2173" s="2" t="s">
        <v>2307</v>
      </c>
      <c r="O2173" s="2" t="s">
        <v>5008</v>
      </c>
      <c r="P2173" s="2" t="s">
        <v>4804</v>
      </c>
      <c r="Q2173" s="2"/>
    </row>
    <row r="2174" spans="1:17" x14ac:dyDescent="0.25">
      <c r="A2174" s="2" t="s">
        <v>377</v>
      </c>
      <c r="B2174" s="2" t="s">
        <v>378</v>
      </c>
      <c r="C2174" s="3"/>
      <c r="D2174" s="4">
        <v>0</v>
      </c>
      <c r="E2174" s="4">
        <v>8</v>
      </c>
      <c r="F2174" s="4">
        <v>8</v>
      </c>
      <c r="G2174" s="4">
        <v>3.7</v>
      </c>
      <c r="H2174" s="2" t="s">
        <v>2246</v>
      </c>
      <c r="I2174" s="4">
        <v>1.778</v>
      </c>
      <c r="J2174" s="2" t="b">
        <v>1</v>
      </c>
      <c r="K2174" s="2" t="s">
        <v>2307</v>
      </c>
      <c r="L2174" s="2" t="s">
        <v>10</v>
      </c>
      <c r="M2174" s="2"/>
      <c r="N2174" s="2" t="s">
        <v>2307</v>
      </c>
      <c r="O2174" s="2" t="s">
        <v>4803</v>
      </c>
      <c r="P2174" s="2" t="s">
        <v>4804</v>
      </c>
      <c r="Q2174" s="2"/>
    </row>
    <row r="2175" spans="1:17" x14ac:dyDescent="0.25">
      <c r="A2175" s="2" t="s">
        <v>363</v>
      </c>
      <c r="B2175" s="2" t="s">
        <v>364</v>
      </c>
      <c r="C2175" s="3"/>
      <c r="D2175" s="4">
        <v>0</v>
      </c>
      <c r="E2175" s="4">
        <v>10</v>
      </c>
      <c r="F2175" s="4">
        <v>10</v>
      </c>
      <c r="G2175" s="4">
        <v>3.6</v>
      </c>
      <c r="H2175" s="2" t="s">
        <v>2246</v>
      </c>
      <c r="I2175" s="4">
        <v>1.7090000000000001</v>
      </c>
      <c r="J2175" s="2" t="b">
        <v>1</v>
      </c>
      <c r="K2175" s="2" t="s">
        <v>2307</v>
      </c>
      <c r="L2175" s="2" t="s">
        <v>10</v>
      </c>
      <c r="M2175" s="2"/>
      <c r="N2175" s="2" t="s">
        <v>2307</v>
      </c>
      <c r="O2175" s="2" t="s">
        <v>4803</v>
      </c>
      <c r="P2175" s="2" t="s">
        <v>4804</v>
      </c>
      <c r="Q2175" s="2"/>
    </row>
    <row r="2176" spans="1:17" x14ac:dyDescent="0.25">
      <c r="A2176" s="2" t="s">
        <v>347</v>
      </c>
      <c r="B2176" s="2" t="s">
        <v>348</v>
      </c>
      <c r="C2176" s="3"/>
      <c r="D2176" s="4">
        <v>0</v>
      </c>
      <c r="E2176" s="4">
        <v>11</v>
      </c>
      <c r="F2176" s="4">
        <v>11</v>
      </c>
      <c r="G2176" s="4">
        <v>3.15</v>
      </c>
      <c r="H2176" s="2" t="s">
        <v>2246</v>
      </c>
      <c r="I2176" s="4">
        <v>1.5149999999999999</v>
      </c>
      <c r="J2176" s="2" t="b">
        <v>1</v>
      </c>
      <c r="K2176" s="2" t="s">
        <v>2307</v>
      </c>
      <c r="L2176" s="2" t="s">
        <v>10</v>
      </c>
      <c r="M2176" s="2"/>
      <c r="N2176" s="2" t="s">
        <v>2307</v>
      </c>
      <c r="O2176" s="2" t="s">
        <v>4877</v>
      </c>
      <c r="P2176" s="2" t="s">
        <v>4804</v>
      </c>
      <c r="Q2176" s="2"/>
    </row>
    <row r="2177" spans="1:17" ht="128.25" x14ac:dyDescent="0.25">
      <c r="A2177" s="2" t="s">
        <v>457</v>
      </c>
      <c r="B2177" s="2" t="s">
        <v>458</v>
      </c>
      <c r="C2177" s="3" t="s">
        <v>5224</v>
      </c>
      <c r="D2177" s="4">
        <v>0</v>
      </c>
      <c r="E2177" s="4">
        <v>0</v>
      </c>
      <c r="F2177" s="4">
        <v>0</v>
      </c>
      <c r="G2177" s="4">
        <v>5.95</v>
      </c>
      <c r="H2177" s="2" t="s">
        <v>2246</v>
      </c>
      <c r="I2177" s="4">
        <v>2.8889999999999998</v>
      </c>
      <c r="J2177" s="2" t="b">
        <v>1</v>
      </c>
      <c r="K2177" s="2" t="s">
        <v>2307</v>
      </c>
      <c r="L2177" s="2" t="s">
        <v>10</v>
      </c>
      <c r="M2177" s="2"/>
      <c r="N2177" s="2" t="s">
        <v>2307</v>
      </c>
      <c r="O2177" s="2" t="s">
        <v>314</v>
      </c>
      <c r="P2177" s="2" t="s">
        <v>4695</v>
      </c>
      <c r="Q2177" s="2" t="s">
        <v>5669</v>
      </c>
    </row>
    <row r="2178" spans="1:17" x14ac:dyDescent="0.25">
      <c r="A2178" s="2" t="s">
        <v>734</v>
      </c>
      <c r="B2178" s="2" t="s">
        <v>735</v>
      </c>
      <c r="C2178" s="3"/>
      <c r="D2178" s="4">
        <v>0</v>
      </c>
      <c r="E2178" s="4">
        <v>43</v>
      </c>
      <c r="F2178" s="4">
        <v>43</v>
      </c>
      <c r="G2178" s="4">
        <v>6.9</v>
      </c>
      <c r="H2178" s="2" t="s">
        <v>2224</v>
      </c>
      <c r="I2178" s="4">
        <v>2.95</v>
      </c>
      <c r="J2178" s="2" t="b">
        <v>1</v>
      </c>
      <c r="K2178" s="2" t="s">
        <v>4716</v>
      </c>
      <c r="L2178" s="2" t="s">
        <v>10</v>
      </c>
      <c r="M2178" s="2" t="s">
        <v>4744</v>
      </c>
      <c r="N2178" s="2" t="s">
        <v>4745</v>
      </c>
      <c r="O2178" s="2" t="s">
        <v>4719</v>
      </c>
      <c r="P2178" s="2" t="s">
        <v>4688</v>
      </c>
      <c r="Q2178" s="2"/>
    </row>
    <row r="2179" spans="1:17" x14ac:dyDescent="0.25">
      <c r="A2179" s="2" t="s">
        <v>730</v>
      </c>
      <c r="B2179" s="2" t="s">
        <v>731</v>
      </c>
      <c r="C2179" s="3"/>
      <c r="D2179" s="4">
        <v>0</v>
      </c>
      <c r="E2179" s="4">
        <v>15</v>
      </c>
      <c r="F2179" s="4">
        <v>15</v>
      </c>
      <c r="G2179" s="4">
        <v>6.9</v>
      </c>
      <c r="H2179" s="2" t="s">
        <v>2224</v>
      </c>
      <c r="I2179" s="4">
        <v>2.95</v>
      </c>
      <c r="J2179" s="2" t="b">
        <v>1</v>
      </c>
      <c r="K2179" s="2" t="s">
        <v>4716</v>
      </c>
      <c r="L2179" s="2" t="s">
        <v>10</v>
      </c>
      <c r="M2179" s="2" t="s">
        <v>4744</v>
      </c>
      <c r="N2179" s="2" t="s">
        <v>4745</v>
      </c>
      <c r="O2179" s="2" t="s">
        <v>4719</v>
      </c>
      <c r="P2179" s="2" t="s">
        <v>4688</v>
      </c>
      <c r="Q2179" s="2"/>
    </row>
    <row r="2180" spans="1:17" ht="242.25" x14ac:dyDescent="0.25">
      <c r="A2180" s="2" t="s">
        <v>1453</v>
      </c>
      <c r="B2180" s="2" t="s">
        <v>1454</v>
      </c>
      <c r="C2180" s="3" t="s">
        <v>5369</v>
      </c>
      <c r="D2180" s="4">
        <v>0</v>
      </c>
      <c r="E2180" s="4">
        <v>5</v>
      </c>
      <c r="F2180" s="4">
        <v>5</v>
      </c>
      <c r="G2180" s="4">
        <v>24.4</v>
      </c>
      <c r="H2180" s="2" t="s">
        <v>2297</v>
      </c>
      <c r="I2180" s="4">
        <v>11.8</v>
      </c>
      <c r="J2180" s="2" t="b">
        <v>1</v>
      </c>
      <c r="K2180" s="2" t="s">
        <v>4693</v>
      </c>
      <c r="L2180" s="2" t="s">
        <v>10</v>
      </c>
      <c r="M2180" s="2"/>
      <c r="N2180" s="2" t="s">
        <v>4701</v>
      </c>
      <c r="O2180" s="2"/>
      <c r="P2180" s="2" t="s">
        <v>574</v>
      </c>
      <c r="Q2180" s="2" t="s">
        <v>5775</v>
      </c>
    </row>
    <row r="2181" spans="1:17" ht="228" x14ac:dyDescent="0.25">
      <c r="A2181" s="2" t="s">
        <v>1455</v>
      </c>
      <c r="B2181" s="2" t="s">
        <v>1456</v>
      </c>
      <c r="C2181" s="3" t="s">
        <v>5370</v>
      </c>
      <c r="D2181" s="4">
        <v>0</v>
      </c>
      <c r="E2181" s="4">
        <v>10</v>
      </c>
      <c r="F2181" s="4">
        <v>10</v>
      </c>
      <c r="G2181" s="4">
        <v>25.4</v>
      </c>
      <c r="H2181" s="2" t="s">
        <v>2297</v>
      </c>
      <c r="I2181" s="4">
        <v>12.3</v>
      </c>
      <c r="J2181" s="2" t="b">
        <v>1</v>
      </c>
      <c r="K2181" s="2" t="s">
        <v>4693</v>
      </c>
      <c r="L2181" s="2" t="s">
        <v>10</v>
      </c>
      <c r="M2181" s="2"/>
      <c r="N2181" s="2" t="s">
        <v>4701</v>
      </c>
      <c r="O2181" s="2"/>
      <c r="P2181" s="2" t="s">
        <v>574</v>
      </c>
      <c r="Q2181" s="2" t="s">
        <v>5776</v>
      </c>
    </row>
    <row r="2182" spans="1:17" ht="228" x14ac:dyDescent="0.25">
      <c r="A2182" s="2" t="s">
        <v>1451</v>
      </c>
      <c r="B2182" s="2" t="s">
        <v>1452</v>
      </c>
      <c r="C2182" s="3" t="s">
        <v>5368</v>
      </c>
      <c r="D2182" s="4">
        <v>0</v>
      </c>
      <c r="E2182" s="4">
        <v>9</v>
      </c>
      <c r="F2182" s="4">
        <v>9</v>
      </c>
      <c r="G2182" s="4">
        <v>25.4</v>
      </c>
      <c r="H2182" s="2" t="s">
        <v>2297</v>
      </c>
      <c r="I2182" s="4">
        <v>12.3</v>
      </c>
      <c r="J2182" s="2" t="b">
        <v>1</v>
      </c>
      <c r="K2182" s="2" t="s">
        <v>4693</v>
      </c>
      <c r="L2182" s="2" t="s">
        <v>10</v>
      </c>
      <c r="M2182" s="2"/>
      <c r="N2182" s="2" t="s">
        <v>4701</v>
      </c>
      <c r="O2182" s="2"/>
      <c r="P2182" s="2" t="s">
        <v>574</v>
      </c>
      <c r="Q2182" s="2" t="s">
        <v>5777</v>
      </c>
    </row>
    <row r="2183" spans="1:17" ht="185.25" x14ac:dyDescent="0.25">
      <c r="A2183" s="2" t="s">
        <v>1300</v>
      </c>
      <c r="B2183" s="2" t="s">
        <v>1301</v>
      </c>
      <c r="C2183" s="3" t="s">
        <v>5345</v>
      </c>
      <c r="D2183" s="4">
        <v>0</v>
      </c>
      <c r="E2183" s="4">
        <v>6</v>
      </c>
      <c r="F2183" s="4">
        <v>6</v>
      </c>
      <c r="G2183" s="4">
        <v>7.9</v>
      </c>
      <c r="H2183" s="2" t="s">
        <v>2298</v>
      </c>
      <c r="I2183" s="4">
        <v>3.65</v>
      </c>
      <c r="J2183" s="2" t="b">
        <v>1</v>
      </c>
      <c r="K2183" s="2" t="s">
        <v>4709</v>
      </c>
      <c r="L2183" s="2" t="s">
        <v>10</v>
      </c>
      <c r="M2183" s="2" t="s">
        <v>4849</v>
      </c>
      <c r="N2183" s="2" t="s">
        <v>4741</v>
      </c>
      <c r="O2183" s="2" t="s">
        <v>4689</v>
      </c>
      <c r="P2183" s="2" t="s">
        <v>4688</v>
      </c>
      <c r="Q2183" s="2" t="s">
        <v>5739</v>
      </c>
    </row>
    <row r="2184" spans="1:17" ht="199.5" x14ac:dyDescent="0.25">
      <c r="A2184" s="2" t="s">
        <v>1483</v>
      </c>
      <c r="B2184" s="2" t="s">
        <v>1484</v>
      </c>
      <c r="C2184" s="3" t="s">
        <v>5375</v>
      </c>
      <c r="D2184" s="4">
        <v>0</v>
      </c>
      <c r="E2184" s="4">
        <v>0</v>
      </c>
      <c r="F2184" s="4">
        <v>0</v>
      </c>
      <c r="G2184" s="4">
        <v>9.1</v>
      </c>
      <c r="H2184" s="2" t="s">
        <v>2298</v>
      </c>
      <c r="I2184" s="4">
        <v>4.2</v>
      </c>
      <c r="J2184" s="2" t="b">
        <v>1</v>
      </c>
      <c r="K2184" s="2" t="s">
        <v>4709</v>
      </c>
      <c r="L2184" s="2" t="s">
        <v>10</v>
      </c>
      <c r="M2184" s="2" t="s">
        <v>4830</v>
      </c>
      <c r="N2184" s="2" t="s">
        <v>4745</v>
      </c>
      <c r="O2184" s="2" t="s">
        <v>4689</v>
      </c>
      <c r="P2184" s="2" t="s">
        <v>4688</v>
      </c>
      <c r="Q2184" s="2" t="s">
        <v>5740</v>
      </c>
    </row>
    <row r="2185" spans="1:17" ht="213.75" x14ac:dyDescent="0.25">
      <c r="A2185" s="2" t="s">
        <v>1485</v>
      </c>
      <c r="B2185" s="2" t="s">
        <v>1486</v>
      </c>
      <c r="C2185" s="3" t="s">
        <v>5376</v>
      </c>
      <c r="D2185" s="4">
        <v>0</v>
      </c>
      <c r="E2185" s="4">
        <v>8</v>
      </c>
      <c r="F2185" s="4">
        <v>8</v>
      </c>
      <c r="G2185" s="4">
        <v>9.1</v>
      </c>
      <c r="H2185" s="2" t="s">
        <v>2298</v>
      </c>
      <c r="I2185" s="4">
        <v>4.2</v>
      </c>
      <c r="J2185" s="2" t="b">
        <v>1</v>
      </c>
      <c r="K2185" s="2" t="s">
        <v>4716</v>
      </c>
      <c r="L2185" s="2" t="s">
        <v>10</v>
      </c>
      <c r="M2185" s="2" t="s">
        <v>4830</v>
      </c>
      <c r="N2185" s="2" t="s">
        <v>4745</v>
      </c>
      <c r="O2185" s="2" t="s">
        <v>4719</v>
      </c>
      <c r="P2185" s="2" t="s">
        <v>4688</v>
      </c>
      <c r="Q2185" s="2" t="s">
        <v>5741</v>
      </c>
    </row>
    <row r="2186" spans="1:17" ht="213.75" x14ac:dyDescent="0.25">
      <c r="A2186" s="2" t="s">
        <v>1501</v>
      </c>
      <c r="B2186" s="2" t="s">
        <v>1502</v>
      </c>
      <c r="C2186" s="3" t="s">
        <v>5377</v>
      </c>
      <c r="D2186" s="4">
        <v>0</v>
      </c>
      <c r="E2186" s="4">
        <v>0</v>
      </c>
      <c r="F2186" s="4">
        <v>0</v>
      </c>
      <c r="G2186" s="4">
        <v>13.1</v>
      </c>
      <c r="H2186" s="2" t="s">
        <v>2298</v>
      </c>
      <c r="I2186" s="4">
        <v>6.05</v>
      </c>
      <c r="J2186" s="2" t="b">
        <v>1</v>
      </c>
      <c r="K2186" s="2" t="s">
        <v>4709</v>
      </c>
      <c r="L2186" s="2" t="s">
        <v>10</v>
      </c>
      <c r="M2186" s="2" t="s">
        <v>4830</v>
      </c>
      <c r="N2186" s="2" t="s">
        <v>4745</v>
      </c>
      <c r="O2186" s="2" t="s">
        <v>4689</v>
      </c>
      <c r="P2186" s="2" t="s">
        <v>4688</v>
      </c>
      <c r="Q2186" s="2" t="s">
        <v>5742</v>
      </c>
    </row>
    <row r="2187" spans="1:17" x14ac:dyDescent="0.25">
      <c r="A2187" s="2" t="s">
        <v>1503</v>
      </c>
      <c r="B2187" s="2" t="s">
        <v>1504</v>
      </c>
      <c r="C2187" s="3"/>
      <c r="D2187" s="4">
        <v>0</v>
      </c>
      <c r="E2187" s="4">
        <v>0</v>
      </c>
      <c r="F2187" s="4">
        <v>0</v>
      </c>
      <c r="G2187" s="4">
        <v>13.1</v>
      </c>
      <c r="H2187" s="2" t="s">
        <v>2298</v>
      </c>
      <c r="I2187" s="4">
        <v>6.05</v>
      </c>
      <c r="J2187" s="2" t="b">
        <v>1</v>
      </c>
      <c r="K2187" s="2" t="s">
        <v>2308</v>
      </c>
      <c r="L2187" s="2" t="s">
        <v>10</v>
      </c>
      <c r="M2187" s="2" t="s">
        <v>4830</v>
      </c>
      <c r="N2187" s="2" t="s">
        <v>4745</v>
      </c>
      <c r="O2187" s="2" t="s">
        <v>2306</v>
      </c>
      <c r="P2187" s="2" t="s">
        <v>4688</v>
      </c>
      <c r="Q2187" s="2"/>
    </row>
    <row r="2188" spans="1:17" x14ac:dyDescent="0.25">
      <c r="A2188" s="2" t="s">
        <v>286</v>
      </c>
      <c r="B2188" s="2" t="s">
        <v>287</v>
      </c>
      <c r="C2188" s="3"/>
      <c r="D2188" s="4">
        <v>0</v>
      </c>
      <c r="E2188" s="4">
        <v>4</v>
      </c>
      <c r="F2188" s="4">
        <v>4</v>
      </c>
      <c r="G2188" s="4">
        <v>27.9</v>
      </c>
      <c r="H2188" s="2" t="s">
        <v>2298</v>
      </c>
      <c r="I2188" s="4">
        <v>12.93</v>
      </c>
      <c r="J2188" s="2" t="b">
        <v>1</v>
      </c>
      <c r="K2188" s="2" t="s">
        <v>2301</v>
      </c>
      <c r="L2188" s="2" t="s">
        <v>10</v>
      </c>
      <c r="M2188" s="2" t="s">
        <v>4830</v>
      </c>
      <c r="N2188" s="2" t="s">
        <v>4745</v>
      </c>
      <c r="O2188" s="2" t="s">
        <v>4689</v>
      </c>
      <c r="P2188" s="2"/>
      <c r="Q2188" s="2"/>
    </row>
    <row r="2189" spans="1:17" x14ac:dyDescent="0.25">
      <c r="A2189" s="2" t="s">
        <v>261</v>
      </c>
      <c r="B2189" s="2" t="s">
        <v>262</v>
      </c>
      <c r="C2189" s="3"/>
      <c r="D2189" s="4">
        <v>0</v>
      </c>
      <c r="E2189" s="4">
        <v>0</v>
      </c>
      <c r="F2189" s="4">
        <v>0</v>
      </c>
      <c r="G2189" s="4">
        <v>27.9</v>
      </c>
      <c r="H2189" s="2" t="s">
        <v>2298</v>
      </c>
      <c r="I2189" s="4">
        <v>12.93</v>
      </c>
      <c r="J2189" s="2" t="b">
        <v>1</v>
      </c>
      <c r="K2189" s="2" t="s">
        <v>2301</v>
      </c>
      <c r="L2189" s="2" t="s">
        <v>10</v>
      </c>
      <c r="M2189" s="2" t="s">
        <v>4849</v>
      </c>
      <c r="N2189" s="2" t="s">
        <v>4741</v>
      </c>
      <c r="O2189" s="2" t="s">
        <v>4719</v>
      </c>
      <c r="P2189" s="2"/>
      <c r="Q2189" s="2"/>
    </row>
    <row r="2190" spans="1:17" x14ac:dyDescent="0.25">
      <c r="A2190" s="2" t="s">
        <v>259</v>
      </c>
      <c r="B2190" s="2" t="s">
        <v>260</v>
      </c>
      <c r="C2190" s="3"/>
      <c r="D2190" s="4">
        <v>0</v>
      </c>
      <c r="E2190" s="4">
        <v>0</v>
      </c>
      <c r="F2190" s="4">
        <v>0</v>
      </c>
      <c r="G2190" s="4">
        <v>27.9</v>
      </c>
      <c r="H2190" s="2" t="s">
        <v>2298</v>
      </c>
      <c r="I2190" s="4">
        <v>12.93</v>
      </c>
      <c r="J2190" s="2" t="b">
        <v>1</v>
      </c>
      <c r="K2190" s="2" t="s">
        <v>2301</v>
      </c>
      <c r="L2190" s="2" t="s">
        <v>10</v>
      </c>
      <c r="M2190" s="2" t="s">
        <v>4849</v>
      </c>
      <c r="N2190" s="2" t="s">
        <v>4741</v>
      </c>
      <c r="O2190" s="2" t="s">
        <v>2306</v>
      </c>
      <c r="P2190" s="2"/>
      <c r="Q2190" s="2"/>
    </row>
    <row r="2191" spans="1:17" x14ac:dyDescent="0.25">
      <c r="A2191" s="2" t="s">
        <v>732</v>
      </c>
      <c r="B2191" s="2" t="s">
        <v>733</v>
      </c>
      <c r="C2191" s="3"/>
      <c r="D2191" s="4">
        <v>0</v>
      </c>
      <c r="E2191" s="4">
        <v>33</v>
      </c>
      <c r="F2191" s="4">
        <v>33</v>
      </c>
      <c r="G2191" s="4">
        <v>6.9</v>
      </c>
      <c r="H2191" s="2" t="s">
        <v>2224</v>
      </c>
      <c r="I2191" s="4">
        <v>2.95</v>
      </c>
      <c r="J2191" s="2" t="b">
        <v>1</v>
      </c>
      <c r="K2191" s="2" t="s">
        <v>2308</v>
      </c>
      <c r="L2191" s="2" t="s">
        <v>10</v>
      </c>
      <c r="M2191" s="2" t="s">
        <v>4744</v>
      </c>
      <c r="N2191" s="2" t="s">
        <v>4745</v>
      </c>
      <c r="O2191" s="2" t="s">
        <v>2306</v>
      </c>
      <c r="P2191" s="2" t="s">
        <v>4688</v>
      </c>
      <c r="Q2191" s="2"/>
    </row>
    <row r="2192" spans="1:17" x14ac:dyDescent="0.25">
      <c r="A2192" s="2" t="s">
        <v>1244</v>
      </c>
      <c r="B2192" s="2" t="s">
        <v>1245</v>
      </c>
      <c r="C2192" s="3"/>
      <c r="D2192" s="4">
        <v>0</v>
      </c>
      <c r="E2192" s="4">
        <v>0</v>
      </c>
      <c r="F2192" s="4">
        <v>0</v>
      </c>
      <c r="G2192" s="4">
        <v>21.1</v>
      </c>
      <c r="H2192" s="2" t="s">
        <v>2231</v>
      </c>
      <c r="I2192" s="4">
        <v>9.5</v>
      </c>
      <c r="J2192" s="2" t="b">
        <v>1</v>
      </c>
      <c r="K2192" s="2" t="s">
        <v>4716</v>
      </c>
      <c r="L2192" s="2" t="s">
        <v>10</v>
      </c>
      <c r="M2192" s="2" t="s">
        <v>4898</v>
      </c>
      <c r="N2192" s="2" t="s">
        <v>4741</v>
      </c>
      <c r="O2192" s="2" t="s">
        <v>4719</v>
      </c>
      <c r="P2192" s="2" t="s">
        <v>4688</v>
      </c>
      <c r="Q2192" s="2"/>
    </row>
    <row r="2193" spans="1:17" x14ac:dyDescent="0.25">
      <c r="A2193" s="2" t="s">
        <v>1060</v>
      </c>
      <c r="B2193" s="2" t="s">
        <v>1061</v>
      </c>
      <c r="C2193" s="3"/>
      <c r="D2193" s="4">
        <v>0</v>
      </c>
      <c r="E2193" s="4">
        <v>5</v>
      </c>
      <c r="F2193" s="4">
        <v>5</v>
      </c>
      <c r="G2193" s="4">
        <v>10.9</v>
      </c>
      <c r="H2193" s="2" t="s">
        <v>2299</v>
      </c>
      <c r="I2193" s="4">
        <v>4.95</v>
      </c>
      <c r="J2193" s="2" t="b">
        <v>1</v>
      </c>
      <c r="K2193" s="2" t="s">
        <v>4716</v>
      </c>
      <c r="L2193" s="2" t="s">
        <v>10</v>
      </c>
      <c r="M2193" s="2" t="s">
        <v>4746</v>
      </c>
      <c r="N2193" s="2" t="s">
        <v>4741</v>
      </c>
      <c r="O2193" s="2" t="s">
        <v>4719</v>
      </c>
      <c r="P2193" s="2" t="s">
        <v>4688</v>
      </c>
      <c r="Q2193" s="2"/>
    </row>
    <row r="2194" spans="1:17" x14ac:dyDescent="0.25">
      <c r="A2194" s="2" t="s">
        <v>1058</v>
      </c>
      <c r="B2194" s="2" t="s">
        <v>1059</v>
      </c>
      <c r="C2194" s="3"/>
      <c r="D2194" s="4">
        <v>0</v>
      </c>
      <c r="E2194" s="4">
        <v>11</v>
      </c>
      <c r="F2194" s="4">
        <v>11</v>
      </c>
      <c r="G2194" s="4">
        <v>10.9</v>
      </c>
      <c r="H2194" s="2" t="s">
        <v>2299</v>
      </c>
      <c r="I2194" s="4">
        <v>4.95</v>
      </c>
      <c r="J2194" s="2" t="b">
        <v>1</v>
      </c>
      <c r="K2194" s="2" t="s">
        <v>2308</v>
      </c>
      <c r="L2194" s="2" t="s">
        <v>10</v>
      </c>
      <c r="M2194" s="2" t="s">
        <v>4746</v>
      </c>
      <c r="N2194" s="2" t="s">
        <v>4741</v>
      </c>
      <c r="O2194" s="2" t="s">
        <v>2306</v>
      </c>
      <c r="P2194" s="2" t="s">
        <v>4688</v>
      </c>
      <c r="Q2194" s="2"/>
    </row>
    <row r="2195" spans="1:17" x14ac:dyDescent="0.25">
      <c r="A2195" s="2" t="s">
        <v>1056</v>
      </c>
      <c r="B2195" s="2" t="s">
        <v>1057</v>
      </c>
      <c r="C2195" s="3"/>
      <c r="D2195" s="4">
        <v>0</v>
      </c>
      <c r="E2195" s="4">
        <v>2</v>
      </c>
      <c r="F2195" s="4">
        <v>2</v>
      </c>
      <c r="G2195" s="4">
        <v>10.9</v>
      </c>
      <c r="H2195" s="2" t="s">
        <v>2299</v>
      </c>
      <c r="I2195" s="4">
        <v>4.95</v>
      </c>
      <c r="J2195" s="2" t="b">
        <v>1</v>
      </c>
      <c r="K2195" s="2" t="s">
        <v>4709</v>
      </c>
      <c r="L2195" s="2" t="s">
        <v>10</v>
      </c>
      <c r="M2195" s="2" t="s">
        <v>4746</v>
      </c>
      <c r="N2195" s="2" t="s">
        <v>4741</v>
      </c>
      <c r="O2195" s="2" t="s">
        <v>4689</v>
      </c>
      <c r="P2195" s="2" t="s">
        <v>4688</v>
      </c>
      <c r="Q2195" s="2"/>
    </row>
    <row r="2196" spans="1:17" x14ac:dyDescent="0.25">
      <c r="A2196" s="2" t="s">
        <v>1030</v>
      </c>
      <c r="B2196" s="2" t="s">
        <v>1031</v>
      </c>
      <c r="C2196" s="3"/>
      <c r="D2196" s="4">
        <v>0</v>
      </c>
      <c r="E2196" s="4">
        <v>0</v>
      </c>
      <c r="F2196" s="4">
        <v>0</v>
      </c>
      <c r="G2196" s="4">
        <v>31.6</v>
      </c>
      <c r="H2196" s="2" t="s">
        <v>2236</v>
      </c>
      <c r="I2196" s="4">
        <v>14.6</v>
      </c>
      <c r="J2196" s="2" t="b">
        <v>1</v>
      </c>
      <c r="K2196" s="2" t="s">
        <v>4716</v>
      </c>
      <c r="L2196" s="2" t="s">
        <v>10</v>
      </c>
      <c r="M2196" s="2" t="s">
        <v>4746</v>
      </c>
      <c r="N2196" s="2" t="s">
        <v>4741</v>
      </c>
      <c r="O2196" s="2" t="s">
        <v>4719</v>
      </c>
      <c r="P2196" s="2" t="s">
        <v>4688</v>
      </c>
      <c r="Q2196" s="2"/>
    </row>
    <row r="2197" spans="1:17" x14ac:dyDescent="0.25">
      <c r="A2197" s="2" t="s">
        <v>2025</v>
      </c>
      <c r="B2197" s="2" t="s">
        <v>2026</v>
      </c>
      <c r="C2197" s="3"/>
      <c r="D2197" s="4">
        <v>0</v>
      </c>
      <c r="E2197" s="4">
        <v>4</v>
      </c>
      <c r="F2197" s="4">
        <v>4</v>
      </c>
      <c r="G2197" s="4">
        <v>9.9</v>
      </c>
      <c r="H2197" s="2" t="s">
        <v>175</v>
      </c>
      <c r="I2197" s="4">
        <v>4.3</v>
      </c>
      <c r="J2197" s="2" t="b">
        <v>1</v>
      </c>
      <c r="K2197" s="2" t="s">
        <v>4716</v>
      </c>
      <c r="L2197" s="2" t="s">
        <v>10</v>
      </c>
      <c r="M2197" s="2" t="s">
        <v>4899</v>
      </c>
      <c r="N2197" s="2" t="s">
        <v>4745</v>
      </c>
      <c r="O2197" s="2" t="s">
        <v>4719</v>
      </c>
      <c r="P2197" s="2" t="s">
        <v>4688</v>
      </c>
      <c r="Q2197" s="2"/>
    </row>
    <row r="2198" spans="1:17" ht="299.25" x14ac:dyDescent="0.25">
      <c r="A2198" s="2" t="s">
        <v>698</v>
      </c>
      <c r="B2198" s="2" t="s">
        <v>699</v>
      </c>
      <c r="C2198" s="3" t="s">
        <v>3067</v>
      </c>
      <c r="D2198" s="4">
        <v>0</v>
      </c>
      <c r="E2198" s="4">
        <v>19</v>
      </c>
      <c r="F2198" s="4">
        <v>19</v>
      </c>
      <c r="G2198" s="4">
        <v>18.899999999999999</v>
      </c>
      <c r="H2198" s="2" t="s">
        <v>5250</v>
      </c>
      <c r="I2198" s="4">
        <v>8.75</v>
      </c>
      <c r="J2198" s="2" t="b">
        <v>1</v>
      </c>
      <c r="K2198" s="2" t="s">
        <v>2308</v>
      </c>
      <c r="L2198" s="2" t="s">
        <v>10</v>
      </c>
      <c r="M2198" s="2" t="s">
        <v>4740</v>
      </c>
      <c r="N2198" s="2" t="s">
        <v>4741</v>
      </c>
      <c r="O2198" s="2" t="s">
        <v>2306</v>
      </c>
      <c r="P2198" s="2" t="s">
        <v>4688</v>
      </c>
      <c r="Q2198" s="2" t="s">
        <v>5701</v>
      </c>
    </row>
    <row r="2199" spans="1:17" ht="299.25" x14ac:dyDescent="0.25">
      <c r="A2199" s="2" t="s">
        <v>702</v>
      </c>
      <c r="B2199" s="2" t="s">
        <v>703</v>
      </c>
      <c r="C2199" s="3" t="s">
        <v>3012</v>
      </c>
      <c r="D2199" s="4">
        <v>0</v>
      </c>
      <c r="E2199" s="4">
        <v>1</v>
      </c>
      <c r="F2199" s="4">
        <v>1</v>
      </c>
      <c r="G2199" s="4">
        <v>41.6</v>
      </c>
      <c r="H2199" s="2" t="s">
        <v>5250</v>
      </c>
      <c r="I2199" s="4">
        <v>19.25</v>
      </c>
      <c r="J2199" s="2" t="b">
        <v>1</v>
      </c>
      <c r="K2199" s="2" t="s">
        <v>2308</v>
      </c>
      <c r="L2199" s="2" t="s">
        <v>10</v>
      </c>
      <c r="M2199" s="2" t="s">
        <v>4740</v>
      </c>
      <c r="N2199" s="2" t="s">
        <v>4741</v>
      </c>
      <c r="O2199" s="2" t="s">
        <v>2306</v>
      </c>
      <c r="P2199" s="2" t="s">
        <v>2303</v>
      </c>
      <c r="Q2199" s="2" t="s">
        <v>5701</v>
      </c>
    </row>
    <row r="2200" spans="1:17" ht="270.75" x14ac:dyDescent="0.25">
      <c r="A2200" s="2" t="s">
        <v>696</v>
      </c>
      <c r="B2200" s="2" t="s">
        <v>697</v>
      </c>
      <c r="C2200" s="3" t="s">
        <v>3066</v>
      </c>
      <c r="D2200" s="4">
        <v>0</v>
      </c>
      <c r="E2200" s="4">
        <v>5</v>
      </c>
      <c r="F2200" s="4">
        <v>5</v>
      </c>
      <c r="G2200" s="4">
        <v>18.899999999999999</v>
      </c>
      <c r="H2200" s="2" t="s">
        <v>5250</v>
      </c>
      <c r="I2200" s="4">
        <v>8.75</v>
      </c>
      <c r="J2200" s="2" t="b">
        <v>1</v>
      </c>
      <c r="K2200" s="2" t="s">
        <v>4709</v>
      </c>
      <c r="L2200" s="2" t="s">
        <v>10</v>
      </c>
      <c r="M2200" s="2" t="s">
        <v>4740</v>
      </c>
      <c r="N2200" s="2" t="s">
        <v>4741</v>
      </c>
      <c r="O2200" s="2" t="s">
        <v>4689</v>
      </c>
      <c r="P2200" s="2" t="s">
        <v>4688</v>
      </c>
      <c r="Q2200" s="2" t="s">
        <v>5939</v>
      </c>
    </row>
    <row r="2201" spans="1:17" ht="299.25" x14ac:dyDescent="0.25">
      <c r="A2201" s="2" t="s">
        <v>700</v>
      </c>
      <c r="B2201" s="2" t="s">
        <v>701</v>
      </c>
      <c r="C2201" s="3" t="s">
        <v>3068</v>
      </c>
      <c r="D2201" s="4">
        <v>0</v>
      </c>
      <c r="E2201" s="4">
        <v>1</v>
      </c>
      <c r="F2201" s="4">
        <v>1</v>
      </c>
      <c r="G2201" s="4">
        <v>116.95</v>
      </c>
      <c r="H2201" s="2" t="s">
        <v>5250</v>
      </c>
      <c r="I2201" s="4">
        <v>54.17</v>
      </c>
      <c r="J2201" s="2" t="b">
        <v>1</v>
      </c>
      <c r="K2201" s="2" t="s">
        <v>2308</v>
      </c>
      <c r="L2201" s="2" t="s">
        <v>10</v>
      </c>
      <c r="M2201" s="2" t="s">
        <v>4740</v>
      </c>
      <c r="N2201" s="2" t="s">
        <v>4741</v>
      </c>
      <c r="O2201" s="2" t="s">
        <v>2306</v>
      </c>
      <c r="P2201" s="2" t="s">
        <v>2304</v>
      </c>
      <c r="Q2201" s="2" t="s">
        <v>5701</v>
      </c>
    </row>
    <row r="2202" spans="1:17" x14ac:dyDescent="0.25">
      <c r="A2202" s="2" t="s">
        <v>2210</v>
      </c>
      <c r="B2202" s="2" t="s">
        <v>2211</v>
      </c>
      <c r="C2202" s="3"/>
      <c r="D2202" s="4">
        <v>0</v>
      </c>
      <c r="E2202" s="4">
        <v>5</v>
      </c>
      <c r="F2202" s="4">
        <v>5</v>
      </c>
      <c r="G2202" s="4">
        <v>20.100000000000001</v>
      </c>
      <c r="H2202" s="2" t="s">
        <v>2246</v>
      </c>
      <c r="I2202" s="4">
        <v>9.6579999999999995</v>
      </c>
      <c r="J2202" s="2" t="b">
        <v>1</v>
      </c>
      <c r="K2202" s="2" t="s">
        <v>2307</v>
      </c>
      <c r="L2202" s="2" t="s">
        <v>10</v>
      </c>
      <c r="M2202" s="2"/>
      <c r="N2202" s="2" t="s">
        <v>2307</v>
      </c>
      <c r="O2202" s="2" t="s">
        <v>4803</v>
      </c>
      <c r="P2202" s="2" t="s">
        <v>2303</v>
      </c>
      <c r="Q2202" s="2"/>
    </row>
    <row r="2203" spans="1:17" x14ac:dyDescent="0.25">
      <c r="A2203" s="2" t="s">
        <v>3801</v>
      </c>
      <c r="B2203" s="2" t="s">
        <v>3802</v>
      </c>
      <c r="C2203" s="3"/>
      <c r="D2203" s="4">
        <v>0</v>
      </c>
      <c r="E2203" s="4">
        <v>2</v>
      </c>
      <c r="F2203" s="4">
        <v>2</v>
      </c>
      <c r="G2203" s="4">
        <v>11.65</v>
      </c>
      <c r="H2203" s="2" t="s">
        <v>2227</v>
      </c>
      <c r="I2203" s="4">
        <v>5.38</v>
      </c>
      <c r="J2203" s="2" t="b">
        <v>1</v>
      </c>
      <c r="K2203" s="2" t="s">
        <v>4709</v>
      </c>
      <c r="L2203" s="2" t="s">
        <v>10</v>
      </c>
      <c r="M2203" s="2" t="s">
        <v>4903</v>
      </c>
      <c r="N2203" s="2" t="s">
        <v>4762</v>
      </c>
      <c r="O2203" s="2" t="s">
        <v>4689</v>
      </c>
      <c r="P2203" s="2" t="s">
        <v>4688</v>
      </c>
      <c r="Q2203" s="2"/>
    </row>
    <row r="2204" spans="1:17" ht="242.25" x14ac:dyDescent="0.25">
      <c r="A2204" s="2" t="s">
        <v>5928</v>
      </c>
      <c r="B2204" s="2" t="s">
        <v>5929</v>
      </c>
      <c r="C2204" s="3" t="s">
        <v>5930</v>
      </c>
      <c r="D2204" s="4">
        <v>0</v>
      </c>
      <c r="E2204" s="4">
        <v>11</v>
      </c>
      <c r="F2204" s="4">
        <v>11</v>
      </c>
      <c r="G2204" s="4">
        <v>122</v>
      </c>
      <c r="H2204" s="2" t="s">
        <v>66</v>
      </c>
      <c r="I2204" s="4">
        <v>60.98</v>
      </c>
      <c r="J2204" s="2" t="b">
        <v>1</v>
      </c>
      <c r="K2204" s="2" t="s">
        <v>4693</v>
      </c>
      <c r="L2204" s="2" t="s">
        <v>10</v>
      </c>
      <c r="M2204" s="2"/>
      <c r="N2204" s="2" t="s">
        <v>4698</v>
      </c>
      <c r="O2204" s="2"/>
      <c r="P2204" s="2" t="s">
        <v>4696</v>
      </c>
      <c r="Q2204" s="2" t="s">
        <v>6551</v>
      </c>
    </row>
    <row r="2205" spans="1:17" ht="342" x14ac:dyDescent="0.25">
      <c r="A2205" s="2" t="s">
        <v>6552</v>
      </c>
      <c r="B2205" s="2" t="s">
        <v>6553</v>
      </c>
      <c r="C2205" s="3" t="s">
        <v>6554</v>
      </c>
      <c r="D2205" s="4">
        <v>0</v>
      </c>
      <c r="E2205" s="4">
        <v>47</v>
      </c>
      <c r="F2205" s="4">
        <v>47</v>
      </c>
      <c r="G2205" s="4">
        <v>16.2</v>
      </c>
      <c r="H2205" s="2" t="s">
        <v>6555</v>
      </c>
      <c r="I2205" s="4">
        <v>7.5</v>
      </c>
      <c r="J2205" s="2" t="b">
        <v>1</v>
      </c>
      <c r="K2205" s="2" t="s">
        <v>4716</v>
      </c>
      <c r="L2205" s="2" t="s">
        <v>10</v>
      </c>
      <c r="M2205" s="2" t="s">
        <v>5062</v>
      </c>
      <c r="N2205" s="2" t="s">
        <v>4741</v>
      </c>
      <c r="O2205" s="2" t="s">
        <v>4719</v>
      </c>
      <c r="P2205" s="2" t="s">
        <v>4688</v>
      </c>
      <c r="Q2205" s="2" t="s">
        <v>6556</v>
      </c>
    </row>
    <row r="2206" spans="1:17" ht="342" x14ac:dyDescent="0.25">
      <c r="A2206" s="2" t="s">
        <v>6557</v>
      </c>
      <c r="B2206" s="2" t="s">
        <v>6558</v>
      </c>
      <c r="C2206" s="3" t="s">
        <v>6559</v>
      </c>
      <c r="D2206" s="4">
        <v>0</v>
      </c>
      <c r="E2206" s="4">
        <v>31</v>
      </c>
      <c r="F2206" s="4">
        <v>31</v>
      </c>
      <c r="G2206" s="4">
        <v>17.3</v>
      </c>
      <c r="H2206" s="2" t="s">
        <v>6555</v>
      </c>
      <c r="I2206" s="4">
        <v>8</v>
      </c>
      <c r="J2206" s="2" t="b">
        <v>1</v>
      </c>
      <c r="K2206" s="2" t="s">
        <v>4709</v>
      </c>
      <c r="L2206" s="2" t="s">
        <v>10</v>
      </c>
      <c r="M2206" s="2" t="s">
        <v>5062</v>
      </c>
      <c r="N2206" s="2" t="s">
        <v>4741</v>
      </c>
      <c r="O2206" s="2" t="s">
        <v>4689</v>
      </c>
      <c r="P2206" s="2" t="s">
        <v>4688</v>
      </c>
      <c r="Q2206" s="2" t="s">
        <v>6560</v>
      </c>
    </row>
    <row r="2207" spans="1:17" ht="327.75" x14ac:dyDescent="0.25">
      <c r="A2207" s="2" t="s">
        <v>6561</v>
      </c>
      <c r="B2207" s="2" t="s">
        <v>6562</v>
      </c>
      <c r="C2207" s="3" t="s">
        <v>6563</v>
      </c>
      <c r="D2207" s="4">
        <v>0</v>
      </c>
      <c r="E2207" s="4">
        <v>22</v>
      </c>
      <c r="F2207" s="4">
        <v>22</v>
      </c>
      <c r="G2207" s="4">
        <v>22.7</v>
      </c>
      <c r="H2207" s="2" t="s">
        <v>6555</v>
      </c>
      <c r="I2207" s="4">
        <v>10.5</v>
      </c>
      <c r="J2207" s="2" t="b">
        <v>1</v>
      </c>
      <c r="K2207" s="2" t="s">
        <v>4716</v>
      </c>
      <c r="L2207" s="2" t="s">
        <v>10</v>
      </c>
      <c r="M2207" s="2" t="s">
        <v>5062</v>
      </c>
      <c r="N2207" s="2" t="s">
        <v>4741</v>
      </c>
      <c r="O2207" s="2" t="s">
        <v>4719</v>
      </c>
      <c r="P2207" s="2" t="s">
        <v>4688</v>
      </c>
      <c r="Q2207" s="2" t="s">
        <v>6564</v>
      </c>
    </row>
    <row r="2208" spans="1:17" x14ac:dyDescent="0.25">
      <c r="A2208" s="2" t="s">
        <v>6565</v>
      </c>
      <c r="B2208" s="2" t="s">
        <v>6566</v>
      </c>
      <c r="C2208" s="3"/>
      <c r="D2208" s="4">
        <v>24</v>
      </c>
      <c r="E2208" s="4">
        <v>24</v>
      </c>
      <c r="F2208" s="4">
        <v>0</v>
      </c>
      <c r="G2208" s="4">
        <v>27.9</v>
      </c>
      <c r="H2208" s="2" t="s">
        <v>6567</v>
      </c>
      <c r="I2208" s="4">
        <v>12.3</v>
      </c>
      <c r="J2208" s="2" t="b">
        <v>1</v>
      </c>
      <c r="K2208" s="2" t="s">
        <v>4716</v>
      </c>
      <c r="L2208" s="2" t="s">
        <v>10</v>
      </c>
      <c r="M2208" s="2" t="s">
        <v>4847</v>
      </c>
      <c r="N2208" s="2" t="s">
        <v>4745</v>
      </c>
      <c r="O2208" s="2" t="s">
        <v>4719</v>
      </c>
      <c r="P2208" s="2" t="s">
        <v>4688</v>
      </c>
      <c r="Q2208" s="2"/>
    </row>
    <row r="2209" spans="1:17" x14ac:dyDescent="0.25">
      <c r="A2209" s="2" t="s">
        <v>6568</v>
      </c>
      <c r="B2209" s="2" t="s">
        <v>6569</v>
      </c>
      <c r="C2209" s="3"/>
      <c r="D2209" s="4">
        <v>0</v>
      </c>
      <c r="E2209" s="4">
        <v>24</v>
      </c>
      <c r="F2209" s="4">
        <v>24</v>
      </c>
      <c r="G2209" s="4">
        <v>6.95</v>
      </c>
      <c r="H2209" s="2" t="s">
        <v>6570</v>
      </c>
      <c r="I2209" s="4">
        <v>2.95</v>
      </c>
      <c r="J2209" s="2" t="b">
        <v>1</v>
      </c>
      <c r="K2209" s="2" t="s">
        <v>4709</v>
      </c>
      <c r="L2209" s="2" t="s">
        <v>10</v>
      </c>
      <c r="M2209" s="2" t="s">
        <v>4751</v>
      </c>
      <c r="N2209" s="2" t="s">
        <v>4745</v>
      </c>
      <c r="O2209" s="2" t="s">
        <v>4689</v>
      </c>
      <c r="P2209" s="2" t="s">
        <v>4688</v>
      </c>
      <c r="Q2209" s="2"/>
    </row>
    <row r="2210" spans="1:17" x14ac:dyDescent="0.25">
      <c r="A2210" s="2" t="s">
        <v>6571</v>
      </c>
      <c r="B2210" s="2" t="s">
        <v>6572</v>
      </c>
      <c r="C2210" s="3"/>
      <c r="D2210" s="4">
        <v>0</v>
      </c>
      <c r="E2210" s="4">
        <v>24</v>
      </c>
      <c r="F2210" s="4">
        <v>24</v>
      </c>
      <c r="G2210" s="4">
        <v>6.95</v>
      </c>
      <c r="H2210" s="2" t="s">
        <v>6570</v>
      </c>
      <c r="I2210" s="4">
        <v>2.95</v>
      </c>
      <c r="J2210" s="2" t="b">
        <v>1</v>
      </c>
      <c r="K2210" s="2" t="s">
        <v>4716</v>
      </c>
      <c r="L2210" s="2" t="s">
        <v>10</v>
      </c>
      <c r="M2210" s="2" t="s">
        <v>4751</v>
      </c>
      <c r="N2210" s="2" t="s">
        <v>4745</v>
      </c>
      <c r="O2210" s="2" t="s">
        <v>4719</v>
      </c>
      <c r="P2210" s="2" t="s">
        <v>4688</v>
      </c>
      <c r="Q2210" s="2"/>
    </row>
    <row r="2211" spans="1:17" x14ac:dyDescent="0.25">
      <c r="A2211" s="2" t="s">
        <v>6573</v>
      </c>
      <c r="B2211" s="2" t="s">
        <v>6574</v>
      </c>
      <c r="C2211" s="3"/>
      <c r="D2211" s="4">
        <v>0</v>
      </c>
      <c r="E2211" s="4">
        <v>30</v>
      </c>
      <c r="F2211" s="4">
        <v>30</v>
      </c>
      <c r="G2211" s="4">
        <v>32.9</v>
      </c>
      <c r="H2211" s="2" t="s">
        <v>6575</v>
      </c>
      <c r="I2211" s="4">
        <v>15</v>
      </c>
      <c r="J2211" s="2" t="b">
        <v>1</v>
      </c>
      <c r="K2211" s="2" t="s">
        <v>4716</v>
      </c>
      <c r="L2211" s="2" t="s">
        <v>10</v>
      </c>
      <c r="M2211" s="2" t="s">
        <v>4841</v>
      </c>
      <c r="N2211" s="2" t="s">
        <v>4745</v>
      </c>
      <c r="O2211" s="2" t="s">
        <v>4719</v>
      </c>
      <c r="P2211" s="2" t="s">
        <v>4688</v>
      </c>
      <c r="Q2211" s="2"/>
    </row>
    <row r="2212" spans="1:17" x14ac:dyDescent="0.25">
      <c r="A2212" s="2" t="s">
        <v>6576</v>
      </c>
      <c r="B2212" s="2" t="s">
        <v>6577</v>
      </c>
      <c r="C2212" s="3"/>
      <c r="D2212" s="4">
        <v>0</v>
      </c>
      <c r="E2212" s="4">
        <v>6</v>
      </c>
      <c r="F2212" s="4">
        <v>6</v>
      </c>
      <c r="G2212" s="4">
        <v>31.8</v>
      </c>
      <c r="H2212" s="2" t="s">
        <v>6575</v>
      </c>
      <c r="I2212" s="4">
        <v>14.5</v>
      </c>
      <c r="J2212" s="2" t="b">
        <v>1</v>
      </c>
      <c r="K2212" s="2" t="s">
        <v>4709</v>
      </c>
      <c r="L2212" s="2" t="s">
        <v>10</v>
      </c>
      <c r="M2212" s="2" t="s">
        <v>4841</v>
      </c>
      <c r="N2212" s="2" t="s">
        <v>4745</v>
      </c>
      <c r="O2212" s="2" t="s">
        <v>4689</v>
      </c>
      <c r="P2212" s="2" t="s">
        <v>4688</v>
      </c>
      <c r="Q2212" s="2"/>
    </row>
    <row r="2213" spans="1:17" x14ac:dyDescent="0.25">
      <c r="A2213" s="2" t="s">
        <v>6578</v>
      </c>
      <c r="B2213" s="2" t="s">
        <v>6579</v>
      </c>
      <c r="C2213" s="3"/>
      <c r="D2213" s="4">
        <v>0</v>
      </c>
      <c r="E2213" s="4">
        <v>6</v>
      </c>
      <c r="F2213" s="4">
        <v>6</v>
      </c>
      <c r="G2213" s="4">
        <v>29.8</v>
      </c>
      <c r="H2213" s="2" t="s">
        <v>469</v>
      </c>
      <c r="I2213" s="4">
        <v>14.9</v>
      </c>
      <c r="J2213" s="2" t="b">
        <v>1</v>
      </c>
      <c r="K2213" s="2" t="s">
        <v>4693</v>
      </c>
      <c r="L2213" s="2" t="s">
        <v>10</v>
      </c>
      <c r="M2213" s="2"/>
      <c r="N2213" s="2" t="s">
        <v>4703</v>
      </c>
      <c r="O2213" s="2"/>
      <c r="P2213" s="2" t="s">
        <v>4696</v>
      </c>
      <c r="Q2213" s="2"/>
    </row>
    <row r="2214" spans="1:17" x14ac:dyDescent="0.25">
      <c r="A2214" s="2" t="s">
        <v>6580</v>
      </c>
      <c r="B2214" s="2" t="s">
        <v>6581</v>
      </c>
      <c r="C2214" s="3"/>
      <c r="D2214" s="4">
        <v>12</v>
      </c>
      <c r="E2214" s="4">
        <v>12</v>
      </c>
      <c r="F2214" s="4">
        <v>0</v>
      </c>
      <c r="G2214" s="4">
        <v>32.6</v>
      </c>
      <c r="H2214" s="2" t="s">
        <v>2270</v>
      </c>
      <c r="I2214" s="4">
        <v>14.7</v>
      </c>
      <c r="J2214" s="2" t="b">
        <v>1</v>
      </c>
      <c r="K2214" s="2" t="s">
        <v>4716</v>
      </c>
      <c r="L2214" s="2" t="s">
        <v>10</v>
      </c>
      <c r="M2214" s="2" t="s">
        <v>4788</v>
      </c>
      <c r="N2214" s="2" t="s">
        <v>4762</v>
      </c>
      <c r="O2214" s="2" t="s">
        <v>4719</v>
      </c>
      <c r="P2214" s="2" t="s">
        <v>4688</v>
      </c>
      <c r="Q2214" s="2"/>
    </row>
    <row r="2215" spans="1:17" x14ac:dyDescent="0.25">
      <c r="A2215" s="2" t="s">
        <v>6582</v>
      </c>
      <c r="B2215" s="2" t="s">
        <v>6583</v>
      </c>
      <c r="C2215" s="3"/>
      <c r="D2215" s="4">
        <v>6</v>
      </c>
      <c r="E2215" s="4">
        <v>6</v>
      </c>
      <c r="F2215" s="4">
        <v>0</v>
      </c>
      <c r="G2215" s="4">
        <v>54.8</v>
      </c>
      <c r="H2215" s="2" t="s">
        <v>2270</v>
      </c>
      <c r="I2215" s="4">
        <v>25</v>
      </c>
      <c r="J2215" s="2" t="b">
        <v>1</v>
      </c>
      <c r="K2215" s="2" t="s">
        <v>4716</v>
      </c>
      <c r="L2215" s="2" t="s">
        <v>10</v>
      </c>
      <c r="M2215" s="2" t="s">
        <v>4796</v>
      </c>
      <c r="N2215" s="2" t="s">
        <v>4762</v>
      </c>
      <c r="O2215" s="2" t="s">
        <v>4719</v>
      </c>
      <c r="P2215" s="2" t="s">
        <v>4688</v>
      </c>
      <c r="Q2215" s="2"/>
    </row>
    <row r="2216" spans="1:17" x14ac:dyDescent="0.25">
      <c r="A2216" s="2" t="s">
        <v>6584</v>
      </c>
      <c r="B2216" s="2" t="s">
        <v>6585</v>
      </c>
      <c r="C2216" s="3"/>
      <c r="D2216" s="4">
        <v>18</v>
      </c>
      <c r="E2216" s="4">
        <v>18</v>
      </c>
      <c r="F2216" s="4">
        <v>0</v>
      </c>
      <c r="G2216" s="4">
        <v>8.4</v>
      </c>
      <c r="H2216" s="2" t="s">
        <v>6586</v>
      </c>
      <c r="I2216" s="4">
        <v>3.64</v>
      </c>
      <c r="J2216" s="2" t="b">
        <v>1</v>
      </c>
      <c r="K2216" s="2" t="s">
        <v>4709</v>
      </c>
      <c r="L2216" s="2" t="s">
        <v>10</v>
      </c>
      <c r="M2216" s="2" t="s">
        <v>4924</v>
      </c>
      <c r="N2216" s="2" t="s">
        <v>4857</v>
      </c>
      <c r="O2216" s="2" t="s">
        <v>4689</v>
      </c>
      <c r="P2216" s="2" t="s">
        <v>4688</v>
      </c>
      <c r="Q2216" s="2"/>
    </row>
    <row r="2217" spans="1:17" x14ac:dyDescent="0.25">
      <c r="A2217" s="2" t="s">
        <v>6587</v>
      </c>
      <c r="B2217" s="2" t="s">
        <v>6588</v>
      </c>
      <c r="C2217" s="3"/>
      <c r="D2217" s="4">
        <v>24</v>
      </c>
      <c r="E2217" s="4">
        <v>24</v>
      </c>
      <c r="F2217" s="4">
        <v>0</v>
      </c>
      <c r="G2217" s="4">
        <v>6.75</v>
      </c>
      <c r="H2217" s="2" t="s">
        <v>6586</v>
      </c>
      <c r="I2217" s="4">
        <v>2.86</v>
      </c>
      <c r="J2217" s="2" t="b">
        <v>1</v>
      </c>
      <c r="K2217" s="2" t="s">
        <v>4709</v>
      </c>
      <c r="L2217" s="2" t="s">
        <v>10</v>
      </c>
      <c r="M2217" s="2" t="s">
        <v>4924</v>
      </c>
      <c r="N2217" s="2" t="s">
        <v>4857</v>
      </c>
      <c r="O2217" s="2" t="s">
        <v>4689</v>
      </c>
      <c r="P2217" s="2" t="s">
        <v>4688</v>
      </c>
      <c r="Q2217" s="2"/>
    </row>
    <row r="2218" spans="1:17" x14ac:dyDescent="0.25">
      <c r="A2218" s="2" t="s">
        <v>6589</v>
      </c>
      <c r="B2218" s="2" t="s">
        <v>6590</v>
      </c>
      <c r="C2218" s="3"/>
      <c r="D2218" s="4">
        <v>90</v>
      </c>
      <c r="E2218" s="4">
        <v>90</v>
      </c>
      <c r="F2218" s="4">
        <v>0</v>
      </c>
      <c r="G2218" s="4">
        <v>9.5500000000000007</v>
      </c>
      <c r="H2218" s="2" t="s">
        <v>6586</v>
      </c>
      <c r="I2218" s="4">
        <v>4.16</v>
      </c>
      <c r="J2218" s="2" t="b">
        <v>1</v>
      </c>
      <c r="K2218" s="2" t="s">
        <v>4709</v>
      </c>
      <c r="L2218" s="2" t="s">
        <v>10</v>
      </c>
      <c r="M2218" s="2" t="s">
        <v>4924</v>
      </c>
      <c r="N2218" s="2" t="s">
        <v>4857</v>
      </c>
      <c r="O2218" s="2" t="s">
        <v>4689</v>
      </c>
      <c r="P2218" s="2" t="s">
        <v>4688</v>
      </c>
      <c r="Q2218" s="2"/>
    </row>
  </sheetData>
  <sortState xmlns:xlrd2="http://schemas.microsoft.com/office/spreadsheetml/2017/richdata2" ref="A2:Q2204">
    <sortCondition ref="A1:A2204"/>
  </sortState>
  <pageMargins left="0.69444444444444442" right="0.7" top="0.75" bottom="0.75" header="0.3" footer="0.3"/>
  <pageSetup paperSize="9"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filterMode="1"/>
  <dimension ref="A1:AI2218"/>
  <sheetViews>
    <sheetView tabSelected="1" topLeftCell="V2207" zoomScale="85" zoomScaleNormal="85" workbookViewId="0">
      <selection activeCell="W1" sqref="W1:W2207"/>
    </sheetView>
  </sheetViews>
  <sheetFormatPr baseColWidth="10" defaultColWidth="43.140625" defaultRowHeight="15" x14ac:dyDescent="0.25"/>
  <cols>
    <col min="1" max="1" width="10.42578125" bestFit="1" customWidth="1"/>
    <col min="2" max="2" width="56.85546875" customWidth="1"/>
    <col min="3" max="3" width="23.28515625" customWidth="1"/>
    <col min="4" max="4" width="13.5703125" style="24" customWidth="1"/>
    <col min="5" max="5" width="8.7109375" customWidth="1"/>
    <col min="6" max="6" width="7.42578125" customWidth="1"/>
    <col min="7" max="7" width="13.7109375" style="5" customWidth="1"/>
    <col min="8" max="8" width="17.5703125" bestFit="1" customWidth="1"/>
    <col min="9" max="9" width="20.5703125" bestFit="1" customWidth="1"/>
    <col min="10" max="10" width="18.7109375" style="5" bestFit="1" customWidth="1"/>
    <col min="11" max="11" width="34.7109375" bestFit="1" customWidth="1"/>
    <col min="12" max="12" width="17.85546875" style="5" bestFit="1" customWidth="1"/>
    <col min="13" max="13" width="16.85546875" bestFit="1" customWidth="1"/>
    <col min="14" max="14" width="18.7109375" style="5" bestFit="1" customWidth="1"/>
    <col min="15" max="15" width="10" bestFit="1" customWidth="1"/>
    <col min="16" max="16" width="16.28515625" style="5" customWidth="1"/>
    <col min="17" max="17" width="14.5703125" bestFit="1" customWidth="1"/>
    <col min="18" max="18" width="19.85546875" style="5" customWidth="1"/>
    <col min="19" max="19" width="81.5703125" customWidth="1"/>
    <col min="20" max="20" width="82.140625" style="5" bestFit="1" customWidth="1"/>
    <col min="21" max="21" width="50.28515625" style="5" customWidth="1"/>
    <col min="22" max="22" width="15.28515625" style="5" customWidth="1"/>
    <col min="23" max="23" width="163.7109375" style="5" customWidth="1"/>
    <col min="24" max="24" width="7.140625" style="5" bestFit="1" customWidth="1"/>
    <col min="25" max="30" width="7" style="5" bestFit="1" customWidth="1"/>
    <col min="31" max="31" width="7.85546875" style="5" bestFit="1" customWidth="1"/>
    <col min="32" max="32" width="7" style="5" bestFit="1" customWidth="1"/>
    <col min="33" max="33" width="8.28515625" style="5" bestFit="1" customWidth="1"/>
    <col min="34" max="34" width="8.28515625" style="5" customWidth="1"/>
    <col min="35" max="35" width="7.7109375" style="5" bestFit="1" customWidth="1"/>
    <col min="36" max="16384" width="43.140625" style="5"/>
  </cols>
  <sheetData>
    <row r="1" spans="1:35" ht="15.75" x14ac:dyDescent="0.25">
      <c r="A1" s="1" t="s">
        <v>0</v>
      </c>
      <c r="B1" s="1" t="s">
        <v>1</v>
      </c>
      <c r="C1" s="1" t="s">
        <v>2</v>
      </c>
      <c r="D1" s="44" t="s">
        <v>5079</v>
      </c>
      <c r="E1" s="1" t="s">
        <v>3</v>
      </c>
      <c r="F1" s="1" t="s">
        <v>2212</v>
      </c>
      <c r="G1" s="45" t="s">
        <v>2195</v>
      </c>
      <c r="H1" s="1" t="s">
        <v>4</v>
      </c>
      <c r="I1" s="1" t="s">
        <v>5</v>
      </c>
      <c r="J1" s="45" t="s">
        <v>2196</v>
      </c>
      <c r="K1" s="1" t="s">
        <v>2205</v>
      </c>
      <c r="L1" s="45" t="s">
        <v>2198</v>
      </c>
      <c r="M1" s="1" t="s">
        <v>2206</v>
      </c>
      <c r="N1" s="45" t="s">
        <v>2197</v>
      </c>
      <c r="O1" s="1" t="s">
        <v>2207</v>
      </c>
      <c r="P1" s="45" t="s">
        <v>2199</v>
      </c>
      <c r="Q1" s="1" t="s">
        <v>2208</v>
      </c>
      <c r="R1" s="45" t="s">
        <v>2201</v>
      </c>
      <c r="S1" s="1" t="s">
        <v>9</v>
      </c>
      <c r="T1" s="45" t="s">
        <v>2302</v>
      </c>
      <c r="U1" s="45" t="s">
        <v>4685</v>
      </c>
      <c r="V1" s="45" t="s">
        <v>5151</v>
      </c>
      <c r="W1" s="20" t="s">
        <v>6042</v>
      </c>
      <c r="X1" s="5" t="s">
        <v>2192</v>
      </c>
      <c r="Y1" s="31" t="s">
        <v>2193</v>
      </c>
      <c r="Z1" s="5" t="s">
        <v>2193</v>
      </c>
      <c r="AA1" s="5" t="s">
        <v>2193</v>
      </c>
      <c r="AB1" s="5" t="s">
        <v>2193</v>
      </c>
      <c r="AC1" s="5" t="s">
        <v>2193</v>
      </c>
      <c r="AD1" s="5" t="s">
        <v>2193</v>
      </c>
      <c r="AE1" s="5" t="s">
        <v>2202</v>
      </c>
      <c r="AF1" s="5" t="s">
        <v>2193</v>
      </c>
      <c r="AG1" s="5" t="s">
        <v>2193</v>
      </c>
      <c r="AH1" s="5" t="s">
        <v>2193</v>
      </c>
      <c r="AI1" s="5" t="s">
        <v>2194</v>
      </c>
    </row>
    <row r="2" spans="1:35" hidden="1" x14ac:dyDescent="0.25">
      <c r="A2" s="2" t="s">
        <v>2806</v>
      </c>
      <c r="B2" s="2" t="s">
        <v>2807</v>
      </c>
      <c r="C2" s="3"/>
      <c r="D2" s="25" t="str">
        <f t="shared" ref="D2:D65" si="0">SUBSTITUTE(SUBSTITUTE(C2,CHAR(13),""),CHAR(10),"&lt;br&gt;")</f>
        <v/>
      </c>
      <c r="E2" s="4">
        <v>8.6999999999999993</v>
      </c>
      <c r="F2" s="2" t="s">
        <v>2805</v>
      </c>
      <c r="G2" s="26" t="e">
        <f>VLOOKUP(F2,frs!$A$2:$E$41,2,FALSE)</f>
        <v>#N/A</v>
      </c>
      <c r="H2" s="2" t="b">
        <v>0</v>
      </c>
      <c r="I2" s="2" t="s">
        <v>4686</v>
      </c>
      <c r="J2" s="26">
        <f>VLOOKUP(I2,Families!$A$2:$B$11,2,FALSE)</f>
        <v>9</v>
      </c>
      <c r="K2" s="2"/>
      <c r="L2" s="26" t="str">
        <f>IFERROR(VLOOKUP(K2,Appellations!$A$3:$B$77,3,FALSE),"")</f>
        <v/>
      </c>
      <c r="M2" s="2"/>
      <c r="N2" s="26" t="str">
        <f>IFERROR(VLOOKUP(M2,Regions!$A$3:$B$41,2,FALSE),"")</f>
        <v/>
      </c>
      <c r="O2" s="2"/>
      <c r="P2" s="26" t="str">
        <f>IFERROR(VLOOKUP(O2,Colors!$A$3:$B$11,2,FALSE),"")</f>
        <v/>
      </c>
      <c r="Q2" s="2"/>
      <c r="R2" s="26" t="str">
        <f>IFERROR(VLOOKUP(Q2,Contenants!$A$3:$B$21,2,FALSE),"")</f>
        <v/>
      </c>
      <c r="S2" s="2"/>
      <c r="T2" s="5" t="str">
        <f t="shared" ref="T2:T20" si="1">PROPER(B2)</f>
        <v>Bloc De Foie Gras De Canard 65 G</v>
      </c>
      <c r="U2" s="14" t="str">
        <f t="shared" ref="U2:U20" si="2">SUBSTITUTE(SUBSTITUTE(SUBSTITUTE(SUBSTITUTE(SUBSTITUTE(SUBSTITUTE(SUBSTITUTE(SUBSTITUTE(SUBSTITUTE(SUBSTITUTE(SUBSTITUTE(SUBSTITUTE(S2,"C:\Users\Admin\OneDrive\Site Internet\",""),"BAG-IN-BOX\",""),"BOURGOGNE\",""),"BEAUJOLAIS\",""),"CHAMPAGNE ET EFFERVESCENTS\",""),"LANGUEDOC\",""),"LOIRE\",""),"PROVENCE\",""),"RHONE NORD\",""),"RHONE SUD\",""),"SPIRITUEUX\",""),"SUD OUEST\","")</f>
        <v/>
      </c>
      <c r="V2" s="14"/>
      <c r="W2" s="5" t="e">
        <f>$X$1&amp;A2&amp;$Y$1&amp;T2&amp;$Z$1&amp;C2&amp;$AA$1&amp;E2&amp;#REF!&amp;G2&amp;$AB$1&amp;J2&amp;$AC$1&amp;#REF!&amp;$AD$1&amp;L2&amp;$AE$1&amp;P2&amp;$AF$1&amp;R2&amp;$AF$1&amp;#REF!&amp;$AG$1</f>
        <v>#REF!</v>
      </c>
    </row>
    <row r="3" spans="1:35" hidden="1" x14ac:dyDescent="0.25">
      <c r="A3" s="2" t="s">
        <v>2810</v>
      </c>
      <c r="B3" s="2" t="s">
        <v>2811</v>
      </c>
      <c r="C3" s="3"/>
      <c r="D3" s="16" t="str">
        <f t="shared" si="0"/>
        <v/>
      </c>
      <c r="E3" s="4">
        <v>16.8</v>
      </c>
      <c r="F3" s="2" t="s">
        <v>2805</v>
      </c>
      <c r="G3" s="13" t="e">
        <f>VLOOKUP(F3,frs!$A$2:$E$41,2,FALSE)</f>
        <v>#N/A</v>
      </c>
      <c r="H3" s="2" t="b">
        <v>0</v>
      </c>
      <c r="I3" s="2" t="s">
        <v>4686</v>
      </c>
      <c r="J3" s="13">
        <f>VLOOKUP(I3,Families!$A$2:$B$11,2,FALSE)</f>
        <v>9</v>
      </c>
      <c r="K3" s="2"/>
      <c r="L3" s="13" t="str">
        <f>IFERROR(VLOOKUP(K3,Appellations!$A$3:$B$77,3,FALSE),"")</f>
        <v/>
      </c>
      <c r="M3" s="2"/>
      <c r="N3" s="13" t="str">
        <f>IFERROR(VLOOKUP(M3,Regions!$A$3:$B$41,2,FALSE),"")</f>
        <v/>
      </c>
      <c r="O3" s="2"/>
      <c r="P3" s="13" t="str">
        <f>IFERROR(VLOOKUP(O3,Colors!$A$3:$B$11,2,FALSE),"")</f>
        <v/>
      </c>
      <c r="Q3" s="2"/>
      <c r="R3" s="13" t="str">
        <f>IFERROR(VLOOKUP(Q3,Contenants!$A$3:$B$21,2,FALSE),"")</f>
        <v/>
      </c>
      <c r="S3" s="2"/>
      <c r="T3" s="5" t="str">
        <f t="shared" si="1"/>
        <v xml:space="preserve">Bloc De Foie Gras De Canard Arneton 130 </v>
      </c>
      <c r="U3" s="14" t="str">
        <f t="shared" si="2"/>
        <v/>
      </c>
      <c r="V3" s="14"/>
      <c r="W3" s="5" t="e">
        <f>$X$1&amp;A3&amp;$Y$1&amp;T3&amp;$Z$1&amp;C3&amp;$AA$1&amp;E3&amp;#REF!&amp;G3&amp;$AB$1&amp;J3&amp;$AC$1&amp;#REF!&amp;$AD$1&amp;L3&amp;$AE$1&amp;P3&amp;$AF$1&amp;R3&amp;$AF$1&amp;#REF!&amp;$AG$1</f>
        <v>#REF!</v>
      </c>
    </row>
    <row r="4" spans="1:35" hidden="1" x14ac:dyDescent="0.25">
      <c r="A4" s="2" t="s">
        <v>3336</v>
      </c>
      <c r="B4" s="2" t="s">
        <v>3337</v>
      </c>
      <c r="C4" s="3"/>
      <c r="D4" s="16" t="str">
        <f t="shared" si="0"/>
        <v/>
      </c>
      <c r="E4" s="4">
        <v>5.8</v>
      </c>
      <c r="F4" s="2" t="s">
        <v>2215</v>
      </c>
      <c r="G4" s="13" t="e">
        <f>VLOOKUP(F4,frs!$A$2:$E$41,2,FALSE)</f>
        <v>#N/A</v>
      </c>
      <c r="H4" s="2" t="b">
        <v>0</v>
      </c>
      <c r="I4" s="2" t="s">
        <v>4686</v>
      </c>
      <c r="J4" s="13">
        <f>VLOOKUP(I4,Families!$A$2:$B$11,2,FALSE)</f>
        <v>9</v>
      </c>
      <c r="K4" s="2"/>
      <c r="L4" s="13" t="str">
        <f>IFERROR(VLOOKUP(K4,Appellations!$A$3:$B$77,3,FALSE),"")</f>
        <v/>
      </c>
      <c r="M4" s="2"/>
      <c r="N4" s="13" t="str">
        <f>IFERROR(VLOOKUP(M4,Regions!$A$3:$B$41,2,FALSE),"")</f>
        <v/>
      </c>
      <c r="O4" s="2"/>
      <c r="P4" s="13" t="str">
        <f>IFERROR(VLOOKUP(O4,Colors!$A$3:$B$11,2,FALSE),"")</f>
        <v/>
      </c>
      <c r="Q4" s="2"/>
      <c r="R4" s="13" t="str">
        <f>IFERROR(VLOOKUP(Q4,Contenants!$A$3:$B$21,2,FALSE),"")</f>
        <v/>
      </c>
      <c r="S4" s="2"/>
      <c r="T4" s="5" t="str">
        <f t="shared" si="1"/>
        <v xml:space="preserve">Confit De Figues Seches Au Gingembre 90 </v>
      </c>
      <c r="U4" s="14" t="str">
        <f t="shared" si="2"/>
        <v/>
      </c>
      <c r="V4" s="14"/>
      <c r="W4" s="5" t="e">
        <f>$X$1&amp;A4&amp;$Y$1&amp;T4&amp;$Z$1&amp;C4&amp;$AA$1&amp;E4&amp;#REF!&amp;G4&amp;$AB$1&amp;J4&amp;$AC$1&amp;#REF!&amp;$AD$1&amp;L4&amp;$AE$1&amp;P4&amp;$AF$1&amp;R4&amp;$AF$1&amp;#REF!&amp;$AG$1</f>
        <v>#REF!</v>
      </c>
    </row>
    <row r="5" spans="1:35" hidden="1" x14ac:dyDescent="0.25">
      <c r="A5" s="2" t="s">
        <v>3467</v>
      </c>
      <c r="B5" s="2" t="s">
        <v>3468</v>
      </c>
      <c r="C5" s="3"/>
      <c r="D5" s="16" t="str">
        <f t="shared" si="0"/>
        <v/>
      </c>
      <c r="E5" s="4">
        <v>6.1</v>
      </c>
      <c r="F5" s="2" t="s">
        <v>2215</v>
      </c>
      <c r="G5" s="13" t="e">
        <f>VLOOKUP(F5,frs!$A$2:$E$41,2,FALSE)</f>
        <v>#N/A</v>
      </c>
      <c r="H5" s="2" t="b">
        <v>0</v>
      </c>
      <c r="I5" s="2" t="s">
        <v>4686</v>
      </c>
      <c r="J5" s="13">
        <f>VLOOKUP(I5,Families!$A$2:$B$11,2,FALSE)</f>
        <v>9</v>
      </c>
      <c r="K5" s="2"/>
      <c r="L5" s="13" t="str">
        <f>IFERROR(VLOOKUP(K5,Appellations!$A$3:$B$77,3,FALSE),"")</f>
        <v/>
      </c>
      <c r="M5" s="2"/>
      <c r="N5" s="13" t="str">
        <f>IFERROR(VLOOKUP(M5,Regions!$A$3:$B$41,2,FALSE),"")</f>
        <v/>
      </c>
      <c r="O5" s="2"/>
      <c r="P5" s="13" t="str">
        <f>IFERROR(VLOOKUP(O5,Colors!$A$3:$B$11,2,FALSE),"")</f>
        <v/>
      </c>
      <c r="Q5" s="2"/>
      <c r="R5" s="13" t="str">
        <f>IFERROR(VLOOKUP(Q5,Contenants!$A$3:$B$21,2,FALSE),"")</f>
        <v/>
      </c>
      <c r="S5" s="2"/>
      <c r="T5" s="5" t="str">
        <f t="shared" si="1"/>
        <v>Creme D'Artichaud 120 G</v>
      </c>
      <c r="U5" s="14" t="str">
        <f t="shared" si="2"/>
        <v/>
      </c>
      <c r="V5" s="14"/>
      <c r="W5" s="5" t="e">
        <f>$X$1&amp;A5&amp;$Y$1&amp;T5&amp;$Z$1&amp;C5&amp;$AA$1&amp;E5&amp;#REF!&amp;G5&amp;$AB$1&amp;J5&amp;$AC$1&amp;#REF!&amp;$AD$1&amp;L5&amp;$AE$1&amp;P5&amp;$AF$1&amp;R5&amp;$AF$1&amp;#REF!&amp;$AG$1</f>
        <v>#REF!</v>
      </c>
    </row>
    <row r="6" spans="1:35" hidden="1" x14ac:dyDescent="0.25">
      <c r="A6" s="2" t="s">
        <v>3554</v>
      </c>
      <c r="B6" s="2" t="s">
        <v>3555</v>
      </c>
      <c r="C6" s="3"/>
      <c r="D6" s="16" t="str">
        <f t="shared" si="0"/>
        <v/>
      </c>
      <c r="E6" s="4">
        <v>29.95</v>
      </c>
      <c r="F6" s="2" t="s">
        <v>2805</v>
      </c>
      <c r="G6" s="13" t="e">
        <f>VLOOKUP(F6,frs!$A$2:$E$41,2,FALSE)</f>
        <v>#N/A</v>
      </c>
      <c r="H6" s="2" t="b">
        <v>0</v>
      </c>
      <c r="I6" s="2" t="s">
        <v>4686</v>
      </c>
      <c r="J6" s="13">
        <f>VLOOKUP(I6,Families!$A$2:$B$11,2,FALSE)</f>
        <v>9</v>
      </c>
      <c r="K6" s="2"/>
      <c r="L6" s="13" t="str">
        <f>IFERROR(VLOOKUP(K6,Appellations!$A$3:$B$77,3,FALSE),"")</f>
        <v/>
      </c>
      <c r="M6" s="2"/>
      <c r="N6" s="13" t="str">
        <f>IFERROR(VLOOKUP(M6,Regions!$A$3:$B$41,2,FALSE),"")</f>
        <v/>
      </c>
      <c r="O6" s="2"/>
      <c r="P6" s="13" t="str">
        <f>IFERROR(VLOOKUP(O6,Colors!$A$3:$B$11,2,FALSE),"")</f>
        <v/>
      </c>
      <c r="Q6" s="2"/>
      <c r="R6" s="13" t="str">
        <f>IFERROR(VLOOKUP(Q6,Contenants!$A$3:$B$21,2,FALSE),"")</f>
        <v/>
      </c>
      <c r="S6" s="2"/>
      <c r="T6" s="5" t="str">
        <f t="shared" si="1"/>
        <v>Foie Gras D'Oie Entier Arneton 170 G</v>
      </c>
      <c r="U6" s="14" t="str">
        <f t="shared" si="2"/>
        <v/>
      </c>
      <c r="V6" s="14"/>
      <c r="W6" s="5" t="e">
        <f>$X$1&amp;A6&amp;$Y$1&amp;T6&amp;$Z$1&amp;C6&amp;$AA$1&amp;E6&amp;#REF!&amp;G6&amp;$AB$1&amp;J6&amp;$AC$1&amp;#REF!&amp;$AD$1&amp;L6&amp;$AE$1&amp;P6&amp;$AF$1&amp;R6&amp;$AF$1&amp;#REF!&amp;$AG$1</f>
        <v>#REF!</v>
      </c>
    </row>
    <row r="7" spans="1:35" hidden="1" x14ac:dyDescent="0.25">
      <c r="A7" s="2" t="s">
        <v>3556</v>
      </c>
      <c r="B7" s="2" t="s">
        <v>3557</v>
      </c>
      <c r="C7" s="3"/>
      <c r="D7" s="16" t="str">
        <f t="shared" si="0"/>
        <v/>
      </c>
      <c r="E7" s="4">
        <v>49.95</v>
      </c>
      <c r="F7" s="2" t="s">
        <v>2805</v>
      </c>
      <c r="G7" s="13" t="e">
        <f>VLOOKUP(F7,frs!$A$2:$E$41,2,FALSE)</f>
        <v>#N/A</v>
      </c>
      <c r="H7" s="2" t="b">
        <v>0</v>
      </c>
      <c r="I7" s="2" t="s">
        <v>4686</v>
      </c>
      <c r="J7" s="13">
        <f>VLOOKUP(I7,Families!$A$2:$B$11,2,FALSE)</f>
        <v>9</v>
      </c>
      <c r="K7" s="2"/>
      <c r="L7" s="13" t="str">
        <f>IFERROR(VLOOKUP(K7,Appellations!$A$3:$B$77,3,FALSE),"")</f>
        <v/>
      </c>
      <c r="M7" s="2"/>
      <c r="N7" s="13" t="str">
        <f>IFERROR(VLOOKUP(M7,Regions!$A$3:$B$41,2,FALSE),"")</f>
        <v/>
      </c>
      <c r="O7" s="2"/>
      <c r="P7" s="13" t="str">
        <f>IFERROR(VLOOKUP(O7,Colors!$A$3:$B$11,2,FALSE),"")</f>
        <v/>
      </c>
      <c r="Q7" s="2"/>
      <c r="R7" s="13" t="str">
        <f>IFERROR(VLOOKUP(Q7,Contenants!$A$3:$B$21,2,FALSE),"")</f>
        <v/>
      </c>
      <c r="S7" s="2"/>
      <c r="T7" s="5" t="str">
        <f t="shared" si="1"/>
        <v>Foie Gras D'Oie Entier Arneton 300 G</v>
      </c>
      <c r="U7" s="14" t="str">
        <f t="shared" si="2"/>
        <v/>
      </c>
      <c r="V7" s="14"/>
      <c r="W7" s="5" t="e">
        <f>$X$1&amp;A7&amp;$Y$1&amp;T7&amp;$Z$1&amp;C7&amp;$AA$1&amp;E7&amp;#REF!&amp;G7&amp;$AB$1&amp;J7&amp;$AC$1&amp;#REF!&amp;$AD$1&amp;L7&amp;$AE$1&amp;P7&amp;$AF$1&amp;R7&amp;$AF$1&amp;#REF!&amp;$AG$1</f>
        <v>#REF!</v>
      </c>
    </row>
    <row r="8" spans="1:35" hidden="1" x14ac:dyDescent="0.25">
      <c r="A8" s="2" t="s">
        <v>3571</v>
      </c>
      <c r="B8" s="2" t="s">
        <v>3572</v>
      </c>
      <c r="C8" s="3"/>
      <c r="D8" s="16" t="str">
        <f t="shared" si="0"/>
        <v/>
      </c>
      <c r="E8" s="4">
        <v>12.9</v>
      </c>
      <c r="F8" s="2" t="s">
        <v>2805</v>
      </c>
      <c r="G8" s="13" t="e">
        <f>VLOOKUP(F8,frs!$A$2:$E$41,2,FALSE)</f>
        <v>#N/A</v>
      </c>
      <c r="H8" s="2" t="b">
        <v>0</v>
      </c>
      <c r="I8" s="2" t="s">
        <v>4686</v>
      </c>
      <c r="J8" s="13">
        <f>VLOOKUP(I8,Families!$A$2:$B$11,2,FALSE)</f>
        <v>9</v>
      </c>
      <c r="K8" s="2"/>
      <c r="L8" s="13" t="str">
        <f>IFERROR(VLOOKUP(K8,Appellations!$A$3:$B$77,3,FALSE),"")</f>
        <v/>
      </c>
      <c r="M8" s="2"/>
      <c r="N8" s="13" t="str">
        <f>IFERROR(VLOOKUP(M8,Regions!$A$3:$B$41,2,FALSE),"")</f>
        <v/>
      </c>
      <c r="O8" s="2"/>
      <c r="P8" s="13" t="str">
        <f>IFERROR(VLOOKUP(O8,Colors!$A$3:$B$11,2,FALSE),"")</f>
        <v/>
      </c>
      <c r="Q8" s="2"/>
      <c r="R8" s="13" t="str">
        <f>IFERROR(VLOOKUP(Q8,Contenants!$A$3:$B$21,2,FALSE),"")</f>
        <v/>
      </c>
      <c r="S8" s="2"/>
      <c r="T8" s="5" t="str">
        <f t="shared" si="1"/>
        <v>Garniture Salade Gasconne Arneton 350 G</v>
      </c>
      <c r="U8" s="14" t="str">
        <f t="shared" si="2"/>
        <v/>
      </c>
      <c r="V8" s="14"/>
      <c r="W8" s="5" t="e">
        <f>$X$1&amp;A8&amp;$Y$1&amp;T8&amp;$Z$1&amp;C8&amp;$AA$1&amp;E8&amp;#REF!&amp;G8&amp;$AB$1&amp;J8&amp;$AC$1&amp;#REF!&amp;$AD$1&amp;L8&amp;$AE$1&amp;P8&amp;$AF$1&amp;R8&amp;$AF$1&amp;#REF!&amp;$AG$1</f>
        <v>#REF!</v>
      </c>
    </row>
    <row r="9" spans="1:35" hidden="1" x14ac:dyDescent="0.25">
      <c r="A9" s="2" t="s">
        <v>3636</v>
      </c>
      <c r="B9" s="2" t="s">
        <v>3637</v>
      </c>
      <c r="C9" s="3"/>
      <c r="D9" s="16" t="str">
        <f t="shared" si="0"/>
        <v/>
      </c>
      <c r="E9" s="4">
        <v>11.3</v>
      </c>
      <c r="F9" s="2" t="s">
        <v>2215</v>
      </c>
      <c r="G9" s="13" t="e">
        <f>VLOOKUP(F9,frs!$A$2:$E$41,2,FALSE)</f>
        <v>#N/A</v>
      </c>
      <c r="H9" s="2" t="b">
        <v>0</v>
      </c>
      <c r="I9" s="2" t="s">
        <v>4686</v>
      </c>
      <c r="J9" s="13">
        <f>VLOOKUP(I9,Families!$A$2:$B$11,2,FALSE)</f>
        <v>9</v>
      </c>
      <c r="K9" s="2"/>
      <c r="L9" s="13" t="str">
        <f>IFERROR(VLOOKUP(K9,Appellations!$A$3:$B$77,3,FALSE),"")</f>
        <v/>
      </c>
      <c r="M9" s="2"/>
      <c r="N9" s="13" t="str">
        <f>IFERROR(VLOOKUP(M9,Regions!$A$3:$B$41,2,FALSE),"")</f>
        <v/>
      </c>
      <c r="O9" s="2"/>
      <c r="P9" s="13" t="str">
        <f>IFERROR(VLOOKUP(O9,Colors!$A$3:$B$11,2,FALSE),"")</f>
        <v/>
      </c>
      <c r="Q9" s="2"/>
      <c r="R9" s="13" t="str">
        <f>IFERROR(VLOOKUP(Q9,Contenants!$A$3:$B$21,2,FALSE),"")</f>
        <v/>
      </c>
      <c r="S9" s="2"/>
      <c r="T9" s="5" t="str">
        <f t="shared" si="1"/>
        <v>Huile D'Olive Vierge Extra 0,25 L</v>
      </c>
      <c r="U9" s="14" t="str">
        <f t="shared" si="2"/>
        <v/>
      </c>
      <c r="V9" s="14"/>
      <c r="W9" s="5" t="e">
        <f>$X$1&amp;A9&amp;$Y$1&amp;T9&amp;$Z$1&amp;C9&amp;$AA$1&amp;E9&amp;#REF!&amp;G9&amp;$AB$1&amp;J9&amp;$AC$1&amp;#REF!&amp;$AD$1&amp;L9&amp;$AE$1&amp;P9&amp;$AF$1&amp;R9&amp;$AF$1&amp;#REF!&amp;$AG$1</f>
        <v>#REF!</v>
      </c>
    </row>
    <row r="10" spans="1:35" hidden="1" x14ac:dyDescent="0.25">
      <c r="A10" s="2" t="s">
        <v>3879</v>
      </c>
      <c r="B10" s="2" t="s">
        <v>3880</v>
      </c>
      <c r="C10" s="3"/>
      <c r="D10" s="16" t="str">
        <f t="shared" si="0"/>
        <v/>
      </c>
      <c r="E10" s="4">
        <v>7.95</v>
      </c>
      <c r="F10" s="2" t="s">
        <v>3878</v>
      </c>
      <c r="G10" s="13" t="e">
        <f>VLOOKUP(F10,frs!$A$2:$E$41,2,FALSE)</f>
        <v>#N/A</v>
      </c>
      <c r="H10" s="2" t="b">
        <v>0</v>
      </c>
      <c r="I10" s="2" t="s">
        <v>4687</v>
      </c>
      <c r="J10" s="13">
        <f>VLOOKUP(I10,Families!$A$2:$B$11,2,FALSE)</f>
        <v>6</v>
      </c>
      <c r="K10" s="2"/>
      <c r="L10" s="13" t="str">
        <f>IFERROR(VLOOKUP(K10,Appellations!$A$3:$B$77,3,FALSE),"")</f>
        <v/>
      </c>
      <c r="M10" s="2"/>
      <c r="N10" s="13" t="str">
        <f>IFERROR(VLOOKUP(M10,Regions!$A$3:$B$41,2,FALSE),"")</f>
        <v/>
      </c>
      <c r="O10" s="2" t="s">
        <v>2306</v>
      </c>
      <c r="P10" s="13">
        <f>IFERROR(VLOOKUP(O10,Colors!$A$3:$B$11,2,FALSE),"")</f>
        <v>7</v>
      </c>
      <c r="Q10" s="2" t="s">
        <v>4688</v>
      </c>
      <c r="R10" s="13">
        <f>IFERROR(VLOOKUP(Q10,Contenants!$A$3:$B$21,2,FALSE),"")</f>
        <v>16</v>
      </c>
      <c r="S10" s="2"/>
      <c r="T10" s="5" t="str">
        <f t="shared" si="1"/>
        <v>Moukipic Rose Sans Alcool</v>
      </c>
      <c r="U10" s="14" t="str">
        <f t="shared" si="2"/>
        <v/>
      </c>
      <c r="V10" s="14"/>
      <c r="W10" s="5" t="e">
        <f>$X$1&amp;A10&amp;$Y$1&amp;T10&amp;$Z$1&amp;C10&amp;$AA$1&amp;E10&amp;#REF!&amp;G10&amp;$AB$1&amp;J10&amp;$AC$1&amp;#REF!&amp;$AD$1&amp;L10&amp;$AE$1&amp;P10&amp;$AF$1&amp;R10&amp;$AF$1&amp;#REF!&amp;$AG$1</f>
        <v>#REF!</v>
      </c>
    </row>
    <row r="11" spans="1:35" hidden="1" x14ac:dyDescent="0.25">
      <c r="A11" s="2" t="s">
        <v>3876</v>
      </c>
      <c r="B11" s="2" t="s">
        <v>3877</v>
      </c>
      <c r="C11" s="3"/>
      <c r="D11" s="16" t="str">
        <f t="shared" si="0"/>
        <v/>
      </c>
      <c r="E11" s="4">
        <v>7.86</v>
      </c>
      <c r="F11" s="2" t="s">
        <v>3878</v>
      </c>
      <c r="G11" s="13" t="e">
        <f>VLOOKUP(F11,frs!$A$2:$E$41,2,FALSE)</f>
        <v>#N/A</v>
      </c>
      <c r="H11" s="2" t="b">
        <v>0</v>
      </c>
      <c r="I11" s="2" t="s">
        <v>4687</v>
      </c>
      <c r="J11" s="13">
        <f>VLOOKUP(I11,Families!$A$2:$B$11,2,FALSE)</f>
        <v>6</v>
      </c>
      <c r="K11" s="2"/>
      <c r="L11" s="13" t="str">
        <f>IFERROR(VLOOKUP(K11,Appellations!$A$3:$B$77,3,FALSE),"")</f>
        <v/>
      </c>
      <c r="M11" s="2"/>
      <c r="N11" s="13" t="str">
        <f>IFERROR(VLOOKUP(M11,Regions!$A$3:$B$41,2,FALSE),"")</f>
        <v/>
      </c>
      <c r="O11" s="2" t="s">
        <v>4689</v>
      </c>
      <c r="P11" s="13">
        <f>IFERROR(VLOOKUP(O11,Colors!$A$3:$B$11,2,FALSE),"")</f>
        <v>2</v>
      </c>
      <c r="Q11" s="2" t="s">
        <v>4688</v>
      </c>
      <c r="R11" s="13">
        <f>IFERROR(VLOOKUP(Q11,Contenants!$A$3:$B$21,2,FALSE),"")</f>
        <v>16</v>
      </c>
      <c r="S11" s="2"/>
      <c r="T11" s="5" t="str">
        <f t="shared" si="1"/>
        <v>Moukipic Blanc Sans Alcool</v>
      </c>
      <c r="U11" s="14" t="str">
        <f t="shared" si="2"/>
        <v/>
      </c>
      <c r="V11" s="14"/>
      <c r="W11" s="5" t="e">
        <f>$X$1&amp;A11&amp;$Y$1&amp;T11&amp;$Z$1&amp;C11&amp;$AA$1&amp;E11&amp;#REF!&amp;G11&amp;$AB$1&amp;J11&amp;$AC$1&amp;#REF!&amp;$AD$1&amp;L11&amp;$AE$1&amp;P11&amp;$AF$1&amp;R11&amp;$AF$1&amp;#REF!&amp;$AG$1</f>
        <v>#REF!</v>
      </c>
    </row>
    <row r="12" spans="1:35" hidden="1" x14ac:dyDescent="0.25">
      <c r="A12" s="2" t="s">
        <v>4123</v>
      </c>
      <c r="B12" s="2" t="s">
        <v>4124</v>
      </c>
      <c r="C12" s="3"/>
      <c r="D12" s="16" t="str">
        <f t="shared" si="0"/>
        <v/>
      </c>
      <c r="E12" s="4">
        <v>6.5</v>
      </c>
      <c r="F12" s="2" t="s">
        <v>2253</v>
      </c>
      <c r="G12" s="13" t="e">
        <f>VLOOKUP(F12,frs!$A$2:$E$41,2,FALSE)</f>
        <v>#N/A</v>
      </c>
      <c r="H12" s="2" t="b">
        <v>0</v>
      </c>
      <c r="I12" s="2" t="s">
        <v>4686</v>
      </c>
      <c r="J12" s="13">
        <f>VLOOKUP(I12,Families!$A$2:$B$11,2,FALSE)</f>
        <v>9</v>
      </c>
      <c r="K12" s="2"/>
      <c r="L12" s="13" t="str">
        <f>IFERROR(VLOOKUP(K12,Appellations!$A$3:$B$77,3,FALSE),"")</f>
        <v/>
      </c>
      <c r="M12" s="2" t="s">
        <v>4690</v>
      </c>
      <c r="N12" s="13" t="str">
        <f>IFERROR(VLOOKUP(M12,Regions!$A$3:$B$41,2,FALSE),"")</f>
        <v/>
      </c>
      <c r="O12" s="2"/>
      <c r="P12" s="13" t="str">
        <f>IFERROR(VLOOKUP(O12,Colors!$A$3:$B$11,2,FALSE),"")</f>
        <v/>
      </c>
      <c r="Q12" s="2"/>
      <c r="R12" s="13" t="str">
        <f>IFERROR(VLOOKUP(Q12,Contenants!$A$3:$B$21,2,FALSE),"")</f>
        <v/>
      </c>
      <c r="S12" s="2"/>
      <c r="T12" s="5" t="str">
        <f t="shared" si="1"/>
        <v>Rillettes D'Esturgeon Au Foie Gras 106 G</v>
      </c>
      <c r="U12" s="14" t="str">
        <f t="shared" si="2"/>
        <v/>
      </c>
      <c r="V12" s="14"/>
      <c r="W12" s="5" t="e">
        <f>$X$1&amp;A12&amp;$Y$1&amp;T12&amp;$Z$1&amp;C12&amp;$AA$1&amp;E12&amp;#REF!&amp;G12&amp;$AB$1&amp;J12&amp;$AC$1&amp;#REF!&amp;$AD$1&amp;L12&amp;$AE$1&amp;P12&amp;$AF$1&amp;R12&amp;$AF$1&amp;#REF!&amp;$AG$1</f>
        <v>#REF!</v>
      </c>
    </row>
    <row r="13" spans="1:35" hidden="1" x14ac:dyDescent="0.25">
      <c r="A13" s="2" t="s">
        <v>4125</v>
      </c>
      <c r="B13" s="2" t="s">
        <v>4126</v>
      </c>
      <c r="C13" s="3"/>
      <c r="D13" s="16" t="str">
        <f t="shared" si="0"/>
        <v/>
      </c>
      <c r="E13" s="4">
        <v>6.5</v>
      </c>
      <c r="F13" s="2" t="s">
        <v>2253</v>
      </c>
      <c r="G13" s="13" t="e">
        <f>VLOOKUP(F13,frs!$A$2:$E$41,2,FALSE)</f>
        <v>#N/A</v>
      </c>
      <c r="H13" s="2" t="b">
        <v>0</v>
      </c>
      <c r="I13" s="2" t="s">
        <v>4686</v>
      </c>
      <c r="J13" s="13">
        <f>VLOOKUP(I13,Families!$A$2:$B$11,2,FALSE)</f>
        <v>9</v>
      </c>
      <c r="K13" s="2"/>
      <c r="L13" s="13" t="str">
        <f>IFERROR(VLOOKUP(K13,Appellations!$A$3:$B$77,3,FALSE),"")</f>
        <v/>
      </c>
      <c r="M13" s="2" t="s">
        <v>4690</v>
      </c>
      <c r="N13" s="13" t="str">
        <f>IFERROR(VLOOKUP(M13,Regions!$A$3:$B$41,2,FALSE),"")</f>
        <v/>
      </c>
      <c r="O13" s="2"/>
      <c r="P13" s="13" t="str">
        <f>IFERROR(VLOOKUP(O13,Colors!$A$3:$B$11,2,FALSE),"")</f>
        <v/>
      </c>
      <c r="Q13" s="2"/>
      <c r="R13" s="13" t="str">
        <f>IFERROR(VLOOKUP(Q13,Contenants!$A$3:$B$21,2,FALSE),"")</f>
        <v/>
      </c>
      <c r="S13" s="2"/>
      <c r="T13" s="5" t="str">
        <f t="shared" si="1"/>
        <v>Rillettes D'Esturgeon Au Piment D'Espel.</v>
      </c>
      <c r="U13" s="14" t="str">
        <f t="shared" si="2"/>
        <v/>
      </c>
      <c r="V13" s="14"/>
      <c r="W13" s="5" t="e">
        <f>$X$1&amp;A13&amp;$Y$1&amp;T13&amp;$Z$1&amp;C13&amp;$AA$1&amp;E13&amp;#REF!&amp;G13&amp;$AB$1&amp;J13&amp;$AC$1&amp;#REF!&amp;$AD$1&amp;L13&amp;$AE$1&amp;P13&amp;$AF$1&amp;R13&amp;$AF$1&amp;#REF!&amp;$AG$1</f>
        <v>#REF!</v>
      </c>
    </row>
    <row r="14" spans="1:35" hidden="1" x14ac:dyDescent="0.25">
      <c r="A14" s="2" t="s">
        <v>4127</v>
      </c>
      <c r="B14" s="2" t="s">
        <v>4128</v>
      </c>
      <c r="C14" s="3"/>
      <c r="D14" s="16" t="str">
        <f t="shared" si="0"/>
        <v/>
      </c>
      <c r="E14" s="4">
        <v>6.5</v>
      </c>
      <c r="F14" s="2" t="s">
        <v>2253</v>
      </c>
      <c r="G14" s="13" t="e">
        <f>VLOOKUP(F14,frs!$A$2:$E$41,2,FALSE)</f>
        <v>#N/A</v>
      </c>
      <c r="H14" s="2" t="b">
        <v>0</v>
      </c>
      <c r="I14" s="2" t="s">
        <v>4686</v>
      </c>
      <c r="J14" s="13">
        <f>VLOOKUP(I14,Families!$A$2:$B$11,2,FALSE)</f>
        <v>9</v>
      </c>
      <c r="K14" s="2"/>
      <c r="L14" s="13" t="str">
        <f>IFERROR(VLOOKUP(K14,Appellations!$A$3:$B$77,3,FALSE),"")</f>
        <v/>
      </c>
      <c r="M14" s="2" t="s">
        <v>4690</v>
      </c>
      <c r="N14" s="13" t="str">
        <f>IFERROR(VLOOKUP(M14,Regions!$A$3:$B$41,2,FALSE),"")</f>
        <v/>
      </c>
      <c r="O14" s="2"/>
      <c r="P14" s="13" t="str">
        <f>IFERROR(VLOOKUP(O14,Colors!$A$3:$B$11,2,FALSE),"")</f>
        <v/>
      </c>
      <c r="Q14" s="2"/>
      <c r="R14" s="13" t="str">
        <f>IFERROR(VLOOKUP(Q14,Contenants!$A$3:$B$21,2,FALSE),"")</f>
        <v/>
      </c>
      <c r="S14" s="2"/>
      <c r="T14" s="5" t="str">
        <f t="shared" si="1"/>
        <v>Rillettes D'Esturgeon Au Sauternes 106 G</v>
      </c>
      <c r="U14" s="14" t="str">
        <f t="shared" si="2"/>
        <v/>
      </c>
      <c r="V14" s="14"/>
      <c r="W14" s="5" t="e">
        <f>$X$1&amp;A14&amp;$Y$1&amp;T14&amp;$Z$1&amp;C14&amp;$AA$1&amp;E14&amp;#REF!&amp;G14&amp;$AB$1&amp;J14&amp;$AC$1&amp;#REF!&amp;$AD$1&amp;L14&amp;$AE$1&amp;P14&amp;$AF$1&amp;R14&amp;$AF$1&amp;#REF!&amp;$AG$1</f>
        <v>#REF!</v>
      </c>
    </row>
    <row r="15" spans="1:35" hidden="1" x14ac:dyDescent="0.25">
      <c r="A15" s="2" t="s">
        <v>4131</v>
      </c>
      <c r="B15" s="2" t="s">
        <v>4132</v>
      </c>
      <c r="C15" s="3"/>
      <c r="D15" s="16" t="str">
        <f t="shared" si="0"/>
        <v/>
      </c>
      <c r="E15" s="4">
        <v>6.6</v>
      </c>
      <c r="F15" s="2" t="s">
        <v>2805</v>
      </c>
      <c r="G15" s="13" t="e">
        <f>VLOOKUP(F15,frs!$A$2:$E$41,2,FALSE)</f>
        <v>#N/A</v>
      </c>
      <c r="H15" s="2" t="b">
        <v>0</v>
      </c>
      <c r="I15" s="2" t="s">
        <v>4686</v>
      </c>
      <c r="J15" s="13">
        <f>VLOOKUP(I15,Families!$A$2:$B$11,2,FALSE)</f>
        <v>9</v>
      </c>
      <c r="K15" s="2"/>
      <c r="L15" s="13" t="str">
        <f>IFERROR(VLOOKUP(K15,Appellations!$A$3:$B$77,3,FALSE),"")</f>
        <v/>
      </c>
      <c r="M15" s="2"/>
      <c r="N15" s="13" t="str">
        <f>IFERROR(VLOOKUP(M15,Regions!$A$3:$B$41,2,FALSE),"")</f>
        <v/>
      </c>
      <c r="O15" s="2"/>
      <c r="P15" s="13" t="str">
        <f>IFERROR(VLOOKUP(O15,Colors!$A$3:$B$11,2,FALSE),"")</f>
        <v/>
      </c>
      <c r="Q15" s="2"/>
      <c r="R15" s="13" t="str">
        <f>IFERROR(VLOOKUP(Q15,Contenants!$A$3:$B$21,2,FALSE),"")</f>
        <v/>
      </c>
      <c r="S15" s="2"/>
      <c r="T15" s="5" t="str">
        <f t="shared" si="1"/>
        <v>Rillettes Pur Canard 190 G</v>
      </c>
      <c r="U15" s="14" t="str">
        <f t="shared" si="2"/>
        <v/>
      </c>
      <c r="V15" s="14"/>
      <c r="W15" s="5" t="e">
        <f>$X$1&amp;A15&amp;$Y$1&amp;T15&amp;$Z$1&amp;C15&amp;$AA$1&amp;E15&amp;#REF!&amp;G15&amp;$AB$1&amp;J15&amp;$AC$1&amp;#REF!&amp;$AD$1&amp;L15&amp;$AE$1&amp;P15&amp;$AF$1&amp;R15&amp;$AF$1&amp;#REF!&amp;$AG$1</f>
        <v>#REF!</v>
      </c>
    </row>
    <row r="16" spans="1:35" hidden="1" x14ac:dyDescent="0.25">
      <c r="A16" s="2" t="s">
        <v>4135</v>
      </c>
      <c r="B16" s="2" t="s">
        <v>4136</v>
      </c>
      <c r="C16" s="3"/>
      <c r="D16" s="16" t="str">
        <f t="shared" si="0"/>
        <v/>
      </c>
      <c r="E16" s="4">
        <v>6.6</v>
      </c>
      <c r="F16" s="2" t="s">
        <v>2805</v>
      </c>
      <c r="G16" s="13" t="e">
        <f>VLOOKUP(F16,frs!$A$2:$E$41,2,FALSE)</f>
        <v>#N/A</v>
      </c>
      <c r="H16" s="2" t="b">
        <v>0</v>
      </c>
      <c r="I16" s="2" t="s">
        <v>4686</v>
      </c>
      <c r="J16" s="13">
        <f>VLOOKUP(I16,Families!$A$2:$B$11,2,FALSE)</f>
        <v>9</v>
      </c>
      <c r="K16" s="2"/>
      <c r="L16" s="13" t="str">
        <f>IFERROR(VLOOKUP(K16,Appellations!$A$3:$B$77,3,FALSE),"")</f>
        <v/>
      </c>
      <c r="M16" s="2"/>
      <c r="N16" s="13" t="str">
        <f>IFERROR(VLOOKUP(M16,Regions!$A$3:$B$41,2,FALSE),"")</f>
        <v/>
      </c>
      <c r="O16" s="2"/>
      <c r="P16" s="13" t="str">
        <f>IFERROR(VLOOKUP(O16,Colors!$A$3:$B$11,2,FALSE),"")</f>
        <v/>
      </c>
      <c r="Q16" s="2"/>
      <c r="R16" s="13" t="str">
        <f>IFERROR(VLOOKUP(Q16,Contenants!$A$3:$B$21,2,FALSE),"")</f>
        <v/>
      </c>
      <c r="S16" s="2"/>
      <c r="T16" s="5" t="str">
        <f t="shared" si="1"/>
        <v>Rillettes Pure Oie Spec. Gasconne 190 G</v>
      </c>
      <c r="U16" s="14" t="str">
        <f t="shared" si="2"/>
        <v/>
      </c>
      <c r="V16" s="14"/>
      <c r="W16" s="5" t="e">
        <f>$X$1&amp;A16&amp;$Y$1&amp;T16&amp;$Z$1&amp;C16&amp;$AA$1&amp;E16&amp;#REF!&amp;G16&amp;$AB$1&amp;J16&amp;$AC$1&amp;#REF!&amp;$AD$1&amp;L16&amp;$AE$1&amp;P16&amp;$AF$1&amp;R16&amp;$AF$1&amp;#REF!&amp;$AG$1</f>
        <v>#REF!</v>
      </c>
    </row>
    <row r="17" spans="1:23" hidden="1" x14ac:dyDescent="0.25">
      <c r="A17" s="2" t="s">
        <v>4260</v>
      </c>
      <c r="B17" s="2" t="s">
        <v>4261</v>
      </c>
      <c r="C17" s="3"/>
      <c r="D17" s="16" t="str">
        <f t="shared" si="0"/>
        <v/>
      </c>
      <c r="E17" s="4">
        <v>7.4</v>
      </c>
      <c r="F17" s="2" t="s">
        <v>2215</v>
      </c>
      <c r="G17" s="13" t="e">
        <f>VLOOKUP(F17,frs!$A$2:$E$41,2,FALSE)</f>
        <v>#N/A</v>
      </c>
      <c r="H17" s="2" t="b">
        <v>0</v>
      </c>
      <c r="I17" s="2" t="s">
        <v>4686</v>
      </c>
      <c r="J17" s="13">
        <f>VLOOKUP(I17,Families!$A$2:$B$11,2,FALSE)</f>
        <v>9</v>
      </c>
      <c r="K17" s="2"/>
      <c r="L17" s="13" t="str">
        <f>IFERROR(VLOOKUP(K17,Appellations!$A$3:$B$77,3,FALSE),"")</f>
        <v/>
      </c>
      <c r="M17" s="2"/>
      <c r="N17" s="13" t="str">
        <f>IFERROR(VLOOKUP(M17,Regions!$A$3:$B$41,2,FALSE),"")</f>
        <v/>
      </c>
      <c r="O17" s="2"/>
      <c r="P17" s="13" t="str">
        <f>IFERROR(VLOOKUP(O17,Colors!$A$3:$B$11,2,FALSE),"")</f>
        <v/>
      </c>
      <c r="Q17" s="2"/>
      <c r="R17" s="13" t="str">
        <f>IFERROR(VLOOKUP(Q17,Contenants!$A$3:$B$21,2,FALSE),"")</f>
        <v/>
      </c>
      <c r="S17" s="2"/>
      <c r="T17" s="5" t="str">
        <f t="shared" si="1"/>
        <v>Tapenade Noire A L'Huile D'Olive 180 G</v>
      </c>
      <c r="U17" s="14" t="str">
        <f t="shared" si="2"/>
        <v/>
      </c>
      <c r="V17" s="14"/>
      <c r="W17" s="5" t="e">
        <f>$X$1&amp;A17&amp;$Y$1&amp;T17&amp;$Z$1&amp;C17&amp;$AA$1&amp;E17&amp;#REF!&amp;G17&amp;$AB$1&amp;J17&amp;$AC$1&amp;#REF!&amp;$AD$1&amp;L17&amp;$AE$1&amp;P17&amp;$AF$1&amp;R17&amp;$AF$1&amp;#REF!&amp;$AG$1</f>
        <v>#REF!</v>
      </c>
    </row>
    <row r="18" spans="1:23" hidden="1" x14ac:dyDescent="0.25">
      <c r="A18" s="2" t="s">
        <v>4262</v>
      </c>
      <c r="B18" s="2" t="s">
        <v>4263</v>
      </c>
      <c r="C18" s="3"/>
      <c r="D18" s="16" t="str">
        <f t="shared" si="0"/>
        <v/>
      </c>
      <c r="E18" s="4">
        <v>5.0999999999999996</v>
      </c>
      <c r="F18" s="2" t="s">
        <v>2215</v>
      </c>
      <c r="G18" s="13" t="e">
        <f>VLOOKUP(F18,frs!$A$2:$E$41,2,FALSE)</f>
        <v>#N/A</v>
      </c>
      <c r="H18" s="2" t="b">
        <v>0</v>
      </c>
      <c r="I18" s="2" t="s">
        <v>4686</v>
      </c>
      <c r="J18" s="13">
        <f>VLOOKUP(I18,Families!$A$2:$B$11,2,FALSE)</f>
        <v>9</v>
      </c>
      <c r="K18" s="2"/>
      <c r="L18" s="13" t="str">
        <f>IFERROR(VLOOKUP(K18,Appellations!$A$3:$B$77,3,FALSE),"")</f>
        <v/>
      </c>
      <c r="M18" s="2"/>
      <c r="N18" s="13" t="str">
        <f>IFERROR(VLOOKUP(M18,Regions!$A$3:$B$41,2,FALSE),"")</f>
        <v/>
      </c>
      <c r="O18" s="2"/>
      <c r="P18" s="13" t="str">
        <f>IFERROR(VLOOKUP(O18,Colors!$A$3:$B$11,2,FALSE),"")</f>
        <v/>
      </c>
      <c r="Q18" s="2"/>
      <c r="R18" s="13" t="str">
        <f>IFERROR(VLOOKUP(Q18,Contenants!$A$3:$B$21,2,FALSE),"")</f>
        <v/>
      </c>
      <c r="S18" s="2"/>
      <c r="T18" s="5" t="str">
        <f t="shared" si="1"/>
        <v>Tapenade Noire A L'Huile D'Olive 90 G</v>
      </c>
      <c r="U18" s="14" t="str">
        <f t="shared" si="2"/>
        <v/>
      </c>
      <c r="V18" s="14"/>
      <c r="W18" s="5" t="e">
        <f>$X$1&amp;A18&amp;$Y$1&amp;T18&amp;$Z$1&amp;C18&amp;$AA$1&amp;E18&amp;#REF!&amp;G18&amp;$AB$1&amp;J18&amp;$AC$1&amp;#REF!&amp;$AD$1&amp;L18&amp;$AE$1&amp;P18&amp;$AF$1&amp;R18&amp;$AF$1&amp;#REF!&amp;$AG$1</f>
        <v>#REF!</v>
      </c>
    </row>
    <row r="19" spans="1:23" hidden="1" x14ac:dyDescent="0.25">
      <c r="A19" s="2" t="s">
        <v>4266</v>
      </c>
      <c r="B19" s="2" t="s">
        <v>4267</v>
      </c>
      <c r="C19" s="3"/>
      <c r="D19" s="16" t="str">
        <f t="shared" si="0"/>
        <v/>
      </c>
      <c r="E19" s="4">
        <v>5.0999999999999996</v>
      </c>
      <c r="F19" s="2" t="s">
        <v>2215</v>
      </c>
      <c r="G19" s="13" t="e">
        <f>VLOOKUP(F19,frs!$A$2:$E$41,2,FALSE)</f>
        <v>#N/A</v>
      </c>
      <c r="H19" s="2" t="b">
        <v>0</v>
      </c>
      <c r="I19" s="2" t="s">
        <v>4686</v>
      </c>
      <c r="J19" s="13">
        <f>VLOOKUP(I19,Families!$A$2:$B$11,2,FALSE)</f>
        <v>9</v>
      </c>
      <c r="K19" s="2"/>
      <c r="L19" s="13" t="str">
        <f>IFERROR(VLOOKUP(K19,Appellations!$A$3:$B$77,3,FALSE),"")</f>
        <v/>
      </c>
      <c r="M19" s="2"/>
      <c r="N19" s="13" t="str">
        <f>IFERROR(VLOOKUP(M19,Regions!$A$3:$B$41,2,FALSE),"")</f>
        <v/>
      </c>
      <c r="O19" s="2"/>
      <c r="P19" s="13" t="str">
        <f>IFERROR(VLOOKUP(O19,Colors!$A$3:$B$11,2,FALSE),"")</f>
        <v/>
      </c>
      <c r="Q19" s="2"/>
      <c r="R19" s="13" t="str">
        <f>IFERROR(VLOOKUP(Q19,Contenants!$A$3:$B$21,2,FALSE),"")</f>
        <v/>
      </c>
      <c r="S19" s="2"/>
      <c r="T19" s="5" t="str">
        <f t="shared" si="1"/>
        <v>Tapenade Verte A L'Huile D'Olive 90 G</v>
      </c>
      <c r="U19" s="14" t="str">
        <f t="shared" si="2"/>
        <v/>
      </c>
      <c r="V19" s="14"/>
      <c r="W19" s="5" t="e">
        <f>$X$1&amp;A19&amp;$Y$1&amp;T19&amp;$Z$1&amp;C19&amp;$AA$1&amp;E19&amp;#REF!&amp;G19&amp;$AB$1&amp;J19&amp;$AC$1&amp;#REF!&amp;$AD$1&amp;L19&amp;$AE$1&amp;P19&amp;$AF$1&amp;R19&amp;$AF$1&amp;#REF!&amp;$AG$1</f>
        <v>#REF!</v>
      </c>
    </row>
    <row r="20" spans="1:23" hidden="1" x14ac:dyDescent="0.25">
      <c r="A20" s="2" t="s">
        <v>4502</v>
      </c>
      <c r="B20" s="2" t="s">
        <v>4503</v>
      </c>
      <c r="C20" s="3"/>
      <c r="D20" s="33" t="str">
        <f t="shared" si="0"/>
        <v/>
      </c>
      <c r="E20" s="4">
        <v>4.5</v>
      </c>
      <c r="F20" s="2" t="s">
        <v>938</v>
      </c>
      <c r="G20" s="17" t="e">
        <f>VLOOKUP(F20,frs!$A$2:$E$41,2,FALSE)</f>
        <v>#N/A</v>
      </c>
      <c r="H20" s="2" t="b">
        <v>0</v>
      </c>
      <c r="I20" s="2" t="s">
        <v>4686</v>
      </c>
      <c r="J20" s="17">
        <f>VLOOKUP(I20,Families!$A$2:$B$11,2,FALSE)</f>
        <v>9</v>
      </c>
      <c r="K20" s="2"/>
      <c r="L20" s="17" t="str">
        <f>IFERROR(VLOOKUP(K20,Appellations!$A$3:$B$77,3,FALSE),"")</f>
        <v/>
      </c>
      <c r="M20" s="2"/>
      <c r="N20" s="17" t="str">
        <f>IFERROR(VLOOKUP(M20,Regions!$A$3:$B$41,2,FALSE),"")</f>
        <v/>
      </c>
      <c r="O20" s="2"/>
      <c r="P20" s="17" t="str">
        <f>IFERROR(VLOOKUP(O20,Colors!$A$3:$B$11,2,FALSE),"")</f>
        <v/>
      </c>
      <c r="Q20" s="2"/>
      <c r="R20" s="17" t="str">
        <f>IFERROR(VLOOKUP(Q20,Contenants!$A$3:$B$21,2,FALSE),"")</f>
        <v/>
      </c>
      <c r="S20" s="2"/>
      <c r="T20" s="5" t="str">
        <f t="shared" si="1"/>
        <v>Vinaigre De Cidre Vieux 50 Cl</v>
      </c>
      <c r="U20" s="14" t="str">
        <f t="shared" si="2"/>
        <v/>
      </c>
      <c r="V20" s="14"/>
      <c r="W20" s="5" t="e">
        <f>$X$1&amp;A20&amp;$Y$1&amp;T20&amp;$Z$1&amp;C20&amp;$AA$1&amp;E20&amp;#REF!&amp;G20&amp;$AB$1&amp;J20&amp;$AC$1&amp;#REF!&amp;$AD$1&amp;L20&amp;$AE$1&amp;P20&amp;$AF$1&amp;R20&amp;$AF$1&amp;#REF!&amp;$AG$1</f>
        <v>#REF!</v>
      </c>
    </row>
    <row r="21" spans="1:23" ht="34.700000000000003" customHeight="1" x14ac:dyDescent="0.25">
      <c r="A21" s="2" t="s">
        <v>30</v>
      </c>
      <c r="B21" s="2" t="s">
        <v>31</v>
      </c>
      <c r="C21" s="3" t="s">
        <v>6141</v>
      </c>
      <c r="D21" s="23" t="str">
        <f>SUBSTITUTE(SUBSTITUTE(SUBSTITUTE(C21,CHAR(13),""),CHAR(10),"&lt;br&gt;"),". &amp;car(10)",".")</f>
        <v>Aérateur permettant d’aérer un vin, équivalent à deux heures de carafage.</v>
      </c>
      <c r="E21" s="4">
        <v>36.799999999999997</v>
      </c>
      <c r="F21" s="2" t="s">
        <v>2213</v>
      </c>
      <c r="G21" s="19">
        <f>VLOOKUP(F21,frs!$A$2:$B$45,2,FALSE)</f>
        <v>12</v>
      </c>
      <c r="H21" s="2" t="b">
        <v>1</v>
      </c>
      <c r="I21" s="2" t="s">
        <v>4691</v>
      </c>
      <c r="J21" s="19">
        <f>VLOOKUP(I21,Families!$A$2:$B$11,2,FALSE)</f>
        <v>10</v>
      </c>
      <c r="K21" s="2"/>
      <c r="L21" s="19" t="str">
        <f>IFERROR(VLOOKUP(K21,Appellations!$A$2:$B$80,2,FALSE),"0")</f>
        <v>0</v>
      </c>
      <c r="M21" s="2"/>
      <c r="N21" s="19" t="str">
        <f>IFERROR(VLOOKUP(M21,Regions!$A$2:$B$44,2,FALSE),"0")</f>
        <v>0</v>
      </c>
      <c r="O21" s="2"/>
      <c r="P21" s="19" t="str">
        <f>IFERROR(VLOOKUP(O21,Colors!$A$2:$B$11,2,FALSE),"0")</f>
        <v>0</v>
      </c>
      <c r="Q21" s="2"/>
      <c r="R21" s="19" t="str">
        <f>IFERROR(VLOOKUP(Q21,Contenants!$A$2:$B$21,2,FALSE),"0")</f>
        <v>0</v>
      </c>
      <c r="S21" s="2" t="s">
        <v>5561</v>
      </c>
      <c r="T21" s="50" t="s">
        <v>5082</v>
      </c>
      <c r="U21" s="19" t="str">
        <f>SUBSTITUTE(S21,"C:\Users\Admin\OneDrive\Site Internet\","")</f>
        <v>aerateur_vin_ludivin.png</v>
      </c>
      <c r="V21" s="19">
        <f>IF(U21="",0,1)</f>
        <v>1</v>
      </c>
      <c r="W21" s="20" t="str">
        <f>$X$1&amp;A21&amp;$Y$1&amp;T21&amp;$Z$1&amp;D21&amp;$AA$1&amp;G21&amp;$AB$1&amp;J21&amp;$AC$1&amp;L21&amp;$AD$1&amp;N21&amp;$AE$1&amp;P21&amp;$AF$1&amp;R21&amp;$AG$1&amp;U21&amp;$AH$1&amp;V21&amp;$AI$1</f>
        <v>("00020", "Aérateur de Vin Ludi-Vin + Filtre", "Aérateur permettant d’aérer un vin, équivalent à deux heures de carafage.", "12", "10", "0", "0","0", "0", "aerateur_vin_ludivin.png", "1"),</v>
      </c>
    </row>
    <row r="22" spans="1:23" hidden="1" x14ac:dyDescent="0.25">
      <c r="A22" s="2" t="s">
        <v>2906</v>
      </c>
      <c r="B22" s="2" t="s">
        <v>2907</v>
      </c>
      <c r="C22" s="3"/>
      <c r="D22" s="34" t="str">
        <f t="shared" si="0"/>
        <v/>
      </c>
      <c r="E22" s="4">
        <v>31.4</v>
      </c>
      <c r="F22" s="2" t="s">
        <v>461</v>
      </c>
      <c r="G22" s="35" t="e">
        <f>VLOOKUP(F22,frs!$A$2:$E$41,2,FALSE)</f>
        <v>#N/A</v>
      </c>
      <c r="H22" s="2" t="b">
        <v>0</v>
      </c>
      <c r="I22" s="2" t="s">
        <v>4691</v>
      </c>
      <c r="J22" s="35">
        <f>VLOOKUP(I22,Families!$A$2:$B$11,2,FALSE)</f>
        <v>10</v>
      </c>
      <c r="K22" s="2"/>
      <c r="L22" s="35" t="str">
        <f>IFERROR(VLOOKUP(K22,Appellations!$A$3:$B$77,3,FALSE),"")</f>
        <v/>
      </c>
      <c r="M22" s="2" t="s">
        <v>4692</v>
      </c>
      <c r="N22" s="35">
        <f>IFERROR(VLOOKUP(M22,Regions!$A$3:$B$41,2,FALSE),"")</f>
        <v>39</v>
      </c>
      <c r="O22" s="2"/>
      <c r="P22" s="35" t="str">
        <f>IFERROR(VLOOKUP(O22,Colors!$A$3:$B$11,2,FALSE),"")</f>
        <v/>
      </c>
      <c r="Q22" s="2"/>
      <c r="R22" s="35" t="str">
        <f>IFERROR(VLOOKUP(Q22,Contenants!$A$3:$B$21,2,FALSE),"")</f>
        <v/>
      </c>
      <c r="S22" s="2"/>
      <c r="T22" s="8" t="s">
        <v>565</v>
      </c>
      <c r="U22" s="14" t="str">
        <f>SUBSTITUTE(SUBSTITUTE(SUBSTITUTE(SUBSTITUTE(SUBSTITUTE(SUBSTITUTE(SUBSTITUTE(SUBSTITUTE(SUBSTITUTE(SUBSTITUTE(SUBSTITUTE(SUBSTITUTE(S22,"C:\Users\Admin\OneDrive\Site Internet\",""),"BAG-IN-BOX\",""),"BOURGOGNE\",""),"BEAUJOLAIS\",""),"CHAMPAGNE ET EFFERVESCENTS\",""),"LANGUEDOC\",""),"LOIRE\",""),"PROVENCE\",""),"RHONE NORD\",""),"RHONE SUD\",""),"SPIRITUEUX\",""),"SUD OUEST\","")</f>
        <v/>
      </c>
      <c r="V22" s="14"/>
      <c r="W22" s="5" t="e">
        <f>$X$1&amp;A22&amp;$Y$1&amp;T22&amp;$Z$1&amp;C22&amp;$AA$1&amp;E22&amp;#REF!&amp;G22&amp;$AB$1&amp;J22&amp;$AC$1&amp;#REF!&amp;$AD$1&amp;L22&amp;$AE$1&amp;P22&amp;$AF$1&amp;R22&amp;$AF$1&amp;#REF!&amp;$AG$1</f>
        <v>#REF!</v>
      </c>
    </row>
    <row r="23" spans="1:23" ht="57" x14ac:dyDescent="0.25">
      <c r="A23" s="2" t="s">
        <v>564</v>
      </c>
      <c r="B23" s="2" t="s">
        <v>565</v>
      </c>
      <c r="C23" s="3" t="s">
        <v>5241</v>
      </c>
      <c r="D23" s="23" t="str">
        <f t="shared" ref="D23:D24" si="3">SUBSTITUTE(SUBSTITUTE(SUBSTITUTE(C23,CHAR(13),""),CHAR(10),"&lt;br&gt;"),". &amp;car(10)",".")</f>
        <v>Carafe à vin rouge d’une capacité de 750 ml.&lt;br&gt;&lt;br&gt;Sa forme longue et evasée lui permet d'accueilllir les vins jeunes afin d'exprimer au mieux leurs arômes.</v>
      </c>
      <c r="E23" s="4">
        <v>63.3</v>
      </c>
      <c r="F23" s="2" t="s">
        <v>2213</v>
      </c>
      <c r="G23" s="19">
        <f>VLOOKUP(F23,frs!$A$2:$B$45,2,FALSE)</f>
        <v>12</v>
      </c>
      <c r="H23" s="2" t="b">
        <v>1</v>
      </c>
      <c r="I23" s="2" t="s">
        <v>4691</v>
      </c>
      <c r="J23" s="19">
        <f>VLOOKUP(I23,Families!$A$2:$B$11,2,FALSE)</f>
        <v>10</v>
      </c>
      <c r="K23" s="2"/>
      <c r="L23" s="19" t="str">
        <f>IFERROR(VLOOKUP(K23,Appellations!$A$2:$B$80,2,FALSE),"0")</f>
        <v>0</v>
      </c>
      <c r="M23" s="2" t="s">
        <v>4692</v>
      </c>
      <c r="N23" s="19">
        <f>IFERROR(VLOOKUP(M23,Regions!$A$2:$B$44,2,FALSE),"0")</f>
        <v>39</v>
      </c>
      <c r="O23" s="2"/>
      <c r="P23" s="19" t="str">
        <f>IFERROR(VLOOKUP(O23,Colors!$A$2:$B$11,2,FALSE),"0")</f>
        <v>0</v>
      </c>
      <c r="Q23" s="2"/>
      <c r="R23" s="19" t="str">
        <f>IFERROR(VLOOKUP(Q23,Contenants!$A$2:$B$21,2,FALSE),"0")</f>
        <v>0</v>
      </c>
      <c r="S23" s="2" t="s">
        <v>5562</v>
      </c>
      <c r="T23" s="50" t="s">
        <v>5083</v>
      </c>
      <c r="U23" s="19" t="str">
        <f t="shared" ref="U23:U24" si="4">SUBSTITUTE(S23,"C:\Users\Admin\OneDrive\Site Internet\","")</f>
        <v>carafe_first_sweizel_750_ml.png</v>
      </c>
      <c r="V23" s="19">
        <f t="shared" ref="V23:V24" si="5">IF(U23="",0,1)</f>
        <v>1</v>
      </c>
      <c r="W23" s="20" t="str">
        <f t="shared" ref="W23:W24" si="6">$X$1&amp;A23&amp;$Y$1&amp;T23&amp;$Z$1&amp;D23&amp;$AA$1&amp;G23&amp;$AB$1&amp;J23&amp;$AC$1&amp;L23&amp;$AD$1&amp;N23&amp;$AE$1&amp;P23&amp;$AF$1&amp;R23&amp;$AG$1&amp;U23&amp;$AH$1&amp;V23&amp;$AI$1</f>
        <v>("00022", "Carafe First Sweizel 750 ml", "Carafe à vin rouge d’une capacité de 750 ml.&lt;br&gt;&lt;br&gt;Sa forme longue et evasée lui permet d'accueilllir les vins jeunes afin d'exprimer au mieux leurs arômes.", "12", "10", "0", "39","0", "0", "carafe_first_sweizel_750_ml.png", "1"),</v>
      </c>
    </row>
    <row r="24" spans="1:23" ht="42.75" x14ac:dyDescent="0.25">
      <c r="A24" s="2" t="s">
        <v>566</v>
      </c>
      <c r="B24" s="2" t="s">
        <v>567</v>
      </c>
      <c r="C24" s="3" t="s">
        <v>5242</v>
      </c>
      <c r="D24" s="23" t="str">
        <f t="shared" si="3"/>
        <v>Carafe à eau, à vin rosé et blanc d’une capacité de 1 L.&lt;br&gt;&lt;br&gt;Sa forme longue et verticale lui permet d'accueillir les vins blancs et rosés.</v>
      </c>
      <c r="E24" s="4">
        <v>48.6</v>
      </c>
      <c r="F24" s="2" t="s">
        <v>2214</v>
      </c>
      <c r="G24" s="19">
        <f>VLOOKUP(F24,frs!$A$2:$B$45,2,FALSE)</f>
        <v>11</v>
      </c>
      <c r="H24" s="2" t="b">
        <v>1</v>
      </c>
      <c r="I24" s="2" t="s">
        <v>4691</v>
      </c>
      <c r="J24" s="19">
        <f>VLOOKUP(I24,Families!$A$2:$B$11,2,FALSE)</f>
        <v>10</v>
      </c>
      <c r="K24" s="2"/>
      <c r="L24" s="19" t="str">
        <f>IFERROR(VLOOKUP(K24,Appellations!$A$2:$B$80,2,FALSE),"0")</f>
        <v>0</v>
      </c>
      <c r="M24" s="2" t="s">
        <v>4692</v>
      </c>
      <c r="N24" s="19">
        <f>IFERROR(VLOOKUP(M24,Regions!$A$2:$B$44,2,FALSE),"0")</f>
        <v>39</v>
      </c>
      <c r="O24" s="2"/>
      <c r="P24" s="19" t="str">
        <f>IFERROR(VLOOKUP(O24,Colors!$A$2:$B$11,2,FALSE),"0")</f>
        <v>0</v>
      </c>
      <c r="Q24" s="2"/>
      <c r="R24" s="19" t="str">
        <f>IFERROR(VLOOKUP(Q24,Contenants!$A$2:$B$21,2,FALSE),"0")</f>
        <v>0</v>
      </c>
      <c r="S24" s="2" t="s">
        <v>5563</v>
      </c>
      <c r="T24" s="50" t="s">
        <v>5964</v>
      </c>
      <c r="U24" s="19" t="str">
        <f t="shared" si="4"/>
        <v>carafe_freshness_chef_sommelier_1_l.png</v>
      </c>
      <c r="V24" s="19">
        <f t="shared" si="5"/>
        <v>1</v>
      </c>
      <c r="W24" s="20" t="str">
        <f t="shared" si="6"/>
        <v>("00023", "Carafe Freshness 1 L", "Carafe à eau, à vin rosé et blanc d’une capacité de 1 L.&lt;br&gt;&lt;br&gt;Sa forme longue et verticale lui permet d'accueillir les vins blancs et rosés.", "11", "10", "0", "39","0", "0", "carafe_freshness_chef_sommelier_1_l.png", "1"),</v>
      </c>
    </row>
    <row r="25" spans="1:23" hidden="1" x14ac:dyDescent="0.25">
      <c r="A25" s="2" t="s">
        <v>2914</v>
      </c>
      <c r="B25" s="2" t="s">
        <v>2915</v>
      </c>
      <c r="C25" s="3"/>
      <c r="D25" s="25" t="str">
        <f t="shared" si="0"/>
        <v/>
      </c>
      <c r="E25" s="4">
        <v>36.299999999999997</v>
      </c>
      <c r="F25" s="2" t="s">
        <v>2213</v>
      </c>
      <c r="G25" s="26">
        <f>VLOOKUP(F25,frs!$A$2:$E$41,2,FALSE)</f>
        <v>12</v>
      </c>
      <c r="H25" s="2" t="b">
        <v>0</v>
      </c>
      <c r="I25" s="2" t="s">
        <v>4691</v>
      </c>
      <c r="J25" s="26">
        <f>VLOOKUP(I25,Families!$A$2:$B$11,2,FALSE)</f>
        <v>10</v>
      </c>
      <c r="K25" s="2"/>
      <c r="L25" s="26" t="str">
        <f>IFERROR(VLOOKUP(K25,Appellations!$A$3:$B$77,3,FALSE),"")</f>
        <v/>
      </c>
      <c r="M25" s="2" t="s">
        <v>4692</v>
      </c>
      <c r="N25" s="26">
        <f>IFERROR(VLOOKUP(M25,Regions!$A$3:$B$41,2,FALSE),"")</f>
        <v>39</v>
      </c>
      <c r="O25" s="2"/>
      <c r="P25" s="26" t="str">
        <f>IFERROR(VLOOKUP(O25,Colors!$A$3:$B$11,2,FALSE),"")</f>
        <v/>
      </c>
      <c r="Q25" s="2"/>
      <c r="R25" s="26" t="str">
        <f>IFERROR(VLOOKUP(Q25,Contenants!$A$3:$B$21,2,FALSE),"")</f>
        <v/>
      </c>
      <c r="S25" s="2"/>
      <c r="T25" s="8" t="s">
        <v>1239</v>
      </c>
      <c r="U25" s="14" t="str">
        <f>SUBSTITUTE(SUBSTITUTE(SUBSTITUTE(SUBSTITUTE(SUBSTITUTE(SUBSTITUTE(SUBSTITUTE(SUBSTITUTE(SUBSTITUTE(SUBSTITUTE(SUBSTITUTE(SUBSTITUTE(S25,"C:\Users\Admin\OneDrive\Site Internet\",""),"BAG-IN-BOX\",""),"BOURGOGNE\",""),"BEAUJOLAIS\",""),"CHAMPAGNE ET EFFERVESCENTS\",""),"LANGUEDOC\",""),"LOIRE\",""),"PROVENCE\",""),"RHONE NORD\",""),"RHONE SUD\",""),"SPIRITUEUX\",""),"SUD OUEST\","")</f>
        <v/>
      </c>
      <c r="V25" s="14"/>
      <c r="W25" s="5" t="e">
        <f>$X$1&amp;A25&amp;$Y$1&amp;T25&amp;$Z$1&amp;C25&amp;$AA$1&amp;E25&amp;#REF!&amp;G25&amp;$AB$1&amp;J25&amp;$AC$1&amp;#REF!&amp;$AD$1&amp;L25&amp;$AE$1&amp;P25&amp;$AF$1&amp;R25&amp;$AF$1&amp;#REF!&amp;$AG$1</f>
        <v>#REF!</v>
      </c>
    </row>
    <row r="26" spans="1:23" hidden="1" x14ac:dyDescent="0.25">
      <c r="A26" s="2" t="s">
        <v>3269</v>
      </c>
      <c r="B26" s="2" t="s">
        <v>3270</v>
      </c>
      <c r="C26" s="3"/>
      <c r="D26" s="33" t="str">
        <f t="shared" si="0"/>
        <v/>
      </c>
      <c r="E26" s="4">
        <v>45</v>
      </c>
      <c r="F26" s="2" t="s">
        <v>2216</v>
      </c>
      <c r="G26" s="17" t="e">
        <f>VLOOKUP(F26,frs!$A$2:$E$41,2,FALSE)</f>
        <v>#N/A</v>
      </c>
      <c r="H26" s="2" t="b">
        <v>0</v>
      </c>
      <c r="I26" s="2" t="s">
        <v>4691</v>
      </c>
      <c r="J26" s="17">
        <f>VLOOKUP(I26,Families!$A$2:$B$11,2,FALSE)</f>
        <v>10</v>
      </c>
      <c r="K26" s="2"/>
      <c r="L26" s="17" t="str">
        <f>IFERROR(VLOOKUP(K26,Appellations!$A$3:$B$77,3,FALSE),"")</f>
        <v/>
      </c>
      <c r="M26" s="2"/>
      <c r="N26" s="17" t="str">
        <f>IFERROR(VLOOKUP(M26,Regions!$A$3:$B$41,2,FALSE),"")</f>
        <v/>
      </c>
      <c r="O26" s="2"/>
      <c r="P26" s="17" t="str">
        <f>IFERROR(VLOOKUP(O26,Colors!$A$3:$B$11,2,FALSE),"")</f>
        <v/>
      </c>
      <c r="Q26" s="2"/>
      <c r="R26" s="17" t="str">
        <f>IFERROR(VLOOKUP(Q26,Contenants!$A$3:$B$21,2,FALSE),"")</f>
        <v/>
      </c>
      <c r="S26" s="2"/>
      <c r="T26" s="8" t="s">
        <v>1538</v>
      </c>
      <c r="U26" s="14" t="str">
        <f>SUBSTITUTE(SUBSTITUTE(SUBSTITUTE(SUBSTITUTE(SUBSTITUTE(SUBSTITUTE(SUBSTITUTE(SUBSTITUTE(SUBSTITUTE(SUBSTITUTE(SUBSTITUTE(SUBSTITUTE(S26,"C:\Users\Admin\OneDrive\Site Internet\",""),"BAG-IN-BOX\",""),"BOURGOGNE\",""),"BEAUJOLAIS\",""),"CHAMPAGNE ET EFFERVESCENTS\",""),"LANGUEDOC\",""),"LOIRE\",""),"PROVENCE\",""),"RHONE NORD\",""),"RHONE SUD\",""),"SPIRITUEUX\",""),"SUD OUEST\","")</f>
        <v/>
      </c>
      <c r="V26" s="14"/>
      <c r="W26" s="5" t="e">
        <f>$X$1&amp;A26&amp;$Y$1&amp;T26&amp;$Z$1&amp;C26&amp;$AA$1&amp;E26&amp;#REF!&amp;G26&amp;$AB$1&amp;J26&amp;$AC$1&amp;#REF!&amp;$AD$1&amp;L26&amp;$AE$1&amp;P26&amp;$AF$1&amp;R26&amp;$AF$1&amp;#REF!&amp;$AG$1</f>
        <v>#REF!</v>
      </c>
    </row>
    <row r="27" spans="1:23" ht="42.75" x14ac:dyDescent="0.25">
      <c r="A27" s="2" t="s">
        <v>1192</v>
      </c>
      <c r="B27" s="2" t="s">
        <v>1193</v>
      </c>
      <c r="C27" s="3" t="s">
        <v>6157</v>
      </c>
      <c r="D27" s="23" t="str">
        <f t="shared" ref="D27" si="7">SUBSTITUTE(SUBSTITUTE(SUBSTITUTE(C27,CHAR(13),""),CHAR(10),"&lt;br&gt;"),". &amp;car(10)",".")</f>
        <v>Pompe permettant de vider l’air à l’intérieur d’une bouteille de vin afin de le conserver plus longtemps.&lt;br&gt;Contient 1 pompe et 2 bouchons.</v>
      </c>
      <c r="E27" s="4">
        <v>14.9</v>
      </c>
      <c r="F27" s="2" t="s">
        <v>2213</v>
      </c>
      <c r="G27" s="19">
        <f>VLOOKUP(F27,frs!$A$2:$B$45,2,FALSE)</f>
        <v>12</v>
      </c>
      <c r="H27" s="2" t="b">
        <v>1</v>
      </c>
      <c r="I27" s="2" t="s">
        <v>4691</v>
      </c>
      <c r="J27" s="19">
        <f>VLOOKUP(I27,Families!$A$2:$B$11,2,FALSE)</f>
        <v>10</v>
      </c>
      <c r="K27" s="2"/>
      <c r="L27" s="19" t="str">
        <f>IFERROR(VLOOKUP(K27,Appellations!$A$2:$B$80,2,FALSE),"0")</f>
        <v>0</v>
      </c>
      <c r="M27" s="2"/>
      <c r="N27" s="19" t="str">
        <f>IFERROR(VLOOKUP(M27,Regions!$A$2:$B$44,2,FALSE),"0")</f>
        <v>0</v>
      </c>
      <c r="O27" s="2"/>
      <c r="P27" s="19" t="str">
        <f>IFERROR(VLOOKUP(O27,Colors!$A$2:$B$11,2,FALSE),"0")</f>
        <v>0</v>
      </c>
      <c r="Q27" s="2"/>
      <c r="R27" s="19" t="str">
        <f>IFERROR(VLOOKUP(Q27,Contenants!$A$2:$B$21,2,FALSE),"0")</f>
        <v>0</v>
      </c>
      <c r="S27" s="2" t="s">
        <v>5564</v>
      </c>
      <c r="T27" s="50" t="s">
        <v>5084</v>
      </c>
      <c r="U27" s="19" t="str">
        <f>SUBSTITUTE(S27,"C:\Users\Admin\OneDrive\Site Internet\","")</f>
        <v>vacuvin_pompe_2_bouchons.png</v>
      </c>
      <c r="V27" s="19">
        <f t="shared" ref="V27:V39" si="8">IF(U27="",0,1)</f>
        <v>1</v>
      </c>
      <c r="W27" s="20" t="str">
        <f>$X$1&amp;A27&amp;$Y$1&amp;T27&amp;$Z$1&amp;D27&amp;$AA$1&amp;G27&amp;$AB$1&amp;J27&amp;$AC$1&amp;L27&amp;$AD$1&amp;N27&amp;$AE$1&amp;P27&amp;$AF$1&amp;R27&amp;$AG$1&amp;U27&amp;$AH$1&amp;V27&amp;$AI$1</f>
        <v>("00026", "Giftpack 1 Pompe + 2 Bouchons Vacuvin", "Pompe permettant de vider l’air à l’intérieur d’une bouteille de vin afin de le conserver plus longtemps.&lt;br&gt;Contient 1 pompe et 2 bouchons.", "12", "10", "0", "0","0", "0", "vacuvin_pompe_2_bouchons.png", "1"),</v>
      </c>
    </row>
    <row r="28" spans="1:23" hidden="1" x14ac:dyDescent="0.25">
      <c r="A28" s="2" t="s">
        <v>1238</v>
      </c>
      <c r="B28" s="2" t="s">
        <v>1239</v>
      </c>
      <c r="C28" s="3"/>
      <c r="D28" s="23" t="str">
        <f t="shared" ref="D28:D39" si="9">SUBSTITUTE(SUBSTITUTE(SUBSTITUTE(C28,CHAR(13),""),CHAR(10),"&lt;br&gt;"),". &amp;car(10)",".")</f>
        <v/>
      </c>
      <c r="E28" s="4">
        <v>13.9</v>
      </c>
      <c r="F28" s="2" t="s">
        <v>2215</v>
      </c>
      <c r="G28" s="19" t="e">
        <f>VLOOKUP(F28,frs!$A$2:$E$41,2,FALSE)</f>
        <v>#N/A</v>
      </c>
      <c r="H28" s="2" t="b">
        <v>1</v>
      </c>
      <c r="I28" s="2" t="s">
        <v>4691</v>
      </c>
      <c r="J28" s="19">
        <f>VLOOKUP(I28,Families!$A$2:$B$11,2,FALSE)</f>
        <v>10</v>
      </c>
      <c r="K28" s="2"/>
      <c r="L28" s="19" t="str">
        <f>IFERROR(VLOOKUP(K28,Appellations!$A$2:$B$77,2,FALSE),"0")</f>
        <v>0</v>
      </c>
      <c r="M28" s="2" t="s">
        <v>4692</v>
      </c>
      <c r="N28" s="19">
        <f>IFERROR(VLOOKUP(M28,Regions!$A$2:$B$41,2,FALSE),"0")</f>
        <v>39</v>
      </c>
      <c r="O28" s="2"/>
      <c r="P28" s="19" t="str">
        <f>IFERROR(VLOOKUP(O28,Colors!$A$2:$B$11,2,FALSE),"0")</f>
        <v>0</v>
      </c>
      <c r="Q28" s="2"/>
      <c r="R28" s="19" t="str">
        <f>IFERROR(VLOOKUP(Q28,Contenants!$A$2:$B$21,2,FALSE),"0")</f>
        <v>0</v>
      </c>
      <c r="S28" s="2"/>
      <c r="T28" s="50" t="s">
        <v>5085</v>
      </c>
      <c r="U28" s="19" t="str">
        <f>SUBSTITUTE(SUBSTITUTE(SUBSTITUTE(SUBSTITUTE(SUBSTITUTE(SUBSTITUTE(SUBSTITUTE(SUBSTITUTE(SUBSTITUTE(SUBSTITUTE(SUBSTITUTE(SUBSTITUTE(S28,"C:\Users\Admin\OneDrive\Site Internet\",""),"BAG-IN-BOX\",""),"BOURGOGNE\",""),"BEAUJOLAIS\",""),"CHAMPAGNE ET EFFERVESCENTS\",""),"LANGUEDOC\",""),"LOIRE\",""),"PROVENCE\",""),"RHONE NORD\",""),"RHONE SUD\",""),"SPIRITUEUX\",""),"SUD OUEST\","")</f>
        <v/>
      </c>
      <c r="V28" s="19">
        <f t="shared" si="8"/>
        <v>0</v>
      </c>
      <c r="W28" s="20" t="e">
        <f>$X$1&amp;A28&amp;$Y$1&amp;T28&amp;$Z$1&amp;D28&amp;$AA$1&amp;E28&amp;#REF!&amp;G28&amp;$AB$1&amp;J28&amp;$AC$1&amp;L28&amp;$AD$1&amp;N28&amp;$AE$1&amp;P28&amp;$AF$1&amp;R28&amp;$AG$1&amp;#REF!&amp;$AI$1</f>
        <v>#REF!</v>
      </c>
    </row>
    <row r="29" spans="1:23" ht="28.5" x14ac:dyDescent="0.25">
      <c r="A29" s="2" t="s">
        <v>1537</v>
      </c>
      <c r="B29" s="2" t="s">
        <v>1538</v>
      </c>
      <c r="C29" s="3" t="s">
        <v>6168</v>
      </c>
      <c r="D29" s="23" t="str">
        <f t="shared" si="9"/>
        <v>Marques-verre permettant de différencier votre verre lors d’une soirée.</v>
      </c>
      <c r="E29" s="4">
        <v>7.1</v>
      </c>
      <c r="F29" s="2" t="s">
        <v>2213</v>
      </c>
      <c r="G29" s="19">
        <f>VLOOKUP(F29,frs!$A$2:$B$45,2,FALSE)</f>
        <v>12</v>
      </c>
      <c r="H29" s="2" t="b">
        <v>1</v>
      </c>
      <c r="I29" s="2" t="s">
        <v>4691</v>
      </c>
      <c r="J29" s="19">
        <f>VLOOKUP(I29,Families!$A$2:$B$11,2,FALSE)</f>
        <v>10</v>
      </c>
      <c r="K29" s="2"/>
      <c r="L29" s="19" t="str">
        <f>IFERROR(VLOOKUP(K29,Appellations!$A$2:$B$80,2,FALSE),"0")</f>
        <v>0</v>
      </c>
      <c r="M29" s="2"/>
      <c r="N29" s="19" t="str">
        <f>IFERROR(VLOOKUP(M29,Regions!$A$2:$B$44,2,FALSE),"0")</f>
        <v>0</v>
      </c>
      <c r="O29" s="2"/>
      <c r="P29" s="19" t="str">
        <f>IFERROR(VLOOKUP(O29,Colors!$A$2:$B$11,2,FALSE),"0")</f>
        <v>0</v>
      </c>
      <c r="Q29" s="2"/>
      <c r="R29" s="19" t="str">
        <f>IFERROR(VLOOKUP(Q29,Contenants!$A$2:$B$21,2,FALSE),"0")</f>
        <v>0</v>
      </c>
      <c r="S29" s="2" t="s">
        <v>5565</v>
      </c>
      <c r="T29" s="50" t="s">
        <v>5086</v>
      </c>
      <c r="U29" s="19" t="str">
        <f t="shared" ref="U29:U35" si="10">SUBSTITUTE(S29,"C:\Users\Admin\OneDrive\Site Internet\","")</f>
        <v>marques_verres.png</v>
      </c>
      <c r="V29" s="19">
        <f t="shared" si="8"/>
        <v>1</v>
      </c>
      <c r="W29" s="20" t="str">
        <f t="shared" ref="W29:W35" si="11">$X$1&amp;A29&amp;$Y$1&amp;T29&amp;$Z$1&amp;D29&amp;$AA$1&amp;G29&amp;$AB$1&amp;J29&amp;$AC$1&amp;L29&amp;$AD$1&amp;N29&amp;$AE$1&amp;P29&amp;$AF$1&amp;R29&amp;$AG$1&amp;U29&amp;$AH$1&amp;V29&amp;$AI$1</f>
        <v>("00028", "Marques-Verres  X 8", "Marques-verre permettant de différencier votre verre lors d’une soirée.", "12", "10", "0", "0","0", "0", "marques_verres.png", "1"),</v>
      </c>
    </row>
    <row r="30" spans="1:23" ht="30" x14ac:dyDescent="0.25">
      <c r="A30" s="2" t="s">
        <v>1550</v>
      </c>
      <c r="B30" s="2" t="s">
        <v>1551</v>
      </c>
      <c r="C30" s="3" t="s">
        <v>6169</v>
      </c>
      <c r="D30" s="23" t="str">
        <f t="shared" si="9"/>
        <v>Bouchon permettant de vider l’air dans une bouteille de vin afin de mieux conserver le vin.</v>
      </c>
      <c r="E30" s="4">
        <v>4.9000000000000004</v>
      </c>
      <c r="F30" s="2" t="s">
        <v>461</v>
      </c>
      <c r="G30" s="19">
        <f>VLOOKUP(F30,frs!$A$2:$B$45,2,FALSE)</f>
        <v>43</v>
      </c>
      <c r="H30" s="2" t="b">
        <v>1</v>
      </c>
      <c r="I30" s="2" t="s">
        <v>4691</v>
      </c>
      <c r="J30" s="19">
        <f>VLOOKUP(I30,Families!$A$2:$B$11,2,FALSE)</f>
        <v>10</v>
      </c>
      <c r="K30" s="2"/>
      <c r="L30" s="19" t="str">
        <f>IFERROR(VLOOKUP(K30,Appellations!$A$2:$B$80,2,FALSE),"0")</f>
        <v>0</v>
      </c>
      <c r="M30" s="2"/>
      <c r="N30" s="19" t="str">
        <f>IFERROR(VLOOKUP(M30,Regions!$A$2:$B$44,2,FALSE),"0")</f>
        <v>0</v>
      </c>
      <c r="O30" s="2"/>
      <c r="P30" s="19" t="str">
        <f>IFERROR(VLOOKUP(O30,Colors!$A$2:$B$11,2,FALSE),"0")</f>
        <v>0</v>
      </c>
      <c r="Q30" s="2"/>
      <c r="R30" s="19" t="str">
        <f>IFERROR(VLOOKUP(Q30,Contenants!$A$2:$B$21,2,FALSE),"0")</f>
        <v>0</v>
      </c>
      <c r="S30" s="2" t="s">
        <v>5566</v>
      </c>
      <c r="T30" s="50" t="s">
        <v>5087</v>
      </c>
      <c r="U30" s="19" t="str">
        <f t="shared" si="10"/>
        <v>mini_bouchon_pompe_vide_air.png</v>
      </c>
      <c r="V30" s="19">
        <f t="shared" si="8"/>
        <v>1</v>
      </c>
      <c r="W30" s="20" t="str">
        <f t="shared" si="11"/>
        <v>("00029", "Mini-Bouchon Pompe Vide Air", "Bouchon permettant de vider l’air dans une bouteille de vin afin de mieux conserver le vin.", "43", "10", "0", "0","0", "0", "mini_bouchon_pompe_vide_air.png", "1"),</v>
      </c>
    </row>
    <row r="31" spans="1:23" ht="42.75" x14ac:dyDescent="0.25">
      <c r="A31" s="2" t="s">
        <v>1636</v>
      </c>
      <c r="B31" s="2" t="s">
        <v>1637</v>
      </c>
      <c r="C31" s="3" t="s">
        <v>6171</v>
      </c>
      <c r="D31" s="23" t="str">
        <f t="shared" si="9"/>
        <v>Pierres permettant de rafraîchir votre whisky ou spiritueux sans mettre de l’eau et ainsi réduire la qualité de votre boisson.</v>
      </c>
      <c r="E31" s="4">
        <v>19.899999999999999</v>
      </c>
      <c r="F31" s="2" t="s">
        <v>2213</v>
      </c>
      <c r="G31" s="19">
        <f>VLOOKUP(F31,frs!$A$2:$B$45,2,FALSE)</f>
        <v>12</v>
      </c>
      <c r="H31" s="2" t="b">
        <v>1</v>
      </c>
      <c r="I31" s="2" t="s">
        <v>4691</v>
      </c>
      <c r="J31" s="19">
        <f>VLOOKUP(I31,Families!$A$2:$B$11,2,FALSE)</f>
        <v>10</v>
      </c>
      <c r="K31" s="2"/>
      <c r="L31" s="19" t="str">
        <f>IFERROR(VLOOKUP(K31,Appellations!$A$2:$B$80,2,FALSE),"0")</f>
        <v>0</v>
      </c>
      <c r="M31" s="2"/>
      <c r="N31" s="19" t="str">
        <f>IFERROR(VLOOKUP(M31,Regions!$A$2:$B$44,2,FALSE),"0")</f>
        <v>0</v>
      </c>
      <c r="O31" s="2"/>
      <c r="P31" s="19" t="str">
        <f>IFERROR(VLOOKUP(O31,Colors!$A$2:$B$11,2,FALSE),"0")</f>
        <v>0</v>
      </c>
      <c r="Q31" s="2"/>
      <c r="R31" s="19" t="str">
        <f>IFERROR(VLOOKUP(Q31,Contenants!$A$2:$B$21,2,FALSE),"0")</f>
        <v>0</v>
      </c>
      <c r="S31" s="2" t="s">
        <v>5567</v>
      </c>
      <c r="T31" s="50" t="s">
        <v>5088</v>
      </c>
      <c r="U31" s="19" t="str">
        <f t="shared" si="10"/>
        <v>pierres_a_whisky.png</v>
      </c>
      <c r="V31" s="19">
        <f t="shared" si="8"/>
        <v>1</v>
      </c>
      <c r="W31" s="20" t="str">
        <f t="shared" si="11"/>
        <v>("00030", "Pierres à Whisky  X 8", "Pierres permettant de rafraîchir votre whisky ou spiritueux sans mettre de l’eau et ainsi réduire la qualité de votre boisson.", "12", "10", "0", "0","0", "0", "pierres_a_whisky.png", "1"),</v>
      </c>
    </row>
    <row r="32" spans="1:23" ht="28.5" x14ac:dyDescent="0.25">
      <c r="A32" s="2" t="s">
        <v>1638</v>
      </c>
      <c r="B32" s="2" t="s">
        <v>1639</v>
      </c>
      <c r="C32" s="3" t="s">
        <v>6172</v>
      </c>
      <c r="D32" s="23" t="str">
        <f t="shared" si="9"/>
        <v>Pince permettant de facilité l’ouverture d’un champagne ou d’un vin effervescent.</v>
      </c>
      <c r="E32" s="4">
        <v>19.2</v>
      </c>
      <c r="F32" s="2" t="s">
        <v>1640</v>
      </c>
      <c r="G32" s="19">
        <f>VLOOKUP(F32,frs!$A$2:$B$45,2,FALSE)</f>
        <v>34</v>
      </c>
      <c r="H32" s="2" t="b">
        <v>1</v>
      </c>
      <c r="I32" s="2" t="s">
        <v>4691</v>
      </c>
      <c r="J32" s="19">
        <f>VLOOKUP(I32,Families!$A$2:$B$11,2,FALSE)</f>
        <v>10</v>
      </c>
      <c r="K32" s="2"/>
      <c r="L32" s="19" t="str">
        <f>IFERROR(VLOOKUP(K32,Appellations!$A$2:$B$80,2,FALSE),"0")</f>
        <v>0</v>
      </c>
      <c r="M32" s="2"/>
      <c r="N32" s="19" t="str">
        <f>IFERROR(VLOOKUP(M32,Regions!$A$2:$B$44,2,FALSE),"0")</f>
        <v>0</v>
      </c>
      <c r="O32" s="2"/>
      <c r="P32" s="19" t="str">
        <f>IFERROR(VLOOKUP(O32,Colors!$A$2:$B$11,2,FALSE),"0")</f>
        <v>0</v>
      </c>
      <c r="Q32" s="2"/>
      <c r="R32" s="19" t="str">
        <f>IFERROR(VLOOKUP(Q32,Contenants!$A$2:$B$21,2,FALSE),"0")</f>
        <v>0</v>
      </c>
      <c r="S32" s="2" t="s">
        <v>5568</v>
      </c>
      <c r="T32" s="50" t="s">
        <v>5089</v>
      </c>
      <c r="U32" s="19" t="str">
        <f t="shared" si="10"/>
        <v>pince_a_champagne.png</v>
      </c>
      <c r="V32" s="19">
        <f t="shared" si="8"/>
        <v>1</v>
      </c>
      <c r="W32" s="20" t="str">
        <f t="shared" si="11"/>
        <v>("00031", "Pince à Champagne", "Pince permettant de facilité l’ouverture d’un champagne ou d’un vin effervescent.", "34", "10", "0", "0","0", "0", "pince_a_champagne.png", "1"),</v>
      </c>
    </row>
    <row r="33" spans="1:23" ht="30" x14ac:dyDescent="0.25">
      <c r="A33" s="2" t="s">
        <v>1685</v>
      </c>
      <c r="B33" s="2" t="s">
        <v>1686</v>
      </c>
      <c r="C33" s="3" t="s">
        <v>6174</v>
      </c>
      <c r="D33" s="23" t="str">
        <f t="shared" si="9"/>
        <v>Pince permettant de facilité la récupération d’un bouchon tombé dans la bouteille à l’ouverture.</v>
      </c>
      <c r="E33" s="4">
        <v>9.93</v>
      </c>
      <c r="F33" s="2" t="s">
        <v>2213</v>
      </c>
      <c r="G33" s="19">
        <f>VLOOKUP(F33,frs!$A$2:$B$45,2,FALSE)</f>
        <v>12</v>
      </c>
      <c r="H33" s="2" t="b">
        <v>1</v>
      </c>
      <c r="I33" s="2" t="s">
        <v>4691</v>
      </c>
      <c r="J33" s="19">
        <f>VLOOKUP(I33,Families!$A$2:$B$11,2,FALSE)</f>
        <v>10</v>
      </c>
      <c r="K33" s="2"/>
      <c r="L33" s="19" t="str">
        <f>IFERROR(VLOOKUP(K33,Appellations!$A$2:$B$80,2,FALSE),"0")</f>
        <v>0</v>
      </c>
      <c r="M33" s="2"/>
      <c r="N33" s="19" t="str">
        <f>IFERROR(VLOOKUP(M33,Regions!$A$2:$B$44,2,FALSE),"0")</f>
        <v>0</v>
      </c>
      <c r="O33" s="2"/>
      <c r="P33" s="19" t="str">
        <f>IFERROR(VLOOKUP(O33,Colors!$A$2:$B$11,2,FALSE),"0")</f>
        <v>0</v>
      </c>
      <c r="Q33" s="2"/>
      <c r="R33" s="19" t="str">
        <f>IFERROR(VLOOKUP(Q33,Contenants!$A$2:$B$21,2,FALSE),"0")</f>
        <v>0</v>
      </c>
      <c r="S33" s="2" t="s">
        <v>5569</v>
      </c>
      <c r="T33" s="50" t="s">
        <v>5090</v>
      </c>
      <c r="U33" s="19" t="str">
        <f t="shared" si="10"/>
        <v>recuperateur_bouchon.png</v>
      </c>
      <c r="V33" s="19">
        <f t="shared" si="8"/>
        <v>1</v>
      </c>
      <c r="W33" s="20" t="str">
        <f t="shared" si="11"/>
        <v>("00032", "Récupérateur de Bouchon", "Pince permettant de facilité la récupération d’un bouchon tombé dans la bouteille à l’ouverture.", "12", "10", "0", "0","0", "0", "recuperateur_bouchon.png", "1"),</v>
      </c>
    </row>
    <row r="34" spans="1:23" ht="28.5" x14ac:dyDescent="0.25">
      <c r="A34" s="2" t="s">
        <v>1831</v>
      </c>
      <c r="B34" s="2" t="s">
        <v>1832</v>
      </c>
      <c r="C34" s="3" t="s">
        <v>6175</v>
      </c>
      <c r="D34" s="23" t="str">
        <f t="shared" si="9"/>
        <v>Sac permettant de garder frais votre bouteille de vin ou de champagne.</v>
      </c>
      <c r="E34" s="4">
        <v>4.8499999999999996</v>
      </c>
      <c r="F34" s="2" t="s">
        <v>2213</v>
      </c>
      <c r="G34" s="19">
        <f>VLOOKUP(F34,frs!$A$2:$B$45,2,FALSE)</f>
        <v>12</v>
      </c>
      <c r="H34" s="2" t="b">
        <v>1</v>
      </c>
      <c r="I34" s="2" t="s">
        <v>4691</v>
      </c>
      <c r="J34" s="19">
        <f>VLOOKUP(I34,Families!$A$2:$B$11,2,FALSE)</f>
        <v>10</v>
      </c>
      <c r="K34" s="2"/>
      <c r="L34" s="19" t="str">
        <f>IFERROR(VLOOKUP(K34,Appellations!$A$2:$B$80,2,FALSE),"0")</f>
        <v>0</v>
      </c>
      <c r="M34" s="2"/>
      <c r="N34" s="19" t="str">
        <f>IFERROR(VLOOKUP(M34,Regions!$A$2:$B$44,2,FALSE),"0")</f>
        <v>0</v>
      </c>
      <c r="O34" s="2"/>
      <c r="P34" s="19" t="str">
        <f>IFERROR(VLOOKUP(O34,Colors!$A$2:$B$11,2,FALSE),"0")</f>
        <v>0</v>
      </c>
      <c r="Q34" s="2"/>
      <c r="R34" s="19" t="str">
        <f>IFERROR(VLOOKUP(Q34,Contenants!$A$2:$B$21,2,FALSE),"0")</f>
        <v>0</v>
      </c>
      <c r="S34" s="2" t="s">
        <v>5570</v>
      </c>
      <c r="T34" s="50" t="s">
        <v>5091</v>
      </c>
      <c r="U34" s="19" t="str">
        <f t="shared" si="10"/>
        <v>sac_refroidisseur_gel.png</v>
      </c>
      <c r="V34" s="19">
        <f t="shared" si="8"/>
        <v>1</v>
      </c>
      <c r="W34" s="20" t="str">
        <f t="shared" si="11"/>
        <v>("00033", "Sac Refroidisseur en Gel", "Sac permettant de garder frais votre bouteille de vin ou de champagne.", "12", "10", "0", "0","0", "0", "sac_refroidisseur_gel.png", "1"),</v>
      </c>
    </row>
    <row r="35" spans="1:23" ht="30" x14ac:dyDescent="0.25">
      <c r="A35" s="2" t="s">
        <v>1861</v>
      </c>
      <c r="B35" s="2" t="s">
        <v>1862</v>
      </c>
      <c r="C35" s="3" t="s">
        <v>5444</v>
      </c>
      <c r="D35" s="23" t="str">
        <f t="shared" si="9"/>
        <v>Recharge de bouchons pour l’accessoire vacuvin (pompe vide air).</v>
      </c>
      <c r="E35" s="4">
        <v>4.95</v>
      </c>
      <c r="F35" s="2" t="s">
        <v>461</v>
      </c>
      <c r="G35" s="19">
        <f>VLOOKUP(F35,frs!$A$2:$B$45,2,FALSE)</f>
        <v>43</v>
      </c>
      <c r="H35" s="2" t="b">
        <v>1</v>
      </c>
      <c r="I35" s="2" t="s">
        <v>4691</v>
      </c>
      <c r="J35" s="19">
        <f>VLOOKUP(I35,Families!$A$2:$B$11,2,FALSE)</f>
        <v>10</v>
      </c>
      <c r="K35" s="2"/>
      <c r="L35" s="19" t="str">
        <f>IFERROR(VLOOKUP(K35,Appellations!$A$2:$B$80,2,FALSE),"0")</f>
        <v>0</v>
      </c>
      <c r="M35" s="2"/>
      <c r="N35" s="19" t="str">
        <f>IFERROR(VLOOKUP(M35,Regions!$A$2:$B$44,2,FALSE),"0")</f>
        <v>0</v>
      </c>
      <c r="O35" s="2"/>
      <c r="P35" s="19" t="str">
        <f>IFERROR(VLOOKUP(O35,Colors!$A$2:$B$11,2,FALSE),"0")</f>
        <v>0</v>
      </c>
      <c r="Q35" s="2"/>
      <c r="R35" s="19" t="str">
        <f>IFERROR(VLOOKUP(Q35,Contenants!$A$2:$B$21,2,FALSE),"0")</f>
        <v>0</v>
      </c>
      <c r="S35" s="2" t="s">
        <v>5571</v>
      </c>
      <c r="T35" s="50" t="s">
        <v>5092</v>
      </c>
      <c r="U35" s="19" t="str">
        <f t="shared" si="10"/>
        <v>set_2_bouchons_a_pompe_vacuvin.png</v>
      </c>
      <c r="V35" s="19">
        <f t="shared" si="8"/>
        <v>1</v>
      </c>
      <c r="W35" s="20" t="str">
        <f t="shared" si="11"/>
        <v>("00034", "Set de 2 Bouchons pour pompe Vacuvin", "Recharge de bouchons pour l’accessoire vacuvin (pompe vide air).", "43", "10", "0", "0","0", "0", "set_2_bouchons_a_pompe_vacuvin.png", "1"),</v>
      </c>
    </row>
    <row r="36" spans="1:23" hidden="1" x14ac:dyDescent="0.25">
      <c r="A36" s="2" t="s">
        <v>1901</v>
      </c>
      <c r="B36" s="2" t="s">
        <v>1902</v>
      </c>
      <c r="C36" s="3"/>
      <c r="D36" s="23" t="str">
        <f t="shared" si="9"/>
        <v/>
      </c>
      <c r="E36" s="4">
        <v>14.9</v>
      </c>
      <c r="F36" s="2" t="s">
        <v>461</v>
      </c>
      <c r="G36" s="19" t="e">
        <f>VLOOKUP(F36,frs!$A$2:$E$41,2,FALSE)</f>
        <v>#N/A</v>
      </c>
      <c r="H36" s="2" t="b">
        <v>1</v>
      </c>
      <c r="I36" s="2" t="s">
        <v>4691</v>
      </c>
      <c r="J36" s="19">
        <f>VLOOKUP(I36,Families!$A$2:$B$11,2,FALSE)</f>
        <v>10</v>
      </c>
      <c r="K36" s="2"/>
      <c r="L36" s="19" t="str">
        <f>IFERROR(VLOOKUP(K36,Appellations!$A$2:$B$77,2,FALSE),"0")</f>
        <v>0</v>
      </c>
      <c r="M36" s="2"/>
      <c r="N36" s="19" t="str">
        <f>IFERROR(VLOOKUP(M36,Regions!$A$2:$B$41,2,FALSE),"0")</f>
        <v>0</v>
      </c>
      <c r="O36" s="2"/>
      <c r="P36" s="19" t="str">
        <f>IFERROR(VLOOKUP(O36,Colors!$A$2:$B$11,2,FALSE),"0")</f>
        <v>0</v>
      </c>
      <c r="Q36" s="2"/>
      <c r="R36" s="19" t="str">
        <f>IFERROR(VLOOKUP(Q36,Contenants!$A$2:$B$21,2,FALSE),"0")</f>
        <v>0</v>
      </c>
      <c r="S36" s="2"/>
      <c r="T36" s="50" t="s">
        <v>5093</v>
      </c>
      <c r="U36" s="19" t="str">
        <f>SUBSTITUTE(SUBSTITUTE(SUBSTITUTE(SUBSTITUTE(SUBSTITUTE(SUBSTITUTE(SUBSTITUTE(SUBSTITUTE(SUBSTITUTE(SUBSTITUTE(SUBSTITUTE(SUBSTITUTE(S36,"C:\Users\Admin\OneDrive\Site Internet\",""),"BAG-IN-BOX\",""),"BOURGOGNE\",""),"BEAUJOLAIS\",""),"CHAMPAGNE ET EFFERVESCENTS\",""),"LANGUEDOC\",""),"LOIRE\",""),"PROVENCE\",""),"RHONE NORD\",""),"RHONE SUD\",""),"SPIRITUEUX\",""),"SUD OUEST\","")</f>
        <v/>
      </c>
      <c r="V36" s="19">
        <f t="shared" si="8"/>
        <v>0</v>
      </c>
      <c r="W36" s="20" t="e">
        <f>$X$1&amp;A36&amp;$Y$1&amp;T36&amp;$Z$1&amp;D36&amp;$AA$1&amp;E36&amp;#REF!&amp;G36&amp;$AB$1&amp;J36&amp;$AC$1&amp;L36&amp;$AD$1&amp;N36&amp;$AE$1&amp;P36&amp;$AF$1&amp;R36&amp;$AG$1&amp;#REF!&amp;$AI$1</f>
        <v>#REF!</v>
      </c>
    </row>
    <row r="37" spans="1:23" hidden="1" x14ac:dyDescent="0.25">
      <c r="A37" s="2" t="s">
        <v>1903</v>
      </c>
      <c r="B37" s="2" t="s">
        <v>1904</v>
      </c>
      <c r="C37" s="3"/>
      <c r="D37" s="23" t="str">
        <f t="shared" si="9"/>
        <v/>
      </c>
      <c r="E37" s="4">
        <v>14.9</v>
      </c>
      <c r="F37" s="2" t="s">
        <v>461</v>
      </c>
      <c r="G37" s="19" t="e">
        <f>VLOOKUP(F37,frs!$A$2:$E$41,2,FALSE)</f>
        <v>#N/A</v>
      </c>
      <c r="H37" s="2" t="b">
        <v>1</v>
      </c>
      <c r="I37" s="2" t="s">
        <v>4691</v>
      </c>
      <c r="J37" s="19">
        <f>VLOOKUP(I37,Families!$A$2:$B$11,2,FALSE)</f>
        <v>10</v>
      </c>
      <c r="K37" s="2"/>
      <c r="L37" s="19" t="str">
        <f>IFERROR(VLOOKUP(K37,Appellations!$A$2:$B$77,2,FALSE),"0")</f>
        <v>0</v>
      </c>
      <c r="M37" s="2"/>
      <c r="N37" s="19" t="str">
        <f>IFERROR(VLOOKUP(M37,Regions!$A$2:$B$41,2,FALSE),"0")</f>
        <v>0</v>
      </c>
      <c r="O37" s="2"/>
      <c r="P37" s="19" t="str">
        <f>IFERROR(VLOOKUP(O37,Colors!$A$2:$B$11,2,FALSE),"0")</f>
        <v>0</v>
      </c>
      <c r="Q37" s="2"/>
      <c r="R37" s="19" t="str">
        <f>IFERROR(VLOOKUP(Q37,Contenants!$A$2:$B$21,2,FALSE),"0")</f>
        <v>0</v>
      </c>
      <c r="S37" s="2"/>
      <c r="T37" s="50" t="s">
        <v>5143</v>
      </c>
      <c r="U37" s="19" t="str">
        <f>SUBSTITUTE(SUBSTITUTE(SUBSTITUTE(SUBSTITUTE(SUBSTITUTE(SUBSTITUTE(SUBSTITUTE(SUBSTITUTE(SUBSTITUTE(SUBSTITUTE(SUBSTITUTE(SUBSTITUTE(S37,"C:\Users\Admin\OneDrive\Site Internet\",""),"BAG-IN-BOX\",""),"BOURGOGNE\",""),"BEAUJOLAIS\",""),"CHAMPAGNE ET EFFERVESCENTS\",""),"LANGUEDOC\",""),"LOIRE\",""),"PROVENCE\",""),"RHONE NORD\",""),"RHONE SUD\",""),"SPIRITUEUX\",""),"SUD OUEST\","")</f>
        <v/>
      </c>
      <c r="V37" s="19">
        <f t="shared" si="8"/>
        <v>0</v>
      </c>
      <c r="W37" s="20" t="e">
        <f>$X$1&amp;A37&amp;$Y$1&amp;T37&amp;$Z$1&amp;D37&amp;$AA$1&amp;E37&amp;#REF!&amp;G37&amp;$AB$1&amp;J37&amp;$AC$1&amp;L37&amp;$AD$1&amp;N37&amp;$AE$1&amp;P37&amp;$AF$1&amp;R37&amp;$AG$1&amp;#REF!&amp;$AI$1</f>
        <v>#REF!</v>
      </c>
    </row>
    <row r="38" spans="1:23" hidden="1" x14ac:dyDescent="0.25">
      <c r="A38" s="2" t="s">
        <v>1905</v>
      </c>
      <c r="B38" s="2" t="s">
        <v>1906</v>
      </c>
      <c r="C38" s="3"/>
      <c r="D38" s="23" t="str">
        <f t="shared" si="9"/>
        <v/>
      </c>
      <c r="E38" s="4">
        <v>14.9</v>
      </c>
      <c r="F38" s="2" t="s">
        <v>461</v>
      </c>
      <c r="G38" s="19" t="e">
        <f>VLOOKUP(F38,frs!$A$2:$E$41,2,FALSE)</f>
        <v>#N/A</v>
      </c>
      <c r="H38" s="2" t="b">
        <v>1</v>
      </c>
      <c r="I38" s="2" t="s">
        <v>4691</v>
      </c>
      <c r="J38" s="19">
        <f>VLOOKUP(I38,Families!$A$2:$B$11,2,FALSE)</f>
        <v>10</v>
      </c>
      <c r="K38" s="2"/>
      <c r="L38" s="19" t="str">
        <f>IFERROR(VLOOKUP(K38,Appellations!$A$2:$B$77,2,FALSE),"0")</f>
        <v>0</v>
      </c>
      <c r="M38" s="2"/>
      <c r="N38" s="19" t="str">
        <f>IFERROR(VLOOKUP(M38,Regions!$A$2:$B$41,2,FALSE),"0")</f>
        <v>0</v>
      </c>
      <c r="O38" s="2"/>
      <c r="P38" s="19" t="str">
        <f>IFERROR(VLOOKUP(O38,Colors!$A$2:$B$11,2,FALSE),"0")</f>
        <v>0</v>
      </c>
      <c r="Q38" s="2"/>
      <c r="R38" s="19" t="str">
        <f>IFERROR(VLOOKUP(Q38,Contenants!$A$2:$B$21,2,FALSE),"0")</f>
        <v>0</v>
      </c>
      <c r="S38" s="2"/>
      <c r="T38" s="50" t="s">
        <v>5094</v>
      </c>
      <c r="U38" s="19" t="str">
        <f>SUBSTITUTE(SUBSTITUTE(SUBSTITUTE(SUBSTITUTE(SUBSTITUTE(SUBSTITUTE(SUBSTITUTE(SUBSTITUTE(SUBSTITUTE(SUBSTITUTE(SUBSTITUTE(SUBSTITUTE(S38,"C:\Users\Admin\OneDrive\Site Internet\",""),"BAG-IN-BOX\",""),"BOURGOGNE\",""),"BEAUJOLAIS\",""),"CHAMPAGNE ET EFFERVESCENTS\",""),"LANGUEDOC\",""),"LOIRE\",""),"PROVENCE\",""),"RHONE NORD\",""),"RHONE SUD\",""),"SPIRITUEUX\",""),"SUD OUEST\","")</f>
        <v/>
      </c>
      <c r="V38" s="19">
        <f t="shared" si="8"/>
        <v>0</v>
      </c>
      <c r="W38" s="20" t="e">
        <f>$X$1&amp;A38&amp;$Y$1&amp;T38&amp;$Z$1&amp;D38&amp;$AA$1&amp;E38&amp;#REF!&amp;G38&amp;$AB$1&amp;J38&amp;$AC$1&amp;L38&amp;$AD$1&amp;N38&amp;$AE$1&amp;P38&amp;$AF$1&amp;R38&amp;$AG$1&amp;#REF!&amp;$AI$1</f>
        <v>#REF!</v>
      </c>
    </row>
    <row r="39" spans="1:23" hidden="1" x14ac:dyDescent="0.25">
      <c r="A39" s="2" t="s">
        <v>1907</v>
      </c>
      <c r="B39" s="2" t="s">
        <v>1908</v>
      </c>
      <c r="C39" s="3"/>
      <c r="D39" s="23" t="str">
        <f t="shared" si="9"/>
        <v/>
      </c>
      <c r="E39" s="4">
        <v>16</v>
      </c>
      <c r="F39" s="2" t="s">
        <v>2216</v>
      </c>
      <c r="G39" s="19" t="e">
        <f>VLOOKUP(F39,frs!$A$2:$E$41,2,FALSE)</f>
        <v>#N/A</v>
      </c>
      <c r="H39" s="2" t="b">
        <v>1</v>
      </c>
      <c r="I39" s="2" t="s">
        <v>4691</v>
      </c>
      <c r="J39" s="19">
        <f>VLOOKUP(I39,Families!$A$2:$B$11,2,FALSE)</f>
        <v>10</v>
      </c>
      <c r="K39" s="2"/>
      <c r="L39" s="19" t="str">
        <f>IFERROR(VLOOKUP(K39,Appellations!$A$2:$B$77,2,FALSE),"0")</f>
        <v>0</v>
      </c>
      <c r="M39" s="2"/>
      <c r="N39" s="19" t="str">
        <f>IFERROR(VLOOKUP(M39,Regions!$A$2:$B$41,2,FALSE),"0")</f>
        <v>0</v>
      </c>
      <c r="O39" s="2"/>
      <c r="P39" s="19" t="str">
        <f>IFERROR(VLOOKUP(O39,Colors!$A$2:$B$11,2,FALSE),"0")</f>
        <v>0</v>
      </c>
      <c r="Q39" s="2"/>
      <c r="R39" s="19" t="str">
        <f>IFERROR(VLOOKUP(Q39,Contenants!$A$2:$B$21,2,FALSE),"0")</f>
        <v>0</v>
      </c>
      <c r="S39" s="2"/>
      <c r="T39" s="50" t="s">
        <v>5095</v>
      </c>
      <c r="U39" s="19" t="str">
        <f>SUBSTITUTE(SUBSTITUTE(SUBSTITUTE(SUBSTITUTE(SUBSTITUTE(SUBSTITUTE(SUBSTITUTE(SUBSTITUTE(SUBSTITUTE(SUBSTITUTE(SUBSTITUTE(SUBSTITUTE(S39,"C:\Users\Admin\OneDrive\Site Internet\",""),"BAG-IN-BOX\",""),"BOURGOGNE\",""),"BEAUJOLAIS\",""),"CHAMPAGNE ET EFFERVESCENTS\",""),"LANGUEDOC\",""),"LOIRE\",""),"PROVENCE\",""),"RHONE NORD\",""),"RHONE SUD\",""),"SPIRITUEUX\",""),"SUD OUEST\","")</f>
        <v/>
      </c>
      <c r="V39" s="19">
        <f t="shared" si="8"/>
        <v>0</v>
      </c>
      <c r="W39" s="20" t="e">
        <f>$X$1&amp;A39&amp;$Y$1&amp;T39&amp;$Z$1&amp;D39&amp;$AA$1&amp;E39&amp;#REF!&amp;G39&amp;$AB$1&amp;J39&amp;$AC$1&amp;L39&amp;$AD$1&amp;N39&amp;$AE$1&amp;P39&amp;$AF$1&amp;R39&amp;$AG$1&amp;#REF!&amp;$AI$1</f>
        <v>#REF!</v>
      </c>
    </row>
    <row r="40" spans="1:23" hidden="1" x14ac:dyDescent="0.25">
      <c r="A40" s="2" t="s">
        <v>4278</v>
      </c>
      <c r="B40" s="2" t="s">
        <v>4279</v>
      </c>
      <c r="C40" s="3"/>
      <c r="D40" s="34" t="str">
        <f t="shared" si="0"/>
        <v/>
      </c>
      <c r="E40" s="4">
        <v>45.55</v>
      </c>
      <c r="F40" s="2" t="s">
        <v>461</v>
      </c>
      <c r="G40" s="35" t="e">
        <f>VLOOKUP(F40,frs!$A$2:$E$41,2,FALSE)</f>
        <v>#N/A</v>
      </c>
      <c r="H40" s="2" t="b">
        <v>0</v>
      </c>
      <c r="I40" s="2" t="s">
        <v>4691</v>
      </c>
      <c r="J40" s="35">
        <f>VLOOKUP(I40,Families!$A$2:$B$11,2,FALSE)</f>
        <v>10</v>
      </c>
      <c r="K40" s="2"/>
      <c r="L40" s="35" t="str">
        <f>IFERROR(VLOOKUP(K40,Appellations!$A$3:$B$77,3,FALSE),"")</f>
        <v/>
      </c>
      <c r="M40" s="2"/>
      <c r="N40" s="35" t="str">
        <f>IFERROR(VLOOKUP(M40,Regions!$A$3:$B$41,2,FALSE),"")</f>
        <v/>
      </c>
      <c r="O40" s="2"/>
      <c r="P40" s="35" t="str">
        <f>IFERROR(VLOOKUP(O40,Colors!$A$3:$B$11,2,FALSE),"")</f>
        <v/>
      </c>
      <c r="Q40" s="2"/>
      <c r="R40" s="35" t="str">
        <f>IFERROR(VLOOKUP(Q40,Contenants!$A$3:$B$21,2,FALSE),"")</f>
        <v/>
      </c>
      <c r="S40" s="2"/>
      <c r="T40" s="8" t="s">
        <v>68</v>
      </c>
      <c r="U40" s="14" t="str">
        <f>SUBSTITUTE(SUBSTITUTE(SUBSTITUTE(SUBSTITUTE(SUBSTITUTE(SUBSTITUTE(SUBSTITUTE(SUBSTITUTE(SUBSTITUTE(SUBSTITUTE(SUBSTITUTE(SUBSTITUTE(S40,"C:\Users\Admin\OneDrive\Site Internet\",""),"BAG-IN-BOX\",""),"BOURGOGNE\",""),"BEAUJOLAIS\",""),"CHAMPAGNE ET EFFERVESCENTS\",""),"LANGUEDOC\",""),"LOIRE\",""),"PROVENCE\",""),"RHONE NORD\",""),"RHONE SUD\",""),"SPIRITUEUX\",""),"SUD OUEST\","")</f>
        <v/>
      </c>
      <c r="V40" s="14"/>
      <c r="W40" s="5" t="e">
        <f>$X$1&amp;A40&amp;$Y$1&amp;T40&amp;$Z$1&amp;C40&amp;$AA$1&amp;E40&amp;#REF!&amp;G40&amp;$AB$1&amp;J40&amp;$AC$1&amp;#REF!&amp;$AD$1&amp;L40&amp;$AE$1&amp;P40&amp;$AF$1&amp;R40&amp;$AF$1&amp;#REF!&amp;$AG$1</f>
        <v>#REF!</v>
      </c>
    </row>
    <row r="41" spans="1:23" ht="42.75" x14ac:dyDescent="0.25">
      <c r="A41" s="2" t="s">
        <v>1917</v>
      </c>
      <c r="B41" s="2" t="s">
        <v>1918</v>
      </c>
      <c r="C41" s="3" t="s">
        <v>6179</v>
      </c>
      <c r="D41" s="23" t="str">
        <f>SUBSTITUTE(SUBSTITUTE(SUBSTITUTE(C41,CHAR(13),""),CHAR(10),"&lt;br&gt;"),". &amp;car(10)",".")</f>
        <v>Tire-Bouchon éléctrique permettant de déboucher une bouteille de vin. Fonctionne sur batterie rechargeable.</v>
      </c>
      <c r="E41" s="4">
        <v>61.5</v>
      </c>
      <c r="F41" s="2" t="s">
        <v>461</v>
      </c>
      <c r="G41" s="19">
        <f>VLOOKUP(F41,frs!$A$2:$B$45,2,FALSE)</f>
        <v>43</v>
      </c>
      <c r="H41" s="2" t="b">
        <v>1</v>
      </c>
      <c r="I41" s="2" t="s">
        <v>4691</v>
      </c>
      <c r="J41" s="19">
        <f>VLOOKUP(I41,Families!$A$2:$B$11,2,FALSE)</f>
        <v>10</v>
      </c>
      <c r="K41" s="2"/>
      <c r="L41" s="19" t="str">
        <f>IFERROR(VLOOKUP(K41,Appellations!$A$2:$B$80,2,FALSE),"0")</f>
        <v>0</v>
      </c>
      <c r="M41" s="2"/>
      <c r="N41" s="19" t="str">
        <f>IFERROR(VLOOKUP(M41,Regions!$A$2:$B$44,2,FALSE),"0")</f>
        <v>0</v>
      </c>
      <c r="O41" s="2"/>
      <c r="P41" s="19" t="str">
        <f>IFERROR(VLOOKUP(O41,Colors!$A$2:$B$11,2,FALSE),"0")</f>
        <v>0</v>
      </c>
      <c r="Q41" s="2"/>
      <c r="R41" s="19" t="str">
        <f>IFERROR(VLOOKUP(Q41,Contenants!$A$2:$B$21,2,FALSE),"0")</f>
        <v>0</v>
      </c>
      <c r="S41" s="2" t="s">
        <v>5572</v>
      </c>
      <c r="T41" s="50" t="s">
        <v>5096</v>
      </c>
      <c r="U41" s="19" t="str">
        <f>SUBSTITUTE(S41,"C:\Users\Admin\OneDrive\Site Internet\","")</f>
        <v>tire_bouchon_electrique_argent_ludivin.png</v>
      </c>
      <c r="V41" s="19">
        <f>IF(U41="",0,1)</f>
        <v>1</v>
      </c>
      <c r="W41" s="20" t="str">
        <f>$X$1&amp;A41&amp;$Y$1&amp;T41&amp;$Z$1&amp;D41&amp;$AA$1&amp;G41&amp;$AB$1&amp;J41&amp;$AC$1&amp;L41&amp;$AD$1&amp;N41&amp;$AE$1&amp;P41&amp;$AF$1&amp;R41&amp;$AG$1&amp;U41&amp;$AH$1&amp;V41&amp;$AI$1</f>
        <v>("00040", "Tire-bouchon électrique Argent", "Tire-Bouchon éléctrique permettant de déboucher une bouteille de vin. Fonctionne sur batterie rechargeable.", "43", "10", "0", "0","0", "0", "tire_bouchon_electrique_argent_ludivin.png", "1"),</v>
      </c>
    </row>
    <row r="42" spans="1:23" hidden="1" x14ac:dyDescent="0.25">
      <c r="A42" s="2" t="s">
        <v>4280</v>
      </c>
      <c r="B42" s="2" t="s">
        <v>4281</v>
      </c>
      <c r="C42" s="3"/>
      <c r="D42" s="25" t="str">
        <f t="shared" si="0"/>
        <v/>
      </c>
      <c r="E42" s="4">
        <v>12.44</v>
      </c>
      <c r="F42" s="2" t="s">
        <v>2213</v>
      </c>
      <c r="G42" s="26">
        <f>VLOOKUP(F42,frs!$A$2:$E$41,2,FALSE)</f>
        <v>12</v>
      </c>
      <c r="H42" s="2" t="b">
        <v>0</v>
      </c>
      <c r="I42" s="2" t="s">
        <v>4691</v>
      </c>
      <c r="J42" s="26">
        <f>VLOOKUP(I42,Families!$A$2:$B$11,2,FALSE)</f>
        <v>10</v>
      </c>
      <c r="K42" s="2"/>
      <c r="L42" s="26" t="str">
        <f>IFERROR(VLOOKUP(K42,Appellations!$A$3:$B$77,3,FALSE),"")</f>
        <v/>
      </c>
      <c r="M42" s="2"/>
      <c r="N42" s="26" t="str">
        <f>IFERROR(VLOOKUP(M42,Regions!$A$3:$B$41,2,FALSE),"")</f>
        <v/>
      </c>
      <c r="O42" s="2"/>
      <c r="P42" s="26" t="str">
        <f>IFERROR(VLOOKUP(O42,Colors!$A$3:$B$11,2,FALSE),"")</f>
        <v/>
      </c>
      <c r="Q42" s="2"/>
      <c r="R42" s="26" t="str">
        <f>IFERROR(VLOOKUP(Q42,Contenants!$A$3:$B$21,2,FALSE),"")</f>
        <v/>
      </c>
      <c r="S42" s="2"/>
      <c r="T42" s="8" t="s">
        <v>90</v>
      </c>
      <c r="U42" s="14" t="str">
        <f>SUBSTITUTE(SUBSTITUTE(SUBSTITUTE(SUBSTITUTE(SUBSTITUTE(SUBSTITUTE(SUBSTITUTE(SUBSTITUTE(SUBSTITUTE(SUBSTITUTE(SUBSTITUTE(SUBSTITUTE(S42,"C:\Users\Admin\OneDrive\Site Internet\",""),"BAG-IN-BOX\",""),"BOURGOGNE\",""),"BEAUJOLAIS\",""),"CHAMPAGNE ET EFFERVESCENTS\",""),"LANGUEDOC\",""),"LOIRE\",""),"PROVENCE\",""),"RHONE NORD\",""),"RHONE SUD\",""),"SPIRITUEUX\",""),"SUD OUEST\","")</f>
        <v/>
      </c>
      <c r="V42" s="14"/>
      <c r="W42" s="5" t="e">
        <f>$X$1&amp;A42&amp;$Y$1&amp;T42&amp;$Z$1&amp;C42&amp;$AA$1&amp;E42&amp;#REF!&amp;G42&amp;$AB$1&amp;J42&amp;$AC$1&amp;#REF!&amp;$AD$1&amp;L42&amp;$AE$1&amp;P42&amp;$AF$1&amp;R42&amp;$AF$1&amp;#REF!&amp;$AG$1</f>
        <v>#REF!</v>
      </c>
    </row>
    <row r="43" spans="1:23" hidden="1" x14ac:dyDescent="0.25">
      <c r="A43" s="2" t="s">
        <v>4282</v>
      </c>
      <c r="B43" s="2" t="s">
        <v>4283</v>
      </c>
      <c r="C43" s="3"/>
      <c r="D43" s="16" t="str">
        <f t="shared" si="0"/>
        <v/>
      </c>
      <c r="E43" s="4">
        <v>12.44</v>
      </c>
      <c r="F43" s="2" t="s">
        <v>2213</v>
      </c>
      <c r="G43" s="13">
        <f>VLOOKUP(F43,frs!$A$2:$E$41,2,FALSE)</f>
        <v>12</v>
      </c>
      <c r="H43" s="2" t="b">
        <v>0</v>
      </c>
      <c r="I43" s="2" t="s">
        <v>4691</v>
      </c>
      <c r="J43" s="13">
        <f>VLOOKUP(I43,Families!$A$2:$B$11,2,FALSE)</f>
        <v>10</v>
      </c>
      <c r="K43" s="2"/>
      <c r="L43" s="13" t="str">
        <f>IFERROR(VLOOKUP(K43,Appellations!$A$3:$B$77,3,FALSE),"")</f>
        <v/>
      </c>
      <c r="M43" s="2"/>
      <c r="N43" s="13" t="str">
        <f>IFERROR(VLOOKUP(M43,Regions!$A$3:$B$41,2,FALSE),"")</f>
        <v/>
      </c>
      <c r="O43" s="2"/>
      <c r="P43" s="13" t="str">
        <f>IFERROR(VLOOKUP(O43,Colors!$A$3:$B$11,2,FALSE),"")</f>
        <v/>
      </c>
      <c r="Q43" s="2"/>
      <c r="R43" s="13" t="str">
        <f>IFERROR(VLOOKUP(Q43,Contenants!$A$3:$B$21,2,FALSE),"")</f>
        <v/>
      </c>
      <c r="S43" s="2"/>
      <c r="T43" s="8" t="s">
        <v>150</v>
      </c>
      <c r="U43" s="14" t="str">
        <f>SUBSTITUTE(SUBSTITUTE(SUBSTITUTE(SUBSTITUTE(SUBSTITUTE(SUBSTITUTE(SUBSTITUTE(SUBSTITUTE(SUBSTITUTE(SUBSTITUTE(SUBSTITUTE(SUBSTITUTE(S43,"C:\Users\Admin\OneDrive\Site Internet\",""),"BAG-IN-BOX\",""),"BOURGOGNE\",""),"BEAUJOLAIS\",""),"CHAMPAGNE ET EFFERVESCENTS\",""),"LANGUEDOC\",""),"LOIRE\",""),"PROVENCE\",""),"RHONE NORD\",""),"RHONE SUD\",""),"SPIRITUEUX\",""),"SUD OUEST\","")</f>
        <v/>
      </c>
      <c r="V43" s="14"/>
      <c r="W43" s="5" t="e">
        <f>$X$1&amp;A43&amp;$Y$1&amp;T43&amp;$Z$1&amp;C43&amp;$AA$1&amp;E43&amp;#REF!&amp;G43&amp;$AB$1&amp;J43&amp;$AC$1&amp;#REF!&amp;$AD$1&amp;L43&amp;$AE$1&amp;P43&amp;$AF$1&amp;R43&amp;$AF$1&amp;#REF!&amp;$AG$1</f>
        <v>#REF!</v>
      </c>
    </row>
    <row r="44" spans="1:23" hidden="1" x14ac:dyDescent="0.25">
      <c r="A44" s="2" t="s">
        <v>4284</v>
      </c>
      <c r="B44" s="2" t="s">
        <v>4285</v>
      </c>
      <c r="C44" s="3"/>
      <c r="D44" s="33" t="str">
        <f t="shared" si="0"/>
        <v/>
      </c>
      <c r="E44" s="4">
        <v>99.75</v>
      </c>
      <c r="F44" s="2" t="s">
        <v>2213</v>
      </c>
      <c r="G44" s="17">
        <f>VLOOKUP(F44,frs!$A$2:$E$41,2,FALSE)</f>
        <v>12</v>
      </c>
      <c r="H44" s="2" t="b">
        <v>0</v>
      </c>
      <c r="I44" s="2" t="s">
        <v>4691</v>
      </c>
      <c r="J44" s="17">
        <f>VLOOKUP(I44,Families!$A$2:$B$11,2,FALSE)</f>
        <v>10</v>
      </c>
      <c r="K44" s="2"/>
      <c r="L44" s="17" t="str">
        <f>IFERROR(VLOOKUP(K44,Appellations!$A$3:$B$77,3,FALSE),"")</f>
        <v/>
      </c>
      <c r="M44" s="2"/>
      <c r="N44" s="17" t="str">
        <f>IFERROR(VLOOKUP(M44,Regions!$A$3:$B$41,2,FALSE),"")</f>
        <v/>
      </c>
      <c r="O44" s="2"/>
      <c r="P44" s="17" t="str">
        <f>IFERROR(VLOOKUP(O44,Colors!$A$3:$B$11,2,FALSE),"")</f>
        <v/>
      </c>
      <c r="Q44" s="2"/>
      <c r="R44" s="17" t="str">
        <f>IFERROR(VLOOKUP(Q44,Contenants!$A$3:$B$21,2,FALSE),"")</f>
        <v/>
      </c>
      <c r="S44" s="2"/>
      <c r="T44" s="8" t="s">
        <v>152</v>
      </c>
      <c r="U44" s="14" t="str">
        <f>SUBSTITUTE(SUBSTITUTE(SUBSTITUTE(SUBSTITUTE(SUBSTITUTE(SUBSTITUTE(SUBSTITUTE(SUBSTITUTE(SUBSTITUTE(SUBSTITUTE(SUBSTITUTE(SUBSTITUTE(S44,"C:\Users\Admin\OneDrive\Site Internet\",""),"BAG-IN-BOX\",""),"BOURGOGNE\",""),"BEAUJOLAIS\",""),"CHAMPAGNE ET EFFERVESCENTS\",""),"LANGUEDOC\",""),"LOIRE\",""),"PROVENCE\",""),"RHONE NORD\",""),"RHONE SUD\",""),"SPIRITUEUX\",""),"SUD OUEST\","")</f>
        <v/>
      </c>
      <c r="V44" s="14"/>
      <c r="W44" s="5" t="e">
        <f>$X$1&amp;A44&amp;$Y$1&amp;T44&amp;$Z$1&amp;C44&amp;$AA$1&amp;E44&amp;#REF!&amp;G44&amp;$AB$1&amp;J44&amp;$AC$1&amp;#REF!&amp;$AD$1&amp;L44&amp;$AE$1&amp;P44&amp;$AF$1&amp;R44&amp;$AF$1&amp;#REF!&amp;$AG$1</f>
        <v>#REF!</v>
      </c>
    </row>
    <row r="45" spans="1:23" ht="57" x14ac:dyDescent="0.25">
      <c r="A45" s="2" t="s">
        <v>1919</v>
      </c>
      <c r="B45" s="2" t="s">
        <v>1920</v>
      </c>
      <c r="C45" s="3" t="s">
        <v>6180</v>
      </c>
      <c r="D45" s="23" t="str">
        <f>SUBSTITUTE(SUBSTITUTE(SUBSTITUTE(C45,CHAR(13),""),CHAR(10),"&lt;br&gt;"),". &amp;car(10)",".")</f>
        <v>Tire-Bouchon permettant de déboucher une bouteille de vin.&lt;br&gt;&lt;br&gt;Tire-Bouchon professionnel ayant une haute resistance à la pression. Il est agréable au toucher et est particulièrement résistant aux chocs.</v>
      </c>
      <c r="E45" s="4">
        <v>157</v>
      </c>
      <c r="F45" s="2" t="s">
        <v>2213</v>
      </c>
      <c r="G45" s="19">
        <f>VLOOKUP(F45,frs!$A$2:$B$45,2,FALSE)</f>
        <v>12</v>
      </c>
      <c r="H45" s="2" t="b">
        <v>1</v>
      </c>
      <c r="I45" s="2" t="s">
        <v>4691</v>
      </c>
      <c r="J45" s="19">
        <f>VLOOKUP(I45,Families!$A$2:$B$11,2,FALSE)</f>
        <v>10</v>
      </c>
      <c r="K45" s="2"/>
      <c r="L45" s="19" t="str">
        <f>IFERROR(VLOOKUP(K45,Appellations!$A$2:$B$80,2,FALSE),"0")</f>
        <v>0</v>
      </c>
      <c r="M45" s="2"/>
      <c r="N45" s="19" t="str">
        <f>IFERROR(VLOOKUP(M45,Regions!$A$2:$B$44,2,FALSE),"0")</f>
        <v>0</v>
      </c>
      <c r="O45" s="2"/>
      <c r="P45" s="19" t="str">
        <f>IFERROR(VLOOKUP(O45,Colors!$A$2:$B$11,2,FALSE),"0")</f>
        <v>0</v>
      </c>
      <c r="Q45" s="2"/>
      <c r="R45" s="19" t="str">
        <f>IFERROR(VLOOKUP(Q45,Contenants!$A$2:$B$21,2,FALSE),"0")</f>
        <v>0</v>
      </c>
      <c r="S45" s="2" t="s">
        <v>5573</v>
      </c>
      <c r="T45" s="50" t="s">
        <v>5097</v>
      </c>
      <c r="U45" s="19" t="str">
        <f>SUBSTITUTE(S45,"C:\Users\Admin\OneDrive\Site Internet\","")</f>
        <v>tire_bouchon_screwpul_lm_350p.png</v>
      </c>
      <c r="V45" s="19">
        <f>IF(U45="",0,1)</f>
        <v>1</v>
      </c>
      <c r="W45" s="20" t="str">
        <f>$X$1&amp;A45&amp;$Y$1&amp;T45&amp;$Z$1&amp;D45&amp;$AA$1&amp;G45&amp;$AB$1&amp;J45&amp;$AC$1&amp;L45&amp;$AD$1&amp;N45&amp;$AE$1&amp;P45&amp;$AF$1&amp;R45&amp;$AG$1&amp;U45&amp;$AH$1&amp;V45&amp;$AI$1</f>
        <v>("00044", "Tire-bouchon Trigger Lm350 + Coupe Capsule Platinium", "Tire-Bouchon permettant de déboucher une bouteille de vin.&lt;br&gt;&lt;br&gt;Tire-Bouchon professionnel ayant une haute resistance à la pression. Il est agréable au toucher et est particulièrement résistant aux chocs.", "12", "10", "0", "0","0", "0", "tire_bouchon_screwpul_lm_350p.png", "1"),</v>
      </c>
    </row>
    <row r="46" spans="1:23" hidden="1" x14ac:dyDescent="0.25">
      <c r="A46" s="2" t="s">
        <v>4379</v>
      </c>
      <c r="B46" s="2" t="s">
        <v>4380</v>
      </c>
      <c r="C46" s="3"/>
      <c r="D46" s="25" t="str">
        <f t="shared" si="0"/>
        <v/>
      </c>
      <c r="E46" s="4">
        <v>39.200000000000003</v>
      </c>
      <c r="F46" s="2" t="s">
        <v>461</v>
      </c>
      <c r="G46" s="26" t="e">
        <f>VLOOKUP(F46,frs!$A$2:$E$41,2,FALSE)</f>
        <v>#N/A</v>
      </c>
      <c r="H46" s="2" t="b">
        <v>0</v>
      </c>
      <c r="I46" s="2" t="s">
        <v>4691</v>
      </c>
      <c r="J46" s="26">
        <f>VLOOKUP(I46,Families!$A$2:$B$11,2,FALSE)</f>
        <v>10</v>
      </c>
      <c r="K46" s="2"/>
      <c r="L46" s="26" t="str">
        <f>IFERROR(VLOOKUP(K46,Appellations!$A$3:$B$77,3,FALSE),"")</f>
        <v/>
      </c>
      <c r="M46" s="2" t="s">
        <v>4692</v>
      </c>
      <c r="N46" s="26">
        <f>IFERROR(VLOOKUP(M46,Regions!$A$3:$B$41,2,FALSE),"")</f>
        <v>39</v>
      </c>
      <c r="O46" s="2"/>
      <c r="P46" s="26" t="str">
        <f>IFERROR(VLOOKUP(O46,Colors!$A$3:$B$11,2,FALSE),"")</f>
        <v/>
      </c>
      <c r="Q46" s="2"/>
      <c r="R46" s="26" t="str">
        <f>IFERROR(VLOOKUP(Q46,Contenants!$A$3:$B$21,2,FALSE),"")</f>
        <v/>
      </c>
      <c r="S46" s="2"/>
      <c r="T46" s="8" t="s">
        <v>463</v>
      </c>
      <c r="U46" s="14" t="str">
        <f>SUBSTITUTE(SUBSTITUTE(SUBSTITUTE(SUBSTITUTE(SUBSTITUTE(SUBSTITUTE(SUBSTITUTE(SUBSTITUTE(SUBSTITUTE(SUBSTITUTE(SUBSTITUTE(SUBSTITUTE(S46,"C:\Users\Admin\OneDrive\Site Internet\",""),"BAG-IN-BOX\",""),"BOURGOGNE\",""),"BEAUJOLAIS\",""),"CHAMPAGNE ET EFFERVESCENTS\",""),"LANGUEDOC\",""),"LOIRE\",""),"PROVENCE\",""),"RHONE NORD\",""),"RHONE SUD\",""),"SPIRITUEUX\",""),"SUD OUEST\","")</f>
        <v/>
      </c>
      <c r="V46" s="14"/>
      <c r="W46" s="5" t="e">
        <f>$X$1&amp;A46&amp;$Y$1&amp;T46&amp;$Z$1&amp;C46&amp;$AA$1&amp;E46&amp;#REF!&amp;G46&amp;$AB$1&amp;J46&amp;$AC$1&amp;#REF!&amp;$AD$1&amp;L46&amp;$AE$1&amp;P46&amp;$AF$1&amp;R46&amp;$AF$1&amp;#REF!&amp;$AG$1</f>
        <v>#REF!</v>
      </c>
    </row>
    <row r="47" spans="1:23" hidden="1" x14ac:dyDescent="0.25">
      <c r="A47" s="2" t="s">
        <v>4461</v>
      </c>
      <c r="B47" s="2" t="s">
        <v>4462</v>
      </c>
      <c r="C47" s="3"/>
      <c r="D47" s="16" t="str">
        <f t="shared" si="0"/>
        <v/>
      </c>
      <c r="E47" s="4">
        <v>5.3</v>
      </c>
      <c r="F47" s="2" t="s">
        <v>2216</v>
      </c>
      <c r="G47" s="13" t="e">
        <f>VLOOKUP(F47,frs!$A$2:$E$41,2,FALSE)</f>
        <v>#N/A</v>
      </c>
      <c r="H47" s="2" t="b">
        <v>0</v>
      </c>
      <c r="I47" s="2" t="s">
        <v>4691</v>
      </c>
      <c r="J47" s="13">
        <f>VLOOKUP(I47,Families!$A$2:$B$11,2,FALSE)</f>
        <v>10</v>
      </c>
      <c r="K47" s="2"/>
      <c r="L47" s="13" t="str">
        <f>IFERROR(VLOOKUP(K47,Appellations!$A$3:$B$77,3,FALSE),"")</f>
        <v/>
      </c>
      <c r="M47" s="2" t="s">
        <v>4692</v>
      </c>
      <c r="N47" s="13">
        <f>IFERROR(VLOOKUP(M47,Regions!$A$3:$B$41,2,FALSE),"")</f>
        <v>39</v>
      </c>
      <c r="O47" s="2"/>
      <c r="P47" s="13" t="str">
        <f>IFERROR(VLOOKUP(O47,Colors!$A$3:$B$11,2,FALSE),"")</f>
        <v/>
      </c>
      <c r="Q47" s="2"/>
      <c r="R47" s="13" t="str">
        <f>IFERROR(VLOOKUP(Q47,Contenants!$A$3:$B$21,2,FALSE),"")</f>
        <v/>
      </c>
      <c r="S47" s="2"/>
      <c r="T47" s="8" t="s">
        <v>489</v>
      </c>
      <c r="U47" s="14" t="str">
        <f>SUBSTITUTE(SUBSTITUTE(SUBSTITUTE(SUBSTITUTE(SUBSTITUTE(SUBSTITUTE(SUBSTITUTE(SUBSTITUTE(SUBSTITUTE(SUBSTITUTE(SUBSTITUTE(SUBSTITUTE(S47,"C:\Users\Admin\OneDrive\Site Internet\",""),"BAG-IN-BOX\",""),"BOURGOGNE\",""),"BEAUJOLAIS\",""),"CHAMPAGNE ET EFFERVESCENTS\",""),"LANGUEDOC\",""),"LOIRE\",""),"PROVENCE\",""),"RHONE NORD\",""),"RHONE SUD\",""),"SPIRITUEUX\",""),"SUD OUEST\","")</f>
        <v/>
      </c>
      <c r="V47" s="14"/>
      <c r="W47" s="5" t="e">
        <f>$X$1&amp;A47&amp;$Y$1&amp;T47&amp;$Z$1&amp;C47&amp;$AA$1&amp;E47&amp;#REF!&amp;G47&amp;$AB$1&amp;J47&amp;$AC$1&amp;#REF!&amp;$AD$1&amp;L47&amp;$AE$1&amp;P47&amp;$AF$1&amp;R47&amp;$AF$1&amp;#REF!&amp;$AG$1</f>
        <v>#REF!</v>
      </c>
    </row>
    <row r="48" spans="1:23" hidden="1" x14ac:dyDescent="0.25">
      <c r="A48" s="2" t="s">
        <v>4463</v>
      </c>
      <c r="B48" s="2" t="s">
        <v>4464</v>
      </c>
      <c r="C48" s="3"/>
      <c r="D48" s="16" t="str">
        <f t="shared" si="0"/>
        <v/>
      </c>
      <c r="E48" s="4">
        <v>4.5999999999999996</v>
      </c>
      <c r="F48" s="2" t="s">
        <v>2216</v>
      </c>
      <c r="G48" s="13" t="e">
        <f>VLOOKUP(F48,frs!$A$2:$E$41,2,FALSE)</f>
        <v>#N/A</v>
      </c>
      <c r="H48" s="2" t="b">
        <v>0</v>
      </c>
      <c r="I48" s="2" t="s">
        <v>4691</v>
      </c>
      <c r="J48" s="13">
        <f>VLOOKUP(I48,Families!$A$2:$B$11,2,FALSE)</f>
        <v>10</v>
      </c>
      <c r="K48" s="2"/>
      <c r="L48" s="13" t="str">
        <f>IFERROR(VLOOKUP(K48,Appellations!$A$3:$B$77,3,FALSE),"")</f>
        <v/>
      </c>
      <c r="M48" s="2" t="s">
        <v>4692</v>
      </c>
      <c r="N48" s="13">
        <f>IFERROR(VLOOKUP(M48,Regions!$A$3:$B$41,2,FALSE),"")</f>
        <v>39</v>
      </c>
      <c r="O48" s="2"/>
      <c r="P48" s="13" t="str">
        <f>IFERROR(VLOOKUP(O48,Colors!$A$3:$B$11,2,FALSE),"")</f>
        <v/>
      </c>
      <c r="Q48" s="2"/>
      <c r="R48" s="13" t="str">
        <f>IFERROR(VLOOKUP(Q48,Contenants!$A$3:$B$21,2,FALSE),"")</f>
        <v/>
      </c>
      <c r="S48" s="2"/>
      <c r="T48" s="8" t="s">
        <v>561</v>
      </c>
      <c r="U48" s="14" t="str">
        <f>SUBSTITUTE(SUBSTITUTE(SUBSTITUTE(SUBSTITUTE(SUBSTITUTE(SUBSTITUTE(SUBSTITUTE(SUBSTITUTE(SUBSTITUTE(SUBSTITUTE(SUBSTITUTE(SUBSTITUTE(S48,"C:\Users\Admin\OneDrive\Site Internet\",""),"BAG-IN-BOX\",""),"BOURGOGNE\",""),"BEAUJOLAIS\",""),"CHAMPAGNE ET EFFERVESCENTS\",""),"LANGUEDOC\",""),"LOIRE\",""),"PROVENCE\",""),"RHONE NORD\",""),"RHONE SUD\",""),"SPIRITUEUX\",""),"SUD OUEST\","")</f>
        <v/>
      </c>
      <c r="V48" s="14"/>
      <c r="W48" s="5" t="e">
        <f>$X$1&amp;A48&amp;$Y$1&amp;T48&amp;$Z$1&amp;C48&amp;$AA$1&amp;E48&amp;#REF!&amp;G48&amp;$AB$1&amp;J48&amp;$AC$1&amp;#REF!&amp;$AD$1&amp;L48&amp;$AE$1&amp;P48&amp;$AF$1&amp;R48&amp;$AF$1&amp;#REF!&amp;$AG$1</f>
        <v>#REF!</v>
      </c>
    </row>
    <row r="49" spans="1:23" hidden="1" x14ac:dyDescent="0.25">
      <c r="A49" s="2" t="s">
        <v>2359</v>
      </c>
      <c r="B49" s="2" t="s">
        <v>2360</v>
      </c>
      <c r="C49" s="3"/>
      <c r="D49" s="33" t="str">
        <f t="shared" si="0"/>
        <v/>
      </c>
      <c r="E49" s="4">
        <v>9.98</v>
      </c>
      <c r="F49" s="2" t="s">
        <v>2361</v>
      </c>
      <c r="G49" s="17" t="e">
        <f>VLOOKUP(F49,frs!$A$2:$E$41,2,FALSE)</f>
        <v>#N/A</v>
      </c>
      <c r="H49" s="2" t="b">
        <v>0</v>
      </c>
      <c r="I49" s="2" t="s">
        <v>4693</v>
      </c>
      <c r="J49" s="17">
        <f>VLOOKUP(I49,Families!$A$2:$B$11,2,FALSE)</f>
        <v>7</v>
      </c>
      <c r="K49" s="2"/>
      <c r="L49" s="17" t="str">
        <f>IFERROR(VLOOKUP(K49,Appellations!$A$3:$B$77,3,FALSE),"")</f>
        <v/>
      </c>
      <c r="M49" s="2" t="s">
        <v>4694</v>
      </c>
      <c r="N49" s="17">
        <f>IFERROR(VLOOKUP(M49,Regions!$A$3:$B$41,2,FALSE),"")</f>
        <v>26</v>
      </c>
      <c r="O49" s="2"/>
      <c r="P49" s="17" t="str">
        <f>IFERROR(VLOOKUP(O49,Colors!$A$3:$B$11,2,FALSE),"")</f>
        <v/>
      </c>
      <c r="Q49" s="2" t="s">
        <v>4695</v>
      </c>
      <c r="R49" s="17">
        <f>IFERROR(VLOOKUP(Q49,Contenants!$A$3:$B$21,2,FALSE),"")</f>
        <v>13</v>
      </c>
      <c r="S49" s="2"/>
      <c r="T49" s="8" t="s">
        <v>563</v>
      </c>
      <c r="U49" s="14" t="str">
        <f>SUBSTITUTE(SUBSTITUTE(SUBSTITUTE(SUBSTITUTE(SUBSTITUTE(SUBSTITUTE(SUBSTITUTE(SUBSTITUTE(SUBSTITUTE(SUBSTITUTE(SUBSTITUTE(SUBSTITUTE(S49,"C:\Users\Admin\OneDrive\Site Internet\",""),"BAG-IN-BOX\",""),"BOURGOGNE\",""),"BEAUJOLAIS\",""),"CHAMPAGNE ET EFFERVESCENTS\",""),"LANGUEDOC\",""),"LOIRE\",""),"PROVENCE\",""),"RHONE NORD\",""),"RHONE SUD\",""),"SPIRITUEUX\",""),"SUD OUEST\","")</f>
        <v/>
      </c>
      <c r="V49" s="14"/>
      <c r="W49" s="5" t="e">
        <f>$X$1&amp;A49&amp;$Y$1&amp;T49&amp;$Z$1&amp;C49&amp;$AA$1&amp;E49&amp;#REF!&amp;G49&amp;$AB$1&amp;J49&amp;$AC$1&amp;#REF!&amp;$AD$1&amp;L49&amp;$AE$1&amp;P49&amp;$AF$1&amp;R49&amp;$AF$1&amp;#REF!&amp;$AG$1</f>
        <v>#REF!</v>
      </c>
    </row>
    <row r="50" spans="1:23" ht="299.25" x14ac:dyDescent="0.25">
      <c r="A50" s="2" t="s">
        <v>64</v>
      </c>
      <c r="B50" s="2" t="s">
        <v>65</v>
      </c>
      <c r="C50" s="3" t="s">
        <v>5166</v>
      </c>
      <c r="D50" s="23" t="str">
        <f t="shared" ref="D50:D58" si="12">SUBSTITUTE(SUBSTITUTE(SUBSTITUTE(C50,CHAR(13),""),CHAR(10),"&lt;br&gt;"),". &amp;car(10)",".")</f>
        <v>Un Armagnac 12 ans d’une incroyable puissance et complexité aromatique. Idéal en digestif ou sur des fraises gariguettes.&lt;br&gt;&lt;br&gt;Provenance : France (Landes et Lot-et-Garonne)&lt;br&gt;&lt;br&gt;Cépages : Ugni blanc, Folle blanche, Baco et Colombard&lt;br&gt;&lt;br&gt;Vieillissement : assemblage de 15 eaux-de-vie de 12 à 20 ans vieillies en fûts de chêne.&lt;br&gt;&lt;br&gt;Dégustation : Robe ambrée foncée ; Nez de fruits confits, vanille, pruneaux et d’épices ; Bouche racée, puissante et riche. Son rancio typique des vieux bas armagnacs est net et persistant.&lt;br&gt;&lt;br&gt;Le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0" s="4">
        <v>70.8</v>
      </c>
      <c r="F50" s="2" t="s">
        <v>66</v>
      </c>
      <c r="G50" s="19">
        <f>VLOOKUP(F50,frs!$A$2:$B$45,2,FALSE)</f>
        <v>28</v>
      </c>
      <c r="H50" s="2" t="b">
        <v>1</v>
      </c>
      <c r="I50" s="2" t="s">
        <v>4693</v>
      </c>
      <c r="J50" s="19">
        <f>VLOOKUP(I50,Families!$A$2:$B$11,2,FALSE)</f>
        <v>7</v>
      </c>
      <c r="K50" s="2"/>
      <c r="L50" s="19" t="str">
        <f>IFERROR(VLOOKUP(K50,Appellations!$A$2:$B$80,2,FALSE),"0")</f>
        <v>0</v>
      </c>
      <c r="M50" s="2" t="s">
        <v>5925</v>
      </c>
      <c r="N50" s="19">
        <f>IFERROR(VLOOKUP(M50,Regions!$A$2:$B$44,2,FALSE),"0")</f>
        <v>4</v>
      </c>
      <c r="O50" s="2"/>
      <c r="P50" s="19" t="str">
        <f>IFERROR(VLOOKUP(O50,Colors!$A$2:$B$11,2,FALSE),"0")</f>
        <v>0</v>
      </c>
      <c r="Q50" s="2" t="s">
        <v>4696</v>
      </c>
      <c r="R50" s="19">
        <f>IFERROR(VLOOKUP(Q50,Contenants!$A$2:$B$21,2,FALSE),"0")</f>
        <v>15</v>
      </c>
      <c r="S50" s="2" t="s">
        <v>6601</v>
      </c>
      <c r="T50" s="50" t="s">
        <v>5098</v>
      </c>
      <c r="U50" s="19" t="str">
        <f t="shared" ref="U50:U51" si="13">SUBSTITUTE(S50,"C:\Users\Admin\OneDrive\Site Internet\","")</f>
        <v>armagnac_laubade_intemporel_12_ans.png</v>
      </c>
      <c r="V50" s="19">
        <f t="shared" ref="V50:V58" si="14">IF(U50="",0,1)</f>
        <v>1</v>
      </c>
      <c r="W50" s="20" t="str">
        <f t="shared" ref="W50:W51" si="15">$X$1&amp;A50&amp;$Y$1&amp;T50&amp;$Z$1&amp;D50&amp;$AA$1&amp;G50&amp;$AB$1&amp;J50&amp;$AC$1&amp;L50&amp;$AD$1&amp;N50&amp;$AE$1&amp;P50&amp;$AF$1&amp;R50&amp;$AG$1&amp;U50&amp;$AH$1&amp;V50&amp;$AI$1</f>
        <v>("00049", "Bas Armagnac Carafe Aramis Intemporel 12 ans", "Un Armagnac 12 ans d’une incroyable puissance et complexité aromatique. Idéal en digestif ou sur des fraises gariguettes.&lt;br&gt;&lt;br&gt;Provenance : France (Landes et Lot-et-Garonne)&lt;br&gt;&lt;br&gt;Cépages : Ugni blanc, Folle blanche, Baco et Colombard&lt;br&gt;&lt;br&gt;Vieillissement : assemblage de 15 eaux-de-vie de 12 à 20 ans vieillies en fûts de chêne.&lt;br&gt;&lt;br&gt;Dégustation : Robe ambrée foncée ; Nez de fruits confits, vanille, pruneaux et d’épices ; Bouche racée, puissante et riche. Son rancio typique des vieux bas armagnacs est net et persistant.&lt;br&gt;&lt;br&gt;Le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"armagnac_laubade_intemporel_12_ans.png", "1"),</v>
      </c>
    </row>
    <row r="51" spans="1:23" ht="256.5" x14ac:dyDescent="0.25">
      <c r="A51" s="2" t="s">
        <v>67</v>
      </c>
      <c r="B51" s="2" t="s">
        <v>68</v>
      </c>
      <c r="C51" s="3" t="s">
        <v>5167</v>
      </c>
      <c r="D51" s="23" t="str">
        <f t="shared" si="12"/>
        <v>Un Armagnac VSOP riche et élégant. Idéal en apéritif ou en digestif.&lt;br&gt;&lt;br&gt;Provenance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 sur des notes patissières.&lt;br&gt;&lt;br&gt;Le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1" s="4">
        <v>49.6</v>
      </c>
      <c r="F51" s="2" t="s">
        <v>66</v>
      </c>
      <c r="G51" s="19">
        <f>VLOOKUP(F51,frs!$A$2:$B$45,2,FALSE)</f>
        <v>28</v>
      </c>
      <c r="H51" s="2" t="b">
        <v>1</v>
      </c>
      <c r="I51" s="2" t="s">
        <v>4693</v>
      </c>
      <c r="J51" s="19">
        <f>VLOOKUP(I51,Families!$A$2:$B$11,2,FALSE)</f>
        <v>7</v>
      </c>
      <c r="K51" s="2"/>
      <c r="L51" s="19" t="str">
        <f>IFERROR(VLOOKUP(K51,Appellations!$A$2:$B$80,2,FALSE),"0")</f>
        <v>0</v>
      </c>
      <c r="M51" s="2" t="s">
        <v>5925</v>
      </c>
      <c r="N51" s="19">
        <f>IFERROR(VLOOKUP(M51,Regions!$A$2:$B$44,2,FALSE),"0")</f>
        <v>4</v>
      </c>
      <c r="O51" s="2"/>
      <c r="P51" s="19" t="str">
        <f>IFERROR(VLOOKUP(O51,Colors!$A$2:$B$11,2,FALSE),"0")</f>
        <v>0</v>
      </c>
      <c r="Q51" s="2" t="s">
        <v>4696</v>
      </c>
      <c r="R51" s="19">
        <f>IFERROR(VLOOKUP(Q51,Contenants!$A$2:$B$21,2,FALSE),"0")</f>
        <v>15</v>
      </c>
      <c r="S51" s="2" t="s">
        <v>5744</v>
      </c>
      <c r="T51" s="50" t="s">
        <v>5099</v>
      </c>
      <c r="U51" s="19" t="str">
        <f t="shared" si="13"/>
        <v>armagnac_laubade_eclat_vsop.png</v>
      </c>
      <c r="V51" s="19">
        <f t="shared" si="14"/>
        <v>1</v>
      </c>
      <c r="W51" s="20" t="str">
        <f t="shared" si="15"/>
        <v>("00050", "Bas Armagnac Carafe Eclat VSOP Laubade", "Un Armagnac VSOP riche et élégant. Idéal en apéritif ou en digestif.&lt;br&gt;&lt;br&gt;Provenance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 sur des notes patissières.&lt;br&gt;&lt;br&gt;Le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"armagnac_laubade_eclat_vsop.png", "1"),</v>
      </c>
    </row>
    <row r="52" spans="1:23" hidden="1" x14ac:dyDescent="0.25">
      <c r="A52" s="2" t="s">
        <v>87</v>
      </c>
      <c r="B52" s="2" t="s">
        <v>88</v>
      </c>
      <c r="C52" s="3"/>
      <c r="D52" s="23" t="str">
        <f t="shared" si="12"/>
        <v/>
      </c>
      <c r="E52" s="4">
        <v>165.1</v>
      </c>
      <c r="F52" s="2" t="s">
        <v>66</v>
      </c>
      <c r="G52" s="19">
        <f>VLOOKUP(F52,frs!$A$2:$E$41,2,FALSE)</f>
        <v>28</v>
      </c>
      <c r="H52" s="2" t="b">
        <v>1</v>
      </c>
      <c r="I52" s="2" t="s">
        <v>4693</v>
      </c>
      <c r="J52" s="19">
        <f>VLOOKUP(I52,Families!$A$2:$B$11,2,FALSE)</f>
        <v>7</v>
      </c>
      <c r="K52" s="2"/>
      <c r="L52" s="19" t="str">
        <f>IFERROR(VLOOKUP(K52,Appellations!$A$2:$B$77,2,FALSE),"0")</f>
        <v>0</v>
      </c>
      <c r="M52" s="2" t="s">
        <v>5925</v>
      </c>
      <c r="N52" s="19">
        <f>IFERROR(VLOOKUP(M52,Regions!$A$2:$B$41,2,FALSE),"0")</f>
        <v>4</v>
      </c>
      <c r="O52" s="2"/>
      <c r="P52" s="19" t="str">
        <f>IFERROR(VLOOKUP(O52,Colors!$A$2:$B$11,2,FALSE),"0")</f>
        <v>0</v>
      </c>
      <c r="Q52" s="2"/>
      <c r="R52" s="19" t="str">
        <f>IFERROR(VLOOKUP(Q52,Contenants!$A$2:$B$21,2,FALSE),"0")</f>
        <v>0</v>
      </c>
      <c r="S52" s="2"/>
      <c r="T52" s="50" t="s">
        <v>5100</v>
      </c>
      <c r="U52" s="19" t="str">
        <f>SUBSTITUTE(SUBSTITUTE(SUBSTITUTE(SUBSTITUTE(SUBSTITUTE(SUBSTITUTE(SUBSTITUTE(SUBSTITUTE(SUBSTITUTE(SUBSTITUTE(SUBSTITUTE(SUBSTITUTE(S52,"C:\Users\Admin\OneDrive\Site Internet\",""),"BAG-IN-BOX\",""),"BOURGOGNE\",""),"BEAUJOLAIS\",""),"CHAMPAGNE ET EFFERVESCENTS\",""),"LANGUEDOC\",""),"LOIRE\",""),"PROVENCE\",""),"RHONE NORD\",""),"RHONE SUD\",""),"SPIRITUEUX\",""),"SUD OUEST\","")</f>
        <v/>
      </c>
      <c r="V52" s="19">
        <f t="shared" si="14"/>
        <v>0</v>
      </c>
      <c r="W52" s="20" t="e">
        <f>$X$1&amp;A52&amp;$Y$1&amp;T52&amp;$Z$1&amp;D52&amp;$AA$1&amp;E52&amp;#REF!&amp;G52&amp;$AB$1&amp;J52&amp;$AC$1&amp;L52&amp;$AD$1&amp;N52&amp;$AE$1&amp;P52&amp;$AF$1&amp;R52&amp;$AG$1&amp;#REF!&amp;$AI$1</f>
        <v>#REF!</v>
      </c>
    </row>
    <row r="53" spans="1:23" hidden="1" x14ac:dyDescent="0.25">
      <c r="A53" s="2" t="s">
        <v>89</v>
      </c>
      <c r="B53" s="2" t="s">
        <v>90</v>
      </c>
      <c r="C53" s="3"/>
      <c r="D53" s="23" t="str">
        <f t="shared" si="12"/>
        <v/>
      </c>
      <c r="E53" s="4">
        <v>126.95</v>
      </c>
      <c r="F53" s="2" t="s">
        <v>66</v>
      </c>
      <c r="G53" s="19">
        <f>VLOOKUP(F53,frs!$A$2:$E$41,2,FALSE)</f>
        <v>28</v>
      </c>
      <c r="H53" s="2" t="b">
        <v>1</v>
      </c>
      <c r="I53" s="2" t="s">
        <v>4693</v>
      </c>
      <c r="J53" s="19">
        <f>VLOOKUP(I53,Families!$A$2:$B$11,2,FALSE)</f>
        <v>7</v>
      </c>
      <c r="K53" s="2"/>
      <c r="L53" s="19" t="str">
        <f>IFERROR(VLOOKUP(K53,Appellations!$A$2:$B$77,2,FALSE),"0")</f>
        <v>0</v>
      </c>
      <c r="M53" s="2" t="s">
        <v>5925</v>
      </c>
      <c r="N53" s="19">
        <f>IFERROR(VLOOKUP(M53,Regions!$A$2:$B$41,2,FALSE),"0")</f>
        <v>4</v>
      </c>
      <c r="O53" s="2"/>
      <c r="P53" s="19" t="str">
        <f>IFERROR(VLOOKUP(O53,Colors!$A$2:$B$11,2,FALSE),"0")</f>
        <v>0</v>
      </c>
      <c r="Q53" s="2"/>
      <c r="R53" s="19" t="str">
        <f>IFERROR(VLOOKUP(Q53,Contenants!$A$2:$B$21,2,FALSE),"0")</f>
        <v>0</v>
      </c>
      <c r="S53" s="2"/>
      <c r="T53" s="50" t="s">
        <v>5101</v>
      </c>
      <c r="U53" s="19" t="str">
        <f>SUBSTITUTE(SUBSTITUTE(SUBSTITUTE(SUBSTITUTE(SUBSTITUTE(SUBSTITUTE(SUBSTITUTE(SUBSTITUTE(SUBSTITUTE(SUBSTITUTE(SUBSTITUTE(SUBSTITUTE(S53,"C:\Users\Admin\OneDrive\Site Internet\",""),"BAG-IN-BOX\",""),"BOURGOGNE\",""),"BEAUJOLAIS\",""),"CHAMPAGNE ET EFFERVESCENTS\",""),"LANGUEDOC\",""),"LOIRE\",""),"PROVENCE\",""),"RHONE NORD\",""),"RHONE SUD\",""),"SPIRITUEUX\",""),"SUD OUEST\","")</f>
        <v/>
      </c>
      <c r="V53" s="19">
        <f t="shared" si="14"/>
        <v>0</v>
      </c>
      <c r="W53" s="20" t="e">
        <f>$X$1&amp;A53&amp;$Y$1&amp;T53&amp;$Z$1&amp;D53&amp;$AA$1&amp;E53&amp;#REF!&amp;G53&amp;$AB$1&amp;J53&amp;$AC$1&amp;L53&amp;$AD$1&amp;N53&amp;$AE$1&amp;P53&amp;$AF$1&amp;R53&amp;$AG$1&amp;#REF!&amp;$AI$1</f>
        <v>#REF!</v>
      </c>
    </row>
    <row r="54" spans="1:23" ht="270.75" x14ac:dyDescent="0.25">
      <c r="A54" s="2" t="s">
        <v>149</v>
      </c>
      <c r="B54" s="2" t="s">
        <v>150</v>
      </c>
      <c r="C54" s="3" t="s">
        <v>5170</v>
      </c>
      <c r="D54" s="23" t="str">
        <f t="shared" si="12"/>
        <v>Un Armagnac Hors d’Age élégant, fin et d’une grande maturité. Parfait en digestif ou sur un dessert aux fruits frais.&lt;br&gt;&lt;br&gt;Provenance : France (Landes et Lot-et-Garonne)&lt;br&gt;&lt;br&gt;Cépages : Ugni blanc, Folle blanche, Baco et Colombard&lt;br&gt;&lt;br&gt;Vieillissement : 30 à 40 ans en fûts de chêne.&lt;br&gt;&lt;br&gt;Dégustation : Robe acajou ; Nez intense de pruneau, figue, cacao, pruneau, torréfaction ; Bouche souple, boisée, riche d’une finale exceptionnelle.&lt;br&gt;&lt;br&gt;Le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4" s="4">
        <v>105.8</v>
      </c>
      <c r="F54" s="2" t="s">
        <v>66</v>
      </c>
      <c r="G54" s="19">
        <f>VLOOKUP(F54,frs!$A$2:$B$45,2,FALSE)</f>
        <v>28</v>
      </c>
      <c r="H54" s="2" t="b">
        <v>1</v>
      </c>
      <c r="I54" s="2" t="s">
        <v>4693</v>
      </c>
      <c r="J54" s="19">
        <f>VLOOKUP(I54,Families!$A$2:$B$11,2,FALSE)</f>
        <v>7</v>
      </c>
      <c r="K54" s="2"/>
      <c r="L54" s="19" t="str">
        <f>IFERROR(VLOOKUP(K54,Appellations!$A$2:$B$80,2,FALSE),"0")</f>
        <v>0</v>
      </c>
      <c r="M54" s="2" t="s">
        <v>5925</v>
      </c>
      <c r="N54" s="19">
        <f>IFERROR(VLOOKUP(M54,Regions!$A$2:$B$44,2,FALSE),"0")</f>
        <v>4</v>
      </c>
      <c r="O54" s="2"/>
      <c r="P54" s="19" t="str">
        <f>IFERROR(VLOOKUP(O54,Colors!$A$2:$B$11,2,FALSE),"0")</f>
        <v>0</v>
      </c>
      <c r="Q54" s="2"/>
      <c r="R54" s="19" t="str">
        <f>IFERROR(VLOOKUP(Q54,Contenants!$A$2:$B$21,2,FALSE),"0")</f>
        <v>0</v>
      </c>
      <c r="S54" s="2" t="s">
        <v>5745</v>
      </c>
      <c r="T54" s="50" t="s">
        <v>5102</v>
      </c>
      <c r="U54" s="19" t="str">
        <f t="shared" ref="U54:U55" si="16">SUBSTITUTE(S54,"C:\Users\Admin\OneDrive\Site Internet\","")</f>
        <v>armagnac_laubade_intemporel_n5.png</v>
      </c>
      <c r="V54" s="19">
        <f t="shared" si="14"/>
        <v>1</v>
      </c>
      <c r="W54" s="20" t="str">
        <f t="shared" ref="W54:W55" si="17">$X$1&amp;A54&amp;$Y$1&amp;T54&amp;$Z$1&amp;D54&amp;$AA$1&amp;G54&amp;$AB$1&amp;J54&amp;$AC$1&amp;L54&amp;$AD$1&amp;N54&amp;$AE$1&amp;P54&amp;$AF$1&amp;R54&amp;$AG$1&amp;U54&amp;$AH$1&amp;V54&amp;$AI$1</f>
        <v>("00053", "Bas Armagnac Laubade N°5 Carafe Intemporelle", "Un Armagnac Hors d’Age élégant, fin et d’une grande maturité. Parfait en digestif ou sur un dessert aux fruits frais.&lt;br&gt;&lt;br&gt;Provenance : France (Landes et Lot-et-Garonne)&lt;br&gt;&lt;br&gt;Cépages : Ugni blanc, Folle blanche, Baco et Colombard&lt;br&gt;&lt;br&gt;Vieillissement : 30 à 40 ans en fûts de chêne.&lt;br&gt;&lt;br&gt;Dégustation : Robe acajou ; Nez intense de pruneau, figue, cacao, pruneau, torréfaction ; Bouche souple, boisée, riche d’une finale exceptionnelle.&lt;br&gt;&lt;br&gt;Le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"0", "armagnac_laubade_intemporel_n5.png", "1"),</v>
      </c>
    </row>
    <row r="55" spans="1:23" ht="270.75" x14ac:dyDescent="0.25">
      <c r="A55" s="2" t="s">
        <v>151</v>
      </c>
      <c r="B55" s="2" t="s">
        <v>152</v>
      </c>
      <c r="C55" s="3" t="s">
        <v>5171</v>
      </c>
      <c r="D55" s="23" t="str">
        <f t="shared" si="12"/>
        <v>Un Armagnac VS fruité et grillé/toasté. A déguster pur en apéritif ou à utiliser pour comme base de cocktail.&lt;br&gt;&lt;br&gt;Provenance : France (Landes et Lot-et-Garonne)&lt;br&gt;&lt;br&gt;Cépages : Ugni blanc, Colombard, Baco et Folle blanche&lt;br&gt;&lt;br&gt;Vieillissement : 3 ans en fûts de chêne.&lt;br&gt;&lt;br&gt;Dégustation : Robe dorée ; Nez intense et riche aux arômes de pêche, d’abricot et de prune ; Bouche souple et puissante aux notes épicées, vanillées et réglissées.&lt;br&gt;&lt;br&gt;Le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5" s="4">
        <v>31.75</v>
      </c>
      <c r="F55" s="2" t="s">
        <v>66</v>
      </c>
      <c r="G55" s="19">
        <f>VLOOKUP(F55,frs!$A$2:$B$45,2,FALSE)</f>
        <v>28</v>
      </c>
      <c r="H55" s="2" t="b">
        <v>1</v>
      </c>
      <c r="I55" s="2" t="s">
        <v>4693</v>
      </c>
      <c r="J55" s="19">
        <f>VLOOKUP(I55,Families!$A$2:$B$11,2,FALSE)</f>
        <v>7</v>
      </c>
      <c r="K55" s="2"/>
      <c r="L55" s="19" t="str">
        <f>IFERROR(VLOOKUP(K55,Appellations!$A$2:$B$80,2,FALSE),"0")</f>
        <v>0</v>
      </c>
      <c r="M55" s="2" t="s">
        <v>5925</v>
      </c>
      <c r="N55" s="19">
        <f>IFERROR(VLOOKUP(M55,Regions!$A$2:$B$44,2,FALSE),"0")</f>
        <v>4</v>
      </c>
      <c r="O55" s="2"/>
      <c r="P55" s="19" t="str">
        <f>IFERROR(VLOOKUP(O55,Colors!$A$2:$B$11,2,FALSE),"0")</f>
        <v>0</v>
      </c>
      <c r="Q55" s="2" t="s">
        <v>4696</v>
      </c>
      <c r="R55" s="19">
        <f>IFERROR(VLOOKUP(Q55,Contenants!$A$2:$B$21,2,FALSE),"0")</f>
        <v>15</v>
      </c>
      <c r="S55" s="2" t="s">
        <v>5746</v>
      </c>
      <c r="T55" s="50" t="s">
        <v>5103</v>
      </c>
      <c r="U55" s="19" t="str">
        <f t="shared" si="16"/>
        <v>armagnac_laubade_signature_vs.png</v>
      </c>
      <c r="V55" s="19">
        <f t="shared" si="14"/>
        <v>1</v>
      </c>
      <c r="W55" s="20" t="str">
        <f t="shared" si="17"/>
        <v>("00054", "Bas Armagnac Laubade VS Carafe Signature", "Un Armagnac VS fruité et grillé/toasté. A déguster pur en apéritif ou à utiliser pour comme base de cocktail.&lt;br&gt;&lt;br&gt;Provenance : France (Landes et Lot-et-Garonne)&lt;br&gt;&lt;br&gt;Cépages : Ugni blanc, Colombard, Baco et Folle blanche&lt;br&gt;&lt;br&gt;Vieillissement : 3 ans en fûts de chêne.&lt;br&gt;&lt;br&gt;Dégustation : Robe dorée ; Nez intense et riche aux arômes de pêche, d’abricot et de prune ; Bouche souple et puissante aux notes épicées, vanillées et réglissées.&lt;br&gt;&lt;br&gt;Le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"armagnac_laubade_signature_vs.png", "1"),</v>
      </c>
    </row>
    <row r="56" spans="1:23" hidden="1" x14ac:dyDescent="0.25">
      <c r="A56" s="2" t="s">
        <v>155</v>
      </c>
      <c r="B56" s="2" t="s">
        <v>156</v>
      </c>
      <c r="C56" s="3"/>
      <c r="D56" s="23" t="str">
        <f t="shared" si="12"/>
        <v/>
      </c>
      <c r="E56" s="4">
        <v>48.6</v>
      </c>
      <c r="F56" s="2" t="s">
        <v>66</v>
      </c>
      <c r="G56" s="19">
        <f>VLOOKUP(F56,frs!$A$2:$E$41,2,FALSE)</f>
        <v>28</v>
      </c>
      <c r="H56" s="2" t="b">
        <v>1</v>
      </c>
      <c r="I56" s="2" t="s">
        <v>4693</v>
      </c>
      <c r="J56" s="19">
        <f>VLOOKUP(I56,Families!$A$2:$B$11,2,FALSE)</f>
        <v>7</v>
      </c>
      <c r="K56" s="2"/>
      <c r="L56" s="19" t="str">
        <f>IFERROR(VLOOKUP(K56,Appellations!$A$2:$B$77,2,FALSE),"0")</f>
        <v>0</v>
      </c>
      <c r="M56" s="2" t="s">
        <v>5925</v>
      </c>
      <c r="N56" s="19">
        <f>IFERROR(VLOOKUP(M56,Regions!$A$2:$B$41,2,FALSE),"0")</f>
        <v>4</v>
      </c>
      <c r="O56" s="2"/>
      <c r="P56" s="19" t="str">
        <f>IFERROR(VLOOKUP(O56,Colors!$A$2:$B$11,2,FALSE),"0")</f>
        <v>0</v>
      </c>
      <c r="Q56" s="2"/>
      <c r="R56" s="19" t="str">
        <f>IFERROR(VLOOKUP(Q56,Contenants!$A$2:$B$21,2,FALSE),"0")</f>
        <v>0</v>
      </c>
      <c r="S56" s="2"/>
      <c r="T56" s="50" t="s">
        <v>5104</v>
      </c>
      <c r="U56" s="19" t="str">
        <f>SUBSTITUTE(SUBSTITUTE(SUBSTITUTE(SUBSTITUTE(SUBSTITUTE(SUBSTITUTE(SUBSTITUTE(SUBSTITUTE(SUBSTITUTE(SUBSTITUTE(SUBSTITUTE(SUBSTITUTE(S56,"C:\Users\Admin\OneDrive\Site Internet\",""),"BAG-IN-BOX\",""),"BOURGOGNE\",""),"BEAUJOLAIS\",""),"CHAMPAGNE ET EFFERVESCENTS\",""),"LANGUEDOC\",""),"LOIRE\",""),"PROVENCE\",""),"RHONE NORD\",""),"RHONE SUD\",""),"SPIRITUEUX\",""),"SUD OUEST\","")</f>
        <v/>
      </c>
      <c r="V56" s="19">
        <f t="shared" si="14"/>
        <v>0</v>
      </c>
      <c r="W56" s="20" t="e">
        <f>$X$1&amp;A56&amp;$Y$1&amp;T56&amp;$Z$1&amp;D56&amp;$AA$1&amp;E56&amp;#REF!&amp;G56&amp;$AB$1&amp;J56&amp;$AC$1&amp;L56&amp;$AD$1&amp;N56&amp;$AE$1&amp;P56&amp;$AF$1&amp;R56&amp;$AG$1&amp;#REF!&amp;$AI$1</f>
        <v>#REF!</v>
      </c>
    </row>
    <row r="57" spans="1:23" hidden="1" x14ac:dyDescent="0.25">
      <c r="A57" s="2" t="s">
        <v>462</v>
      </c>
      <c r="B57" s="2" t="s">
        <v>463</v>
      </c>
      <c r="C57" s="3"/>
      <c r="D57" s="23" t="str">
        <f t="shared" si="12"/>
        <v/>
      </c>
      <c r="E57" s="4">
        <v>22.4</v>
      </c>
      <c r="F57" s="2" t="s">
        <v>464</v>
      </c>
      <c r="G57" s="19" t="e">
        <f>VLOOKUP(F57,frs!$A$2:$E$41,2,FALSE)</f>
        <v>#N/A</v>
      </c>
      <c r="H57" s="2" t="b">
        <v>1</v>
      </c>
      <c r="I57" s="2" t="s">
        <v>4693</v>
      </c>
      <c r="J57" s="19">
        <f>VLOOKUP(I57,Families!$A$2:$B$11,2,FALSE)</f>
        <v>7</v>
      </c>
      <c r="K57" s="2"/>
      <c r="L57" s="19" t="str">
        <f>IFERROR(VLOOKUP(K57,Appellations!$A$2:$B$77,2,FALSE),"0")</f>
        <v>0</v>
      </c>
      <c r="M57" s="2" t="s">
        <v>4694</v>
      </c>
      <c r="N57" s="19">
        <f>IFERROR(VLOOKUP(M57,Regions!$A$2:$B$41,2,FALSE),"0")</f>
        <v>26</v>
      </c>
      <c r="O57" s="2"/>
      <c r="P57" s="19" t="str">
        <f>IFERROR(VLOOKUP(O57,Colors!$A$2:$B$11,2,FALSE),"0")</f>
        <v>0</v>
      </c>
      <c r="Q57" s="2" t="s">
        <v>4697</v>
      </c>
      <c r="R57" s="19">
        <f>IFERROR(VLOOKUP(Q57,Contenants!$A$2:$B$21,2,FALSE),"0")</f>
        <v>3</v>
      </c>
      <c r="S57" s="2"/>
      <c r="T57" s="50" t="s">
        <v>5105</v>
      </c>
      <c r="U57" s="19" t="str">
        <f>SUBSTITUTE(SUBSTITUTE(SUBSTITUTE(SUBSTITUTE(SUBSTITUTE(SUBSTITUTE(SUBSTITUTE(SUBSTITUTE(SUBSTITUTE(SUBSTITUTE(SUBSTITUTE(SUBSTITUTE(S57,"C:\Users\Admin\OneDrive\Site Internet\",""),"BAG-IN-BOX\",""),"BOURGOGNE\",""),"BEAUJOLAIS\",""),"CHAMPAGNE ET EFFERVESCENTS\",""),"LANGUEDOC\",""),"LOIRE\",""),"PROVENCE\",""),"RHONE NORD\",""),"RHONE SUD\",""),"SPIRITUEUX\",""),"SUD OUEST\","")</f>
        <v/>
      </c>
      <c r="V57" s="19">
        <f t="shared" si="14"/>
        <v>0</v>
      </c>
      <c r="W57" s="20" t="e">
        <f>$X$1&amp;A57&amp;$Y$1&amp;T57&amp;$Z$1&amp;D57&amp;$AA$1&amp;E57&amp;#REF!&amp;G57&amp;$AB$1&amp;J57&amp;$AC$1&amp;L57&amp;$AD$1&amp;N57&amp;$AE$1&amp;P57&amp;$AF$1&amp;R57&amp;$AG$1&amp;#REF!&amp;$AI$1</f>
        <v>#REF!</v>
      </c>
    </row>
    <row r="58" spans="1:23" hidden="1" x14ac:dyDescent="0.25">
      <c r="A58" s="2" t="s">
        <v>488</v>
      </c>
      <c r="B58" s="2" t="s">
        <v>489</v>
      </c>
      <c r="C58" s="3"/>
      <c r="D58" s="23" t="str">
        <f t="shared" si="12"/>
        <v/>
      </c>
      <c r="E58" s="4">
        <v>60.5</v>
      </c>
      <c r="F58" s="2" t="s">
        <v>464</v>
      </c>
      <c r="G58" s="19" t="e">
        <f>VLOOKUP(F58,frs!$A$2:$E$41,2,FALSE)</f>
        <v>#N/A</v>
      </c>
      <c r="H58" s="2" t="b">
        <v>1</v>
      </c>
      <c r="I58" s="2" t="s">
        <v>4693</v>
      </c>
      <c r="J58" s="19">
        <f>VLOOKUP(I58,Families!$A$2:$B$11,2,FALSE)</f>
        <v>7</v>
      </c>
      <c r="K58" s="2"/>
      <c r="L58" s="19" t="str">
        <f>IFERROR(VLOOKUP(K58,Appellations!$A$2:$B$77,2,FALSE),"0")</f>
        <v>0</v>
      </c>
      <c r="M58" s="2" t="s">
        <v>4698</v>
      </c>
      <c r="N58" s="19" t="str">
        <f>IFERROR(VLOOKUP(M58,Regions!$A$2:$B$41,2,FALSE),"0")</f>
        <v>0</v>
      </c>
      <c r="O58" s="2"/>
      <c r="P58" s="19" t="str">
        <f>IFERROR(VLOOKUP(O58,Colors!$A$2:$B$11,2,FALSE),"0")</f>
        <v>0</v>
      </c>
      <c r="Q58" s="2" t="s">
        <v>4696</v>
      </c>
      <c r="R58" s="19">
        <f>IFERROR(VLOOKUP(Q58,Contenants!$A$2:$B$21,2,FALSE),"0")</f>
        <v>15</v>
      </c>
      <c r="S58" s="2"/>
      <c r="T58" s="50" t="s">
        <v>5106</v>
      </c>
      <c r="U58" s="19" t="str">
        <f>SUBSTITUTE(SUBSTITUTE(SUBSTITUTE(SUBSTITUTE(SUBSTITUTE(SUBSTITUTE(SUBSTITUTE(SUBSTITUTE(SUBSTITUTE(SUBSTITUTE(SUBSTITUTE(SUBSTITUTE(S58,"C:\Users\Admin\OneDrive\Site Internet\",""),"BAG-IN-BOX\",""),"BOURGOGNE\",""),"BEAUJOLAIS\",""),"CHAMPAGNE ET EFFERVESCENTS\",""),"LANGUEDOC\",""),"LOIRE\",""),"PROVENCE\",""),"RHONE NORD\",""),"RHONE SUD\",""),"SPIRITUEUX\",""),"SUD OUEST\","")</f>
        <v/>
      </c>
      <c r="V58" s="19">
        <f t="shared" si="14"/>
        <v>0</v>
      </c>
      <c r="W58" s="20" t="e">
        <f>$X$1&amp;A58&amp;$Y$1&amp;T58&amp;$Z$1&amp;D58&amp;$AA$1&amp;E58&amp;#REF!&amp;G58&amp;$AB$1&amp;J58&amp;$AC$1&amp;L58&amp;$AD$1&amp;N58&amp;$AE$1&amp;P58&amp;$AF$1&amp;R58&amp;$AG$1&amp;#REF!&amp;$AI$1</f>
        <v>#REF!</v>
      </c>
    </row>
    <row r="59" spans="1:23" hidden="1" x14ac:dyDescent="0.25">
      <c r="A59" s="2" t="s">
        <v>2899</v>
      </c>
      <c r="B59" s="2" t="s">
        <v>2900</v>
      </c>
      <c r="C59" s="3"/>
      <c r="D59" s="34" t="str">
        <f t="shared" si="0"/>
        <v/>
      </c>
      <c r="E59" s="4">
        <v>129.9</v>
      </c>
      <c r="F59" s="2" t="s">
        <v>66</v>
      </c>
      <c r="G59" s="35">
        <f>VLOOKUP(F59,frs!$A$2:$E$41,2,FALSE)</f>
        <v>28</v>
      </c>
      <c r="H59" s="2" t="b">
        <v>0</v>
      </c>
      <c r="I59" s="2" t="s">
        <v>4693</v>
      </c>
      <c r="J59" s="35">
        <f>VLOOKUP(I59,Families!$A$2:$B$11,2,FALSE)</f>
        <v>7</v>
      </c>
      <c r="K59" s="2"/>
      <c r="L59" s="35" t="str">
        <f>IFERROR(VLOOKUP(K59,Appellations!$A$3:$B$77,3,FALSE),"")</f>
        <v/>
      </c>
      <c r="M59" s="2" t="s">
        <v>4699</v>
      </c>
      <c r="N59" s="35">
        <f>IFERROR(VLOOKUP(M59,Regions!$A$3:$B$41,2,FALSE),"")</f>
        <v>11</v>
      </c>
      <c r="O59" s="2"/>
      <c r="P59" s="35" t="str">
        <f>IFERROR(VLOOKUP(O59,Colors!$A$3:$B$11,2,FALSE),"")</f>
        <v/>
      </c>
      <c r="Q59" s="2" t="s">
        <v>4696</v>
      </c>
      <c r="R59" s="35">
        <f>IFERROR(VLOOKUP(Q59,Contenants!$A$3:$B$21,2,FALSE),"")</f>
        <v>15</v>
      </c>
      <c r="S59" s="2"/>
      <c r="T59" s="8" t="s">
        <v>1468</v>
      </c>
      <c r="U59" s="14" t="str">
        <f>SUBSTITUTE(SUBSTITUTE(SUBSTITUTE(SUBSTITUTE(SUBSTITUTE(SUBSTITUTE(SUBSTITUTE(SUBSTITUTE(SUBSTITUTE(SUBSTITUTE(SUBSTITUTE(SUBSTITUTE(S59,"C:\Users\Admin\OneDrive\Site Internet\",""),"BAG-IN-BOX\",""),"BOURGOGNE\",""),"BEAUJOLAIS\",""),"CHAMPAGNE ET EFFERVESCENTS\",""),"LANGUEDOC\",""),"LOIRE\",""),"PROVENCE\",""),"RHONE NORD\",""),"RHONE SUD\",""),"SPIRITUEUX\",""),"SUD OUEST\","")</f>
        <v/>
      </c>
      <c r="V59" s="14"/>
      <c r="W59" s="5" t="e">
        <f>$X$1&amp;A59&amp;$Y$1&amp;T59&amp;$Z$1&amp;C59&amp;$AA$1&amp;E59&amp;#REF!&amp;G59&amp;$AB$1&amp;J59&amp;$AC$1&amp;#REF!&amp;$AD$1&amp;L59&amp;$AE$1&amp;P59&amp;$AF$1&amp;R59&amp;$AF$1&amp;#REF!&amp;$AG$1</f>
        <v>#REF!</v>
      </c>
    </row>
    <row r="60" spans="1:23" ht="270.75" x14ac:dyDescent="0.25">
      <c r="A60" s="2" t="s">
        <v>560</v>
      </c>
      <c r="B60" s="2" t="s">
        <v>561</v>
      </c>
      <c r="C60" s="3" t="s">
        <v>5239</v>
      </c>
      <c r="D60" s="23" t="str">
        <f t="shared" ref="D60:D61" si="18">SUBSTITUTE(SUBSTITUTE(SUBSTITUTE(C60,CHAR(13),""),CHAR(10),"&lt;br&gt;"),". &amp;car(10)",".")</f>
        <v>Un Calvados 3ans à apprécier dans sa plus simple expression, idéal à déguster à l'apéritif, pur ou en cocktail.&lt;br&gt;&lt;br&gt;Provenance : France (Normandie)&lt;br&gt;&lt;br&gt;Vieillissement : double distillation au feu de bois + vieillissement de 3 ans en vieux fûts de chêne français.&lt;br&gt;&lt;br&gt;Dégustation : Robe orange clair ; Nez d’arômes intense de pomme fraîche acidulée ; Bouche oncteuse et douce, idéal en cocktail, digestif, givré ou à température ambiante.&lt;br&gt;&lt;br&gt;Situé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60" s="4">
        <v>32.799999999999997</v>
      </c>
      <c r="F60" s="2" t="s">
        <v>66</v>
      </c>
      <c r="G60" s="19">
        <f>VLOOKUP(F60,frs!$A$2:$B$45,2,FALSE)</f>
        <v>28</v>
      </c>
      <c r="H60" s="2" t="b">
        <v>1</v>
      </c>
      <c r="I60" s="2" t="s">
        <v>4693</v>
      </c>
      <c r="J60" s="19">
        <f>VLOOKUP(I60,Families!$A$2:$B$11,2,FALSE)</f>
        <v>7</v>
      </c>
      <c r="K60" s="2"/>
      <c r="L60" s="19" t="str">
        <f>IFERROR(VLOOKUP(K60,Appellations!$A$2:$B$80,2,FALSE),"0")</f>
        <v>0</v>
      </c>
      <c r="M60" s="2" t="s">
        <v>4699</v>
      </c>
      <c r="N60" s="19">
        <f>IFERROR(VLOOKUP(M60,Regions!$A$2:$B$44,2,FALSE),"0")</f>
        <v>11</v>
      </c>
      <c r="O60" s="2"/>
      <c r="P60" s="19" t="str">
        <f>IFERROR(VLOOKUP(O60,Colors!$A$2:$B$11,2,FALSE),"0")</f>
        <v>0</v>
      </c>
      <c r="Q60" s="2" t="s">
        <v>4696</v>
      </c>
      <c r="R60" s="19">
        <f>IFERROR(VLOOKUP(Q60,Contenants!$A$2:$B$21,2,FALSE),"0")</f>
        <v>15</v>
      </c>
      <c r="S60" s="2" t="s">
        <v>5747</v>
      </c>
      <c r="T60" s="50" t="s">
        <v>5107</v>
      </c>
      <c r="U60" s="19" t="str">
        <f t="shared" ref="U60:U61" si="19">SUBSTITUTE(S60,"C:\Users\Admin\OneDrive\Site Internet\","")</f>
        <v>calvados_roger_groult_3_ans.png</v>
      </c>
      <c r="V60" s="19">
        <f t="shared" ref="V60:V61" si="20">IF(U60="",0,1)</f>
        <v>1</v>
      </c>
      <c r="W60" s="20" t="str">
        <f t="shared" ref="W60:W61" si="21">$X$1&amp;A60&amp;$Y$1&amp;T60&amp;$Z$1&amp;D60&amp;$AA$1&amp;G60&amp;$AB$1&amp;J60&amp;$AC$1&amp;L60&amp;$AD$1&amp;N60&amp;$AE$1&amp;P60&amp;$AF$1&amp;R60&amp;$AG$1&amp;U60&amp;$AH$1&amp;V60&amp;$AI$1</f>
        <v>("00059", "Calvados Pays d'Auge Roger Groult 3 ans", "Un Calvados 3ans à apprécier dans sa plus simple expression, idéal à déguster à l'apéritif, pur ou en cocktail.&lt;br&gt;&lt;br&gt;Provenance : France (Normandie)&lt;br&gt;&lt;br&gt;Vieillissement : double distillation au feu de bois + vieillissement de 3 ans en vieux fûts de chêne français.&lt;br&gt;&lt;br&gt;Dégustation : Robe orange clair ; Nez d’arômes intense de pomme fraîche acidulée ; Bouche oncteuse et douce, idéal en cocktail, digestif, givré ou à température ambiante.&lt;br&gt;&lt;br&gt;Situé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"11","0", "15", "calvados_roger_groult_3_ans.png", "1"),</v>
      </c>
    </row>
    <row r="61" spans="1:23" ht="270.75" x14ac:dyDescent="0.25">
      <c r="A61" s="2" t="s">
        <v>562</v>
      </c>
      <c r="B61" s="2" t="s">
        <v>563</v>
      </c>
      <c r="C61" s="3" t="s">
        <v>5240</v>
      </c>
      <c r="D61" s="23" t="str">
        <f t="shared" si="18"/>
        <v>Un Calvados 8 ans rond et gourmand. Idéal sur un plateau de fromage.&lt;br&gt;&lt;br&gt;Provenance : France (Normandie)&lt;br&gt;&lt;br&gt;Vieillissement : double distillation au feu de bois + vieillissement de 8 ans en vieux fûts de chêne français.&lt;br&gt;&lt;br&gt;Dégustation : Robe orange clair ; Nez d’arômes intense de pomme légèrement cuite, de vanille et canelle ; Bouche gourmande, aromatique et longue. Idéal en digestif, givré ou avec un plateau de fromages.&lt;br&gt;&lt;br&gt;Situé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61" s="4">
        <v>52.45</v>
      </c>
      <c r="F61" s="2" t="s">
        <v>66</v>
      </c>
      <c r="G61" s="19">
        <f>VLOOKUP(F61,frs!$A$2:$B$45,2,FALSE)</f>
        <v>28</v>
      </c>
      <c r="H61" s="2" t="b">
        <v>1</v>
      </c>
      <c r="I61" s="2" t="s">
        <v>4693</v>
      </c>
      <c r="J61" s="19">
        <f>VLOOKUP(I61,Families!$A$2:$B$11,2,FALSE)</f>
        <v>7</v>
      </c>
      <c r="K61" s="2"/>
      <c r="L61" s="19" t="str">
        <f>IFERROR(VLOOKUP(K61,Appellations!$A$2:$B$80,2,FALSE),"0")</f>
        <v>0</v>
      </c>
      <c r="M61" s="2" t="s">
        <v>4699</v>
      </c>
      <c r="N61" s="19">
        <f>IFERROR(VLOOKUP(M61,Regions!$A$2:$B$44,2,FALSE),"0")</f>
        <v>11</v>
      </c>
      <c r="O61" s="2"/>
      <c r="P61" s="19" t="str">
        <f>IFERROR(VLOOKUP(O61,Colors!$A$2:$B$11,2,FALSE),"0")</f>
        <v>0</v>
      </c>
      <c r="Q61" s="2" t="s">
        <v>4696</v>
      </c>
      <c r="R61" s="19">
        <f>IFERROR(VLOOKUP(Q61,Contenants!$A$2:$B$21,2,FALSE),"0")</f>
        <v>15</v>
      </c>
      <c r="S61" s="2" t="s">
        <v>5748</v>
      </c>
      <c r="T61" s="50" t="s">
        <v>5108</v>
      </c>
      <c r="U61" s="19" t="str">
        <f t="shared" si="19"/>
        <v>calvados_roger_groult_8_ans.png</v>
      </c>
      <c r="V61" s="19">
        <f t="shared" si="20"/>
        <v>1</v>
      </c>
      <c r="W61" s="20" t="str">
        <f t="shared" si="21"/>
        <v>("00060", "Calvados Pays d'Auge Roger Groult 8 ans", "Un Calvados 8 ans rond et gourmand. Idéal sur un plateau de fromage.&lt;br&gt;&lt;br&gt;Provenance : France (Normandie)&lt;br&gt;&lt;br&gt;Vieillissement : double distillation au feu de bois + vieillissement de 8 ans en vieux fûts de chêne français.&lt;br&gt;&lt;br&gt;Dégustation : Robe orange clair ; Nez d’arômes intense de pomme légèrement cuite, de vanille et canelle ; Bouche gourmande, aromatique et longue. Idéal en digestif, givré ou avec un plateau de fromages.&lt;br&gt;&lt;br&gt;Situé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"11","0", "15", "calvados_roger_groult_8_ans.png", "1"),</v>
      </c>
    </row>
    <row r="62" spans="1:23" ht="29.25" hidden="1" x14ac:dyDescent="0.25">
      <c r="A62" s="2" t="s">
        <v>3265</v>
      </c>
      <c r="B62" s="2" t="s">
        <v>3266</v>
      </c>
      <c r="C62" s="3" t="s">
        <v>3267</v>
      </c>
      <c r="D62" s="25" t="str">
        <f t="shared" si="0"/>
        <v>COFFRET BELLE DE BRILLET 1 BT 35CL 30° + 2 VERRES</v>
      </c>
      <c r="E62" s="4">
        <v>34.1</v>
      </c>
      <c r="F62" s="2" t="s">
        <v>3268</v>
      </c>
      <c r="G62" s="26" t="e">
        <f>VLOOKUP(F62,frs!$A$2:$E$41,2,FALSE)</f>
        <v>#N/A</v>
      </c>
      <c r="H62" s="2" t="b">
        <v>0</v>
      </c>
      <c r="I62" s="2" t="s">
        <v>4693</v>
      </c>
      <c r="J62" s="26">
        <f>VLOOKUP(I62,Families!$A$2:$B$11,2,FALSE)</f>
        <v>7</v>
      </c>
      <c r="K62" s="2"/>
      <c r="L62" s="26" t="str">
        <f>IFERROR(VLOOKUP(K62,Appellations!$A$3:$B$77,3,FALSE),"")</f>
        <v/>
      </c>
      <c r="M62" s="2" t="s">
        <v>4694</v>
      </c>
      <c r="N62" s="26">
        <f>IFERROR(VLOOKUP(M62,Regions!$A$3:$B$41,2,FALSE),"")</f>
        <v>26</v>
      </c>
      <c r="O62" s="2"/>
      <c r="P62" s="26" t="str">
        <f>IFERROR(VLOOKUP(O62,Colors!$A$3:$B$11,2,FALSE),"")</f>
        <v/>
      </c>
      <c r="Q62" s="2" t="s">
        <v>4700</v>
      </c>
      <c r="R62" s="26">
        <f>IFERROR(VLOOKUP(Q62,Contenants!$A$3:$B$21,2,FALSE),"")</f>
        <v>9</v>
      </c>
      <c r="S62" s="2"/>
      <c r="T62" s="8" t="s">
        <v>1654</v>
      </c>
      <c r="U62" s="14" t="str">
        <f t="shared" ref="U62:U73" si="22">SUBSTITUTE(SUBSTITUTE(SUBSTITUTE(SUBSTITUTE(SUBSTITUTE(SUBSTITUTE(SUBSTITUTE(SUBSTITUTE(SUBSTITUTE(SUBSTITUTE(SUBSTITUTE(SUBSTITUTE(S62,"C:\Users\Admin\OneDrive\Site Internet\",""),"BAG-IN-BOX\",""),"BOURGOGNE\",""),"BEAUJOLAIS\",""),"CHAMPAGNE ET EFFERVESCENTS\",""),"LANGUEDOC\",""),"LOIRE\",""),"PROVENCE\",""),"RHONE NORD\",""),"RHONE SUD\",""),"SPIRITUEUX\",""),"SUD OUEST\","")</f>
        <v/>
      </c>
      <c r="V62" s="14"/>
      <c r="W62" s="5" t="e">
        <f>$X$1&amp;A62&amp;$Y$1&amp;T62&amp;$Z$1&amp;C62&amp;$AA$1&amp;E62&amp;#REF!&amp;G62&amp;$AB$1&amp;J62&amp;$AC$1&amp;#REF!&amp;$AD$1&amp;L62&amp;$AE$1&amp;P62&amp;$AF$1&amp;R62&amp;$AF$1&amp;#REF!&amp;$AG$1</f>
        <v>#REF!</v>
      </c>
    </row>
    <row r="63" spans="1:23" hidden="1" x14ac:dyDescent="0.25">
      <c r="A63" s="2" t="s">
        <v>3276</v>
      </c>
      <c r="B63" s="2" t="s">
        <v>3277</v>
      </c>
      <c r="C63" s="3"/>
      <c r="D63" s="16" t="str">
        <f t="shared" si="0"/>
        <v/>
      </c>
      <c r="E63" s="4">
        <v>48.85</v>
      </c>
      <c r="F63" s="2" t="s">
        <v>2221</v>
      </c>
      <c r="G63" s="13" t="e">
        <f>VLOOKUP(F63,frs!$A$2:$E$41,2,FALSE)</f>
        <v>#N/A</v>
      </c>
      <c r="H63" s="2" t="b">
        <v>0</v>
      </c>
      <c r="I63" s="2" t="s">
        <v>4693</v>
      </c>
      <c r="J63" s="13">
        <f>VLOOKUP(I63,Families!$A$2:$B$11,2,FALSE)</f>
        <v>7</v>
      </c>
      <c r="K63" s="2"/>
      <c r="L63" s="13" t="str">
        <f>IFERROR(VLOOKUP(K63,Appellations!$A$3:$B$77,3,FALSE),"")</f>
        <v/>
      </c>
      <c r="M63" s="2" t="s">
        <v>5926</v>
      </c>
      <c r="N63" s="13">
        <f>IFERROR(VLOOKUP(M63,Regions!$A$3:$B$41,2,FALSE),"")</f>
        <v>14</v>
      </c>
      <c r="O63" s="2"/>
      <c r="P63" s="13" t="str">
        <f>IFERROR(VLOOKUP(O63,Colors!$A$3:$B$11,2,FALSE),"")</f>
        <v/>
      </c>
      <c r="Q63" s="2"/>
      <c r="R63" s="13" t="str">
        <f>IFERROR(VLOOKUP(Q63,Contenants!$A$3:$B$21,2,FALSE),"")</f>
        <v/>
      </c>
      <c r="S63" s="2"/>
      <c r="T63" s="8" t="s">
        <v>1738</v>
      </c>
      <c r="U63" s="14" t="str">
        <f t="shared" si="22"/>
        <v/>
      </c>
      <c r="V63" s="14"/>
      <c r="W63" s="5" t="e">
        <f>$X$1&amp;A63&amp;$Y$1&amp;T63&amp;$Z$1&amp;C63&amp;$AA$1&amp;E63&amp;#REF!&amp;G63&amp;$AB$1&amp;J63&amp;$AC$1&amp;#REF!&amp;$AD$1&amp;L63&amp;$AE$1&amp;P63&amp;$AF$1&amp;R63&amp;$AF$1&amp;#REF!&amp;$AG$1</f>
        <v>#REF!</v>
      </c>
    </row>
    <row r="64" spans="1:23" hidden="1" x14ac:dyDescent="0.25">
      <c r="A64" s="2" t="s">
        <v>3278</v>
      </c>
      <c r="B64" s="2" t="s">
        <v>3279</v>
      </c>
      <c r="C64" s="3"/>
      <c r="D64" s="16" t="str">
        <f t="shared" si="0"/>
        <v/>
      </c>
      <c r="E64" s="4">
        <v>49.2</v>
      </c>
      <c r="F64" s="2" t="s">
        <v>66</v>
      </c>
      <c r="G64" s="13">
        <f>VLOOKUP(F64,frs!$A$2:$E$41,2,FALSE)</f>
        <v>28</v>
      </c>
      <c r="H64" s="2" t="b">
        <v>0</v>
      </c>
      <c r="I64" s="2" t="s">
        <v>4693</v>
      </c>
      <c r="J64" s="13">
        <f>VLOOKUP(I64,Families!$A$2:$B$11,2,FALSE)</f>
        <v>7</v>
      </c>
      <c r="K64" s="2"/>
      <c r="L64" s="13" t="str">
        <f>IFERROR(VLOOKUP(K64,Appellations!$A$3:$B$77,3,FALSE),"")</f>
        <v/>
      </c>
      <c r="M64" s="2" t="s">
        <v>5926</v>
      </c>
      <c r="N64" s="13">
        <f>IFERROR(VLOOKUP(M64,Regions!$A$3:$B$41,2,FALSE),"")</f>
        <v>14</v>
      </c>
      <c r="O64" s="2"/>
      <c r="P64" s="13" t="str">
        <f>IFERROR(VLOOKUP(O64,Colors!$A$3:$B$11,2,FALSE),"")</f>
        <v/>
      </c>
      <c r="Q64" s="2"/>
      <c r="R64" s="13" t="str">
        <f>IFERROR(VLOOKUP(Q64,Contenants!$A$3:$B$21,2,FALSE),"")</f>
        <v/>
      </c>
      <c r="S64" s="2"/>
      <c r="T64" s="8" t="s">
        <v>1745</v>
      </c>
      <c r="U64" s="14" t="str">
        <f t="shared" si="22"/>
        <v/>
      </c>
      <c r="V64" s="14"/>
      <c r="W64" s="5" t="e">
        <f>$X$1&amp;A64&amp;$Y$1&amp;T64&amp;$Z$1&amp;C64&amp;$AA$1&amp;E64&amp;#REF!&amp;G64&amp;$AB$1&amp;J64&amp;$AC$1&amp;#REF!&amp;$AD$1&amp;L64&amp;$AE$1&amp;P64&amp;$AF$1&amp;R64&amp;$AF$1&amp;#REF!&amp;$AG$1</f>
        <v>#REF!</v>
      </c>
    </row>
    <row r="65" spans="1:23" hidden="1" x14ac:dyDescent="0.25">
      <c r="A65" s="2" t="s">
        <v>3290</v>
      </c>
      <c r="B65" s="2" t="s">
        <v>3291</v>
      </c>
      <c r="C65" s="3"/>
      <c r="D65" s="16" t="str">
        <f t="shared" si="0"/>
        <v/>
      </c>
      <c r="E65" s="4">
        <v>109</v>
      </c>
      <c r="F65" s="2" t="s">
        <v>3292</v>
      </c>
      <c r="G65" s="13" t="e">
        <f>VLOOKUP(F65,frs!$A$2:$E$41,2,FALSE)</f>
        <v>#N/A</v>
      </c>
      <c r="H65" s="2" t="b">
        <v>0</v>
      </c>
      <c r="I65" s="2" t="s">
        <v>4693</v>
      </c>
      <c r="J65" s="13">
        <f>VLOOKUP(I65,Families!$A$2:$B$11,2,FALSE)</f>
        <v>7</v>
      </c>
      <c r="K65" s="2"/>
      <c r="L65" s="13" t="str">
        <f>IFERROR(VLOOKUP(K65,Appellations!$A$3:$B$77,3,FALSE),"")</f>
        <v/>
      </c>
      <c r="M65" s="2" t="s">
        <v>5926</v>
      </c>
      <c r="N65" s="13">
        <f>IFERROR(VLOOKUP(M65,Regions!$A$3:$B$41,2,FALSE),"")</f>
        <v>14</v>
      </c>
      <c r="O65" s="2"/>
      <c r="P65" s="13" t="str">
        <f>IFERROR(VLOOKUP(O65,Colors!$A$3:$B$11,2,FALSE),"")</f>
        <v/>
      </c>
      <c r="Q65" s="2"/>
      <c r="R65" s="13" t="str">
        <f>IFERROR(VLOOKUP(Q65,Contenants!$A$3:$B$21,2,FALSE),"")</f>
        <v/>
      </c>
      <c r="S65" s="2"/>
      <c r="T65" s="8" t="s">
        <v>1776</v>
      </c>
      <c r="U65" s="14" t="str">
        <f t="shared" si="22"/>
        <v/>
      </c>
      <c r="V65" s="14"/>
      <c r="W65" s="5" t="e">
        <f>$X$1&amp;A65&amp;$Y$1&amp;T65&amp;$Z$1&amp;C65&amp;$AA$1&amp;E65&amp;#REF!&amp;G65&amp;$AB$1&amp;J65&amp;$AC$1&amp;#REF!&amp;$AD$1&amp;L65&amp;$AE$1&amp;P65&amp;$AF$1&amp;R65&amp;$AF$1&amp;#REF!&amp;$AG$1</f>
        <v>#REF!</v>
      </c>
    </row>
    <row r="66" spans="1:23" hidden="1" x14ac:dyDescent="0.25">
      <c r="A66" s="2" t="s">
        <v>3293</v>
      </c>
      <c r="B66" s="2" t="s">
        <v>3294</v>
      </c>
      <c r="C66" s="3"/>
      <c r="D66" s="33" t="str">
        <f t="shared" ref="D66:D128" si="23">SUBSTITUTE(SUBSTITUTE(C66,CHAR(13),""),CHAR(10),"&lt;br&gt;")</f>
        <v/>
      </c>
      <c r="E66" s="4">
        <v>129.16999999999999</v>
      </c>
      <c r="F66" s="2" t="s">
        <v>3292</v>
      </c>
      <c r="G66" s="17" t="e">
        <f>VLOOKUP(F66,frs!$A$2:$E$41,2,FALSE)</f>
        <v>#N/A</v>
      </c>
      <c r="H66" s="2" t="b">
        <v>0</v>
      </c>
      <c r="I66" s="2" t="s">
        <v>4693</v>
      </c>
      <c r="J66" s="17">
        <f>VLOOKUP(I66,Families!$A$2:$B$11,2,FALSE)</f>
        <v>7</v>
      </c>
      <c r="K66" s="2"/>
      <c r="L66" s="17" t="str">
        <f>IFERROR(VLOOKUP(K66,Appellations!$A$3:$B$77,3,FALSE),"")</f>
        <v/>
      </c>
      <c r="M66" s="2" t="s">
        <v>5926</v>
      </c>
      <c r="N66" s="17">
        <f>IFERROR(VLOOKUP(M66,Regions!$A$3:$B$41,2,FALSE),"")</f>
        <v>14</v>
      </c>
      <c r="O66" s="2"/>
      <c r="P66" s="17" t="str">
        <f>IFERROR(VLOOKUP(O66,Colors!$A$3:$B$11,2,FALSE),"")</f>
        <v/>
      </c>
      <c r="Q66" s="2"/>
      <c r="R66" s="17" t="str">
        <f>IFERROR(VLOOKUP(Q66,Contenants!$A$3:$B$21,2,FALSE),"")</f>
        <v/>
      </c>
      <c r="S66" s="2"/>
      <c r="T66" s="8" t="s">
        <v>1782</v>
      </c>
      <c r="U66" s="14" t="str">
        <f t="shared" si="22"/>
        <v/>
      </c>
      <c r="V66" s="14"/>
      <c r="W66" s="5" t="e">
        <f>$X$1&amp;A66&amp;$Y$1&amp;T66&amp;$Z$1&amp;C66&amp;$AA$1&amp;E66&amp;#REF!&amp;G66&amp;$AB$1&amp;J66&amp;$AC$1&amp;#REF!&amp;$AD$1&amp;L66&amp;$AE$1&amp;P66&amp;$AF$1&amp;R66&amp;$AF$1&amp;#REF!&amp;$AG$1</f>
        <v>#REF!</v>
      </c>
    </row>
    <row r="67" spans="1:23" hidden="1" x14ac:dyDescent="0.25">
      <c r="A67" s="2" t="s">
        <v>1089</v>
      </c>
      <c r="B67" s="2" t="s">
        <v>1090</v>
      </c>
      <c r="C67" s="3"/>
      <c r="D67" s="23" t="str">
        <f t="shared" ref="D67:D68" si="24">SUBSTITUTE(SUBSTITUTE(SUBSTITUTE(C67,CHAR(13),""),CHAR(10),"&lt;br&gt;"),". &amp;car(10)",".")</f>
        <v/>
      </c>
      <c r="E67" s="4">
        <v>15.55</v>
      </c>
      <c r="F67" s="2" t="s">
        <v>469</v>
      </c>
      <c r="G67" s="19">
        <f>VLOOKUP(F67,frs!$A$2:$E$41,2,FALSE)</f>
        <v>24</v>
      </c>
      <c r="H67" s="2" t="b">
        <v>1</v>
      </c>
      <c r="I67" s="2" t="s">
        <v>4693</v>
      </c>
      <c r="J67" s="19">
        <f>VLOOKUP(I67,Families!$A$2:$B$11,2,FALSE)</f>
        <v>7</v>
      </c>
      <c r="K67" s="2"/>
      <c r="L67" s="19" t="str">
        <f>IFERROR(VLOOKUP(K67,Appellations!$A$2:$B$77,2,FALSE),"0")</f>
        <v>0</v>
      </c>
      <c r="M67" s="2" t="s">
        <v>4701</v>
      </c>
      <c r="N67" s="19">
        <f>IFERROR(VLOOKUP(M67,Regions!$A$2:$B$41,2,FALSE),"0")</f>
        <v>16</v>
      </c>
      <c r="O67" s="2"/>
      <c r="P67" s="19" t="str">
        <f>IFERROR(VLOOKUP(O67,Colors!$A$2:$B$11,2,FALSE),"0")</f>
        <v>0</v>
      </c>
      <c r="Q67" s="2" t="s">
        <v>4695</v>
      </c>
      <c r="R67" s="19">
        <f>IFERROR(VLOOKUP(Q67,Contenants!$A$2:$B$21,2,FALSE),"0")</f>
        <v>13</v>
      </c>
      <c r="S67" s="2"/>
      <c r="T67" s="50" t="s">
        <v>5109</v>
      </c>
      <c r="U67" s="19" t="str">
        <f t="shared" si="22"/>
        <v/>
      </c>
      <c r="V67" s="19">
        <f t="shared" ref="V67:V68" si="25">IF(U67="",0,1)</f>
        <v>0</v>
      </c>
      <c r="W67" s="20" t="e">
        <f>$X$1&amp;A67&amp;$Y$1&amp;T67&amp;$Z$1&amp;D67&amp;$AA$1&amp;E67&amp;#REF!&amp;G67&amp;$AB$1&amp;J67&amp;$AC$1&amp;L67&amp;$AD$1&amp;N67&amp;$AE$1&amp;P67&amp;$AF$1&amp;R67&amp;$AG$1&amp;#REF!&amp;$AI$1</f>
        <v>#REF!</v>
      </c>
    </row>
    <row r="68" spans="1:23" hidden="1" x14ac:dyDescent="0.25">
      <c r="A68" s="2" t="s">
        <v>1093</v>
      </c>
      <c r="B68" s="2" t="s">
        <v>1094</v>
      </c>
      <c r="C68" s="3"/>
      <c r="D68" s="23" t="str">
        <f t="shared" si="24"/>
        <v/>
      </c>
      <c r="E68" s="4">
        <v>16.600000000000001</v>
      </c>
      <c r="F68" s="2" t="s">
        <v>2217</v>
      </c>
      <c r="G68" s="19" t="e">
        <f>VLOOKUP(F68,frs!$A$2:$E$41,2,FALSE)</f>
        <v>#N/A</v>
      </c>
      <c r="H68" s="2" t="b">
        <v>1</v>
      </c>
      <c r="I68" s="2" t="s">
        <v>4693</v>
      </c>
      <c r="J68" s="19">
        <f>VLOOKUP(I68,Families!$A$2:$B$11,2,FALSE)</f>
        <v>7</v>
      </c>
      <c r="K68" s="2"/>
      <c r="L68" s="19" t="str">
        <f>IFERROR(VLOOKUP(K68,Appellations!$A$2:$B$77,2,FALSE),"0")</f>
        <v>0</v>
      </c>
      <c r="M68" s="2" t="s">
        <v>4701</v>
      </c>
      <c r="N68" s="19">
        <f>IFERROR(VLOOKUP(M68,Regions!$A$2:$B$41,2,FALSE),"0")</f>
        <v>16</v>
      </c>
      <c r="O68" s="2"/>
      <c r="P68" s="19" t="str">
        <f>IFERROR(VLOOKUP(O68,Colors!$A$2:$B$11,2,FALSE),"0")</f>
        <v>0</v>
      </c>
      <c r="Q68" s="2" t="s">
        <v>4696</v>
      </c>
      <c r="R68" s="19">
        <f>IFERROR(VLOOKUP(Q68,Contenants!$A$2:$B$21,2,FALSE),"0")</f>
        <v>15</v>
      </c>
      <c r="S68" s="2"/>
      <c r="T68" s="50" t="s">
        <v>5110</v>
      </c>
      <c r="U68" s="19" t="str">
        <f t="shared" si="22"/>
        <v/>
      </c>
      <c r="V68" s="19">
        <f t="shared" si="25"/>
        <v>0</v>
      </c>
      <c r="W68" s="20" t="e">
        <f>$X$1&amp;A68&amp;$Y$1&amp;T68&amp;$Z$1&amp;D68&amp;$AA$1&amp;E68&amp;#REF!&amp;G68&amp;$AB$1&amp;J68&amp;$AC$1&amp;L68&amp;$AD$1&amp;N68&amp;$AE$1&amp;P68&amp;$AF$1&amp;R68&amp;$AG$1&amp;#REF!&amp;$AI$1</f>
        <v>#REF!</v>
      </c>
    </row>
    <row r="69" spans="1:23" hidden="1" x14ac:dyDescent="0.25">
      <c r="A69" s="2" t="s">
        <v>3469</v>
      </c>
      <c r="B69" s="2" t="s">
        <v>3470</v>
      </c>
      <c r="C69" s="3"/>
      <c r="D69" s="34" t="str">
        <f t="shared" si="23"/>
        <v/>
      </c>
      <c r="E69" s="4">
        <v>21.34</v>
      </c>
      <c r="F69" s="2" t="s">
        <v>2217</v>
      </c>
      <c r="G69" s="35" t="e">
        <f>VLOOKUP(F69,frs!$A$2:$E$41,2,FALSE)</f>
        <v>#N/A</v>
      </c>
      <c r="H69" s="2" t="b">
        <v>0</v>
      </c>
      <c r="I69" s="2" t="s">
        <v>4693</v>
      </c>
      <c r="J69" s="35">
        <f>VLOOKUP(I69,Families!$A$2:$B$11,2,FALSE)</f>
        <v>7</v>
      </c>
      <c r="K69" s="2"/>
      <c r="L69" s="35" t="str">
        <f>IFERROR(VLOOKUP(K69,Appellations!$A$3:$B$77,3,FALSE),"")</f>
        <v/>
      </c>
      <c r="M69" s="2" t="s">
        <v>4701</v>
      </c>
      <c r="N69" s="35">
        <f>IFERROR(VLOOKUP(M69,Regions!$A$3:$B$41,2,FALSE),"")</f>
        <v>16</v>
      </c>
      <c r="O69" s="2"/>
      <c r="P69" s="35" t="str">
        <f>IFERROR(VLOOKUP(O69,Colors!$A$3:$B$11,2,FALSE),"")</f>
        <v/>
      </c>
      <c r="Q69" s="2"/>
      <c r="R69" s="35" t="str">
        <f>IFERROR(VLOOKUP(Q69,Contenants!$A$3:$B$21,2,FALSE),"")</f>
        <v/>
      </c>
      <c r="S69" s="2"/>
      <c r="T69" s="8" t="s">
        <v>2070</v>
      </c>
      <c r="U69" s="14" t="str">
        <f t="shared" si="22"/>
        <v/>
      </c>
      <c r="V69" s="14"/>
      <c r="W69" s="5" t="e">
        <f>$X$1&amp;A69&amp;$Y$1&amp;T69&amp;$Z$1&amp;C69&amp;$AA$1&amp;E69&amp;#REF!&amp;G69&amp;$AB$1&amp;J69&amp;$AC$1&amp;#REF!&amp;$AD$1&amp;L69&amp;$AE$1&amp;P69&amp;$AF$1&amp;R69&amp;$AF$1&amp;#REF!&amp;$AG$1</f>
        <v>#REF!</v>
      </c>
    </row>
    <row r="70" spans="1:23" hidden="1" x14ac:dyDescent="0.25">
      <c r="A70" s="2" t="s">
        <v>1210</v>
      </c>
      <c r="B70" s="2" t="s">
        <v>1211</v>
      </c>
      <c r="C70" s="3"/>
      <c r="D70" s="23" t="str">
        <f>SUBSTITUTE(SUBSTITUTE(SUBSTITUTE(C70,CHAR(13),""),CHAR(10),"&lt;br&gt;"),". &amp;car(10)",".")</f>
        <v/>
      </c>
      <c r="E70" s="4">
        <v>29.15</v>
      </c>
      <c r="F70" s="2" t="s">
        <v>2218</v>
      </c>
      <c r="G70" s="19" t="e">
        <f>VLOOKUP(F70,frs!$A$2:$E$41,2,FALSE)</f>
        <v>#N/A</v>
      </c>
      <c r="H70" s="2" t="b">
        <v>1</v>
      </c>
      <c r="I70" s="2" t="s">
        <v>4693</v>
      </c>
      <c r="J70" s="19">
        <f>VLOOKUP(I70,Families!$A$2:$B$11,2,FALSE)</f>
        <v>7</v>
      </c>
      <c r="K70" s="2"/>
      <c r="L70" s="19" t="str">
        <f>IFERROR(VLOOKUP(K70,Appellations!$A$2:$B$77,2,FALSE),"0")</f>
        <v>0</v>
      </c>
      <c r="M70" s="2" t="s">
        <v>4702</v>
      </c>
      <c r="N70" s="19">
        <f>IFERROR(VLOOKUP(M70,Regions!$A$2:$B$41,2,FALSE),"0")</f>
        <v>17</v>
      </c>
      <c r="O70" s="2"/>
      <c r="P70" s="19" t="str">
        <f>IFERROR(VLOOKUP(O70,Colors!$A$2:$B$11,2,FALSE),"0")</f>
        <v>0</v>
      </c>
      <c r="Q70" s="2" t="s">
        <v>4696</v>
      </c>
      <c r="R70" s="19">
        <f>IFERROR(VLOOKUP(Q70,Contenants!$A$2:$B$21,2,FALSE),"0")</f>
        <v>15</v>
      </c>
      <c r="S70" s="2"/>
      <c r="T70" s="50" t="s">
        <v>5111</v>
      </c>
      <c r="U70" s="19" t="str">
        <f t="shared" si="22"/>
        <v/>
      </c>
      <c r="V70" s="19">
        <f>IF(U70="",0,1)</f>
        <v>0</v>
      </c>
      <c r="W70" s="20" t="e">
        <f>$X$1&amp;A70&amp;$Y$1&amp;T70&amp;$Z$1&amp;D70&amp;$AA$1&amp;E70&amp;#REF!&amp;G70&amp;$AB$1&amp;J70&amp;$AC$1&amp;L70&amp;$AD$1&amp;N70&amp;$AE$1&amp;P70&amp;$AF$1&amp;R70&amp;$AG$1&amp;#REF!&amp;$AI$1</f>
        <v>#REF!</v>
      </c>
    </row>
    <row r="71" spans="1:23" hidden="1" x14ac:dyDescent="0.25">
      <c r="A71" s="2" t="s">
        <v>3540</v>
      </c>
      <c r="B71" s="2" t="s">
        <v>3541</v>
      </c>
      <c r="C71" s="3"/>
      <c r="D71" s="34" t="str">
        <f t="shared" si="23"/>
        <v/>
      </c>
      <c r="E71" s="4">
        <v>34.700000000000003</v>
      </c>
      <c r="F71" s="2" t="s">
        <v>464</v>
      </c>
      <c r="G71" s="35" t="e">
        <f>VLOOKUP(F71,frs!$A$2:$E$41,2,FALSE)</f>
        <v>#N/A</v>
      </c>
      <c r="H71" s="2" t="b">
        <v>0</v>
      </c>
      <c r="I71" s="2" t="s">
        <v>4693</v>
      </c>
      <c r="J71" s="35">
        <f>VLOOKUP(I71,Families!$A$2:$B$11,2,FALSE)</f>
        <v>7</v>
      </c>
      <c r="K71" s="2"/>
      <c r="L71" s="35" t="str">
        <f>IFERROR(VLOOKUP(K71,Appellations!$A$3:$B$77,3,FALSE),"")</f>
        <v/>
      </c>
      <c r="M71" s="2" t="s">
        <v>4703</v>
      </c>
      <c r="N71" s="35">
        <f>IFERROR(VLOOKUP(M71,Regions!$A$3:$B$41,2,FALSE),"")</f>
        <v>34</v>
      </c>
      <c r="O71" s="2"/>
      <c r="P71" s="35" t="str">
        <f>IFERROR(VLOOKUP(O71,Colors!$A$3:$B$11,2,FALSE),"")</f>
        <v/>
      </c>
      <c r="Q71" s="2"/>
      <c r="R71" s="35" t="str">
        <f>IFERROR(VLOOKUP(Q71,Contenants!$A$3:$B$21,2,FALSE),"")</f>
        <v/>
      </c>
      <c r="S71" s="2"/>
      <c r="T71" s="8" t="s">
        <v>2090</v>
      </c>
      <c r="U71" s="14" t="str">
        <f t="shared" si="22"/>
        <v/>
      </c>
      <c r="V71" s="14"/>
      <c r="W71" s="5" t="e">
        <f>$X$1&amp;A71&amp;$Y$1&amp;T71&amp;$Z$1&amp;C71&amp;$AA$1&amp;E71&amp;#REF!&amp;G71&amp;$AB$1&amp;J71&amp;$AC$1&amp;#REF!&amp;$AD$1&amp;L71&amp;$AE$1&amp;P71&amp;$AF$1&amp;R71&amp;$AF$1&amp;#REF!&amp;$AG$1</f>
        <v>#REF!</v>
      </c>
    </row>
    <row r="72" spans="1:23" hidden="1" x14ac:dyDescent="0.25">
      <c r="A72" s="2" t="s">
        <v>1170</v>
      </c>
      <c r="B72" s="2" t="s">
        <v>1171</v>
      </c>
      <c r="C72" s="3"/>
      <c r="D72" s="23" t="str">
        <f t="shared" ref="D72:D74" si="26">SUBSTITUTE(SUBSTITUTE(SUBSTITUTE(C72,CHAR(13),""),CHAR(10),"&lt;br&gt;"),". &amp;car(10)",".")</f>
        <v/>
      </c>
      <c r="E72" s="4">
        <v>15.6</v>
      </c>
      <c r="F72" s="2" t="s">
        <v>66</v>
      </c>
      <c r="G72" s="19">
        <f>VLOOKUP(F72,frs!$A$2:$E$41,2,FALSE)</f>
        <v>28</v>
      </c>
      <c r="H72" s="2" t="b">
        <v>1</v>
      </c>
      <c r="I72" s="2" t="s">
        <v>4693</v>
      </c>
      <c r="J72" s="19">
        <f>VLOOKUP(I72,Families!$A$2:$B$11,2,FALSE)</f>
        <v>7</v>
      </c>
      <c r="K72" s="2"/>
      <c r="L72" s="19" t="str">
        <f>IFERROR(VLOOKUP(K72,Appellations!$A$2:$B$77,2,FALSE),"0")</f>
        <v>0</v>
      </c>
      <c r="M72" s="2" t="s">
        <v>4704</v>
      </c>
      <c r="N72" s="19" t="str">
        <f>IFERROR(VLOOKUP(M72,Regions!$A$2:$B$41,2,FALSE),"0")</f>
        <v>0</v>
      </c>
      <c r="O72" s="2"/>
      <c r="P72" s="19" t="str">
        <f>IFERROR(VLOOKUP(O72,Colors!$A$2:$B$11,2,FALSE),"0")</f>
        <v>0</v>
      </c>
      <c r="Q72" s="2" t="s">
        <v>4688</v>
      </c>
      <c r="R72" s="19">
        <f>IFERROR(VLOOKUP(Q72,Contenants!$A$2:$B$21,2,FALSE),"0")</f>
        <v>16</v>
      </c>
      <c r="S72" s="2"/>
      <c r="T72" s="50" t="s">
        <v>5112</v>
      </c>
      <c r="U72" s="19" t="str">
        <f t="shared" si="22"/>
        <v/>
      </c>
      <c r="V72" s="19">
        <f t="shared" ref="V72:V74" si="27">IF(U72="",0,1)</f>
        <v>0</v>
      </c>
      <c r="W72" s="20" t="e">
        <f>$X$1&amp;A72&amp;$Y$1&amp;T72&amp;$Z$1&amp;D72&amp;$AA$1&amp;E72&amp;#REF!&amp;G72&amp;$AB$1&amp;J72&amp;$AC$1&amp;L72&amp;$AD$1&amp;N72&amp;$AE$1&amp;P72&amp;$AF$1&amp;R72&amp;$AG$1&amp;#REF!&amp;$AI$1</f>
        <v>#REF!</v>
      </c>
    </row>
    <row r="73" spans="1:23" hidden="1" x14ac:dyDescent="0.25">
      <c r="A73" s="2" t="s">
        <v>1172</v>
      </c>
      <c r="B73" s="2" t="s">
        <v>1173</v>
      </c>
      <c r="C73" s="3"/>
      <c r="D73" s="23" t="str">
        <f t="shared" si="26"/>
        <v/>
      </c>
      <c r="E73" s="4">
        <v>15.6</v>
      </c>
      <c r="F73" s="2" t="s">
        <v>66</v>
      </c>
      <c r="G73" s="19">
        <f>VLOOKUP(F73,frs!$A$2:$E$41,2,FALSE)</f>
        <v>28</v>
      </c>
      <c r="H73" s="2" t="b">
        <v>1</v>
      </c>
      <c r="I73" s="2" t="s">
        <v>4693</v>
      </c>
      <c r="J73" s="19">
        <f>VLOOKUP(I73,Families!$A$2:$B$11,2,FALSE)</f>
        <v>7</v>
      </c>
      <c r="K73" s="2"/>
      <c r="L73" s="19" t="str">
        <f>IFERROR(VLOOKUP(K73,Appellations!$A$2:$B$77,2,FALSE),"0")</f>
        <v>0</v>
      </c>
      <c r="M73" s="2" t="s">
        <v>4704</v>
      </c>
      <c r="N73" s="19" t="str">
        <f>IFERROR(VLOOKUP(M73,Regions!$A$2:$B$41,2,FALSE),"0")</f>
        <v>0</v>
      </c>
      <c r="O73" s="2"/>
      <c r="P73" s="19" t="str">
        <f>IFERROR(VLOOKUP(O73,Colors!$A$2:$B$11,2,FALSE),"0")</f>
        <v>0</v>
      </c>
      <c r="Q73" s="2"/>
      <c r="R73" s="19" t="str">
        <f>IFERROR(VLOOKUP(Q73,Contenants!$A$2:$B$21,2,FALSE),"0")</f>
        <v>0</v>
      </c>
      <c r="S73" s="2"/>
      <c r="T73" s="50" t="s">
        <v>5113</v>
      </c>
      <c r="U73" s="19" t="str">
        <f t="shared" si="22"/>
        <v/>
      </c>
      <c r="V73" s="19">
        <f t="shared" si="27"/>
        <v>0</v>
      </c>
      <c r="W73" s="20" t="e">
        <f>$X$1&amp;A73&amp;$Y$1&amp;T73&amp;$Z$1&amp;D73&amp;$AA$1&amp;E73&amp;#REF!&amp;G73&amp;$AB$1&amp;J73&amp;$AC$1&amp;L73&amp;$AD$1&amp;N73&amp;$AE$1&amp;P73&amp;$AF$1&amp;R73&amp;$AG$1&amp;#REF!&amp;$AI$1</f>
        <v>#REF!</v>
      </c>
    </row>
    <row r="74" spans="1:23" ht="256.5" x14ac:dyDescent="0.25">
      <c r="A74" s="2" t="s">
        <v>1200</v>
      </c>
      <c r="B74" s="2" t="s">
        <v>1201</v>
      </c>
      <c r="C74" s="3" t="s">
        <v>5319</v>
      </c>
      <c r="D74" s="23" t="str">
        <f t="shared" si="26"/>
        <v>Un Gin bourguignon qui dévoile toute sa fraîcheur pur sur glace ou dans un gin tonic ou dans un cocktail que vous aurez imaginé.&lt;br&gt;&lt;br&gt;Provenance : France (Bourgogne)&lt;br&gt;&lt;br&gt;Vieillissement : Macération de baies de genièvre de 3 origines dans un mélange eau et alcool pendant plusieurs jours avant distillation. La bouteille est en aluminium dont le faible poids diminue le bilan carbone et est recyclable à l’infini.&lt;br&gt;&lt;br&gt;Dégustation : Robe claire ; Nez de genièvre, de poivre et d’agrumes ; Bouche tendre, suave et grasse. A servir sur glace ou en cokctails.&lt;br&gt;&lt;br&gt;Malden Spirits est une aventure qui, depuis sa naissance, tutoie l’innovation, la disruptivité, la différenciation : elle est née au cœur de la Bourgogne, au cœur du vignoble bourguignon, et a été imaginée par l’équipe du Domaine Maldant-Pauvelot.</v>
      </c>
      <c r="E74" s="4">
        <v>42</v>
      </c>
      <c r="F74" s="2" t="s">
        <v>2219</v>
      </c>
      <c r="G74" s="19">
        <f>VLOOKUP(F74,frs!$A$2:$B$45,2,FALSE)</f>
        <v>23</v>
      </c>
      <c r="H74" s="2" t="b">
        <v>1</v>
      </c>
      <c r="I74" s="2" t="s">
        <v>4693</v>
      </c>
      <c r="J74" s="19">
        <f>VLOOKUP(I74,Families!$A$2:$B$11,2,FALSE)</f>
        <v>7</v>
      </c>
      <c r="K74" s="2"/>
      <c r="L74" s="19" t="str">
        <f>IFERROR(VLOOKUP(K74,Appellations!$A$2:$B$80,2,FALSE),"0")</f>
        <v>0</v>
      </c>
      <c r="M74" s="2" t="s">
        <v>4705</v>
      </c>
      <c r="N74" s="19">
        <f>IFERROR(VLOOKUP(M74,Regions!$A$2:$B$44,2,FALSE),"0")</f>
        <v>21</v>
      </c>
      <c r="O74" s="2"/>
      <c r="P74" s="19" t="str">
        <f>IFERROR(VLOOKUP(O74,Colors!$A$2:$B$11,2,FALSE),"0")</f>
        <v>0</v>
      </c>
      <c r="Q74" s="2" t="s">
        <v>4696</v>
      </c>
      <c r="R74" s="19">
        <f>IFERROR(VLOOKUP(Q74,Contenants!$A$2:$B$21,2,FALSE),"0")</f>
        <v>15</v>
      </c>
      <c r="S74" s="2" t="s">
        <v>5749</v>
      </c>
      <c r="T74" s="50" t="s">
        <v>5114</v>
      </c>
      <c r="U74" s="19" t="str">
        <f>SUBSTITUTE(S74,"C:\Users\Admin\OneDrive\Site Internet\","")</f>
        <v>gin_mac_malden.png</v>
      </c>
      <c r="V74" s="19">
        <f t="shared" si="27"/>
        <v>1</v>
      </c>
      <c r="W74" s="20" t="str">
        <f>$X$1&amp;A74&amp;$Y$1&amp;T74&amp;$Z$1&amp;D74&amp;$AA$1&amp;G74&amp;$AB$1&amp;J74&amp;$AC$1&amp;L74&amp;$AD$1&amp;N74&amp;$AE$1&amp;P74&amp;$AF$1&amp;R74&amp;$AG$1&amp;U74&amp;$AH$1&amp;V74&amp;$AI$1</f>
        <v>("00073", "Gin 42° Mac Malden", "Un Gin bourguignon qui dévoile toute sa fraîcheur pur sur glace ou dans un gin tonic ou dans un cocktail que vous aurez imaginé.&lt;br&gt;&lt;br&gt;Provenance : France (Bourgogne)&lt;br&gt;&lt;br&gt;Vieillissement : Macération de baies de genièvre de 3 origines dans un mélange eau et alcool pendant plusieurs jours avant distillation. La bouteille est en aluminium dont le faible poids diminue le bilan carbone et est recyclable à l’infini.&lt;br&gt;&lt;br&gt;Dégustation : Robe claire ; Nez de genièvre, de poivre et d’agrumes ; Bouche tendre, suave et grasse. A servir sur glace ou en cokctails.&lt;br&gt;&lt;br&gt;Malden Spirits est une aventure qui, depuis sa naissance, tutoie l’innovation, la disruptivité, la différenciation : elle est née au cœur de la Bourgogne, au cœur du vignoble bourguignon, et a été imaginée par l’équipe du Domaine Maldant-Pauvelot.", "23", "7", "0", "21","0", "15", "gin_mac_malden.png", "1"),</v>
      </c>
    </row>
    <row r="75" spans="1:23" hidden="1" x14ac:dyDescent="0.25">
      <c r="A75" s="2" t="s">
        <v>3739</v>
      </c>
      <c r="B75" s="2" t="s">
        <v>3740</v>
      </c>
      <c r="C75" s="3"/>
      <c r="D75" s="25" t="str">
        <f t="shared" si="23"/>
        <v/>
      </c>
      <c r="E75" s="4">
        <v>23.9</v>
      </c>
      <c r="F75" s="2" t="s">
        <v>2218</v>
      </c>
      <c r="G75" s="26" t="e">
        <f>VLOOKUP(F75,frs!$A$2:$E$41,2,FALSE)</f>
        <v>#N/A</v>
      </c>
      <c r="H75" s="2" t="b">
        <v>0</v>
      </c>
      <c r="I75" s="2" t="s">
        <v>4693</v>
      </c>
      <c r="J75" s="26">
        <f>VLOOKUP(I75,Families!$A$2:$B$11,2,FALSE)</f>
        <v>7</v>
      </c>
      <c r="K75" s="2"/>
      <c r="L75" s="26" t="str">
        <f>IFERROR(VLOOKUP(K75,Appellations!$A$3:$B$77,3,FALSE),"")</f>
        <v/>
      </c>
      <c r="M75" s="2" t="s">
        <v>4694</v>
      </c>
      <c r="N75" s="26">
        <f>IFERROR(VLOOKUP(M75,Regions!$A$3:$B$41,2,FALSE),"")</f>
        <v>26</v>
      </c>
      <c r="O75" s="2"/>
      <c r="P75" s="26" t="str">
        <f>IFERROR(VLOOKUP(O75,Colors!$A$3:$B$11,2,FALSE),"")</f>
        <v/>
      </c>
      <c r="Q75" s="2"/>
      <c r="R75" s="26" t="str">
        <f>IFERROR(VLOOKUP(Q75,Contenants!$A$3:$B$21,2,FALSE),"")</f>
        <v/>
      </c>
      <c r="S75" s="2"/>
      <c r="T75" s="8" t="s">
        <v>2108</v>
      </c>
      <c r="U75" s="14" t="str">
        <f t="shared" ref="U75:U80" si="28">SUBSTITUTE(SUBSTITUTE(SUBSTITUTE(SUBSTITUTE(SUBSTITUTE(SUBSTITUTE(SUBSTITUTE(SUBSTITUTE(SUBSTITUTE(SUBSTITUTE(SUBSTITUTE(SUBSTITUTE(S75,"C:\Users\Admin\OneDrive\Site Internet\",""),"BAG-IN-BOX\",""),"BOURGOGNE\",""),"BEAUJOLAIS\",""),"CHAMPAGNE ET EFFERVESCENTS\",""),"LANGUEDOC\",""),"LOIRE\",""),"PROVENCE\",""),"RHONE NORD\",""),"RHONE SUD\",""),"SPIRITUEUX\",""),"SUD OUEST\","")</f>
        <v/>
      </c>
      <c r="V75" s="14"/>
      <c r="W75" s="5" t="e">
        <f>$X$1&amp;A75&amp;$Y$1&amp;T75&amp;$Z$1&amp;C75&amp;$AA$1&amp;E75&amp;#REF!&amp;G75&amp;$AB$1&amp;J75&amp;$AC$1&amp;#REF!&amp;$AD$1&amp;L75&amp;$AE$1&amp;P75&amp;$AF$1&amp;R75&amp;$AF$1&amp;#REF!&amp;$AG$1</f>
        <v>#REF!</v>
      </c>
    </row>
    <row r="76" spans="1:23" hidden="1" x14ac:dyDescent="0.25">
      <c r="A76" s="2" t="s">
        <v>3751</v>
      </c>
      <c r="B76" s="2" t="s">
        <v>3752</v>
      </c>
      <c r="C76" s="3"/>
      <c r="D76" s="33" t="str">
        <f t="shared" si="23"/>
        <v/>
      </c>
      <c r="E76" s="4">
        <v>19.2</v>
      </c>
      <c r="F76" s="2" t="s">
        <v>2218</v>
      </c>
      <c r="G76" s="17" t="e">
        <f>VLOOKUP(F76,frs!$A$2:$E$41,2,FALSE)</f>
        <v>#N/A</v>
      </c>
      <c r="H76" s="2" t="b">
        <v>0</v>
      </c>
      <c r="I76" s="2" t="s">
        <v>4693</v>
      </c>
      <c r="J76" s="17">
        <f>VLOOKUP(I76,Families!$A$2:$B$11,2,FALSE)</f>
        <v>7</v>
      </c>
      <c r="K76" s="2"/>
      <c r="L76" s="17" t="str">
        <f>IFERROR(VLOOKUP(K76,Appellations!$A$3:$B$77,3,FALSE),"")</f>
        <v/>
      </c>
      <c r="M76" s="2" t="s">
        <v>4694</v>
      </c>
      <c r="N76" s="17">
        <f>IFERROR(VLOOKUP(M76,Regions!$A$3:$B$41,2,FALSE),"")</f>
        <v>26</v>
      </c>
      <c r="O76" s="2"/>
      <c r="P76" s="17" t="str">
        <f>IFERROR(VLOOKUP(O76,Colors!$A$3:$B$11,2,FALSE),"")</f>
        <v/>
      </c>
      <c r="Q76" s="2" t="s">
        <v>4695</v>
      </c>
      <c r="R76" s="17">
        <f>IFERROR(VLOOKUP(Q76,Contenants!$A$3:$B$21,2,FALSE),"")</f>
        <v>13</v>
      </c>
      <c r="S76" s="2"/>
      <c r="T76" s="8" t="s">
        <v>2114</v>
      </c>
      <c r="U76" s="14" t="str">
        <f t="shared" si="28"/>
        <v/>
      </c>
      <c r="V76" s="14"/>
      <c r="W76" s="5" t="e">
        <f>$X$1&amp;A76&amp;$Y$1&amp;T76&amp;$Z$1&amp;C76&amp;$AA$1&amp;E76&amp;#REF!&amp;G76&amp;$AB$1&amp;J76&amp;$AC$1&amp;#REF!&amp;$AD$1&amp;L76&amp;$AE$1&amp;P76&amp;$AF$1&amp;R76&amp;$AF$1&amp;#REF!&amp;$AG$1</f>
        <v>#REF!</v>
      </c>
    </row>
    <row r="77" spans="1:23" hidden="1" x14ac:dyDescent="0.25">
      <c r="A77" s="2" t="s">
        <v>1435</v>
      </c>
      <c r="B77" s="2" t="s">
        <v>1436</v>
      </c>
      <c r="C77" s="3"/>
      <c r="D77" s="23" t="str">
        <f t="shared" ref="D77:D81" si="29">SUBSTITUTE(SUBSTITUTE(SUBSTITUTE(C77,CHAR(13),""),CHAR(10),"&lt;br&gt;"),". &amp;car(10)",".")</f>
        <v/>
      </c>
      <c r="E77" s="4">
        <v>41.85</v>
      </c>
      <c r="F77" s="2" t="s">
        <v>2220</v>
      </c>
      <c r="G77" s="19" t="e">
        <f>VLOOKUP(F77,frs!$A$2:$E$41,2,FALSE)</f>
        <v>#N/A</v>
      </c>
      <c r="H77" s="2" t="b">
        <v>1</v>
      </c>
      <c r="I77" s="2" t="s">
        <v>4693</v>
      </c>
      <c r="J77" s="19">
        <f>VLOOKUP(I77,Families!$A$2:$B$11,2,FALSE)</f>
        <v>7</v>
      </c>
      <c r="K77" s="2"/>
      <c r="L77" s="19" t="str">
        <f>IFERROR(VLOOKUP(K77,Appellations!$A$2:$B$77,2,FALSE),"0")</f>
        <v>0</v>
      </c>
      <c r="M77" s="2" t="s">
        <v>4694</v>
      </c>
      <c r="N77" s="19">
        <f>IFERROR(VLOOKUP(M77,Regions!$A$2:$B$41,2,FALSE),"0")</f>
        <v>26</v>
      </c>
      <c r="O77" s="2"/>
      <c r="P77" s="19" t="str">
        <f>IFERROR(VLOOKUP(O77,Colors!$A$2:$B$11,2,FALSE),"0")</f>
        <v>0</v>
      </c>
      <c r="Q77" s="2" t="s">
        <v>4696</v>
      </c>
      <c r="R77" s="19">
        <f>IFERROR(VLOOKUP(Q77,Contenants!$A$2:$B$21,2,FALSE),"0")</f>
        <v>15</v>
      </c>
      <c r="S77" s="2"/>
      <c r="T77" s="50" t="s">
        <v>5115</v>
      </c>
      <c r="U77" s="19" t="str">
        <f t="shared" si="28"/>
        <v/>
      </c>
      <c r="V77" s="19">
        <f t="shared" ref="V77:V81" si="30">IF(U77="",0,1)</f>
        <v>0</v>
      </c>
      <c r="W77" s="20" t="e">
        <f>$X$1&amp;A77&amp;$Y$1&amp;T77&amp;$Z$1&amp;D77&amp;$AA$1&amp;E77&amp;#REF!&amp;G77&amp;$AB$1&amp;J77&amp;$AC$1&amp;L77&amp;$AD$1&amp;N77&amp;$AE$1&amp;P77&amp;$AF$1&amp;R77&amp;$AG$1&amp;#REF!&amp;$AI$1</f>
        <v>#REF!</v>
      </c>
    </row>
    <row r="78" spans="1:23" hidden="1" x14ac:dyDescent="0.25">
      <c r="A78" s="2" t="s">
        <v>1447</v>
      </c>
      <c r="B78" s="2" t="s">
        <v>1448</v>
      </c>
      <c r="C78" s="3"/>
      <c r="D78" s="23" t="str">
        <f t="shared" si="29"/>
        <v/>
      </c>
      <c r="E78" s="4">
        <v>32.950000000000003</v>
      </c>
      <c r="F78" s="2" t="s">
        <v>2218</v>
      </c>
      <c r="G78" s="19" t="e">
        <f>VLOOKUP(F78,frs!$A$2:$E$41,2,FALSE)</f>
        <v>#N/A</v>
      </c>
      <c r="H78" s="2" t="b">
        <v>1</v>
      </c>
      <c r="I78" s="2" t="s">
        <v>4693</v>
      </c>
      <c r="J78" s="19">
        <f>VLOOKUP(I78,Families!$A$2:$B$11,2,FALSE)</f>
        <v>7</v>
      </c>
      <c r="K78" s="2"/>
      <c r="L78" s="19" t="str">
        <f>IFERROR(VLOOKUP(K78,Appellations!$A$2:$B$77,2,FALSE),"0")</f>
        <v>0</v>
      </c>
      <c r="M78" s="2" t="s">
        <v>4694</v>
      </c>
      <c r="N78" s="19">
        <f>IFERROR(VLOOKUP(M78,Regions!$A$2:$B$41,2,FALSE),"0")</f>
        <v>26</v>
      </c>
      <c r="O78" s="2"/>
      <c r="P78" s="19" t="str">
        <f>IFERROR(VLOOKUP(O78,Colors!$A$2:$B$11,2,FALSE),"0")</f>
        <v>0</v>
      </c>
      <c r="Q78" s="2" t="s">
        <v>4695</v>
      </c>
      <c r="R78" s="19">
        <f>IFERROR(VLOOKUP(Q78,Contenants!$A$2:$B$21,2,FALSE),"0")</f>
        <v>13</v>
      </c>
      <c r="S78" s="2"/>
      <c r="T78" s="50" t="s">
        <v>5116</v>
      </c>
      <c r="U78" s="19" t="str">
        <f t="shared" si="28"/>
        <v/>
      </c>
      <c r="V78" s="19">
        <f t="shared" si="30"/>
        <v>0</v>
      </c>
      <c r="W78" s="20" t="e">
        <f>$X$1&amp;A78&amp;$Y$1&amp;T78&amp;$Z$1&amp;D78&amp;$AA$1&amp;E78&amp;#REF!&amp;G78&amp;$AB$1&amp;J78&amp;$AC$1&amp;L78&amp;$AD$1&amp;N78&amp;$AE$1&amp;P78&amp;$AF$1&amp;R78&amp;$AG$1&amp;#REF!&amp;$AI$1</f>
        <v>#REF!</v>
      </c>
    </row>
    <row r="79" spans="1:23" hidden="1" x14ac:dyDescent="0.25">
      <c r="A79" s="2" t="s">
        <v>1461</v>
      </c>
      <c r="B79" s="2" t="s">
        <v>1462</v>
      </c>
      <c r="C79" s="3"/>
      <c r="D79" s="23" t="str">
        <f t="shared" si="29"/>
        <v/>
      </c>
      <c r="E79" s="4">
        <v>21.15</v>
      </c>
      <c r="F79" s="2" t="s">
        <v>469</v>
      </c>
      <c r="G79" s="19">
        <f>VLOOKUP(F79,frs!$A$2:$E$41,2,FALSE)</f>
        <v>24</v>
      </c>
      <c r="H79" s="2" t="b">
        <v>1</v>
      </c>
      <c r="I79" s="2" t="s">
        <v>4693</v>
      </c>
      <c r="J79" s="19">
        <f>VLOOKUP(I79,Families!$A$2:$B$11,2,FALSE)</f>
        <v>7</v>
      </c>
      <c r="K79" s="2"/>
      <c r="L79" s="19" t="str">
        <f>IFERROR(VLOOKUP(K79,Appellations!$A$2:$B$77,2,FALSE),"0")</f>
        <v>0</v>
      </c>
      <c r="M79" s="2" t="s">
        <v>4694</v>
      </c>
      <c r="N79" s="19">
        <f>IFERROR(VLOOKUP(M79,Regions!$A$2:$B$41,2,FALSE),"0")</f>
        <v>26</v>
      </c>
      <c r="O79" s="2"/>
      <c r="P79" s="19" t="str">
        <f>IFERROR(VLOOKUP(O79,Colors!$A$2:$B$11,2,FALSE),"0")</f>
        <v>0</v>
      </c>
      <c r="Q79" s="2" t="s">
        <v>4695</v>
      </c>
      <c r="R79" s="19">
        <f>IFERROR(VLOOKUP(Q79,Contenants!$A$2:$B$21,2,FALSE),"0")</f>
        <v>13</v>
      </c>
      <c r="S79" s="2"/>
      <c r="T79" s="50" t="s">
        <v>5117</v>
      </c>
      <c r="U79" s="19" t="str">
        <f t="shared" si="28"/>
        <v/>
      </c>
      <c r="V79" s="19">
        <f t="shared" si="30"/>
        <v>0</v>
      </c>
      <c r="W79" s="20" t="e">
        <f>$X$1&amp;A79&amp;$Y$1&amp;T79&amp;$Z$1&amp;D79&amp;$AA$1&amp;E79&amp;#REF!&amp;G79&amp;$AB$1&amp;J79&amp;$AC$1&amp;L79&amp;$AD$1&amp;N79&amp;$AE$1&amp;P79&amp;$AF$1&amp;R79&amp;$AG$1&amp;#REF!&amp;$AI$1</f>
        <v>#REF!</v>
      </c>
    </row>
    <row r="80" spans="1:23" hidden="1" x14ac:dyDescent="0.25">
      <c r="A80" s="2" t="s">
        <v>1467</v>
      </c>
      <c r="B80" s="2" t="s">
        <v>1468</v>
      </c>
      <c r="C80" s="3"/>
      <c r="D80" s="23" t="str">
        <f t="shared" si="29"/>
        <v/>
      </c>
      <c r="E80" s="4">
        <v>20.75</v>
      </c>
      <c r="F80" s="2" t="s">
        <v>469</v>
      </c>
      <c r="G80" s="19">
        <f>VLOOKUP(F80,frs!$A$2:$E$41,2,FALSE)</f>
        <v>24</v>
      </c>
      <c r="H80" s="2" t="b">
        <v>1</v>
      </c>
      <c r="I80" s="2" t="s">
        <v>4693</v>
      </c>
      <c r="J80" s="19">
        <f>VLOOKUP(I80,Families!$A$2:$B$11,2,FALSE)</f>
        <v>7</v>
      </c>
      <c r="K80" s="2"/>
      <c r="L80" s="19" t="str">
        <f>IFERROR(VLOOKUP(K80,Appellations!$A$2:$B$77,2,FALSE),"0")</f>
        <v>0</v>
      </c>
      <c r="M80" s="2" t="s">
        <v>4694</v>
      </c>
      <c r="N80" s="19">
        <f>IFERROR(VLOOKUP(M80,Regions!$A$2:$B$41,2,FALSE),"0")</f>
        <v>26</v>
      </c>
      <c r="O80" s="2"/>
      <c r="P80" s="19" t="str">
        <f>IFERROR(VLOOKUP(O80,Colors!$A$2:$B$11,2,FALSE),"0")</f>
        <v>0</v>
      </c>
      <c r="Q80" s="2" t="s">
        <v>4695</v>
      </c>
      <c r="R80" s="19">
        <f>IFERROR(VLOOKUP(Q80,Contenants!$A$2:$B$21,2,FALSE),"0")</f>
        <v>13</v>
      </c>
      <c r="S80" s="2"/>
      <c r="T80" s="50" t="s">
        <v>5118</v>
      </c>
      <c r="U80" s="19" t="str">
        <f t="shared" si="28"/>
        <v/>
      </c>
      <c r="V80" s="19">
        <f t="shared" si="30"/>
        <v>0</v>
      </c>
      <c r="W80" s="20" t="e">
        <f>$X$1&amp;A80&amp;$Y$1&amp;T80&amp;$Z$1&amp;D80&amp;$AA$1&amp;E80&amp;#REF!&amp;G80&amp;$AB$1&amp;J80&amp;$AC$1&amp;L80&amp;$AD$1&amp;N80&amp;$AE$1&amp;P80&amp;$AF$1&amp;R80&amp;$AG$1&amp;#REF!&amp;$AI$1</f>
        <v>#REF!</v>
      </c>
    </row>
    <row r="81" spans="1:23" ht="242.25" x14ac:dyDescent="0.25">
      <c r="A81" s="2" t="s">
        <v>1469</v>
      </c>
      <c r="B81" s="2" t="s">
        <v>1470</v>
      </c>
      <c r="C81" s="3" t="s">
        <v>5374</v>
      </c>
      <c r="D81" s="23" t="str">
        <f t="shared" si="29"/>
        <v>Une liqueur de prunelle gourmande et généreuse. Idéal sur glace ou en cocktail.&lt;br&gt;&lt;br&gt;Provenance : France (Bourgogne)&lt;br&gt;&lt;br&gt;Dégustation : Robe dorée ; Nez aromatique sur le fruit à noyau ; Bouche généréeuse, ronde d’une sucrosité discrète aux notes de fruits à noyaux. Superbe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81" s="4">
        <v>26.5</v>
      </c>
      <c r="F81" s="2" t="s">
        <v>469</v>
      </c>
      <c r="G81" s="19">
        <f>VLOOKUP(F81,frs!$A$2:$B$45,2,FALSE)</f>
        <v>24</v>
      </c>
      <c r="H81" s="2" t="b">
        <v>1</v>
      </c>
      <c r="I81" s="2" t="s">
        <v>4693</v>
      </c>
      <c r="J81" s="19">
        <f>VLOOKUP(I81,Families!$A$2:$B$11,2,FALSE)</f>
        <v>7</v>
      </c>
      <c r="K81" s="2"/>
      <c r="L81" s="19" t="str">
        <f>IFERROR(VLOOKUP(K81,Appellations!$A$2:$B$80,2,FALSE),"0")</f>
        <v>0</v>
      </c>
      <c r="M81" s="2" t="s">
        <v>4694</v>
      </c>
      <c r="N81" s="19">
        <f>IFERROR(VLOOKUP(M81,Regions!$A$2:$B$44,2,FALSE),"0")</f>
        <v>26</v>
      </c>
      <c r="O81" s="2"/>
      <c r="P81" s="19" t="str">
        <f>IFERROR(VLOOKUP(O81,Colors!$A$2:$B$11,2,FALSE),"0")</f>
        <v>0</v>
      </c>
      <c r="Q81" s="2" t="s">
        <v>4696</v>
      </c>
      <c r="R81" s="19">
        <f>IFERROR(VLOOKUP(Q81,Contenants!$A$2:$B$21,2,FALSE),"0")</f>
        <v>15</v>
      </c>
      <c r="S81" s="2" t="s">
        <v>5750</v>
      </c>
      <c r="T81" s="50" t="s">
        <v>5119</v>
      </c>
      <c r="U81" s="19" t="str">
        <f>SUBSTITUTE(S81,"C:\Users\Admin\OneDrive\Site Internet\","")</f>
        <v>joseph_cartron_liqueur_prunelle.png</v>
      </c>
      <c r="V81" s="19">
        <f t="shared" si="30"/>
        <v>1</v>
      </c>
      <c r="W81" s="20" t="str">
        <f>$X$1&amp;A81&amp;$Y$1&amp;T81&amp;$Z$1&amp;D81&amp;$AA$1&amp;G81&amp;$AB$1&amp;J81&amp;$AC$1&amp;L81&amp;$AD$1&amp;N81&amp;$AE$1&amp;P81&amp;$AF$1&amp;R81&amp;$AG$1&amp;U81&amp;$AH$1&amp;V81&amp;$AI$1</f>
        <v>("00080", "Liqueur Prunelle de Bourgogne Cartron 40°", "Une liqueur de prunelle gourmande et généreuse. Idéal sur glace ou en cocktail.&lt;br&gt;&lt;br&gt;Provenance : France (Bourgogne)&lt;br&gt;&lt;br&gt;Dégustation : Robe dorée ; Nez aromatique sur le fruit à noyau ; Bouche généréeuse, ronde d’une sucrosité discrète aux notes de fruits à noyaux. Superbe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"joseph_cartron_liqueur_prunelle.png", "1"),</v>
      </c>
    </row>
    <row r="82" spans="1:23" hidden="1" x14ac:dyDescent="0.25">
      <c r="A82" s="2" t="s">
        <v>3808</v>
      </c>
      <c r="B82" s="2" t="s">
        <v>3809</v>
      </c>
      <c r="C82" s="3"/>
      <c r="D82" s="25" t="str">
        <f t="shared" si="23"/>
        <v/>
      </c>
      <c r="E82" s="4">
        <v>45.2</v>
      </c>
      <c r="F82" s="2" t="s">
        <v>2217</v>
      </c>
      <c r="G82" s="26" t="e">
        <f>VLOOKUP(F82,frs!$A$2:$E$41,2,FALSE)</f>
        <v>#N/A</v>
      </c>
      <c r="H82" s="2" t="b">
        <v>0</v>
      </c>
      <c r="I82" s="2" t="s">
        <v>4693</v>
      </c>
      <c r="J82" s="26">
        <f>VLOOKUP(I82,Families!$A$2:$B$11,2,FALSE)</f>
        <v>7</v>
      </c>
      <c r="K82" s="2"/>
      <c r="L82" s="26" t="str">
        <f>IFERROR(VLOOKUP(K82,Appellations!$A$3:$B$77,3,FALSE),"")</f>
        <v/>
      </c>
      <c r="M82" s="2" t="s">
        <v>4702</v>
      </c>
      <c r="N82" s="26">
        <f>IFERROR(VLOOKUP(M82,Regions!$A$3:$B$41,2,FALSE),"")</f>
        <v>17</v>
      </c>
      <c r="O82" s="2"/>
      <c r="P82" s="26" t="str">
        <f>IFERROR(VLOOKUP(O82,Colors!$A$3:$B$11,2,FALSE),"")</f>
        <v/>
      </c>
      <c r="Q82" s="2" t="s">
        <v>4688</v>
      </c>
      <c r="R82" s="26">
        <f>IFERROR(VLOOKUP(Q82,Contenants!$A$3:$B$21,2,FALSE),"")</f>
        <v>16</v>
      </c>
      <c r="S82" s="2"/>
      <c r="T82" s="8" t="s">
        <v>2185</v>
      </c>
      <c r="U82" s="14" t="str">
        <f t="shared" ref="U82:U101" si="31">SUBSTITUTE(SUBSTITUTE(SUBSTITUTE(SUBSTITUTE(SUBSTITUTE(SUBSTITUTE(SUBSTITUTE(SUBSTITUTE(SUBSTITUTE(SUBSTITUTE(SUBSTITUTE(SUBSTITUTE(S82,"C:\Users\Admin\OneDrive\Site Internet\",""),"BAG-IN-BOX\",""),"BOURGOGNE\",""),"BEAUJOLAIS\",""),"CHAMPAGNE ET EFFERVESCENTS\",""),"LANGUEDOC\",""),"LOIRE\",""),"PROVENCE\",""),"RHONE NORD\",""),"RHONE SUD\",""),"SPIRITUEUX\",""),"SUD OUEST\","")</f>
        <v/>
      </c>
      <c r="V82" s="14"/>
      <c r="W82" s="5" t="e">
        <f>$X$1&amp;A82&amp;$Y$1&amp;T82&amp;$Z$1&amp;C82&amp;$AA$1&amp;E82&amp;#REF!&amp;G82&amp;$AB$1&amp;J82&amp;$AC$1&amp;#REF!&amp;$AD$1&amp;L82&amp;$AE$1&amp;P82&amp;$AF$1&amp;R82&amp;$AF$1&amp;#REF!&amp;$AG$1</f>
        <v>#REF!</v>
      </c>
    </row>
    <row r="83" spans="1:23" hidden="1" x14ac:dyDescent="0.25">
      <c r="A83" s="2" t="s">
        <v>3921</v>
      </c>
      <c r="B83" s="2" t="s">
        <v>3922</v>
      </c>
      <c r="C83" s="3"/>
      <c r="D83" s="33" t="str">
        <f t="shared" si="23"/>
        <v/>
      </c>
      <c r="E83" s="4">
        <v>21.4</v>
      </c>
      <c r="F83" s="2" t="s">
        <v>3923</v>
      </c>
      <c r="G83" s="17" t="e">
        <f>VLOOKUP(F83,frs!$A$2:$E$41,2,FALSE)</f>
        <v>#N/A</v>
      </c>
      <c r="H83" s="2" t="b">
        <v>0</v>
      </c>
      <c r="I83" s="2" t="s">
        <v>4693</v>
      </c>
      <c r="J83" s="17">
        <f>VLOOKUP(I83,Families!$A$2:$B$11,2,FALSE)</f>
        <v>7</v>
      </c>
      <c r="K83" s="2"/>
      <c r="L83" s="17" t="str">
        <f>IFERROR(VLOOKUP(K83,Appellations!$A$3:$B$77,3,FALSE),"")</f>
        <v/>
      </c>
      <c r="M83" s="2" t="s">
        <v>4706</v>
      </c>
      <c r="N83" s="17" t="str">
        <f>IFERROR(VLOOKUP(M83,Regions!$A$3:$B$41,2,FALSE),"")</f>
        <v/>
      </c>
      <c r="O83" s="2"/>
      <c r="P83" s="17" t="str">
        <f>IFERROR(VLOOKUP(O83,Colors!$A$3:$B$11,2,FALSE),"")</f>
        <v/>
      </c>
      <c r="Q83" s="2" t="s">
        <v>574</v>
      </c>
      <c r="R83" s="17">
        <f>IFERROR(VLOOKUP(Q83,Contenants!$A$3:$B$21,2,FALSE),"")</f>
        <v>1</v>
      </c>
      <c r="S83" s="2"/>
      <c r="T83" s="8" t="s">
        <v>158</v>
      </c>
      <c r="U83" s="14" t="str">
        <f t="shared" si="31"/>
        <v/>
      </c>
      <c r="V83" s="14"/>
      <c r="W83" s="5" t="e">
        <f>$X$1&amp;A83&amp;$Y$1&amp;T83&amp;$Z$1&amp;C83&amp;$AA$1&amp;E83&amp;#REF!&amp;G83&amp;$AB$1&amp;J83&amp;$AC$1&amp;#REF!&amp;$AD$1&amp;L83&amp;$AE$1&amp;P83&amp;$AF$1&amp;R83&amp;$AF$1&amp;#REF!&amp;$AG$1</f>
        <v>#REF!</v>
      </c>
    </row>
    <row r="84" spans="1:23" hidden="1" x14ac:dyDescent="0.25">
      <c r="A84" s="2" t="s">
        <v>1604</v>
      </c>
      <c r="B84" s="2" t="s">
        <v>1605</v>
      </c>
      <c r="C84" s="3"/>
      <c r="D84" s="23" t="str">
        <f t="shared" ref="D84:D85" si="32">SUBSTITUTE(SUBSTITUTE(SUBSTITUTE(C84,CHAR(13),""),CHAR(10),"&lt;br&gt;"),". &amp;car(10)",".")</f>
        <v/>
      </c>
      <c r="E84" s="4">
        <v>21.5</v>
      </c>
      <c r="F84" s="2" t="s">
        <v>42</v>
      </c>
      <c r="G84" s="19" t="e">
        <f>VLOOKUP(F84,frs!$A$2:$E$41,2,FALSE)</f>
        <v>#N/A</v>
      </c>
      <c r="H84" s="2" t="b">
        <v>1</v>
      </c>
      <c r="I84" s="2" t="s">
        <v>4693</v>
      </c>
      <c r="J84" s="19">
        <f>VLOOKUP(I84,Families!$A$2:$B$11,2,FALSE)</f>
        <v>7</v>
      </c>
      <c r="K84" s="2"/>
      <c r="L84" s="19" t="str">
        <f>IFERROR(VLOOKUP(K84,Appellations!$A$2:$B$77,2,FALSE),"0")</f>
        <v>0</v>
      </c>
      <c r="M84" s="2" t="s">
        <v>4706</v>
      </c>
      <c r="N84" s="19" t="str">
        <f>IFERROR(VLOOKUP(M84,Regions!$A$2:$B$41,2,FALSE),"0")</f>
        <v>0</v>
      </c>
      <c r="O84" s="2"/>
      <c r="P84" s="19" t="str">
        <f>IFERROR(VLOOKUP(O84,Colors!$A$2:$B$11,2,FALSE),"0")</f>
        <v>0</v>
      </c>
      <c r="Q84" s="2" t="s">
        <v>574</v>
      </c>
      <c r="R84" s="19">
        <f>IFERROR(VLOOKUP(Q84,Contenants!$A$2:$B$21,2,FALSE),"0")</f>
        <v>1</v>
      </c>
      <c r="S84" s="2"/>
      <c r="T84" s="50" t="s">
        <v>5120</v>
      </c>
      <c r="U84" s="19" t="str">
        <f t="shared" si="31"/>
        <v/>
      </c>
      <c r="V84" s="19">
        <f t="shared" ref="V84:V85" si="33">IF(U84="",0,1)</f>
        <v>0</v>
      </c>
      <c r="W84" s="20" t="e">
        <f>$X$1&amp;A84&amp;$Y$1&amp;T84&amp;$Z$1&amp;D84&amp;$AA$1&amp;E84&amp;#REF!&amp;G84&amp;$AB$1&amp;J84&amp;$AC$1&amp;L84&amp;$AD$1&amp;N84&amp;$AE$1&amp;P84&amp;$AF$1&amp;R84&amp;$AG$1&amp;#REF!&amp;$AI$1</f>
        <v>#REF!</v>
      </c>
    </row>
    <row r="85" spans="1:23" hidden="1" x14ac:dyDescent="0.25">
      <c r="A85" s="2" t="s">
        <v>1653</v>
      </c>
      <c r="B85" s="2" t="s">
        <v>1654</v>
      </c>
      <c r="C85" s="3"/>
      <c r="D85" s="23" t="str">
        <f t="shared" si="32"/>
        <v/>
      </c>
      <c r="E85" s="4">
        <v>18.399999999999999</v>
      </c>
      <c r="F85" s="2" t="s">
        <v>938</v>
      </c>
      <c r="G85" s="19" t="e">
        <f>VLOOKUP(F85,frs!$A$2:$E$41,2,FALSE)</f>
        <v>#N/A</v>
      </c>
      <c r="H85" s="2" t="b">
        <v>1</v>
      </c>
      <c r="I85" s="2" t="s">
        <v>4693</v>
      </c>
      <c r="J85" s="19">
        <f>VLOOKUP(I85,Families!$A$2:$B$11,2,FALSE)</f>
        <v>7</v>
      </c>
      <c r="K85" s="2"/>
      <c r="L85" s="19" t="str">
        <f>IFERROR(VLOOKUP(K85,Appellations!$A$2:$B$77,2,FALSE),"0")</f>
        <v>0</v>
      </c>
      <c r="M85" s="2" t="s">
        <v>4704</v>
      </c>
      <c r="N85" s="19" t="str">
        <f>IFERROR(VLOOKUP(M85,Regions!$A$2:$B$41,2,FALSE),"0")</f>
        <v>0</v>
      </c>
      <c r="O85" s="2"/>
      <c r="P85" s="19" t="str">
        <f>IFERROR(VLOOKUP(O85,Colors!$A$2:$B$11,2,FALSE),"0")</f>
        <v>0</v>
      </c>
      <c r="Q85" s="2"/>
      <c r="R85" s="19" t="str">
        <f>IFERROR(VLOOKUP(Q85,Contenants!$A$2:$B$21,2,FALSE),"0")</f>
        <v>0</v>
      </c>
      <c r="S85" s="2"/>
      <c r="T85" s="50" t="s">
        <v>5121</v>
      </c>
      <c r="U85" s="19" t="str">
        <f t="shared" si="31"/>
        <v/>
      </c>
      <c r="V85" s="19">
        <f t="shared" si="33"/>
        <v>0</v>
      </c>
      <c r="W85" s="20" t="e">
        <f>$X$1&amp;A85&amp;$Y$1&amp;T85&amp;$Z$1&amp;D85&amp;$AA$1&amp;E85&amp;#REF!&amp;G85&amp;$AB$1&amp;J85&amp;$AC$1&amp;L85&amp;$AD$1&amp;N85&amp;$AE$1&amp;P85&amp;$AF$1&amp;R85&amp;$AG$1&amp;#REF!&amp;$AI$1</f>
        <v>#REF!</v>
      </c>
    </row>
    <row r="86" spans="1:23" hidden="1" x14ac:dyDescent="0.25">
      <c r="A86" s="2" t="s">
        <v>3986</v>
      </c>
      <c r="B86" s="2" t="s">
        <v>3987</v>
      </c>
      <c r="C86" s="3"/>
      <c r="D86" s="25" t="str">
        <f t="shared" si="23"/>
        <v/>
      </c>
      <c r="E86" s="4">
        <v>32.75</v>
      </c>
      <c r="F86" s="2" t="s">
        <v>464</v>
      </c>
      <c r="G86" s="26" t="e">
        <f>VLOOKUP(F86,frs!$A$2:$E$41,2,FALSE)</f>
        <v>#N/A</v>
      </c>
      <c r="H86" s="2" t="b">
        <v>0</v>
      </c>
      <c r="I86" s="2" t="s">
        <v>4693</v>
      </c>
      <c r="J86" s="26">
        <f>VLOOKUP(I86,Families!$A$2:$B$11,2,FALSE)</f>
        <v>7</v>
      </c>
      <c r="K86" s="2"/>
      <c r="L86" s="26" t="str">
        <f>IFERROR(VLOOKUP(K86,Appellations!$A$3:$B$77,3,FALSE),"")</f>
        <v/>
      </c>
      <c r="M86" s="2" t="s">
        <v>4707</v>
      </c>
      <c r="N86" s="26">
        <f>IFERROR(VLOOKUP(M86,Regions!$A$3:$B$41,2,FALSE),"")</f>
        <v>30</v>
      </c>
      <c r="O86" s="2"/>
      <c r="P86" s="26" t="str">
        <f>IFERROR(VLOOKUP(O86,Colors!$A$3:$B$11,2,FALSE),"")</f>
        <v/>
      </c>
      <c r="Q86" s="2" t="s">
        <v>4688</v>
      </c>
      <c r="R86" s="26">
        <f>IFERROR(VLOOKUP(Q86,Contenants!$A$3:$B$21,2,FALSE),"")</f>
        <v>16</v>
      </c>
      <c r="S86" s="2"/>
      <c r="T86" s="8" t="s">
        <v>1217</v>
      </c>
      <c r="U86" s="14" t="str">
        <f t="shared" si="31"/>
        <v/>
      </c>
      <c r="V86" s="14"/>
      <c r="W86" s="5" t="e">
        <f>$X$1&amp;A86&amp;$Y$1&amp;T86&amp;$Z$1&amp;C86&amp;$AA$1&amp;E86&amp;#REF!&amp;G86&amp;$AB$1&amp;J86&amp;$AC$1&amp;#REF!&amp;$AD$1&amp;L86&amp;$AE$1&amp;P86&amp;$AF$1&amp;R86&amp;$AF$1&amp;#REF!&amp;$AG$1</f>
        <v>#REF!</v>
      </c>
    </row>
    <row r="87" spans="1:23" hidden="1" x14ac:dyDescent="0.25">
      <c r="A87" s="2" t="s">
        <v>3988</v>
      </c>
      <c r="B87" s="2" t="s">
        <v>3989</v>
      </c>
      <c r="C87" s="3"/>
      <c r="D87" s="16" t="str">
        <f t="shared" si="23"/>
        <v/>
      </c>
      <c r="E87" s="4">
        <v>21.9</v>
      </c>
      <c r="F87" s="2" t="s">
        <v>464</v>
      </c>
      <c r="G87" s="13" t="e">
        <f>VLOOKUP(F87,frs!$A$2:$E$41,2,FALSE)</f>
        <v>#N/A</v>
      </c>
      <c r="H87" s="2" t="b">
        <v>0</v>
      </c>
      <c r="I87" s="2" t="s">
        <v>4693</v>
      </c>
      <c r="J87" s="13">
        <f>VLOOKUP(I87,Families!$A$2:$B$11,2,FALSE)</f>
        <v>7</v>
      </c>
      <c r="K87" s="2"/>
      <c r="L87" s="13" t="str">
        <f>IFERROR(VLOOKUP(K87,Appellations!$A$3:$B$77,3,FALSE),"")</f>
        <v/>
      </c>
      <c r="M87" s="2" t="s">
        <v>4707</v>
      </c>
      <c r="N87" s="13">
        <f>IFERROR(VLOOKUP(M87,Regions!$A$3:$B$41,2,FALSE),"")</f>
        <v>30</v>
      </c>
      <c r="O87" s="2"/>
      <c r="P87" s="13" t="str">
        <f>IFERROR(VLOOKUP(O87,Colors!$A$3:$B$11,2,FALSE),"")</f>
        <v/>
      </c>
      <c r="Q87" s="2"/>
      <c r="R87" s="13" t="str">
        <f>IFERROR(VLOOKUP(Q87,Contenants!$A$3:$B$21,2,FALSE),"")</f>
        <v/>
      </c>
      <c r="S87" s="2"/>
      <c r="T87" s="8" t="s">
        <v>1231</v>
      </c>
      <c r="U87" s="14" t="str">
        <f t="shared" si="31"/>
        <v/>
      </c>
      <c r="V87" s="14"/>
      <c r="W87" s="5" t="e">
        <f>$X$1&amp;A87&amp;$Y$1&amp;T87&amp;$Z$1&amp;C87&amp;$AA$1&amp;E87&amp;#REF!&amp;G87&amp;$AB$1&amp;J87&amp;$AC$1&amp;#REF!&amp;$AD$1&amp;L87&amp;$AE$1&amp;P87&amp;$AF$1&amp;R87&amp;$AF$1&amp;#REF!&amp;$AG$1</f>
        <v>#REF!</v>
      </c>
    </row>
    <row r="88" spans="1:23" hidden="1" x14ac:dyDescent="0.25">
      <c r="A88" s="2" t="s">
        <v>3990</v>
      </c>
      <c r="B88" s="2" t="s">
        <v>3991</v>
      </c>
      <c r="C88" s="3"/>
      <c r="D88" s="16" t="str">
        <f t="shared" si="23"/>
        <v/>
      </c>
      <c r="E88" s="4">
        <v>21.95</v>
      </c>
      <c r="F88" s="2" t="s">
        <v>464</v>
      </c>
      <c r="G88" s="13" t="e">
        <f>VLOOKUP(F88,frs!$A$2:$E$41,2,FALSE)</f>
        <v>#N/A</v>
      </c>
      <c r="H88" s="2" t="b">
        <v>0</v>
      </c>
      <c r="I88" s="2" t="s">
        <v>4693</v>
      </c>
      <c r="J88" s="13">
        <f>VLOOKUP(I88,Families!$A$2:$B$11,2,FALSE)</f>
        <v>7</v>
      </c>
      <c r="K88" s="2"/>
      <c r="L88" s="13" t="str">
        <f>IFERROR(VLOOKUP(K88,Appellations!$A$3:$B$77,3,FALSE),"")</f>
        <v/>
      </c>
      <c r="M88" s="2" t="s">
        <v>4707</v>
      </c>
      <c r="N88" s="13">
        <f>IFERROR(VLOOKUP(M88,Regions!$A$3:$B$41,2,FALSE),"")</f>
        <v>30</v>
      </c>
      <c r="O88" s="2"/>
      <c r="P88" s="13" t="str">
        <f>IFERROR(VLOOKUP(O88,Colors!$A$3:$B$11,2,FALSE),"")</f>
        <v/>
      </c>
      <c r="Q88" s="2"/>
      <c r="R88" s="13" t="str">
        <f>IFERROR(VLOOKUP(Q88,Contenants!$A$3:$B$21,2,FALSE),"")</f>
        <v/>
      </c>
      <c r="S88" s="2"/>
      <c r="T88" s="8" t="s">
        <v>1555</v>
      </c>
      <c r="U88" s="14" t="str">
        <f t="shared" si="31"/>
        <v/>
      </c>
      <c r="V88" s="14"/>
      <c r="W88" s="5" t="e">
        <f>$X$1&amp;A88&amp;$Y$1&amp;T88&amp;$Z$1&amp;C88&amp;$AA$1&amp;E88&amp;#REF!&amp;G88&amp;$AB$1&amp;J88&amp;$AC$1&amp;#REF!&amp;$AD$1&amp;L88&amp;$AE$1&amp;P88&amp;$AF$1&amp;R88&amp;$AF$1&amp;#REF!&amp;$AG$1</f>
        <v>#REF!</v>
      </c>
    </row>
    <row r="89" spans="1:23" hidden="1" x14ac:dyDescent="0.25">
      <c r="A89" s="2" t="s">
        <v>3992</v>
      </c>
      <c r="B89" s="2" t="s">
        <v>3993</v>
      </c>
      <c r="C89" s="3"/>
      <c r="D89" s="16" t="str">
        <f t="shared" si="23"/>
        <v/>
      </c>
      <c r="E89" s="4">
        <v>20.100000000000001</v>
      </c>
      <c r="F89" s="2" t="s">
        <v>2238</v>
      </c>
      <c r="G89" s="13" t="e">
        <f>VLOOKUP(F89,frs!$A$2:$E$41,2,FALSE)</f>
        <v>#N/A</v>
      </c>
      <c r="H89" s="2" t="b">
        <v>0</v>
      </c>
      <c r="I89" s="2" t="s">
        <v>4693</v>
      </c>
      <c r="J89" s="13">
        <f>VLOOKUP(I89,Families!$A$2:$B$11,2,FALSE)</f>
        <v>7</v>
      </c>
      <c r="K89" s="2"/>
      <c r="L89" s="13" t="str">
        <f>IFERROR(VLOOKUP(K89,Appellations!$A$3:$B$77,3,FALSE),"")</f>
        <v/>
      </c>
      <c r="M89" s="2" t="s">
        <v>4707</v>
      </c>
      <c r="N89" s="13">
        <f>IFERROR(VLOOKUP(M89,Regions!$A$3:$B$41,2,FALSE),"")</f>
        <v>30</v>
      </c>
      <c r="O89" s="2"/>
      <c r="P89" s="13" t="str">
        <f>IFERROR(VLOOKUP(O89,Colors!$A$3:$B$11,2,FALSE),"")</f>
        <v/>
      </c>
      <c r="Q89" s="2"/>
      <c r="R89" s="13" t="str">
        <f>IFERROR(VLOOKUP(Q89,Contenants!$A$3:$B$21,2,FALSE),"")</f>
        <v/>
      </c>
      <c r="S89" s="2"/>
      <c r="T89" s="8" t="s">
        <v>1633</v>
      </c>
      <c r="U89" s="14" t="str">
        <f t="shared" si="31"/>
        <v/>
      </c>
      <c r="V89" s="14"/>
      <c r="W89" s="5" t="e">
        <f>$X$1&amp;A89&amp;$Y$1&amp;T89&amp;$Z$1&amp;C89&amp;$AA$1&amp;E89&amp;#REF!&amp;G89&amp;$AB$1&amp;J89&amp;$AC$1&amp;#REF!&amp;$AD$1&amp;L89&amp;$AE$1&amp;P89&amp;$AF$1&amp;R89&amp;$AF$1&amp;#REF!&amp;$AG$1</f>
        <v>#REF!</v>
      </c>
    </row>
    <row r="90" spans="1:23" hidden="1" x14ac:dyDescent="0.25">
      <c r="A90" s="2" t="s">
        <v>4045</v>
      </c>
      <c r="B90" s="2" t="s">
        <v>4046</v>
      </c>
      <c r="C90" s="3"/>
      <c r="D90" s="16" t="str">
        <f t="shared" si="23"/>
        <v/>
      </c>
      <c r="E90" s="4">
        <v>12.7</v>
      </c>
      <c r="F90" s="2" t="s">
        <v>2227</v>
      </c>
      <c r="G90" s="13">
        <f>VLOOKUP(F90,frs!$A$2:$E$41,2,FALSE)</f>
        <v>25</v>
      </c>
      <c r="H90" s="2" t="b">
        <v>0</v>
      </c>
      <c r="I90" s="2" t="s">
        <v>4693</v>
      </c>
      <c r="J90" s="13">
        <f>VLOOKUP(I90,Families!$A$2:$B$11,2,FALSE)</f>
        <v>7</v>
      </c>
      <c r="K90" s="2"/>
      <c r="L90" s="13" t="str">
        <f>IFERROR(VLOOKUP(K90,Appellations!$A$3:$B$77,3,FALSE),"")</f>
        <v/>
      </c>
      <c r="M90" s="2" t="s">
        <v>4704</v>
      </c>
      <c r="N90" s="13" t="str">
        <f>IFERROR(VLOOKUP(M90,Regions!$A$3:$B$41,2,FALSE),"")</f>
        <v/>
      </c>
      <c r="O90" s="2"/>
      <c r="P90" s="13" t="str">
        <f>IFERROR(VLOOKUP(O90,Colors!$A$3:$B$11,2,FALSE),"")</f>
        <v/>
      </c>
      <c r="Q90" s="2"/>
      <c r="R90" s="13" t="str">
        <f>IFERROR(VLOOKUP(Q90,Contenants!$A$3:$B$21,2,FALSE),"")</f>
        <v/>
      </c>
      <c r="S90" s="2"/>
      <c r="T90" s="8" t="s">
        <v>1674</v>
      </c>
      <c r="U90" s="14" t="str">
        <f t="shared" si="31"/>
        <v/>
      </c>
      <c r="V90" s="14"/>
      <c r="W90" s="5" t="e">
        <f>$X$1&amp;A90&amp;$Y$1&amp;T90&amp;$Z$1&amp;C90&amp;$AA$1&amp;E90&amp;#REF!&amp;G90&amp;$AB$1&amp;J90&amp;$AC$1&amp;#REF!&amp;$AD$1&amp;L90&amp;$AE$1&amp;P90&amp;$AF$1&amp;R90&amp;$AF$1&amp;#REF!&amp;$AG$1</f>
        <v>#REF!</v>
      </c>
    </row>
    <row r="91" spans="1:23" hidden="1" x14ac:dyDescent="0.25">
      <c r="A91" s="2" t="s">
        <v>4047</v>
      </c>
      <c r="B91" s="2" t="s">
        <v>4048</v>
      </c>
      <c r="C91" s="3"/>
      <c r="D91" s="16" t="str">
        <f t="shared" si="23"/>
        <v/>
      </c>
      <c r="E91" s="4">
        <v>14.87</v>
      </c>
      <c r="F91" s="2" t="s">
        <v>2227</v>
      </c>
      <c r="G91" s="13">
        <f>VLOOKUP(F91,frs!$A$2:$E$41,2,FALSE)</f>
        <v>25</v>
      </c>
      <c r="H91" s="2" t="b">
        <v>0</v>
      </c>
      <c r="I91" s="2" t="s">
        <v>4693</v>
      </c>
      <c r="J91" s="13">
        <f>VLOOKUP(I91,Families!$A$2:$B$11,2,FALSE)</f>
        <v>7</v>
      </c>
      <c r="K91" s="2"/>
      <c r="L91" s="13" t="str">
        <f>IFERROR(VLOOKUP(K91,Appellations!$A$3:$B$77,3,FALSE),"")</f>
        <v/>
      </c>
      <c r="M91" s="2" t="s">
        <v>4704</v>
      </c>
      <c r="N91" s="13" t="str">
        <f>IFERROR(VLOOKUP(M91,Regions!$A$3:$B$41,2,FALSE),"")</f>
        <v/>
      </c>
      <c r="O91" s="2"/>
      <c r="P91" s="13" t="str">
        <f>IFERROR(VLOOKUP(O91,Colors!$A$3:$B$11,2,FALSE),"")</f>
        <v/>
      </c>
      <c r="Q91" s="2" t="s">
        <v>4688</v>
      </c>
      <c r="R91" s="13">
        <f>IFERROR(VLOOKUP(Q91,Contenants!$A$3:$B$21,2,FALSE),"")</f>
        <v>16</v>
      </c>
      <c r="S91" s="2"/>
      <c r="T91" s="8" t="s">
        <v>1868</v>
      </c>
      <c r="U91" s="14" t="str">
        <f t="shared" si="31"/>
        <v/>
      </c>
      <c r="V91" s="14"/>
      <c r="W91" s="5" t="e">
        <f>$X$1&amp;A91&amp;$Y$1&amp;T91&amp;$Z$1&amp;C91&amp;$AA$1&amp;E91&amp;#REF!&amp;G91&amp;$AB$1&amp;J91&amp;$AC$1&amp;#REF!&amp;$AD$1&amp;L91&amp;$AE$1&amp;P91&amp;$AF$1&amp;R91&amp;$AF$1&amp;#REF!&amp;$AG$1</f>
        <v>#REF!</v>
      </c>
    </row>
    <row r="92" spans="1:23" hidden="1" x14ac:dyDescent="0.25">
      <c r="A92" s="2" t="s">
        <v>4053</v>
      </c>
      <c r="B92" s="2" t="s">
        <v>4054</v>
      </c>
      <c r="C92" s="3"/>
      <c r="D92" s="16" t="str">
        <f t="shared" si="23"/>
        <v/>
      </c>
      <c r="E92" s="4">
        <v>73.5</v>
      </c>
      <c r="F92" s="2" t="s">
        <v>464</v>
      </c>
      <c r="G92" s="13" t="e">
        <f>VLOOKUP(F92,frs!$A$2:$E$41,2,FALSE)</f>
        <v>#N/A</v>
      </c>
      <c r="H92" s="2" t="b">
        <v>0</v>
      </c>
      <c r="I92" s="2" t="s">
        <v>4693</v>
      </c>
      <c r="J92" s="13">
        <f>VLOOKUP(I92,Families!$A$2:$B$11,2,FALSE)</f>
        <v>7</v>
      </c>
      <c r="K92" s="2"/>
      <c r="L92" s="13" t="str">
        <f>IFERROR(VLOOKUP(K92,Appellations!$A$3:$B$77,3,FALSE),"")</f>
        <v/>
      </c>
      <c r="M92" s="2" t="s">
        <v>4703</v>
      </c>
      <c r="N92" s="13">
        <f>IFERROR(VLOOKUP(M92,Regions!$A$3:$B$41,2,FALSE),"")</f>
        <v>34</v>
      </c>
      <c r="O92" s="2"/>
      <c r="P92" s="13" t="str">
        <f>IFERROR(VLOOKUP(O92,Colors!$A$3:$B$11,2,FALSE),"")</f>
        <v/>
      </c>
      <c r="Q92" s="2"/>
      <c r="R92" s="13" t="str">
        <f>IFERROR(VLOOKUP(Q92,Contenants!$A$3:$B$21,2,FALSE),"")</f>
        <v/>
      </c>
      <c r="S92" s="2"/>
      <c r="T92" s="8" t="s">
        <v>1872</v>
      </c>
      <c r="U92" s="14" t="str">
        <f t="shared" si="31"/>
        <v/>
      </c>
      <c r="V92" s="14"/>
      <c r="W92" s="5" t="e">
        <f>$X$1&amp;A92&amp;$Y$1&amp;T92&amp;$Z$1&amp;C92&amp;$AA$1&amp;E92&amp;#REF!&amp;G92&amp;$AB$1&amp;J92&amp;$AC$1&amp;#REF!&amp;$AD$1&amp;L92&amp;$AE$1&amp;P92&amp;$AF$1&amp;R92&amp;$AF$1&amp;#REF!&amp;$AG$1</f>
        <v>#REF!</v>
      </c>
    </row>
    <row r="93" spans="1:23" hidden="1" x14ac:dyDescent="0.25">
      <c r="A93" s="2" t="s">
        <v>4055</v>
      </c>
      <c r="B93" s="2" t="s">
        <v>4056</v>
      </c>
      <c r="C93" s="3"/>
      <c r="D93" s="16" t="str">
        <f t="shared" si="23"/>
        <v/>
      </c>
      <c r="E93" s="4">
        <v>49.5</v>
      </c>
      <c r="F93" s="2" t="s">
        <v>464</v>
      </c>
      <c r="G93" s="13" t="e">
        <f>VLOOKUP(F93,frs!$A$2:$E$41,2,FALSE)</f>
        <v>#N/A</v>
      </c>
      <c r="H93" s="2" t="b">
        <v>0</v>
      </c>
      <c r="I93" s="2" t="s">
        <v>4693</v>
      </c>
      <c r="J93" s="13">
        <f>VLOOKUP(I93,Families!$A$2:$B$11,2,FALSE)</f>
        <v>7</v>
      </c>
      <c r="K93" s="2"/>
      <c r="L93" s="13" t="str">
        <f>IFERROR(VLOOKUP(K93,Appellations!$A$3:$B$77,3,FALSE),"")</f>
        <v/>
      </c>
      <c r="M93" s="2" t="s">
        <v>4703</v>
      </c>
      <c r="N93" s="13">
        <f>IFERROR(VLOOKUP(M93,Regions!$A$3:$B$41,2,FALSE),"")</f>
        <v>34</v>
      </c>
      <c r="O93" s="2"/>
      <c r="P93" s="13" t="str">
        <f>IFERROR(VLOOKUP(O93,Colors!$A$3:$B$11,2,FALSE),"")</f>
        <v/>
      </c>
      <c r="Q93" s="2"/>
      <c r="R93" s="13" t="str">
        <f>IFERROR(VLOOKUP(Q93,Contenants!$A$3:$B$21,2,FALSE),"")</f>
        <v/>
      </c>
      <c r="S93" s="2"/>
      <c r="T93" s="8" t="s">
        <v>1866</v>
      </c>
      <c r="U93" s="14" t="str">
        <f t="shared" si="31"/>
        <v/>
      </c>
      <c r="V93" s="14"/>
      <c r="W93" s="5" t="e">
        <f>$X$1&amp;A93&amp;$Y$1&amp;T93&amp;$Z$1&amp;C93&amp;$AA$1&amp;E93&amp;#REF!&amp;G93&amp;$AB$1&amp;J93&amp;$AC$1&amp;#REF!&amp;$AD$1&amp;L93&amp;$AE$1&amp;P93&amp;$AF$1&amp;R93&amp;$AF$1&amp;#REF!&amp;$AG$1</f>
        <v>#REF!</v>
      </c>
    </row>
    <row r="94" spans="1:23" hidden="1" x14ac:dyDescent="0.25">
      <c r="A94" s="2" t="s">
        <v>4059</v>
      </c>
      <c r="B94" s="2" t="s">
        <v>4060</v>
      </c>
      <c r="C94" s="3"/>
      <c r="D94" s="16" t="str">
        <f t="shared" si="23"/>
        <v/>
      </c>
      <c r="E94" s="4">
        <v>49.15</v>
      </c>
      <c r="F94" s="2" t="s">
        <v>464</v>
      </c>
      <c r="G94" s="13" t="e">
        <f>VLOOKUP(F94,frs!$A$2:$E$41,2,FALSE)</f>
        <v>#N/A</v>
      </c>
      <c r="H94" s="2" t="b">
        <v>0</v>
      </c>
      <c r="I94" s="2" t="s">
        <v>4693</v>
      </c>
      <c r="J94" s="13">
        <f>VLOOKUP(I94,Families!$A$2:$B$11,2,FALSE)</f>
        <v>7</v>
      </c>
      <c r="K94" s="2"/>
      <c r="L94" s="13" t="str">
        <f>IFERROR(VLOOKUP(K94,Appellations!$A$3:$B$77,3,FALSE),"")</f>
        <v/>
      </c>
      <c r="M94" s="2" t="s">
        <v>4703</v>
      </c>
      <c r="N94" s="13">
        <f>IFERROR(VLOOKUP(M94,Regions!$A$3:$B$41,2,FALSE),"")</f>
        <v>34</v>
      </c>
      <c r="O94" s="2"/>
      <c r="P94" s="13" t="str">
        <f>IFERROR(VLOOKUP(O94,Colors!$A$3:$B$11,2,FALSE),"")</f>
        <v/>
      </c>
      <c r="Q94" s="2"/>
      <c r="R94" s="13" t="str">
        <f>IFERROR(VLOOKUP(Q94,Contenants!$A$3:$B$21,2,FALSE),"")</f>
        <v/>
      </c>
      <c r="S94" s="2"/>
      <c r="T94" s="8" t="s">
        <v>232</v>
      </c>
      <c r="U94" s="14" t="str">
        <f t="shared" si="31"/>
        <v/>
      </c>
      <c r="V94" s="14"/>
      <c r="W94" s="5" t="e">
        <f>$X$1&amp;A94&amp;$Y$1&amp;T94&amp;$Z$1&amp;C94&amp;$AA$1&amp;E94&amp;#REF!&amp;G94&amp;$AB$1&amp;J94&amp;$AC$1&amp;#REF!&amp;$AD$1&amp;L94&amp;$AE$1&amp;P94&amp;$AF$1&amp;R94&amp;$AF$1&amp;#REF!&amp;$AG$1</f>
        <v>#REF!</v>
      </c>
    </row>
    <row r="95" spans="1:23" hidden="1" x14ac:dyDescent="0.25">
      <c r="A95" s="2" t="s">
        <v>4063</v>
      </c>
      <c r="B95" s="2" t="s">
        <v>4064</v>
      </c>
      <c r="C95" s="3"/>
      <c r="D95" s="16" t="str">
        <f t="shared" si="23"/>
        <v/>
      </c>
      <c r="E95" s="4">
        <v>48.8</v>
      </c>
      <c r="F95" s="2" t="s">
        <v>464</v>
      </c>
      <c r="G95" s="13" t="e">
        <f>VLOOKUP(F95,frs!$A$2:$E$41,2,FALSE)</f>
        <v>#N/A</v>
      </c>
      <c r="H95" s="2" t="b">
        <v>0</v>
      </c>
      <c r="I95" s="2" t="s">
        <v>4693</v>
      </c>
      <c r="J95" s="13">
        <f>VLOOKUP(I95,Families!$A$2:$B$11,2,FALSE)</f>
        <v>7</v>
      </c>
      <c r="K95" s="2"/>
      <c r="L95" s="13" t="str">
        <f>IFERROR(VLOOKUP(K95,Appellations!$A$3:$B$77,3,FALSE),"")</f>
        <v/>
      </c>
      <c r="M95" s="2" t="s">
        <v>4703</v>
      </c>
      <c r="N95" s="13">
        <f>IFERROR(VLOOKUP(M95,Regions!$A$3:$B$41,2,FALSE),"")</f>
        <v>34</v>
      </c>
      <c r="O95" s="2"/>
      <c r="P95" s="13" t="str">
        <f>IFERROR(VLOOKUP(O95,Colors!$A$3:$B$11,2,FALSE),"")</f>
        <v/>
      </c>
      <c r="Q95" s="2"/>
      <c r="R95" s="13" t="str">
        <f>IFERROR(VLOOKUP(Q95,Contenants!$A$3:$B$21,2,FALSE),"")</f>
        <v/>
      </c>
      <c r="S95" s="2"/>
      <c r="T95" s="8" t="s">
        <v>234</v>
      </c>
      <c r="U95" s="14" t="str">
        <f t="shared" si="31"/>
        <v/>
      </c>
      <c r="V95" s="14"/>
      <c r="W95" s="5" t="e">
        <f>$X$1&amp;A95&amp;$Y$1&amp;T95&amp;$Z$1&amp;C95&amp;$AA$1&amp;E95&amp;#REF!&amp;G95&amp;$AB$1&amp;J95&amp;$AC$1&amp;#REF!&amp;$AD$1&amp;L95&amp;$AE$1&amp;P95&amp;$AF$1&amp;R95&amp;$AF$1&amp;#REF!&amp;$AG$1</f>
        <v>#REF!</v>
      </c>
    </row>
    <row r="96" spans="1:23" hidden="1" x14ac:dyDescent="0.25">
      <c r="A96" s="2" t="s">
        <v>4065</v>
      </c>
      <c r="B96" s="2" t="s">
        <v>4066</v>
      </c>
      <c r="C96" s="3"/>
      <c r="D96" s="16" t="str">
        <f t="shared" si="23"/>
        <v/>
      </c>
      <c r="E96" s="4">
        <v>46.85</v>
      </c>
      <c r="F96" s="2" t="s">
        <v>464</v>
      </c>
      <c r="G96" s="13" t="e">
        <f>VLOOKUP(F96,frs!$A$2:$E$41,2,FALSE)</f>
        <v>#N/A</v>
      </c>
      <c r="H96" s="2" t="b">
        <v>0</v>
      </c>
      <c r="I96" s="2" t="s">
        <v>4693</v>
      </c>
      <c r="J96" s="13">
        <f>VLOOKUP(I96,Families!$A$2:$B$11,2,FALSE)</f>
        <v>7</v>
      </c>
      <c r="K96" s="2"/>
      <c r="L96" s="13" t="str">
        <f>IFERROR(VLOOKUP(K96,Appellations!$A$3:$B$77,3,FALSE),"")</f>
        <v/>
      </c>
      <c r="M96" s="2" t="s">
        <v>4703</v>
      </c>
      <c r="N96" s="13">
        <f>IFERROR(VLOOKUP(M96,Regions!$A$3:$B$41,2,FALSE),"")</f>
        <v>34</v>
      </c>
      <c r="O96" s="2"/>
      <c r="P96" s="13" t="str">
        <f>IFERROR(VLOOKUP(O96,Colors!$A$3:$B$11,2,FALSE),"")</f>
        <v/>
      </c>
      <c r="Q96" s="2"/>
      <c r="R96" s="13" t="str">
        <f>IFERROR(VLOOKUP(Q96,Contenants!$A$3:$B$21,2,FALSE),"")</f>
        <v/>
      </c>
      <c r="S96" s="2"/>
      <c r="T96" s="8" t="s">
        <v>240</v>
      </c>
      <c r="U96" s="14" t="str">
        <f t="shared" si="31"/>
        <v/>
      </c>
      <c r="V96" s="14"/>
      <c r="W96" s="5" t="e">
        <f>$X$1&amp;A96&amp;$Y$1&amp;T96&amp;$Z$1&amp;C96&amp;$AA$1&amp;E96&amp;#REF!&amp;G96&amp;$AB$1&amp;J96&amp;$AC$1&amp;#REF!&amp;$AD$1&amp;L96&amp;$AE$1&amp;P96&amp;$AF$1&amp;R96&amp;$AF$1&amp;#REF!&amp;$AG$1</f>
        <v>#REF!</v>
      </c>
    </row>
    <row r="97" spans="1:23" hidden="1" x14ac:dyDescent="0.25">
      <c r="A97" s="2" t="s">
        <v>4084</v>
      </c>
      <c r="B97" s="2" t="s">
        <v>4085</v>
      </c>
      <c r="C97" s="3"/>
      <c r="D97" s="33" t="str">
        <f t="shared" si="23"/>
        <v/>
      </c>
      <c r="E97" s="4">
        <v>25.75</v>
      </c>
      <c r="F97" s="2" t="s">
        <v>464</v>
      </c>
      <c r="G97" s="17" t="e">
        <f>VLOOKUP(F97,frs!$A$2:$E$41,2,FALSE)</f>
        <v>#N/A</v>
      </c>
      <c r="H97" s="2" t="b">
        <v>0</v>
      </c>
      <c r="I97" s="2" t="s">
        <v>4693</v>
      </c>
      <c r="J97" s="17">
        <f>VLOOKUP(I97,Families!$A$2:$B$11,2,FALSE)</f>
        <v>7</v>
      </c>
      <c r="K97" s="2"/>
      <c r="L97" s="17" t="str">
        <f>IFERROR(VLOOKUP(K97,Appellations!$A$3:$B$77,3,FALSE),"")</f>
        <v/>
      </c>
      <c r="M97" s="2" t="s">
        <v>4703</v>
      </c>
      <c r="N97" s="17">
        <f>IFERROR(VLOOKUP(M97,Regions!$A$3:$B$41,2,FALSE),"")</f>
        <v>34</v>
      </c>
      <c r="O97" s="2"/>
      <c r="P97" s="17" t="str">
        <f>IFERROR(VLOOKUP(O97,Colors!$A$3:$B$11,2,FALSE),"")</f>
        <v/>
      </c>
      <c r="Q97" s="2"/>
      <c r="R97" s="17" t="str">
        <f>IFERROR(VLOOKUP(Q97,Contenants!$A$3:$B$21,2,FALSE),"")</f>
        <v/>
      </c>
      <c r="S97" s="2"/>
      <c r="T97" s="8" t="s">
        <v>238</v>
      </c>
      <c r="U97" s="14" t="str">
        <f t="shared" si="31"/>
        <v/>
      </c>
      <c r="V97" s="14"/>
      <c r="W97" s="5" t="e">
        <f>$X$1&amp;A97&amp;$Y$1&amp;T97&amp;$Z$1&amp;C97&amp;$AA$1&amp;E97&amp;#REF!&amp;G97&amp;$AB$1&amp;J97&amp;$AC$1&amp;#REF!&amp;$AD$1&amp;L97&amp;$AE$1&amp;P97&amp;$AF$1&amp;R97&amp;$AF$1&amp;#REF!&amp;$AG$1</f>
        <v>#REF!</v>
      </c>
    </row>
    <row r="98" spans="1:23" hidden="1" x14ac:dyDescent="0.25">
      <c r="A98" s="2" t="s">
        <v>1737</v>
      </c>
      <c r="B98" s="2" t="s">
        <v>1738</v>
      </c>
      <c r="C98" s="3"/>
      <c r="D98" s="23" t="str">
        <f t="shared" ref="D98:D99" si="34">SUBSTITUTE(SUBSTITUTE(SUBSTITUTE(C98,CHAR(13),""),CHAR(10),"&lt;br&gt;"),". &amp;car(10)",".")</f>
        <v/>
      </c>
      <c r="E98" s="4">
        <v>48.35</v>
      </c>
      <c r="F98" s="2" t="s">
        <v>464</v>
      </c>
      <c r="G98" s="19" t="e">
        <f>VLOOKUP(F98,frs!$A$2:$E$41,2,FALSE)</f>
        <v>#N/A</v>
      </c>
      <c r="H98" s="2" t="b">
        <v>1</v>
      </c>
      <c r="I98" s="2" t="s">
        <v>4693</v>
      </c>
      <c r="J98" s="19">
        <f>VLOOKUP(I98,Families!$A$2:$B$11,2,FALSE)</f>
        <v>7</v>
      </c>
      <c r="K98" s="2"/>
      <c r="L98" s="19" t="str">
        <f>IFERROR(VLOOKUP(K98,Appellations!$A$2:$B$77,2,FALSE),"0")</f>
        <v>0</v>
      </c>
      <c r="M98" s="2" t="s">
        <v>4703</v>
      </c>
      <c r="N98" s="19">
        <f>IFERROR(VLOOKUP(M98,Regions!$A$2:$B$41,2,FALSE),"0")</f>
        <v>34</v>
      </c>
      <c r="O98" s="2"/>
      <c r="P98" s="19" t="str">
        <f>IFERROR(VLOOKUP(O98,Colors!$A$2:$B$11,2,FALSE),"0")</f>
        <v>0</v>
      </c>
      <c r="Q98" s="2" t="s">
        <v>4696</v>
      </c>
      <c r="R98" s="19">
        <f>IFERROR(VLOOKUP(Q98,Contenants!$A$2:$B$21,2,FALSE),"0")</f>
        <v>15</v>
      </c>
      <c r="S98" s="2"/>
      <c r="T98" s="50" t="s">
        <v>5122</v>
      </c>
      <c r="U98" s="19" t="str">
        <f t="shared" si="31"/>
        <v/>
      </c>
      <c r="V98" s="19">
        <f t="shared" ref="V98:V99" si="35">IF(U98="",0,1)</f>
        <v>0</v>
      </c>
      <c r="W98" s="20" t="e">
        <f>$X$1&amp;A98&amp;$Y$1&amp;T98&amp;$Z$1&amp;D98&amp;$AA$1&amp;E98&amp;#REF!&amp;G98&amp;$AB$1&amp;J98&amp;$AC$1&amp;L98&amp;$AD$1&amp;N98&amp;$AE$1&amp;P98&amp;$AF$1&amp;R98&amp;$AG$1&amp;#REF!&amp;$AI$1</f>
        <v>#REF!</v>
      </c>
    </row>
    <row r="99" spans="1:23" hidden="1" x14ac:dyDescent="0.25">
      <c r="A99" s="2" t="s">
        <v>1744</v>
      </c>
      <c r="B99" s="2" t="s">
        <v>1745</v>
      </c>
      <c r="C99" s="3"/>
      <c r="D99" s="23" t="str">
        <f t="shared" si="34"/>
        <v/>
      </c>
      <c r="E99" s="4">
        <v>56.85</v>
      </c>
      <c r="F99" s="2" t="s">
        <v>464</v>
      </c>
      <c r="G99" s="19" t="e">
        <f>VLOOKUP(F99,frs!$A$2:$E$41,2,FALSE)</f>
        <v>#N/A</v>
      </c>
      <c r="H99" s="2" t="b">
        <v>1</v>
      </c>
      <c r="I99" s="2" t="s">
        <v>4693</v>
      </c>
      <c r="J99" s="19">
        <f>VLOOKUP(I99,Families!$A$2:$B$11,2,FALSE)</f>
        <v>7</v>
      </c>
      <c r="K99" s="2"/>
      <c r="L99" s="19" t="str">
        <f>IFERROR(VLOOKUP(K99,Appellations!$A$2:$B$77,2,FALSE),"0")</f>
        <v>0</v>
      </c>
      <c r="M99" s="2" t="s">
        <v>4703</v>
      </c>
      <c r="N99" s="19">
        <f>IFERROR(VLOOKUP(M99,Regions!$A$2:$B$41,2,FALSE),"0")</f>
        <v>34</v>
      </c>
      <c r="O99" s="2"/>
      <c r="P99" s="19" t="str">
        <f>IFERROR(VLOOKUP(O99,Colors!$A$2:$B$11,2,FALSE),"0")</f>
        <v>0</v>
      </c>
      <c r="Q99" s="2" t="s">
        <v>4696</v>
      </c>
      <c r="R99" s="19">
        <f>IFERROR(VLOOKUP(Q99,Contenants!$A$2:$B$21,2,FALSE),"0")</f>
        <v>15</v>
      </c>
      <c r="S99" s="2"/>
      <c r="T99" s="50" t="s">
        <v>5123</v>
      </c>
      <c r="U99" s="19" t="str">
        <f t="shared" si="31"/>
        <v/>
      </c>
      <c r="V99" s="19">
        <f t="shared" si="35"/>
        <v>0</v>
      </c>
      <c r="W99" s="20" t="e">
        <f>$X$1&amp;A99&amp;$Y$1&amp;T99&amp;$Z$1&amp;D99&amp;$AA$1&amp;E99&amp;#REF!&amp;G99&amp;$AB$1&amp;J99&amp;$AC$1&amp;L99&amp;$AD$1&amp;N99&amp;$AE$1&amp;P99&amp;$AF$1&amp;R99&amp;$AG$1&amp;#REF!&amp;$AI$1</f>
        <v>#REF!</v>
      </c>
    </row>
    <row r="100" spans="1:23" hidden="1" x14ac:dyDescent="0.25">
      <c r="A100" s="2" t="s">
        <v>4091</v>
      </c>
      <c r="B100" s="2" t="s">
        <v>4092</v>
      </c>
      <c r="C100" s="3"/>
      <c r="D100" s="25" t="str">
        <f t="shared" si="23"/>
        <v/>
      </c>
      <c r="E100" s="4">
        <v>54.4</v>
      </c>
      <c r="F100" s="2" t="s">
        <v>464</v>
      </c>
      <c r="G100" s="26" t="e">
        <f>VLOOKUP(F100,frs!$A$2:$E$41,2,FALSE)</f>
        <v>#N/A</v>
      </c>
      <c r="H100" s="2" t="b">
        <v>0</v>
      </c>
      <c r="I100" s="2" t="s">
        <v>4693</v>
      </c>
      <c r="J100" s="26">
        <f>VLOOKUP(I100,Families!$A$2:$B$11,2,FALSE)</f>
        <v>7</v>
      </c>
      <c r="K100" s="2"/>
      <c r="L100" s="26" t="str">
        <f>IFERROR(VLOOKUP(K100,Appellations!$A$3:$B$77,3,FALSE),"")</f>
        <v/>
      </c>
      <c r="M100" s="2" t="s">
        <v>4703</v>
      </c>
      <c r="N100" s="26">
        <f>IFERROR(VLOOKUP(M100,Regions!$A$3:$B$41,2,FALSE),"")</f>
        <v>34</v>
      </c>
      <c r="O100" s="2"/>
      <c r="P100" s="26" t="str">
        <f>IFERROR(VLOOKUP(O100,Colors!$A$3:$B$11,2,FALSE),"")</f>
        <v/>
      </c>
      <c r="Q100" s="2"/>
      <c r="R100" s="26" t="str">
        <f>IFERROR(VLOOKUP(Q100,Contenants!$A$3:$B$21,2,FALSE),"")</f>
        <v/>
      </c>
      <c r="S100" s="2"/>
      <c r="T100" s="8" t="s">
        <v>258</v>
      </c>
      <c r="U100" s="14" t="str">
        <f t="shared" si="31"/>
        <v/>
      </c>
      <c r="V100" s="14"/>
      <c r="W100" s="5" t="e">
        <f>$X$1&amp;A100&amp;$Y$1&amp;T100&amp;$Z$1&amp;C100&amp;$AA$1&amp;E100&amp;#REF!&amp;G100&amp;$AB$1&amp;J100&amp;$AC$1&amp;#REF!&amp;$AD$1&amp;L100&amp;$AE$1&amp;P100&amp;$AF$1&amp;R100&amp;$AF$1&amp;#REF!&amp;$AG$1</f>
        <v>#REF!</v>
      </c>
    </row>
    <row r="101" spans="1:23" hidden="1" x14ac:dyDescent="0.25">
      <c r="A101" s="2" t="s">
        <v>4101</v>
      </c>
      <c r="B101" s="2" t="s">
        <v>4102</v>
      </c>
      <c r="C101" s="3"/>
      <c r="D101" s="33" t="str">
        <f t="shared" si="23"/>
        <v/>
      </c>
      <c r="E101" s="4">
        <v>160.94999999999999</v>
      </c>
      <c r="F101" s="2" t="s">
        <v>469</v>
      </c>
      <c r="G101" s="17">
        <f>VLOOKUP(F101,frs!$A$2:$E$41,2,FALSE)</f>
        <v>24</v>
      </c>
      <c r="H101" s="2" t="b">
        <v>0</v>
      </c>
      <c r="I101" s="2" t="s">
        <v>4693</v>
      </c>
      <c r="J101" s="17">
        <f>VLOOKUP(I101,Families!$A$2:$B$11,2,FALSE)</f>
        <v>7</v>
      </c>
      <c r="K101" s="2"/>
      <c r="L101" s="17" t="str">
        <f>IFERROR(VLOOKUP(K101,Appellations!$A$3:$B$77,3,FALSE),"")</f>
        <v/>
      </c>
      <c r="M101" s="2" t="s">
        <v>4703</v>
      </c>
      <c r="N101" s="17">
        <f>IFERROR(VLOOKUP(M101,Regions!$A$3:$B$41,2,FALSE),"")</f>
        <v>34</v>
      </c>
      <c r="O101" s="2"/>
      <c r="P101" s="17" t="str">
        <f>IFERROR(VLOOKUP(O101,Colors!$A$3:$B$11,2,FALSE),"")</f>
        <v/>
      </c>
      <c r="Q101" s="2"/>
      <c r="R101" s="17" t="str">
        <f>IFERROR(VLOOKUP(Q101,Contenants!$A$3:$B$21,2,FALSE),"")</f>
        <v/>
      </c>
      <c r="S101" s="2"/>
      <c r="T101" s="8" t="s">
        <v>269</v>
      </c>
      <c r="U101" s="14" t="str">
        <f t="shared" si="31"/>
        <v/>
      </c>
      <c r="V101" s="14"/>
      <c r="W101" s="5" t="e">
        <f>$X$1&amp;A101&amp;$Y$1&amp;T101&amp;$Z$1&amp;C101&amp;$AA$1&amp;E101&amp;#REF!&amp;G101&amp;$AB$1&amp;J101&amp;$AC$1&amp;#REF!&amp;$AD$1&amp;L101&amp;$AE$1&amp;P101&amp;$AF$1&amp;R101&amp;$AF$1&amp;#REF!&amp;$AG$1</f>
        <v>#REF!</v>
      </c>
    </row>
    <row r="102" spans="1:23" ht="299.25" x14ac:dyDescent="0.25">
      <c r="A102" s="2" t="s">
        <v>1775</v>
      </c>
      <c r="B102" s="2" t="s">
        <v>1776</v>
      </c>
      <c r="C102" s="3" t="s">
        <v>5434</v>
      </c>
      <c r="D102" s="23" t="str">
        <f>SUBSTITUTE(SUBSTITUTE(SUBSTITUTE(C102,CHAR(13),""),CHAR(10),"&lt;br&gt;"),". &amp;car(10)",".")</f>
        <v>Un Rhum Agricole VSOP martiniquais boisé et torréfié. Idéal en apéritif, digestif ou sur un gâteau en chocolat.&lt;br&gt;&lt;br&gt;Provenance : Martinique&lt;br&gt;&lt;br&gt;Vieillissement : 3 ans en fûts neufs et en fûts d’ex-Bourbon + 1 an de finition en fûts de capacités et chauffes différentes&lt;br&gt;&lt;br&gt;Dégustation : Robe ambrée ; Nez boisé, vanillé aux notes de tabac, d’épices et d’agrumes ; Bouche boisée, fumée, torréfiée et épicée.&lt;br&gt;&lt;br&gt;Nichée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02" s="4">
        <v>59</v>
      </c>
      <c r="F102" s="2" t="s">
        <v>469</v>
      </c>
      <c r="G102" s="19">
        <f>VLOOKUP(F102,frs!$A$2:$B$45,2,FALSE)</f>
        <v>24</v>
      </c>
      <c r="H102" s="2" t="b">
        <v>1</v>
      </c>
      <c r="I102" s="2" t="s">
        <v>4693</v>
      </c>
      <c r="J102" s="19">
        <f>VLOOKUP(I102,Families!$A$2:$B$11,2,FALSE)</f>
        <v>7</v>
      </c>
      <c r="K102" s="2"/>
      <c r="L102" s="19" t="str">
        <f>IFERROR(VLOOKUP(K102,Appellations!$A$2:$B$80,2,FALSE),"0")</f>
        <v>0</v>
      </c>
      <c r="M102" s="2" t="s">
        <v>4703</v>
      </c>
      <c r="N102" s="19">
        <f>IFERROR(VLOOKUP(M102,Regions!$A$2:$B$44,2,FALSE),"0")</f>
        <v>34</v>
      </c>
      <c r="O102" s="2"/>
      <c r="P102" s="19" t="str">
        <f>IFERROR(VLOOKUP(O102,Colors!$A$2:$B$11,2,FALSE),"0")</f>
        <v>0</v>
      </c>
      <c r="Q102" s="2" t="s">
        <v>4696</v>
      </c>
      <c r="R102" s="19">
        <f>IFERROR(VLOOKUP(Q102,Contenants!$A$2:$B$21,2,FALSE),"0")</f>
        <v>15</v>
      </c>
      <c r="S102" s="2" t="s">
        <v>5880</v>
      </c>
      <c r="T102" s="50" t="s">
        <v>6426</v>
      </c>
      <c r="U102" s="19" t="str">
        <f>SUBSTITUTE(S102,"C:\Users\Admin\OneDrive\Site Internet\","")</f>
        <v>rhum_jm_vsop.png</v>
      </c>
      <c r="V102" s="19">
        <f>IF(U102="",0,1)</f>
        <v>1</v>
      </c>
      <c r="W102" s="20" t="str">
        <f>$X$1&amp;A102&amp;$Y$1&amp;T102&amp;$Z$1&amp;D102&amp;$AA$1&amp;G102&amp;$AB$1&amp;J102&amp;$AC$1&amp;L102&amp;$AD$1&amp;N102&amp;$AE$1&amp;P102&amp;$AF$1&amp;R102&amp;$AG$1&amp;U102&amp;$AH$1&amp;V102&amp;$AI$1</f>
        <v>("00101", "Rhum JM Vieux VSOP", "Un Rhum Agricole VSOP martiniquais boisé et torréfié. Idéal en apéritif, digestif ou sur un gâteau en chocolat.&lt;br&gt;&lt;br&gt;Provenance : Martinique&lt;br&gt;&lt;br&gt;Vieillissement : 3 ans en fûts neufs et en fûts d’ex-Bourbon + 1 an de finition en fûts de capacités et chauffes différentes&lt;br&gt;&lt;br&gt;Dégustation : Robe ambrée ; Nez boisé, vanillé aux notes de tabac, d’épices et d’agrumes ; Bouche boisée, fumée, torréfiée et épicée.&lt;br&gt;&lt;br&gt;Nichée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"rhum_jm_vsop.png", "1"),</v>
      </c>
    </row>
    <row r="103" spans="1:23" hidden="1" x14ac:dyDescent="0.25">
      <c r="A103" s="2" t="s">
        <v>4105</v>
      </c>
      <c r="B103" s="2" t="s">
        <v>4106</v>
      </c>
      <c r="C103" s="3"/>
      <c r="D103" s="34" t="str">
        <f t="shared" si="23"/>
        <v/>
      </c>
      <c r="E103" s="4">
        <v>30.25</v>
      </c>
      <c r="F103" s="2" t="s">
        <v>464</v>
      </c>
      <c r="G103" s="35" t="e">
        <f>VLOOKUP(F103,frs!$A$2:$E$41,2,FALSE)</f>
        <v>#N/A</v>
      </c>
      <c r="H103" s="2" t="b">
        <v>0</v>
      </c>
      <c r="I103" s="2" t="s">
        <v>4693</v>
      </c>
      <c r="J103" s="35">
        <f>VLOOKUP(I103,Families!$A$2:$B$11,2,FALSE)</f>
        <v>7</v>
      </c>
      <c r="K103" s="2"/>
      <c r="L103" s="35" t="str">
        <f>IFERROR(VLOOKUP(K103,Appellations!$A$3:$B$77,3,FALSE),"")</f>
        <v/>
      </c>
      <c r="M103" s="2" t="s">
        <v>4703</v>
      </c>
      <c r="N103" s="35">
        <f>IFERROR(VLOOKUP(M103,Regions!$A$3:$B$41,2,FALSE),"")</f>
        <v>34</v>
      </c>
      <c r="O103" s="2"/>
      <c r="P103" s="35" t="str">
        <f>IFERROR(VLOOKUP(O103,Colors!$A$3:$B$11,2,FALSE),"")</f>
        <v/>
      </c>
      <c r="Q103" s="2"/>
      <c r="R103" s="35" t="str">
        <f>IFERROR(VLOOKUP(Q103,Contenants!$A$3:$B$21,2,FALSE),"")</f>
        <v/>
      </c>
      <c r="S103" s="2"/>
      <c r="T103" s="8" t="s">
        <v>273</v>
      </c>
      <c r="U103" s="14" t="str">
        <f t="shared" ref="U103:U117" si="36">SUBSTITUTE(SUBSTITUTE(SUBSTITUTE(SUBSTITUTE(SUBSTITUTE(SUBSTITUTE(SUBSTITUTE(SUBSTITUTE(SUBSTITUTE(SUBSTITUTE(SUBSTITUTE(SUBSTITUTE(S103,"C:\Users\Admin\OneDrive\Site Internet\",""),"BAG-IN-BOX\",""),"BOURGOGNE\",""),"BEAUJOLAIS\",""),"CHAMPAGNE ET EFFERVESCENTS\",""),"LANGUEDOC\",""),"LOIRE\",""),"PROVENCE\",""),"RHONE NORD\",""),"RHONE SUD\",""),"SPIRITUEUX\",""),"SUD OUEST\","")</f>
        <v/>
      </c>
      <c r="V103" s="14"/>
      <c r="W103" s="5" t="e">
        <f>$X$1&amp;A103&amp;$Y$1&amp;T103&amp;$Z$1&amp;C103&amp;$AA$1&amp;E103&amp;#REF!&amp;G103&amp;$AB$1&amp;J103&amp;$AC$1&amp;#REF!&amp;$AD$1&amp;L103&amp;$AE$1&amp;P103&amp;$AF$1&amp;R103&amp;$AF$1&amp;#REF!&amp;$AG$1</f>
        <v>#REF!</v>
      </c>
    </row>
    <row r="104" spans="1:23" hidden="1" x14ac:dyDescent="0.25">
      <c r="A104" s="2" t="s">
        <v>1781</v>
      </c>
      <c r="B104" s="2" t="s">
        <v>1782</v>
      </c>
      <c r="C104" s="3"/>
      <c r="D104" s="23" t="str">
        <f>SUBSTITUTE(SUBSTITUTE(SUBSTITUTE(C104,CHAR(13),""),CHAR(10),"&lt;br&gt;"),". &amp;car(10)",".")</f>
        <v/>
      </c>
      <c r="E104" s="4">
        <v>49</v>
      </c>
      <c r="F104" s="2" t="s">
        <v>464</v>
      </c>
      <c r="G104" s="19" t="e">
        <f>VLOOKUP(F104,frs!$A$2:$E$41,2,FALSE)</f>
        <v>#N/A</v>
      </c>
      <c r="H104" s="2" t="b">
        <v>1</v>
      </c>
      <c r="I104" s="2" t="s">
        <v>4693</v>
      </c>
      <c r="J104" s="19">
        <f>VLOOKUP(I104,Families!$A$2:$B$11,2,FALSE)</f>
        <v>7</v>
      </c>
      <c r="K104" s="2"/>
      <c r="L104" s="19" t="str">
        <f>IFERROR(VLOOKUP(K104,Appellations!$A$2:$B$77,2,FALSE),"0")</f>
        <v>0</v>
      </c>
      <c r="M104" s="2" t="s">
        <v>4703</v>
      </c>
      <c r="N104" s="19">
        <f>IFERROR(VLOOKUP(M104,Regions!$A$2:$B$41,2,FALSE),"0")</f>
        <v>34</v>
      </c>
      <c r="O104" s="2"/>
      <c r="P104" s="19" t="str">
        <f>IFERROR(VLOOKUP(O104,Colors!$A$2:$B$11,2,FALSE),"0")</f>
        <v>0</v>
      </c>
      <c r="Q104" s="2" t="s">
        <v>4696</v>
      </c>
      <c r="R104" s="19">
        <f>IFERROR(VLOOKUP(Q104,Contenants!$A$2:$B$21,2,FALSE),"0")</f>
        <v>15</v>
      </c>
      <c r="S104" s="2"/>
      <c r="T104" s="50" t="s">
        <v>5124</v>
      </c>
      <c r="U104" s="19" t="str">
        <f t="shared" si="36"/>
        <v/>
      </c>
      <c r="V104" s="19">
        <f>IF(U104="",0,1)</f>
        <v>0</v>
      </c>
      <c r="W104" s="20" t="e">
        <f>$X$1&amp;A104&amp;$Y$1&amp;T104&amp;$Z$1&amp;D104&amp;$AA$1&amp;E104&amp;#REF!&amp;G104&amp;$AB$1&amp;J104&amp;$AC$1&amp;L104&amp;$AD$1&amp;N104&amp;$AE$1&amp;P104&amp;$AF$1&amp;R104&amp;$AG$1&amp;#REF!&amp;$AI$1</f>
        <v>#REF!</v>
      </c>
    </row>
    <row r="105" spans="1:23" hidden="1" x14ac:dyDescent="0.25">
      <c r="A105" s="2" t="s">
        <v>4107</v>
      </c>
      <c r="B105" s="2" t="s">
        <v>4108</v>
      </c>
      <c r="C105" s="3"/>
      <c r="D105" s="34" t="str">
        <f t="shared" si="23"/>
        <v/>
      </c>
      <c r="E105" s="4">
        <v>54.45</v>
      </c>
      <c r="F105" s="2" t="s">
        <v>464</v>
      </c>
      <c r="G105" s="35" t="e">
        <f>VLOOKUP(F105,frs!$A$2:$E$41,2,FALSE)</f>
        <v>#N/A</v>
      </c>
      <c r="H105" s="2" t="b">
        <v>0</v>
      </c>
      <c r="I105" s="2" t="s">
        <v>4693</v>
      </c>
      <c r="J105" s="35">
        <f>VLOOKUP(I105,Families!$A$2:$B$11,2,FALSE)</f>
        <v>7</v>
      </c>
      <c r="K105" s="2"/>
      <c r="L105" s="35" t="str">
        <f>IFERROR(VLOOKUP(K105,Appellations!$A$3:$B$77,3,FALSE),"")</f>
        <v/>
      </c>
      <c r="M105" s="2" t="s">
        <v>4703</v>
      </c>
      <c r="N105" s="35">
        <f>IFERROR(VLOOKUP(M105,Regions!$A$3:$B$41,2,FALSE),"")</f>
        <v>34</v>
      </c>
      <c r="O105" s="2"/>
      <c r="P105" s="35" t="str">
        <f>IFERROR(VLOOKUP(O105,Colors!$A$3:$B$11,2,FALSE),"")</f>
        <v/>
      </c>
      <c r="Q105" s="2"/>
      <c r="R105" s="35" t="str">
        <f>IFERROR(VLOOKUP(Q105,Contenants!$A$3:$B$21,2,FALSE),"")</f>
        <v/>
      </c>
      <c r="S105" s="2"/>
      <c r="T105" s="8" t="s">
        <v>293</v>
      </c>
      <c r="U105" s="14" t="str">
        <f t="shared" si="36"/>
        <v/>
      </c>
      <c r="V105" s="14"/>
      <c r="W105" s="5" t="e">
        <f>$X$1&amp;A105&amp;$Y$1&amp;T105&amp;$Z$1&amp;C105&amp;$AA$1&amp;E105&amp;#REF!&amp;G105&amp;$AB$1&amp;J105&amp;$AC$1&amp;#REF!&amp;$AD$1&amp;L105&amp;$AE$1&amp;P105&amp;$AF$1&amp;R105&amp;$AF$1&amp;#REF!&amp;$AG$1</f>
        <v>#REF!</v>
      </c>
    </row>
    <row r="106" spans="1:23" hidden="1" x14ac:dyDescent="0.25">
      <c r="A106" s="2" t="s">
        <v>1739</v>
      </c>
      <c r="B106" s="2" t="s">
        <v>1740</v>
      </c>
      <c r="C106" s="3"/>
      <c r="D106" s="23" t="str">
        <f t="shared" ref="D106:D107" si="37">SUBSTITUTE(SUBSTITUTE(SUBSTITUTE(C106,CHAR(13),""),CHAR(10),"&lt;br&gt;"),". &amp;car(10)",".")</f>
        <v/>
      </c>
      <c r="E106" s="4">
        <v>51.9</v>
      </c>
      <c r="F106" s="2" t="s">
        <v>464</v>
      </c>
      <c r="G106" s="19" t="e">
        <f>VLOOKUP(F106,frs!$A$2:$E$41,2,FALSE)</f>
        <v>#N/A</v>
      </c>
      <c r="H106" s="2" t="b">
        <v>1</v>
      </c>
      <c r="I106" s="2" t="s">
        <v>4693</v>
      </c>
      <c r="J106" s="19">
        <f>VLOOKUP(I106,Families!$A$2:$B$11,2,FALSE)</f>
        <v>7</v>
      </c>
      <c r="K106" s="2"/>
      <c r="L106" s="19" t="str">
        <f>IFERROR(VLOOKUP(K106,Appellations!$A$2:$B$77,2,FALSE),"0")</f>
        <v>0</v>
      </c>
      <c r="M106" s="2" t="s">
        <v>4703</v>
      </c>
      <c r="N106" s="19">
        <f>IFERROR(VLOOKUP(M106,Regions!$A$2:$B$41,2,FALSE),"0")</f>
        <v>34</v>
      </c>
      <c r="O106" s="2"/>
      <c r="P106" s="19" t="str">
        <f>IFERROR(VLOOKUP(O106,Colors!$A$2:$B$11,2,FALSE),"0")</f>
        <v>0</v>
      </c>
      <c r="Q106" s="2" t="s">
        <v>4696</v>
      </c>
      <c r="R106" s="19">
        <f>IFERROR(VLOOKUP(Q106,Contenants!$A$2:$B$21,2,FALSE),"0")</f>
        <v>15</v>
      </c>
      <c r="S106" s="2"/>
      <c r="T106" s="50" t="s">
        <v>5125</v>
      </c>
      <c r="U106" s="19" t="str">
        <f t="shared" si="36"/>
        <v/>
      </c>
      <c r="V106" s="19">
        <f t="shared" ref="V106:V107" si="38">IF(U106="",0,1)</f>
        <v>0</v>
      </c>
      <c r="W106" s="20" t="e">
        <f>$X$1&amp;A106&amp;$Y$1&amp;T106&amp;$Z$1&amp;D106&amp;$AA$1&amp;E106&amp;#REF!&amp;G106&amp;$AB$1&amp;J106&amp;$AC$1&amp;L106&amp;$AD$1&amp;N106&amp;$AE$1&amp;P106&amp;$AF$1&amp;R106&amp;$AG$1&amp;#REF!&amp;$AI$1</f>
        <v>#REF!</v>
      </c>
    </row>
    <row r="107" spans="1:23" hidden="1" x14ac:dyDescent="0.25">
      <c r="A107" s="2" t="s">
        <v>1723</v>
      </c>
      <c r="B107" s="2" t="s">
        <v>1724</v>
      </c>
      <c r="C107" s="3"/>
      <c r="D107" s="23" t="str">
        <f t="shared" si="37"/>
        <v/>
      </c>
      <c r="E107" s="4">
        <v>49.9</v>
      </c>
      <c r="F107" s="2" t="s">
        <v>464</v>
      </c>
      <c r="G107" s="19" t="e">
        <f>VLOOKUP(F107,frs!$A$2:$E$41,2,FALSE)</f>
        <v>#N/A</v>
      </c>
      <c r="H107" s="2" t="b">
        <v>1</v>
      </c>
      <c r="I107" s="2" t="s">
        <v>4693</v>
      </c>
      <c r="J107" s="19">
        <f>VLOOKUP(I107,Families!$A$2:$B$11,2,FALSE)</f>
        <v>7</v>
      </c>
      <c r="K107" s="2"/>
      <c r="L107" s="19" t="str">
        <f>IFERROR(VLOOKUP(K107,Appellations!$A$2:$B$77,2,FALSE),"0")</f>
        <v>0</v>
      </c>
      <c r="M107" s="2" t="s">
        <v>4703</v>
      </c>
      <c r="N107" s="19">
        <f>IFERROR(VLOOKUP(M107,Regions!$A$2:$B$41,2,FALSE),"0")</f>
        <v>34</v>
      </c>
      <c r="O107" s="2"/>
      <c r="P107" s="19" t="str">
        <f>IFERROR(VLOOKUP(O107,Colors!$A$2:$B$11,2,FALSE),"0")</f>
        <v>0</v>
      </c>
      <c r="Q107" s="2" t="s">
        <v>4696</v>
      </c>
      <c r="R107" s="19">
        <f>IFERROR(VLOOKUP(Q107,Contenants!$A$2:$B$21,2,FALSE),"0")</f>
        <v>15</v>
      </c>
      <c r="S107" s="2"/>
      <c r="T107" s="50" t="s">
        <v>5126</v>
      </c>
      <c r="U107" s="19" t="str">
        <f t="shared" si="36"/>
        <v/>
      </c>
      <c r="V107" s="19">
        <f t="shared" si="38"/>
        <v>0</v>
      </c>
      <c r="W107" s="20" t="e">
        <f>$X$1&amp;A107&amp;$Y$1&amp;T107&amp;$Z$1&amp;D107&amp;$AA$1&amp;E107&amp;#REF!&amp;G107&amp;$AB$1&amp;J107&amp;$AC$1&amp;L107&amp;$AD$1&amp;N107&amp;$AE$1&amp;P107&amp;$AF$1&amp;R107&amp;$AG$1&amp;#REF!&amp;$AI$1</f>
        <v>#REF!</v>
      </c>
    </row>
    <row r="108" spans="1:23" hidden="1" x14ac:dyDescent="0.25">
      <c r="A108" s="2" t="s">
        <v>4081</v>
      </c>
      <c r="B108" s="2" t="s">
        <v>4082</v>
      </c>
      <c r="C108" s="3"/>
      <c r="D108" s="25" t="str">
        <f t="shared" si="23"/>
        <v/>
      </c>
      <c r="E108" s="4">
        <v>64.3</v>
      </c>
      <c r="F108" s="2" t="s">
        <v>4083</v>
      </c>
      <c r="G108" s="26" t="e">
        <f>VLOOKUP(F108,frs!$A$2:$E$41,2,FALSE)</f>
        <v>#N/A</v>
      </c>
      <c r="H108" s="2" t="b">
        <v>0</v>
      </c>
      <c r="I108" s="2" t="s">
        <v>4693</v>
      </c>
      <c r="J108" s="26">
        <f>VLOOKUP(I108,Families!$A$2:$B$11,2,FALSE)</f>
        <v>7</v>
      </c>
      <c r="K108" s="2"/>
      <c r="L108" s="26" t="str">
        <f>IFERROR(VLOOKUP(K108,Appellations!$A$3:$B$77,3,FALSE),"")</f>
        <v/>
      </c>
      <c r="M108" s="2" t="s">
        <v>4703</v>
      </c>
      <c r="N108" s="26">
        <f>IFERROR(VLOOKUP(M108,Regions!$A$3:$B$41,2,FALSE),"")</f>
        <v>34</v>
      </c>
      <c r="O108" s="2"/>
      <c r="P108" s="26" t="str">
        <f>IFERROR(VLOOKUP(O108,Colors!$A$3:$B$11,2,FALSE),"")</f>
        <v/>
      </c>
      <c r="Q108" s="2" t="s">
        <v>4696</v>
      </c>
      <c r="R108" s="26">
        <f>IFERROR(VLOOKUP(Q108,Contenants!$A$3:$B$21,2,FALSE),"")</f>
        <v>15</v>
      </c>
      <c r="S108" s="2"/>
      <c r="T108" s="8" t="s">
        <v>168</v>
      </c>
      <c r="U108" s="14" t="str">
        <f t="shared" si="36"/>
        <v/>
      </c>
      <c r="V108" s="14"/>
      <c r="W108" s="5" t="e">
        <f>$X$1&amp;A108&amp;$Y$1&amp;T108&amp;$Z$1&amp;C108&amp;$AA$1&amp;E108&amp;#REF!&amp;G108&amp;$AB$1&amp;J108&amp;$AC$1&amp;#REF!&amp;$AD$1&amp;L108&amp;$AE$1&amp;P108&amp;$AF$1&amp;R108&amp;$AF$1&amp;#REF!&amp;$AG$1</f>
        <v>#REF!</v>
      </c>
    </row>
    <row r="109" spans="1:23" hidden="1" x14ac:dyDescent="0.25">
      <c r="A109" s="2" t="s">
        <v>4139</v>
      </c>
      <c r="B109" s="2" t="s">
        <v>4140</v>
      </c>
      <c r="C109" s="3"/>
      <c r="D109" s="16" t="str">
        <f t="shared" si="23"/>
        <v/>
      </c>
      <c r="E109" s="4">
        <v>39.4</v>
      </c>
      <c r="F109" s="2" t="s">
        <v>464</v>
      </c>
      <c r="G109" s="13" t="e">
        <f>VLOOKUP(F109,frs!$A$2:$E$41,2,FALSE)</f>
        <v>#N/A</v>
      </c>
      <c r="H109" s="2" t="b">
        <v>0</v>
      </c>
      <c r="I109" s="2" t="s">
        <v>4693</v>
      </c>
      <c r="J109" s="13">
        <f>VLOOKUP(I109,Families!$A$2:$B$11,2,FALSE)</f>
        <v>7</v>
      </c>
      <c r="K109" s="2"/>
      <c r="L109" s="13" t="str">
        <f>IFERROR(VLOOKUP(K109,Appellations!$A$3:$B$77,3,FALSE),"")</f>
        <v/>
      </c>
      <c r="M109" s="2" t="s">
        <v>4703</v>
      </c>
      <c r="N109" s="13">
        <f>IFERROR(VLOOKUP(M109,Regions!$A$3:$B$41,2,FALSE),"")</f>
        <v>34</v>
      </c>
      <c r="O109" s="2"/>
      <c r="P109" s="13" t="str">
        <f>IFERROR(VLOOKUP(O109,Colors!$A$3:$B$11,2,FALSE),"")</f>
        <v/>
      </c>
      <c r="Q109" s="2"/>
      <c r="R109" s="13" t="str">
        <f>IFERROR(VLOOKUP(Q109,Contenants!$A$3:$B$21,2,FALSE),"")</f>
        <v/>
      </c>
      <c r="S109" s="2"/>
      <c r="T109" s="8" t="s">
        <v>493</v>
      </c>
      <c r="U109" s="14" t="str">
        <f t="shared" si="36"/>
        <v/>
      </c>
      <c r="V109" s="14"/>
      <c r="W109" s="5" t="e">
        <f>$X$1&amp;A109&amp;$Y$1&amp;T109&amp;$Z$1&amp;C109&amp;$AA$1&amp;E109&amp;#REF!&amp;G109&amp;$AB$1&amp;J109&amp;$AC$1&amp;#REF!&amp;$AD$1&amp;L109&amp;$AE$1&amp;P109&amp;$AF$1&amp;R109&amp;$AF$1&amp;#REF!&amp;$AG$1</f>
        <v>#REF!</v>
      </c>
    </row>
    <row r="110" spans="1:23" hidden="1" x14ac:dyDescent="0.25">
      <c r="A110" s="2" t="s">
        <v>4496</v>
      </c>
      <c r="B110" s="2" t="s">
        <v>4497</v>
      </c>
      <c r="C110" s="3"/>
      <c r="D110" s="16" t="str">
        <f t="shared" si="23"/>
        <v/>
      </c>
      <c r="E110" s="4">
        <v>29.95</v>
      </c>
      <c r="F110" s="2" t="s">
        <v>4495</v>
      </c>
      <c r="G110" s="13" t="e">
        <f>VLOOKUP(F110,frs!$A$2:$E$41,2,FALSE)</f>
        <v>#N/A</v>
      </c>
      <c r="H110" s="2" t="b">
        <v>0</v>
      </c>
      <c r="I110" s="2" t="s">
        <v>4693</v>
      </c>
      <c r="J110" s="13">
        <f>VLOOKUP(I110,Families!$A$2:$B$11,2,FALSE)</f>
        <v>7</v>
      </c>
      <c r="K110" s="2"/>
      <c r="L110" s="13" t="str">
        <f>IFERROR(VLOOKUP(K110,Appellations!$A$3:$B$77,3,FALSE),"")</f>
        <v/>
      </c>
      <c r="M110" s="2" t="s">
        <v>4694</v>
      </c>
      <c r="N110" s="13">
        <f>IFERROR(VLOOKUP(M110,Regions!$A$3:$B$41,2,FALSE),"")</f>
        <v>26</v>
      </c>
      <c r="O110" s="2"/>
      <c r="P110" s="13" t="str">
        <f>IFERROR(VLOOKUP(O110,Colors!$A$3:$B$11,2,FALSE),"")</f>
        <v/>
      </c>
      <c r="Q110" s="2" t="s">
        <v>4695</v>
      </c>
      <c r="R110" s="13">
        <f>IFERROR(VLOOKUP(Q110,Contenants!$A$3:$B$21,2,FALSE),"")</f>
        <v>13</v>
      </c>
      <c r="S110" s="2"/>
      <c r="T110" s="8" t="s">
        <v>35</v>
      </c>
      <c r="U110" s="14" t="str">
        <f t="shared" si="36"/>
        <v/>
      </c>
      <c r="V110" s="14"/>
      <c r="W110" s="5" t="e">
        <f>$X$1&amp;A110&amp;$Y$1&amp;T110&amp;$Z$1&amp;C110&amp;$AA$1&amp;E110&amp;#REF!&amp;G110&amp;$AB$1&amp;J110&amp;$AC$1&amp;#REF!&amp;$AD$1&amp;L110&amp;$AE$1&amp;P110&amp;$AF$1&amp;R110&amp;$AF$1&amp;#REF!&amp;$AG$1</f>
        <v>#REF!</v>
      </c>
    </row>
    <row r="111" spans="1:23" hidden="1" x14ac:dyDescent="0.25">
      <c r="A111" s="2" t="s">
        <v>4493</v>
      </c>
      <c r="B111" s="2" t="s">
        <v>4494</v>
      </c>
      <c r="C111" s="3"/>
      <c r="D111" s="16" t="str">
        <f t="shared" si="23"/>
        <v/>
      </c>
      <c r="E111" s="4">
        <v>31.95</v>
      </c>
      <c r="F111" s="2" t="s">
        <v>4495</v>
      </c>
      <c r="G111" s="13" t="e">
        <f>VLOOKUP(F111,frs!$A$2:$E$41,2,FALSE)</f>
        <v>#N/A</v>
      </c>
      <c r="H111" s="2" t="b">
        <v>0</v>
      </c>
      <c r="I111" s="2" t="s">
        <v>4693</v>
      </c>
      <c r="J111" s="13">
        <f>VLOOKUP(I111,Families!$A$2:$B$11,2,FALSE)</f>
        <v>7</v>
      </c>
      <c r="K111" s="2"/>
      <c r="L111" s="13" t="str">
        <f>IFERROR(VLOOKUP(K111,Appellations!$A$3:$B$77,3,FALSE),"")</f>
        <v/>
      </c>
      <c r="M111" s="2" t="s">
        <v>4694</v>
      </c>
      <c r="N111" s="13">
        <f>IFERROR(VLOOKUP(M111,Regions!$A$3:$B$41,2,FALSE),"")</f>
        <v>26</v>
      </c>
      <c r="O111" s="2"/>
      <c r="P111" s="13" t="str">
        <f>IFERROR(VLOOKUP(O111,Colors!$A$3:$B$11,2,FALSE),"")</f>
        <v/>
      </c>
      <c r="Q111" s="2"/>
      <c r="R111" s="13" t="str">
        <f>IFERROR(VLOOKUP(Q111,Contenants!$A$3:$B$21,2,FALSE),"")</f>
        <v/>
      </c>
      <c r="S111" s="2"/>
      <c r="T111" s="8" t="s">
        <v>201</v>
      </c>
      <c r="U111" s="14" t="str">
        <f t="shared" si="36"/>
        <v/>
      </c>
      <c r="V111" s="14"/>
      <c r="W111" s="5" t="e">
        <f>$X$1&amp;A111&amp;$Y$1&amp;T111&amp;$Z$1&amp;C111&amp;$AA$1&amp;E111&amp;#REF!&amp;G111&amp;$AB$1&amp;J111&amp;$AC$1&amp;#REF!&amp;$AD$1&amp;L111&amp;$AE$1&amp;P111&amp;$AF$1&amp;R111&amp;$AF$1&amp;#REF!&amp;$AG$1</f>
        <v>#REF!</v>
      </c>
    </row>
    <row r="112" spans="1:23" hidden="1" x14ac:dyDescent="0.25">
      <c r="A112" s="2" t="s">
        <v>4508</v>
      </c>
      <c r="B112" s="2" t="s">
        <v>4509</v>
      </c>
      <c r="C112" s="3"/>
      <c r="D112" s="33" t="str">
        <f t="shared" si="23"/>
        <v/>
      </c>
      <c r="E112" s="4">
        <v>23.82</v>
      </c>
      <c r="F112" s="2" t="s">
        <v>3923</v>
      </c>
      <c r="G112" s="17" t="e">
        <f>VLOOKUP(F112,frs!$A$2:$E$41,2,FALSE)</f>
        <v>#N/A</v>
      </c>
      <c r="H112" s="2" t="b">
        <v>0</v>
      </c>
      <c r="I112" s="2" t="s">
        <v>4693</v>
      </c>
      <c r="J112" s="17">
        <f>VLOOKUP(I112,Families!$A$2:$B$11,2,FALSE)</f>
        <v>7</v>
      </c>
      <c r="K112" s="2"/>
      <c r="L112" s="17" t="str">
        <f>IFERROR(VLOOKUP(K112,Appellations!$A$3:$B$77,3,FALSE),"")</f>
        <v/>
      </c>
      <c r="M112" s="2" t="s">
        <v>4708</v>
      </c>
      <c r="N112" s="17" t="str">
        <f>IFERROR(VLOOKUP(M112,Regions!$A$3:$B$41,2,FALSE),"")</f>
        <v/>
      </c>
      <c r="O112" s="2"/>
      <c r="P112" s="17" t="str">
        <f>IFERROR(VLOOKUP(O112,Colors!$A$3:$B$11,2,FALSE),"")</f>
        <v/>
      </c>
      <c r="Q112" s="2"/>
      <c r="R112" s="17" t="str">
        <f>IFERROR(VLOOKUP(Q112,Contenants!$A$3:$B$21,2,FALSE),"")</f>
        <v/>
      </c>
      <c r="S112" s="2"/>
      <c r="T112" s="8" t="s">
        <v>199</v>
      </c>
      <c r="U112" s="14" t="str">
        <f t="shared" si="36"/>
        <v/>
      </c>
      <c r="V112" s="14"/>
      <c r="W112" s="5" t="e">
        <f>$X$1&amp;A112&amp;$Y$1&amp;T112&amp;$Z$1&amp;C112&amp;$AA$1&amp;E112&amp;#REF!&amp;G112&amp;$AB$1&amp;J112&amp;$AC$1&amp;#REF!&amp;$AD$1&amp;L112&amp;$AE$1&amp;P112&amp;$AF$1&amp;R112&amp;$AF$1&amp;#REF!&amp;$AG$1</f>
        <v>#REF!</v>
      </c>
    </row>
    <row r="113" spans="1:23" hidden="1" x14ac:dyDescent="0.25">
      <c r="A113" s="2" t="s">
        <v>2069</v>
      </c>
      <c r="B113" s="2" t="s">
        <v>2070</v>
      </c>
      <c r="C113" s="3"/>
      <c r="D113" s="23" t="str">
        <f>SUBSTITUTE(SUBSTITUTE(SUBSTITUTE(C113,CHAR(13),""),CHAR(10),"&lt;br&gt;"),". &amp;car(10)",".")</f>
        <v/>
      </c>
      <c r="E113" s="4">
        <v>35.5</v>
      </c>
      <c r="F113" s="2" t="s">
        <v>2221</v>
      </c>
      <c r="G113" s="19" t="e">
        <f>VLOOKUP(F113,frs!$A$2:$E$41,2,FALSE)</f>
        <v>#N/A</v>
      </c>
      <c r="H113" s="2" t="b">
        <v>1</v>
      </c>
      <c r="I113" s="2" t="s">
        <v>4693</v>
      </c>
      <c r="J113" s="19">
        <f>VLOOKUP(I113,Families!$A$2:$B$11,2,FALSE)</f>
        <v>7</v>
      </c>
      <c r="K113" s="2"/>
      <c r="L113" s="19" t="str">
        <f>IFERROR(VLOOKUP(K113,Appellations!$A$2:$B$77,2,FALSE),"0")</f>
        <v>0</v>
      </c>
      <c r="M113" s="2" t="s">
        <v>4698</v>
      </c>
      <c r="N113" s="19" t="str">
        <f>IFERROR(VLOOKUP(M113,Regions!$A$2:$B$41,2,FALSE),"0")</f>
        <v>0</v>
      </c>
      <c r="O113" s="2"/>
      <c r="P113" s="19" t="str">
        <f>IFERROR(VLOOKUP(O113,Colors!$A$2:$B$11,2,FALSE),"0")</f>
        <v>0</v>
      </c>
      <c r="Q113" s="2" t="s">
        <v>4696</v>
      </c>
      <c r="R113" s="19">
        <f>IFERROR(VLOOKUP(Q113,Contenants!$A$2:$B$21,2,FALSE),"0")</f>
        <v>15</v>
      </c>
      <c r="S113" s="2"/>
      <c r="T113" s="50" t="s">
        <v>5127</v>
      </c>
      <c r="U113" s="19" t="str">
        <f t="shared" si="36"/>
        <v/>
      </c>
      <c r="V113" s="19">
        <f>IF(U113="",0,1)</f>
        <v>0</v>
      </c>
      <c r="W113" s="20" t="e">
        <f>$X$1&amp;A113&amp;$Y$1&amp;T113&amp;$Z$1&amp;D113&amp;$AA$1&amp;E113&amp;#REF!&amp;G113&amp;$AB$1&amp;J113&amp;$AC$1&amp;L113&amp;$AD$1&amp;N113&amp;$AE$1&amp;P113&amp;$AF$1&amp;R113&amp;$AG$1&amp;#REF!&amp;$AI$1</f>
        <v>#REF!</v>
      </c>
    </row>
    <row r="114" spans="1:23" hidden="1" x14ac:dyDescent="0.25">
      <c r="A114" s="2" t="s">
        <v>4637</v>
      </c>
      <c r="B114" s="2" t="s">
        <v>4638</v>
      </c>
      <c r="C114" s="3"/>
      <c r="D114" s="25" t="str">
        <f t="shared" si="23"/>
        <v/>
      </c>
      <c r="E114" s="4">
        <v>31.15</v>
      </c>
      <c r="F114" s="2" t="s">
        <v>464</v>
      </c>
      <c r="G114" s="26" t="e">
        <f>VLOOKUP(F114,frs!$A$2:$E$41,2,FALSE)</f>
        <v>#N/A</v>
      </c>
      <c r="H114" s="2" t="b">
        <v>0</v>
      </c>
      <c r="I114" s="2" t="s">
        <v>4693</v>
      </c>
      <c r="J114" s="26">
        <f>VLOOKUP(I114,Families!$A$2:$B$11,2,FALSE)</f>
        <v>7</v>
      </c>
      <c r="K114" s="2"/>
      <c r="L114" s="26" t="str">
        <f>IFERROR(VLOOKUP(K114,Appellations!$A$3:$B$77,3,FALSE),"")</f>
        <v/>
      </c>
      <c r="M114" s="2" t="s">
        <v>4698</v>
      </c>
      <c r="N114" s="26" t="str">
        <f>IFERROR(VLOOKUP(M114,Regions!$A$3:$B$41,2,FALSE),"")</f>
        <v/>
      </c>
      <c r="O114" s="2"/>
      <c r="P114" s="26" t="str">
        <f>IFERROR(VLOOKUP(O114,Colors!$A$3:$B$11,2,FALSE),"")</f>
        <v/>
      </c>
      <c r="Q114" s="2"/>
      <c r="R114" s="26" t="str">
        <f>IFERROR(VLOOKUP(Q114,Contenants!$A$3:$B$21,2,FALSE),"")</f>
        <v/>
      </c>
      <c r="S114" s="2"/>
      <c r="T114" s="8" t="s">
        <v>212</v>
      </c>
      <c r="U114" s="14" t="str">
        <f t="shared" si="36"/>
        <v/>
      </c>
      <c r="V114" s="14"/>
      <c r="W114" s="5" t="e">
        <f>$X$1&amp;A114&amp;$Y$1&amp;T114&amp;$Z$1&amp;C114&amp;$AA$1&amp;E114&amp;#REF!&amp;G114&amp;$AB$1&amp;J114&amp;$AC$1&amp;#REF!&amp;$AD$1&amp;L114&amp;$AE$1&amp;P114&amp;$AF$1&amp;R114&amp;$AF$1&amp;#REF!&amp;$AG$1</f>
        <v>#REF!</v>
      </c>
    </row>
    <row r="115" spans="1:23" hidden="1" x14ac:dyDescent="0.25">
      <c r="A115" s="2" t="s">
        <v>4552</v>
      </c>
      <c r="B115" s="2" t="s">
        <v>4553</v>
      </c>
      <c r="C115" s="3"/>
      <c r="D115" s="33" t="str">
        <f t="shared" si="23"/>
        <v/>
      </c>
      <c r="E115" s="4">
        <v>59.4</v>
      </c>
      <c r="F115" s="2" t="s">
        <v>464</v>
      </c>
      <c r="G115" s="17" t="e">
        <f>VLOOKUP(F115,frs!$A$2:$E$41,2,FALSE)</f>
        <v>#N/A</v>
      </c>
      <c r="H115" s="2" t="b">
        <v>0</v>
      </c>
      <c r="I115" s="2" t="s">
        <v>4693</v>
      </c>
      <c r="J115" s="17">
        <f>VLOOKUP(I115,Families!$A$2:$B$11,2,FALSE)</f>
        <v>7</v>
      </c>
      <c r="K115" s="2"/>
      <c r="L115" s="17" t="str">
        <f>IFERROR(VLOOKUP(K115,Appellations!$A$3:$B$77,3,FALSE),"")</f>
        <v/>
      </c>
      <c r="M115" s="2" t="s">
        <v>4698</v>
      </c>
      <c r="N115" s="17" t="str">
        <f>IFERROR(VLOOKUP(M115,Regions!$A$3:$B$41,2,FALSE),"")</f>
        <v/>
      </c>
      <c r="O115" s="2"/>
      <c r="P115" s="17" t="str">
        <f>IFERROR(VLOOKUP(O115,Colors!$A$3:$B$11,2,FALSE),"")</f>
        <v/>
      </c>
      <c r="Q115" s="2"/>
      <c r="R115" s="17" t="str">
        <f>IFERROR(VLOOKUP(Q115,Contenants!$A$3:$B$21,2,FALSE),"")</f>
        <v/>
      </c>
      <c r="S115" s="2"/>
      <c r="T115" s="8" t="s">
        <v>214</v>
      </c>
      <c r="U115" s="14" t="str">
        <f t="shared" si="36"/>
        <v/>
      </c>
      <c r="V115" s="14"/>
      <c r="W115" s="5" t="e">
        <f>$X$1&amp;A115&amp;$Y$1&amp;T115&amp;$Z$1&amp;C115&amp;$AA$1&amp;E115&amp;#REF!&amp;G115&amp;$AB$1&amp;J115&amp;$AC$1&amp;#REF!&amp;$AD$1&amp;L115&amp;$AE$1&amp;P115&amp;$AF$1&amp;R115&amp;$AF$1&amp;#REF!&amp;$AG$1</f>
        <v>#REF!</v>
      </c>
    </row>
    <row r="116" spans="1:23" hidden="1" x14ac:dyDescent="0.25">
      <c r="A116" s="2" t="s">
        <v>2087</v>
      </c>
      <c r="B116" s="2" t="s">
        <v>2088</v>
      </c>
      <c r="C116" s="3"/>
      <c r="D116" s="23" t="str">
        <f t="shared" ref="D116:D118" si="39">SUBSTITUTE(SUBSTITUTE(SUBSTITUTE(C116,CHAR(13),""),CHAR(10),"&lt;br&gt;"),". &amp;car(10)",".")</f>
        <v/>
      </c>
      <c r="E116" s="4">
        <v>57.9</v>
      </c>
      <c r="F116" s="2" t="s">
        <v>464</v>
      </c>
      <c r="G116" s="19" t="e">
        <f>VLOOKUP(F116,frs!$A$2:$E$41,2,FALSE)</f>
        <v>#N/A</v>
      </c>
      <c r="H116" s="2" t="b">
        <v>1</v>
      </c>
      <c r="I116" s="2" t="s">
        <v>4693</v>
      </c>
      <c r="J116" s="19">
        <f>VLOOKUP(I116,Families!$A$2:$B$11,2,FALSE)</f>
        <v>7</v>
      </c>
      <c r="K116" s="2"/>
      <c r="L116" s="19" t="str">
        <f>IFERROR(VLOOKUP(K116,Appellations!$A$2:$B$77,2,FALSE),"0")</f>
        <v>0</v>
      </c>
      <c r="M116" s="2" t="s">
        <v>4698</v>
      </c>
      <c r="N116" s="19" t="str">
        <f>IFERROR(VLOOKUP(M116,Regions!$A$2:$B$41,2,FALSE),"0")</f>
        <v>0</v>
      </c>
      <c r="O116" s="2"/>
      <c r="P116" s="19" t="str">
        <f>IFERROR(VLOOKUP(O116,Colors!$A$2:$B$11,2,FALSE),"0")</f>
        <v>0</v>
      </c>
      <c r="Q116" s="2" t="s">
        <v>4696</v>
      </c>
      <c r="R116" s="19">
        <f>IFERROR(VLOOKUP(Q116,Contenants!$A$2:$B$21,2,FALSE),"0")</f>
        <v>15</v>
      </c>
      <c r="S116" s="2"/>
      <c r="T116" s="50" t="s">
        <v>5128</v>
      </c>
      <c r="U116" s="19" t="str">
        <f t="shared" si="36"/>
        <v/>
      </c>
      <c r="V116" s="19">
        <f t="shared" ref="V116:V118" si="40">IF(U116="",0,1)</f>
        <v>0</v>
      </c>
      <c r="W116" s="20" t="e">
        <f>$X$1&amp;A116&amp;$Y$1&amp;T116&amp;$Z$1&amp;D116&amp;$AA$1&amp;E116&amp;#REF!&amp;G116&amp;$AB$1&amp;J116&amp;$AC$1&amp;L116&amp;$AD$1&amp;N116&amp;$AE$1&amp;P116&amp;$AF$1&amp;R116&amp;$AG$1&amp;#REF!&amp;$AI$1</f>
        <v>#REF!</v>
      </c>
    </row>
    <row r="117" spans="1:23" hidden="1" x14ac:dyDescent="0.25">
      <c r="A117" s="2" t="s">
        <v>2089</v>
      </c>
      <c r="B117" s="2" t="s">
        <v>2090</v>
      </c>
      <c r="C117" s="3"/>
      <c r="D117" s="23" t="str">
        <f t="shared" si="39"/>
        <v/>
      </c>
      <c r="E117" s="4">
        <v>143.9</v>
      </c>
      <c r="F117" s="2" t="s">
        <v>464</v>
      </c>
      <c r="G117" s="19" t="e">
        <f>VLOOKUP(F117,frs!$A$2:$E$41,2,FALSE)</f>
        <v>#N/A</v>
      </c>
      <c r="H117" s="2" t="b">
        <v>1</v>
      </c>
      <c r="I117" s="2" t="s">
        <v>4693</v>
      </c>
      <c r="J117" s="19">
        <f>VLOOKUP(I117,Families!$A$2:$B$11,2,FALSE)</f>
        <v>7</v>
      </c>
      <c r="K117" s="2"/>
      <c r="L117" s="19" t="str">
        <f>IFERROR(VLOOKUP(K117,Appellations!$A$2:$B$77,2,FALSE),"0")</f>
        <v>0</v>
      </c>
      <c r="M117" s="2" t="s">
        <v>4698</v>
      </c>
      <c r="N117" s="19" t="str">
        <f>IFERROR(VLOOKUP(M117,Regions!$A$2:$B$41,2,FALSE),"0")</f>
        <v>0</v>
      </c>
      <c r="O117" s="2"/>
      <c r="P117" s="19" t="str">
        <f>IFERROR(VLOOKUP(O117,Colors!$A$2:$B$11,2,FALSE),"0")</f>
        <v>0</v>
      </c>
      <c r="Q117" s="2" t="s">
        <v>4696</v>
      </c>
      <c r="R117" s="19">
        <f>IFERROR(VLOOKUP(Q117,Contenants!$A$2:$B$21,2,FALSE),"0")</f>
        <v>15</v>
      </c>
      <c r="S117" s="2"/>
      <c r="T117" s="50" t="s">
        <v>5129</v>
      </c>
      <c r="U117" s="19" t="str">
        <f t="shared" si="36"/>
        <v/>
      </c>
      <c r="V117" s="19">
        <f t="shared" si="40"/>
        <v>0</v>
      </c>
      <c r="W117" s="20" t="e">
        <f>$X$1&amp;A117&amp;$Y$1&amp;T117&amp;$Z$1&amp;D117&amp;$AA$1&amp;E117&amp;#REF!&amp;G117&amp;$AB$1&amp;J117&amp;$AC$1&amp;L117&amp;$AD$1&amp;N117&amp;$AE$1&amp;P117&amp;$AF$1&amp;R117&amp;$AG$1&amp;#REF!&amp;$AI$1</f>
        <v>#REF!</v>
      </c>
    </row>
    <row r="118" spans="1:23" ht="228" x14ac:dyDescent="0.25">
      <c r="A118" s="2" t="s">
        <v>2091</v>
      </c>
      <c r="B118" s="2" t="s">
        <v>2092</v>
      </c>
      <c r="C118" s="3" t="s">
        <v>5483</v>
      </c>
      <c r="D118" s="23" t="str">
        <f t="shared" si="39"/>
        <v>Un Whisky écossais blended fin, élégant et très subtil. Idéal en digestif ou sur une tarte aux fruits.&lt;br&gt;&lt;br&gt;Provenance : Ecosse&lt;br&gt;&lt;br&gt;Vieillissement : en fût de Bourbon et affiné en fût de Corton-Renardes (Bourgogne).&lt;br&gt;&lt;br&gt;Dégustation : Robe ambrée ; Nez subtile et gourmand sur la mirabelle, la fraise et la noisette torréfiée ; Bouche ample, complexe sur des notes de gingembre, pamplemousse. Finale d’une grande finesse et longue.&lt;br&gt;&lt;br&gt;Malden Spirits est une aventure qui, depuis sa naissance, tutoie l’innovation, la disruptivité, la différenciation : elle est née au cœur de la Bourgogne, au cœur du vignoble bourguignon, et a été imaginée par l’équipe du Domaine Maldant-Pauvelot.</v>
      </c>
      <c r="E118" s="4">
        <v>59</v>
      </c>
      <c r="F118" s="2" t="s">
        <v>2219</v>
      </c>
      <c r="G118" s="19">
        <f>VLOOKUP(F118,frs!$A$2:$B$45,2,FALSE)</f>
        <v>23</v>
      </c>
      <c r="H118" s="2" t="b">
        <v>1</v>
      </c>
      <c r="I118" s="2" t="s">
        <v>4693</v>
      </c>
      <c r="J118" s="19">
        <f>VLOOKUP(I118,Families!$A$2:$B$11,2,FALSE)</f>
        <v>7</v>
      </c>
      <c r="K118" s="2"/>
      <c r="L118" s="19" t="str">
        <f>IFERROR(VLOOKUP(K118,Appellations!$A$2:$B$80,2,FALSE),"0")</f>
        <v>0</v>
      </c>
      <c r="M118" s="2" t="s">
        <v>4698</v>
      </c>
      <c r="N118" s="19">
        <f>IFERROR(VLOOKUP(M118,Regions!$A$2:$B$44,2,FALSE),"0")</f>
        <v>42</v>
      </c>
      <c r="O118" s="2"/>
      <c r="P118" s="19" t="str">
        <f>IFERROR(VLOOKUP(O118,Colors!$A$2:$B$11,2,FALSE),"0")</f>
        <v>0</v>
      </c>
      <c r="Q118" s="2" t="s">
        <v>4695</v>
      </c>
      <c r="R118" s="19">
        <f>IFERROR(VLOOKUP(Q118,Contenants!$A$2:$B$21,2,FALSE),"0")</f>
        <v>13</v>
      </c>
      <c r="S118" s="2" t="s">
        <v>5873</v>
      </c>
      <c r="T118" s="50" t="s">
        <v>5130</v>
      </c>
      <c r="U118" s="19" t="str">
        <f>SUBSTITUTE(S118,"C:\Users\Admin\OneDrive\Site Internet\","")</f>
        <v>whisky_mac_malden_charolais.png</v>
      </c>
      <c r="V118" s="19">
        <f t="shared" si="40"/>
        <v>1</v>
      </c>
      <c r="W118" s="20" t="str">
        <f>$X$1&amp;A118&amp;$Y$1&amp;T118&amp;$Z$1&amp;D118&amp;$AA$1&amp;G118&amp;$AB$1&amp;J118&amp;$AC$1&amp;L118&amp;$AD$1&amp;N118&amp;$AE$1&amp;P118&amp;$AF$1&amp;R118&amp;$AG$1&amp;U118&amp;$AH$1&amp;V118&amp;$AI$1</f>
        <v>("00118", "Whisky Charolais Mac Malden 12 ans 50 cl", "Un Whisky écossais blended fin, élégant et très subtil. Idéal en digestif ou sur une tarte aux fruits.&lt;br&gt;&lt;br&gt;Provenance : Ecosse&lt;br&gt;&lt;br&gt;Vieillissement : en fût de Bourbon et affiné en fût de Corton-Renardes (Bourgogne).&lt;br&gt;&lt;br&gt;Dégustation : Robe ambrée ; Nez subtile et gourmand sur la mirabelle, la fraise et la noisette torréfiée ; Bouche ample, complexe sur des notes de gingembre, pamplemousse. Finale d’une grande finesse et longue.&lt;br&gt;&lt;br&gt;Malden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"whisky_mac_malden_charolais.png", "1"),</v>
      </c>
    </row>
    <row r="119" spans="1:23" hidden="1" x14ac:dyDescent="0.25">
      <c r="A119" s="2" t="s">
        <v>4554</v>
      </c>
      <c r="B119" s="2" t="s">
        <v>4555</v>
      </c>
      <c r="C119" s="3"/>
      <c r="D119" s="25" t="str">
        <f t="shared" si="23"/>
        <v/>
      </c>
      <c r="E119" s="4">
        <v>49.3</v>
      </c>
      <c r="F119" s="2" t="s">
        <v>464</v>
      </c>
      <c r="G119" s="26" t="e">
        <f>VLOOKUP(F119,frs!$A$2:$E$41,2,FALSE)</f>
        <v>#N/A</v>
      </c>
      <c r="H119" s="2" t="b">
        <v>0</v>
      </c>
      <c r="I119" s="2" t="s">
        <v>4693</v>
      </c>
      <c r="J119" s="26">
        <f>VLOOKUP(I119,Families!$A$2:$B$11,2,FALSE)</f>
        <v>7</v>
      </c>
      <c r="K119" s="2"/>
      <c r="L119" s="26" t="str">
        <f>IFERROR(VLOOKUP(K119,Appellations!$A$3:$B$77,3,FALSE),"")</f>
        <v/>
      </c>
      <c r="M119" s="2" t="s">
        <v>4698</v>
      </c>
      <c r="N119" s="26" t="str">
        <f>IFERROR(VLOOKUP(M119,Regions!$A$3:$B$41,2,FALSE),"")</f>
        <v/>
      </c>
      <c r="O119" s="2"/>
      <c r="P119" s="26" t="str">
        <f>IFERROR(VLOOKUP(O119,Colors!$A$3:$B$11,2,FALSE),"")</f>
        <v/>
      </c>
      <c r="Q119" s="2"/>
      <c r="R119" s="26" t="str">
        <f>IFERROR(VLOOKUP(Q119,Contenants!$A$3:$B$21,2,FALSE),"")</f>
        <v/>
      </c>
      <c r="S119" s="2"/>
      <c r="T119" s="8" t="s">
        <v>1407</v>
      </c>
      <c r="U119" s="14" t="str">
        <f>SUBSTITUTE(SUBSTITUTE(SUBSTITUTE(SUBSTITUTE(SUBSTITUTE(SUBSTITUTE(SUBSTITUTE(SUBSTITUTE(SUBSTITUTE(SUBSTITUTE(SUBSTITUTE(SUBSTITUTE(S119,"C:\Users\Admin\OneDrive\Site Internet\",""),"BAG-IN-BOX\",""),"BOURGOGNE\",""),"BEAUJOLAIS\",""),"CHAMPAGNE ET EFFERVESCENTS\",""),"LANGUEDOC\",""),"LOIRE\",""),"PROVENCE\",""),"RHONE NORD\",""),"RHONE SUD\",""),"SPIRITUEUX\",""),"SUD OUEST\","")</f>
        <v/>
      </c>
      <c r="V119" s="14"/>
      <c r="W119" s="5" t="e">
        <f>$X$1&amp;A119&amp;$Y$1&amp;T119&amp;$Z$1&amp;C119&amp;$AA$1&amp;E119&amp;#REF!&amp;G119&amp;$AB$1&amp;J119&amp;$AC$1&amp;#REF!&amp;$AD$1&amp;L119&amp;$AE$1&amp;P119&amp;$AF$1&amp;R119&amp;$AF$1&amp;#REF!&amp;$AG$1</f>
        <v>#REF!</v>
      </c>
    </row>
    <row r="120" spans="1:23" hidden="1" x14ac:dyDescent="0.25">
      <c r="A120" s="2" t="s">
        <v>4558</v>
      </c>
      <c r="B120" s="2" t="s">
        <v>4559</v>
      </c>
      <c r="C120" s="3"/>
      <c r="D120" s="33" t="str">
        <f t="shared" si="23"/>
        <v/>
      </c>
      <c r="E120" s="4">
        <v>93.5</v>
      </c>
      <c r="F120" s="2" t="s">
        <v>464</v>
      </c>
      <c r="G120" s="17" t="e">
        <f>VLOOKUP(F120,frs!$A$2:$E$41,2,FALSE)</f>
        <v>#N/A</v>
      </c>
      <c r="H120" s="2" t="b">
        <v>0</v>
      </c>
      <c r="I120" s="2" t="s">
        <v>4693</v>
      </c>
      <c r="J120" s="17">
        <f>VLOOKUP(I120,Families!$A$2:$B$11,2,FALSE)</f>
        <v>7</v>
      </c>
      <c r="K120" s="2"/>
      <c r="L120" s="17" t="str">
        <f>IFERROR(VLOOKUP(K120,Appellations!$A$3:$B$77,3,FALSE),"")</f>
        <v/>
      </c>
      <c r="M120" s="2" t="s">
        <v>4698</v>
      </c>
      <c r="N120" s="17" t="str">
        <f>IFERROR(VLOOKUP(M120,Regions!$A$3:$B$41,2,FALSE),"")</f>
        <v/>
      </c>
      <c r="O120" s="2"/>
      <c r="P120" s="17" t="str">
        <f>IFERROR(VLOOKUP(O120,Colors!$A$3:$B$11,2,FALSE),"")</f>
        <v/>
      </c>
      <c r="Q120" s="2"/>
      <c r="R120" s="17" t="str">
        <f>IFERROR(VLOOKUP(Q120,Contenants!$A$3:$B$21,2,FALSE),"")</f>
        <v/>
      </c>
      <c r="S120" s="2"/>
      <c r="T120" s="8" t="s">
        <v>1838</v>
      </c>
      <c r="U120" s="14" t="str">
        <f>SUBSTITUTE(SUBSTITUTE(SUBSTITUTE(SUBSTITUTE(SUBSTITUTE(SUBSTITUTE(SUBSTITUTE(SUBSTITUTE(SUBSTITUTE(SUBSTITUTE(SUBSTITUTE(SUBSTITUTE(S120,"C:\Users\Admin\OneDrive\Site Internet\",""),"BAG-IN-BOX\",""),"BOURGOGNE\",""),"BEAUJOLAIS\",""),"CHAMPAGNE ET EFFERVESCENTS\",""),"LANGUEDOC\",""),"LOIRE\",""),"PROVENCE\",""),"RHONE NORD\",""),"RHONE SUD\",""),"SPIRITUEUX\",""),"SUD OUEST\","")</f>
        <v/>
      </c>
      <c r="V120" s="14"/>
      <c r="W120" s="5" t="e">
        <f>$X$1&amp;A120&amp;$Y$1&amp;T120&amp;$Z$1&amp;C120&amp;$AA$1&amp;E120&amp;#REF!&amp;G120&amp;$AB$1&amp;J120&amp;$AC$1&amp;#REF!&amp;$AD$1&amp;L120&amp;$AE$1&amp;P120&amp;$AF$1&amp;R120&amp;$AF$1&amp;#REF!&amp;$AG$1</f>
        <v>#REF!</v>
      </c>
    </row>
    <row r="121" spans="1:23" hidden="1" x14ac:dyDescent="0.25">
      <c r="A121" s="2" t="s">
        <v>2095</v>
      </c>
      <c r="B121" s="2" t="s">
        <v>2096</v>
      </c>
      <c r="C121" s="3"/>
      <c r="D121" s="23" t="str">
        <f>SUBSTITUTE(SUBSTITUTE(SUBSTITUTE(C121,CHAR(13),""),CHAR(10),"&lt;br&gt;"),". &amp;car(10)",".")</f>
        <v/>
      </c>
      <c r="E121" s="4">
        <v>69</v>
      </c>
      <c r="F121" s="2" t="s">
        <v>2221</v>
      </c>
      <c r="G121" s="19" t="e">
        <f>VLOOKUP(F121,frs!$A$2:$E$41,2,FALSE)</f>
        <v>#N/A</v>
      </c>
      <c r="H121" s="2" t="b">
        <v>1</v>
      </c>
      <c r="I121" s="2" t="s">
        <v>4693</v>
      </c>
      <c r="J121" s="19">
        <f>VLOOKUP(I121,Families!$A$2:$B$11,2,FALSE)</f>
        <v>7</v>
      </c>
      <c r="K121" s="2"/>
      <c r="L121" s="19" t="str">
        <f>IFERROR(VLOOKUP(K121,Appellations!$A$2:$B$77,2,FALSE),"0")</f>
        <v>0</v>
      </c>
      <c r="M121" s="2" t="s">
        <v>4698</v>
      </c>
      <c r="N121" s="19" t="str">
        <f>IFERROR(VLOOKUP(M121,Regions!$A$2:$B$41,2,FALSE),"0")</f>
        <v>0</v>
      </c>
      <c r="O121" s="2"/>
      <c r="P121" s="19" t="str">
        <f>IFERROR(VLOOKUP(O121,Colors!$A$2:$B$11,2,FALSE),"0")</f>
        <v>0</v>
      </c>
      <c r="Q121" s="2" t="s">
        <v>4696</v>
      </c>
      <c r="R121" s="19">
        <f>IFERROR(VLOOKUP(Q121,Contenants!$A$2:$B$21,2,FALSE),"0")</f>
        <v>15</v>
      </c>
      <c r="S121" s="2"/>
      <c r="T121" s="50" t="s">
        <v>5131</v>
      </c>
      <c r="U121" s="19" t="str">
        <f>SUBSTITUTE(SUBSTITUTE(SUBSTITUTE(SUBSTITUTE(SUBSTITUTE(SUBSTITUTE(SUBSTITUTE(SUBSTITUTE(SUBSTITUTE(SUBSTITUTE(SUBSTITUTE(SUBSTITUTE(S121,"C:\Users\Admin\OneDrive\Site Internet\",""),"BAG-IN-BOX\",""),"BOURGOGNE\",""),"BEAUJOLAIS\",""),"CHAMPAGNE ET EFFERVESCENTS\",""),"LANGUEDOC\",""),"LOIRE\",""),"PROVENCE\",""),"RHONE NORD\",""),"RHONE SUD\",""),"SPIRITUEUX\",""),"SUD OUEST\","")</f>
        <v/>
      </c>
      <c r="V121" s="19">
        <f>IF(U121="",0,1)</f>
        <v>0</v>
      </c>
      <c r="W121" s="20" t="e">
        <f>$X$1&amp;A121&amp;$Y$1&amp;T121&amp;$Z$1&amp;D121&amp;$AA$1&amp;E121&amp;#REF!&amp;G121&amp;$AB$1&amp;J121&amp;$AC$1&amp;L121&amp;$AD$1&amp;N121&amp;$AE$1&amp;P121&amp;$AF$1&amp;R121&amp;$AG$1&amp;#REF!&amp;$AI$1</f>
        <v>#REF!</v>
      </c>
    </row>
    <row r="122" spans="1:23" hidden="1" x14ac:dyDescent="0.25">
      <c r="A122" s="2" t="s">
        <v>4562</v>
      </c>
      <c r="B122" s="2" t="s">
        <v>4563</v>
      </c>
      <c r="C122" s="3"/>
      <c r="D122" s="34" t="str">
        <f t="shared" si="23"/>
        <v/>
      </c>
      <c r="E122" s="4">
        <v>28.95</v>
      </c>
      <c r="F122" s="2" t="s">
        <v>4564</v>
      </c>
      <c r="G122" s="35" t="e">
        <f>VLOOKUP(F122,frs!$A$2:$E$41,2,FALSE)</f>
        <v>#N/A</v>
      </c>
      <c r="H122" s="2" t="b">
        <v>0</v>
      </c>
      <c r="I122" s="2" t="s">
        <v>4693</v>
      </c>
      <c r="J122" s="35">
        <f>VLOOKUP(I122,Families!$A$2:$B$11,2,FALSE)</f>
        <v>7</v>
      </c>
      <c r="K122" s="2"/>
      <c r="L122" s="35" t="str">
        <f>IFERROR(VLOOKUP(K122,Appellations!$A$3:$B$77,3,FALSE),"")</f>
        <v/>
      </c>
      <c r="M122" s="2" t="s">
        <v>4698</v>
      </c>
      <c r="N122" s="35" t="str">
        <f>IFERROR(VLOOKUP(M122,Regions!$A$3:$B$41,2,FALSE),"")</f>
        <v/>
      </c>
      <c r="O122" s="2"/>
      <c r="P122" s="35" t="str">
        <f>IFERROR(VLOOKUP(O122,Colors!$A$3:$B$11,2,FALSE),"")</f>
        <v/>
      </c>
      <c r="Q122" s="2"/>
      <c r="R122" s="35" t="str">
        <f>IFERROR(VLOOKUP(Q122,Contenants!$A$3:$B$21,2,FALSE),"")</f>
        <v/>
      </c>
      <c r="S122" s="2"/>
      <c r="T122" s="8" t="s">
        <v>845</v>
      </c>
      <c r="U122" s="14" t="str">
        <f>SUBSTITUTE(SUBSTITUTE(SUBSTITUTE(SUBSTITUTE(SUBSTITUTE(SUBSTITUTE(SUBSTITUTE(SUBSTITUTE(SUBSTITUTE(SUBSTITUTE(SUBSTITUTE(SUBSTITUTE(S122,"C:\Users\Admin\OneDrive\Site Internet\",""),"BAG-IN-BOX\",""),"BOURGOGNE\",""),"BEAUJOLAIS\",""),"CHAMPAGNE ET EFFERVESCENTS\",""),"LANGUEDOC\",""),"LOIRE\",""),"PROVENCE\",""),"RHONE NORD\",""),"RHONE SUD\",""),"SPIRITUEUX\",""),"SUD OUEST\","")</f>
        <v/>
      </c>
      <c r="V122" s="14"/>
      <c r="W122" s="5" t="e">
        <f>$X$1&amp;A122&amp;$Y$1&amp;T122&amp;$Z$1&amp;C122&amp;$AA$1&amp;E122&amp;#REF!&amp;G122&amp;$AB$1&amp;J122&amp;$AC$1&amp;#REF!&amp;$AD$1&amp;L122&amp;$AE$1&amp;P122&amp;$AF$1&amp;R122&amp;$AF$1&amp;#REF!&amp;$AG$1</f>
        <v>#REF!</v>
      </c>
    </row>
    <row r="123" spans="1:23" ht="199.5" x14ac:dyDescent="0.25">
      <c r="A123" s="2" t="s">
        <v>2103</v>
      </c>
      <c r="B123" s="2" t="s">
        <v>2104</v>
      </c>
      <c r="C123" s="3" t="s">
        <v>5484</v>
      </c>
      <c r="D123" s="23" t="str">
        <f>SUBSTITUTE(SUBSTITUTE(SUBSTITUTE(C123,CHAR(13),""),CHAR(10),"&lt;br&gt;"),". &amp;car(10)",".")</f>
        <v>Un Whisky écossais blended généreux et légèrement iodé. Idéal en apéritif ou sur une tarte aux fruits.&lt;br&gt;&lt;br&gt;Provenance : Ecosse&lt;br&gt;&lt;br&gt;Vieillissement : en fût de Bourbon&lt;br&gt;&lt;br&gt;Dégustation : Robe or ; Nez vanillée et maltée ; Bouche gourmande, épicée et légèrement iodée. Finale saline et ronde.&lt;br&gt;&lt;br&gt;Malden Spirits est une aventure qui, depuis sa naissance, tutoie l’innovation, la disruptivité, la différenciation : elle est née au cœur de la Bourgogne, au cœur du vignoble bourguignon, et a été imaginée par l’équipe du Domaine Maldant-Pauvelot.</v>
      </c>
      <c r="E123" s="4">
        <v>41</v>
      </c>
      <c r="F123" s="2" t="s">
        <v>2219</v>
      </c>
      <c r="G123" s="19">
        <f>VLOOKUP(F123,frs!$A$2:$B$45,2,FALSE)</f>
        <v>23</v>
      </c>
      <c r="H123" s="2" t="b">
        <v>1</v>
      </c>
      <c r="I123" s="2" t="s">
        <v>4693</v>
      </c>
      <c r="J123" s="19">
        <f>VLOOKUP(I123,Families!$A$2:$B$11,2,FALSE)</f>
        <v>7</v>
      </c>
      <c r="K123" s="2"/>
      <c r="L123" s="19" t="str">
        <f>IFERROR(VLOOKUP(K123,Appellations!$A$2:$B$80,2,FALSE),"0")</f>
        <v>0</v>
      </c>
      <c r="M123" s="2" t="s">
        <v>4698</v>
      </c>
      <c r="N123" s="19">
        <f>IFERROR(VLOOKUP(M123,Regions!$A$2:$B$44,2,FALSE),"0")</f>
        <v>42</v>
      </c>
      <c r="O123" s="2"/>
      <c r="P123" s="19" t="str">
        <f>IFERROR(VLOOKUP(O123,Colors!$A$2:$B$11,2,FALSE),"0")</f>
        <v>0</v>
      </c>
      <c r="Q123" s="2" t="s">
        <v>4696</v>
      </c>
      <c r="R123" s="19">
        <f>IFERROR(VLOOKUP(Q123,Contenants!$A$2:$B$21,2,FALSE),"0")</f>
        <v>15</v>
      </c>
      <c r="S123" s="2" t="s">
        <v>5874</v>
      </c>
      <c r="T123" s="50" t="s">
        <v>5132</v>
      </c>
      <c r="U123" s="19" t="str">
        <f>SUBSTITUTE(S123,"C:\Users\Admin\OneDrive\Site Internet\","")</f>
        <v>whisky_mac_malden_froggy.png</v>
      </c>
      <c r="V123" s="19">
        <f>IF(U123="",0,1)</f>
        <v>1</v>
      </c>
      <c r="W123" s="20" t="str">
        <f>$X$1&amp;A123&amp;$Y$1&amp;T123&amp;$Z$1&amp;D123&amp;$AA$1&amp;G123&amp;$AB$1&amp;J123&amp;$AC$1&amp;L123&amp;$AD$1&amp;N123&amp;$AE$1&amp;P123&amp;$AF$1&amp;R123&amp;$AG$1&amp;U123&amp;$AH$1&amp;V123&amp;$AI$1</f>
        <v>("00123", "Whisky Froggy Mac Malden 70 cl", "Un Whisky écossais blended généreux et légèrement iodé. Idéal en apéritif ou sur une tarte aux fruits.&lt;br&gt;&lt;br&gt;Provenance : Ecosse&lt;br&gt;&lt;br&gt;Vieillissement : en fût de Bourbon&lt;br&gt;&lt;br&gt;Dégustation : Robe or ; Nez vanillée et maltée ; Bouche gourmande, épicée et légèrement iodée. Finale saline et ronde.&lt;br&gt;&lt;br&gt;Malden Spirits est une aventure qui, depuis sa naissance, tutoie l’innovation, la disruptivité, la différenciation : elle est née au cœur de la Bourgogne, au cœur du vignoble bourguignon, et a été imaginée par l’équipe du Domaine Maldant-Pauvelot.", "23", "7", "0", "42","0", "15", "whisky_mac_malden_froggy.png", "1"),</v>
      </c>
    </row>
    <row r="124" spans="1:23" hidden="1" x14ac:dyDescent="0.25">
      <c r="A124" s="2" t="s">
        <v>4575</v>
      </c>
      <c r="B124" s="2" t="s">
        <v>4576</v>
      </c>
      <c r="C124" s="3"/>
      <c r="D124" s="25" t="str">
        <f t="shared" si="23"/>
        <v/>
      </c>
      <c r="E124" s="4">
        <v>39</v>
      </c>
      <c r="F124" s="2" t="s">
        <v>464</v>
      </c>
      <c r="G124" s="26" t="e">
        <f>VLOOKUP(F124,frs!$A$2:$E$41,2,FALSE)</f>
        <v>#N/A</v>
      </c>
      <c r="H124" s="2" t="b">
        <v>0</v>
      </c>
      <c r="I124" s="2" t="s">
        <v>4693</v>
      </c>
      <c r="J124" s="26">
        <f>VLOOKUP(I124,Families!$A$2:$B$11,2,FALSE)</f>
        <v>7</v>
      </c>
      <c r="K124" s="2"/>
      <c r="L124" s="26" t="str">
        <f>IFERROR(VLOOKUP(K124,Appellations!$A$3:$B$77,3,FALSE),"")</f>
        <v/>
      </c>
      <c r="M124" s="2" t="s">
        <v>4698</v>
      </c>
      <c r="N124" s="26" t="str">
        <f>IFERROR(VLOOKUP(M124,Regions!$A$3:$B$41,2,FALSE),"")</f>
        <v/>
      </c>
      <c r="O124" s="2"/>
      <c r="P124" s="26" t="str">
        <f>IFERROR(VLOOKUP(O124,Colors!$A$3:$B$11,2,FALSE),"")</f>
        <v/>
      </c>
      <c r="Q124" s="2"/>
      <c r="R124" s="26" t="str">
        <f>IFERROR(VLOOKUP(Q124,Contenants!$A$3:$B$21,2,FALSE),"")</f>
        <v/>
      </c>
      <c r="S124" s="2"/>
      <c r="T124" s="8" t="s">
        <v>889</v>
      </c>
      <c r="U124" s="14" t="str">
        <f t="shared" ref="U124:U133" si="41">SUBSTITUTE(SUBSTITUTE(SUBSTITUTE(SUBSTITUTE(SUBSTITUTE(SUBSTITUTE(SUBSTITUTE(SUBSTITUTE(SUBSTITUTE(SUBSTITUTE(SUBSTITUTE(SUBSTITUTE(S124,"C:\Users\Admin\OneDrive\Site Internet\",""),"BAG-IN-BOX\",""),"BOURGOGNE\",""),"BEAUJOLAIS\",""),"CHAMPAGNE ET EFFERVESCENTS\",""),"LANGUEDOC\",""),"LOIRE\",""),"PROVENCE\",""),"RHONE NORD\",""),"RHONE SUD\",""),"SPIRITUEUX\",""),"SUD OUEST\","")</f>
        <v/>
      </c>
      <c r="V124" s="14"/>
      <c r="W124" s="5" t="e">
        <f>$X$1&amp;A124&amp;$Y$1&amp;T124&amp;$Z$1&amp;C124&amp;$AA$1&amp;E124&amp;#REF!&amp;G124&amp;$AB$1&amp;J124&amp;$AC$1&amp;#REF!&amp;$AD$1&amp;L124&amp;$AE$1&amp;P124&amp;$AF$1&amp;R124&amp;$AF$1&amp;#REF!&amp;$AG$1</f>
        <v>#REF!</v>
      </c>
    </row>
    <row r="125" spans="1:23" hidden="1" x14ac:dyDescent="0.25">
      <c r="A125" s="2" t="s">
        <v>4577</v>
      </c>
      <c r="B125" s="2" t="s">
        <v>4578</v>
      </c>
      <c r="C125" s="3"/>
      <c r="D125" s="16" t="str">
        <f t="shared" si="23"/>
        <v/>
      </c>
      <c r="E125" s="4">
        <v>53.45</v>
      </c>
      <c r="F125" s="2" t="s">
        <v>464</v>
      </c>
      <c r="G125" s="13" t="e">
        <f>VLOOKUP(F125,frs!$A$2:$E$41,2,FALSE)</f>
        <v>#N/A</v>
      </c>
      <c r="H125" s="2" t="b">
        <v>0</v>
      </c>
      <c r="I125" s="2" t="s">
        <v>4693</v>
      </c>
      <c r="J125" s="13">
        <f>VLOOKUP(I125,Families!$A$2:$B$11,2,FALSE)</f>
        <v>7</v>
      </c>
      <c r="K125" s="2"/>
      <c r="L125" s="13" t="str">
        <f>IFERROR(VLOOKUP(K125,Appellations!$A$3:$B$77,3,FALSE),"")</f>
        <v/>
      </c>
      <c r="M125" s="2" t="s">
        <v>4698</v>
      </c>
      <c r="N125" s="13" t="str">
        <f>IFERROR(VLOOKUP(M125,Regions!$A$3:$B$41,2,FALSE),"")</f>
        <v/>
      </c>
      <c r="O125" s="2"/>
      <c r="P125" s="13" t="str">
        <f>IFERROR(VLOOKUP(O125,Colors!$A$3:$B$11,2,FALSE),"")</f>
        <v/>
      </c>
      <c r="Q125" s="2"/>
      <c r="R125" s="13" t="str">
        <f>IFERROR(VLOOKUP(Q125,Contenants!$A$3:$B$21,2,FALSE),"")</f>
        <v/>
      </c>
      <c r="S125" s="2"/>
      <c r="T125" s="8" t="s">
        <v>899</v>
      </c>
      <c r="U125" s="14" t="str">
        <f t="shared" si="41"/>
        <v/>
      </c>
      <c r="V125" s="14"/>
      <c r="W125" s="5" t="e">
        <f>$X$1&amp;A125&amp;$Y$1&amp;T125&amp;$Z$1&amp;C125&amp;$AA$1&amp;E125&amp;#REF!&amp;G125&amp;$AB$1&amp;J125&amp;$AC$1&amp;#REF!&amp;$AD$1&amp;L125&amp;$AE$1&amp;P125&amp;$AF$1&amp;R125&amp;$AF$1&amp;#REF!&amp;$AG$1</f>
        <v>#REF!</v>
      </c>
    </row>
    <row r="126" spans="1:23" hidden="1" x14ac:dyDescent="0.25">
      <c r="A126" s="2" t="s">
        <v>4579</v>
      </c>
      <c r="B126" s="2" t="s">
        <v>4580</v>
      </c>
      <c r="C126" s="3"/>
      <c r="D126" s="16" t="str">
        <f t="shared" si="23"/>
        <v/>
      </c>
      <c r="E126" s="4">
        <v>75</v>
      </c>
      <c r="F126" s="2" t="s">
        <v>464</v>
      </c>
      <c r="G126" s="13" t="e">
        <f>VLOOKUP(F126,frs!$A$2:$E$41,2,FALSE)</f>
        <v>#N/A</v>
      </c>
      <c r="H126" s="2" t="b">
        <v>0</v>
      </c>
      <c r="I126" s="2" t="s">
        <v>4693</v>
      </c>
      <c r="J126" s="13">
        <f>VLOOKUP(I126,Families!$A$2:$B$11,2,FALSE)</f>
        <v>7</v>
      </c>
      <c r="K126" s="2"/>
      <c r="L126" s="13" t="str">
        <f>IFERROR(VLOOKUP(K126,Appellations!$A$3:$B$77,3,FALSE),"")</f>
        <v/>
      </c>
      <c r="M126" s="2" t="s">
        <v>4698</v>
      </c>
      <c r="N126" s="13" t="str">
        <f>IFERROR(VLOOKUP(M126,Regions!$A$3:$B$41,2,FALSE),"")</f>
        <v/>
      </c>
      <c r="O126" s="2"/>
      <c r="P126" s="13" t="str">
        <f>IFERROR(VLOOKUP(O126,Colors!$A$3:$B$11,2,FALSE),"")</f>
        <v/>
      </c>
      <c r="Q126" s="2"/>
      <c r="R126" s="13" t="str">
        <f>IFERROR(VLOOKUP(Q126,Contenants!$A$3:$B$21,2,FALSE),"")</f>
        <v/>
      </c>
      <c r="S126" s="2"/>
      <c r="T126" s="8" t="s">
        <v>909</v>
      </c>
      <c r="U126" s="14" t="str">
        <f t="shared" si="41"/>
        <v/>
      </c>
      <c r="V126" s="14"/>
      <c r="W126" s="5" t="e">
        <f>$X$1&amp;A126&amp;$Y$1&amp;T126&amp;$Z$1&amp;C126&amp;$AA$1&amp;E126&amp;#REF!&amp;G126&amp;$AB$1&amp;J126&amp;$AC$1&amp;#REF!&amp;$AD$1&amp;L126&amp;$AE$1&amp;P126&amp;$AF$1&amp;R126&amp;$AF$1&amp;#REF!&amp;$AG$1</f>
        <v>#REF!</v>
      </c>
    </row>
    <row r="127" spans="1:23" hidden="1" x14ac:dyDescent="0.25">
      <c r="A127" s="2" t="s">
        <v>4583</v>
      </c>
      <c r="B127" s="2" t="s">
        <v>4584</v>
      </c>
      <c r="C127" s="3"/>
      <c r="D127" s="16" t="str">
        <f t="shared" si="23"/>
        <v/>
      </c>
      <c r="E127" s="4">
        <v>45.3</v>
      </c>
      <c r="F127" s="2" t="s">
        <v>464</v>
      </c>
      <c r="G127" s="13" t="e">
        <f>VLOOKUP(F127,frs!$A$2:$E$41,2,FALSE)</f>
        <v>#N/A</v>
      </c>
      <c r="H127" s="2" t="b">
        <v>0</v>
      </c>
      <c r="I127" s="2" t="s">
        <v>4693</v>
      </c>
      <c r="J127" s="13">
        <f>VLOOKUP(I127,Families!$A$2:$B$11,2,FALSE)</f>
        <v>7</v>
      </c>
      <c r="K127" s="2"/>
      <c r="L127" s="13" t="str">
        <f>IFERROR(VLOOKUP(K127,Appellations!$A$3:$B$77,3,FALSE),"")</f>
        <v/>
      </c>
      <c r="M127" s="2" t="s">
        <v>4698</v>
      </c>
      <c r="N127" s="13" t="str">
        <f>IFERROR(VLOOKUP(M127,Regions!$A$3:$B$41,2,FALSE),"")</f>
        <v/>
      </c>
      <c r="O127" s="2"/>
      <c r="P127" s="13" t="str">
        <f>IFERROR(VLOOKUP(O127,Colors!$A$3:$B$11,2,FALSE),"")</f>
        <v/>
      </c>
      <c r="Q127" s="2"/>
      <c r="R127" s="13" t="str">
        <f>IFERROR(VLOOKUP(Q127,Contenants!$A$3:$B$21,2,FALSE),"")</f>
        <v/>
      </c>
      <c r="S127" s="2"/>
      <c r="T127" s="8" t="s">
        <v>911</v>
      </c>
      <c r="U127" s="14" t="str">
        <f t="shared" si="41"/>
        <v/>
      </c>
      <c r="V127" s="14"/>
      <c r="W127" s="5" t="e">
        <f>$X$1&amp;A127&amp;$Y$1&amp;T127&amp;$Z$1&amp;C127&amp;$AA$1&amp;E127&amp;#REF!&amp;G127&amp;$AB$1&amp;J127&amp;$AC$1&amp;#REF!&amp;$AD$1&amp;L127&amp;$AE$1&amp;P127&amp;$AF$1&amp;R127&amp;$AF$1&amp;#REF!&amp;$AG$1</f>
        <v>#REF!</v>
      </c>
    </row>
    <row r="128" spans="1:23" hidden="1" x14ac:dyDescent="0.25">
      <c r="A128" s="2" t="s">
        <v>4587</v>
      </c>
      <c r="B128" s="2" t="s">
        <v>4588</v>
      </c>
      <c r="C128" s="3"/>
      <c r="D128" s="33" t="str">
        <f t="shared" si="23"/>
        <v/>
      </c>
      <c r="E128" s="4">
        <v>44.25</v>
      </c>
      <c r="F128" s="2" t="s">
        <v>464</v>
      </c>
      <c r="G128" s="17" t="e">
        <f>VLOOKUP(F128,frs!$A$2:$E$41,2,FALSE)</f>
        <v>#N/A</v>
      </c>
      <c r="H128" s="2" t="b">
        <v>0</v>
      </c>
      <c r="I128" s="2" t="s">
        <v>4693</v>
      </c>
      <c r="J128" s="17">
        <f>VLOOKUP(I128,Families!$A$2:$B$11,2,FALSE)</f>
        <v>7</v>
      </c>
      <c r="K128" s="2"/>
      <c r="L128" s="17" t="str">
        <f>IFERROR(VLOOKUP(K128,Appellations!$A$3:$B$77,3,FALSE),"")</f>
        <v/>
      </c>
      <c r="M128" s="2" t="s">
        <v>4698</v>
      </c>
      <c r="N128" s="17" t="str">
        <f>IFERROR(VLOOKUP(M128,Regions!$A$3:$B$41,2,FALSE),"")</f>
        <v/>
      </c>
      <c r="O128" s="2"/>
      <c r="P128" s="17" t="str">
        <f>IFERROR(VLOOKUP(O128,Colors!$A$3:$B$11,2,FALSE),"")</f>
        <v/>
      </c>
      <c r="Q128" s="2"/>
      <c r="R128" s="17" t="str">
        <f>IFERROR(VLOOKUP(Q128,Contenants!$A$3:$B$21,2,FALSE),"")</f>
        <v/>
      </c>
      <c r="S128" s="2"/>
      <c r="T128" s="8" t="s">
        <v>1086</v>
      </c>
      <c r="U128" s="14" t="str">
        <f t="shared" si="41"/>
        <v/>
      </c>
      <c r="V128" s="14"/>
      <c r="W128" s="5" t="e">
        <f>$X$1&amp;A128&amp;$Y$1&amp;T128&amp;$Z$1&amp;C128&amp;$AA$1&amp;E128&amp;#REF!&amp;G128&amp;$AB$1&amp;J128&amp;$AC$1&amp;#REF!&amp;$AD$1&amp;L128&amp;$AE$1&amp;P128&amp;$AF$1&amp;R128&amp;$AF$1&amp;#REF!&amp;$AG$1</f>
        <v>#REF!</v>
      </c>
    </row>
    <row r="129" spans="1:23" hidden="1" x14ac:dyDescent="0.25">
      <c r="A129" s="2" t="s">
        <v>2107</v>
      </c>
      <c r="B129" s="2" t="s">
        <v>2108</v>
      </c>
      <c r="C129" s="3"/>
      <c r="D129" s="23" t="str">
        <f>SUBSTITUTE(SUBSTITUTE(SUBSTITUTE(C129,CHAR(13),""),CHAR(10),"&lt;br&gt;"),". &amp;car(10)",".")</f>
        <v/>
      </c>
      <c r="E129" s="4">
        <v>50.7</v>
      </c>
      <c r="F129" s="2" t="s">
        <v>464</v>
      </c>
      <c r="G129" s="19" t="e">
        <f>VLOOKUP(F129,frs!$A$2:$E$41,2,FALSE)</f>
        <v>#N/A</v>
      </c>
      <c r="H129" s="2" t="b">
        <v>1</v>
      </c>
      <c r="I129" s="2" t="s">
        <v>4693</v>
      </c>
      <c r="J129" s="19">
        <f>VLOOKUP(I129,Families!$A$2:$B$11,2,FALSE)</f>
        <v>7</v>
      </c>
      <c r="K129" s="2"/>
      <c r="L129" s="19" t="str">
        <f>IFERROR(VLOOKUP(K129,Appellations!$A$2:$B$77,2,FALSE),"0")</f>
        <v>0</v>
      </c>
      <c r="M129" s="2" t="s">
        <v>4698</v>
      </c>
      <c r="N129" s="19" t="str">
        <f>IFERROR(VLOOKUP(M129,Regions!$A$2:$B$41,2,FALSE),"0")</f>
        <v>0</v>
      </c>
      <c r="O129" s="2"/>
      <c r="P129" s="19" t="str">
        <f>IFERROR(VLOOKUP(O129,Colors!$A$2:$B$11,2,FALSE),"0")</f>
        <v>0</v>
      </c>
      <c r="Q129" s="2" t="s">
        <v>4696</v>
      </c>
      <c r="R129" s="19">
        <f>IFERROR(VLOOKUP(Q129,Contenants!$A$2:$B$21,2,FALSE),"0")</f>
        <v>15</v>
      </c>
      <c r="S129" s="2"/>
      <c r="T129" s="50" t="s">
        <v>5133</v>
      </c>
      <c r="U129" s="19" t="str">
        <f t="shared" si="41"/>
        <v/>
      </c>
      <c r="V129" s="19">
        <f>IF(U129="",0,1)</f>
        <v>0</v>
      </c>
      <c r="W129" s="20" t="e">
        <f>$X$1&amp;A129&amp;$Y$1&amp;T129&amp;$Z$1&amp;D129&amp;$AA$1&amp;E129&amp;#REF!&amp;G129&amp;$AB$1&amp;J129&amp;$AC$1&amp;L129&amp;$AD$1&amp;N129&amp;$AE$1&amp;P129&amp;$AF$1&amp;R129&amp;$AG$1&amp;#REF!&amp;$AI$1</f>
        <v>#REF!</v>
      </c>
    </row>
    <row r="130" spans="1:23" hidden="1" x14ac:dyDescent="0.25">
      <c r="A130" s="2" t="s">
        <v>4597</v>
      </c>
      <c r="B130" s="2" t="s">
        <v>4598</v>
      </c>
      <c r="C130" s="3"/>
      <c r="D130" s="25" t="str">
        <f t="shared" ref="D130:D193" si="42">SUBSTITUTE(SUBSTITUTE(C130,CHAR(13),""),CHAR(10),"&lt;br&gt;")</f>
        <v/>
      </c>
      <c r="E130" s="4">
        <v>62.95</v>
      </c>
      <c r="F130" s="2" t="s">
        <v>464</v>
      </c>
      <c r="G130" s="26" t="e">
        <f>VLOOKUP(F130,frs!$A$2:$E$41,2,FALSE)</f>
        <v>#N/A</v>
      </c>
      <c r="H130" s="2" t="b">
        <v>0</v>
      </c>
      <c r="I130" s="2" t="s">
        <v>4693</v>
      </c>
      <c r="J130" s="26">
        <f>VLOOKUP(I130,Families!$A$2:$B$11,2,FALSE)</f>
        <v>7</v>
      </c>
      <c r="K130" s="2"/>
      <c r="L130" s="26" t="str">
        <f>IFERROR(VLOOKUP(K130,Appellations!$A$3:$B$77,3,FALSE),"")</f>
        <v/>
      </c>
      <c r="M130" s="2" t="s">
        <v>4698</v>
      </c>
      <c r="N130" s="26" t="str">
        <f>IFERROR(VLOOKUP(M130,Regions!$A$3:$B$41,2,FALSE),"")</f>
        <v/>
      </c>
      <c r="O130" s="2"/>
      <c r="P130" s="26" t="str">
        <f>IFERROR(VLOOKUP(O130,Colors!$A$3:$B$11,2,FALSE),"")</f>
        <v/>
      </c>
      <c r="Q130" s="2"/>
      <c r="R130" s="26" t="str">
        <f>IFERROR(VLOOKUP(Q130,Contenants!$A$3:$B$21,2,FALSE),"")</f>
        <v/>
      </c>
      <c r="S130" s="2"/>
      <c r="T130" s="8" t="s">
        <v>63</v>
      </c>
      <c r="U130" s="14" t="str">
        <f t="shared" si="41"/>
        <v/>
      </c>
      <c r="V130" s="14"/>
      <c r="W130" s="5" t="e">
        <f>$X$1&amp;A130&amp;$Y$1&amp;T130&amp;$Z$1&amp;C130&amp;$AA$1&amp;E130&amp;#REF!&amp;G130&amp;$AB$1&amp;J130&amp;$AC$1&amp;#REF!&amp;$AD$1&amp;L130&amp;$AE$1&amp;P130&amp;$AF$1&amp;R130&amp;$AF$1&amp;#REF!&amp;$AG$1</f>
        <v>#REF!</v>
      </c>
    </row>
    <row r="131" spans="1:23" hidden="1" x14ac:dyDescent="0.25">
      <c r="A131" s="2" t="s">
        <v>4605</v>
      </c>
      <c r="B131" s="2" t="s">
        <v>4606</v>
      </c>
      <c r="C131" s="3"/>
      <c r="D131" s="16" t="str">
        <f t="shared" si="42"/>
        <v/>
      </c>
      <c r="E131" s="4">
        <v>24.98</v>
      </c>
      <c r="F131" s="2" t="s">
        <v>2217</v>
      </c>
      <c r="G131" s="13" t="e">
        <f>VLOOKUP(F131,frs!$A$2:$E$41,2,FALSE)</f>
        <v>#N/A</v>
      </c>
      <c r="H131" s="2" t="b">
        <v>0</v>
      </c>
      <c r="I131" s="2" t="s">
        <v>4693</v>
      </c>
      <c r="J131" s="13">
        <f>VLOOKUP(I131,Families!$A$2:$B$11,2,FALSE)</f>
        <v>7</v>
      </c>
      <c r="K131" s="2"/>
      <c r="L131" s="13" t="str">
        <f>IFERROR(VLOOKUP(K131,Appellations!$A$3:$B$77,3,FALSE),"")</f>
        <v/>
      </c>
      <c r="M131" s="2" t="s">
        <v>4698</v>
      </c>
      <c r="N131" s="13" t="str">
        <f>IFERROR(VLOOKUP(M131,Regions!$A$3:$B$41,2,FALSE),"")</f>
        <v/>
      </c>
      <c r="O131" s="2"/>
      <c r="P131" s="13" t="str">
        <f>IFERROR(VLOOKUP(O131,Colors!$A$3:$B$11,2,FALSE),"")</f>
        <v/>
      </c>
      <c r="Q131" s="2"/>
      <c r="R131" s="13" t="str">
        <f>IFERROR(VLOOKUP(Q131,Contenants!$A$3:$B$21,2,FALSE),"")</f>
        <v/>
      </c>
      <c r="S131" s="2"/>
      <c r="T131" s="8" t="s">
        <v>177</v>
      </c>
      <c r="U131" s="14" t="str">
        <f t="shared" si="41"/>
        <v/>
      </c>
      <c r="V131" s="14"/>
      <c r="W131" s="5" t="e">
        <f>$X$1&amp;A131&amp;$Y$1&amp;T131&amp;$Z$1&amp;C131&amp;$AA$1&amp;E131&amp;#REF!&amp;G131&amp;$AB$1&amp;J131&amp;$AC$1&amp;#REF!&amp;$AD$1&amp;L131&amp;$AE$1&amp;P131&amp;$AF$1&amp;R131&amp;$AF$1&amp;#REF!&amp;$AG$1</f>
        <v>#REF!</v>
      </c>
    </row>
    <row r="132" spans="1:23" hidden="1" x14ac:dyDescent="0.25">
      <c r="A132" s="2" t="s">
        <v>4607</v>
      </c>
      <c r="B132" s="2" t="s">
        <v>4608</v>
      </c>
      <c r="C132" s="3"/>
      <c r="D132" s="16" t="str">
        <f t="shared" si="42"/>
        <v/>
      </c>
      <c r="E132" s="4">
        <v>28.05</v>
      </c>
      <c r="F132" s="2" t="s">
        <v>2217</v>
      </c>
      <c r="G132" s="13" t="e">
        <f>VLOOKUP(F132,frs!$A$2:$E$41,2,FALSE)</f>
        <v>#N/A</v>
      </c>
      <c r="H132" s="2" t="b">
        <v>0</v>
      </c>
      <c r="I132" s="2" t="s">
        <v>4693</v>
      </c>
      <c r="J132" s="13">
        <f>VLOOKUP(I132,Families!$A$2:$B$11,2,FALSE)</f>
        <v>7</v>
      </c>
      <c r="K132" s="2"/>
      <c r="L132" s="13" t="str">
        <f>IFERROR(VLOOKUP(K132,Appellations!$A$3:$B$77,3,FALSE),"")</f>
        <v/>
      </c>
      <c r="M132" s="2" t="s">
        <v>4698</v>
      </c>
      <c r="N132" s="13" t="str">
        <f>IFERROR(VLOOKUP(M132,Regions!$A$3:$B$41,2,FALSE),"")</f>
        <v/>
      </c>
      <c r="O132" s="2"/>
      <c r="P132" s="13" t="str">
        <f>IFERROR(VLOOKUP(O132,Colors!$A$3:$B$11,2,FALSE),"")</f>
        <v/>
      </c>
      <c r="Q132" s="2"/>
      <c r="R132" s="13" t="str">
        <f>IFERROR(VLOOKUP(Q132,Contenants!$A$3:$B$21,2,FALSE),"")</f>
        <v/>
      </c>
      <c r="S132" s="2"/>
      <c r="T132" s="8" t="s">
        <v>593</v>
      </c>
      <c r="U132" s="14" t="str">
        <f t="shared" si="41"/>
        <v/>
      </c>
      <c r="V132" s="14"/>
      <c r="W132" s="5" t="e">
        <f>$X$1&amp;A132&amp;$Y$1&amp;T132&amp;$Z$1&amp;C132&amp;$AA$1&amp;E132&amp;#REF!&amp;G132&amp;$AB$1&amp;J132&amp;$AC$1&amp;#REF!&amp;$AD$1&amp;L132&amp;$AE$1&amp;P132&amp;$AF$1&amp;R132&amp;$AF$1&amp;#REF!&amp;$AG$1</f>
        <v>#REF!</v>
      </c>
    </row>
    <row r="133" spans="1:23" hidden="1" x14ac:dyDescent="0.25">
      <c r="A133" s="2" t="s">
        <v>4603</v>
      </c>
      <c r="B133" s="2" t="s">
        <v>4604</v>
      </c>
      <c r="C133" s="3"/>
      <c r="D133" s="33" t="str">
        <f t="shared" si="42"/>
        <v/>
      </c>
      <c r="E133" s="4">
        <v>60.5</v>
      </c>
      <c r="F133" s="2" t="s">
        <v>66</v>
      </c>
      <c r="G133" s="17">
        <f>VLOOKUP(F133,frs!$A$2:$E$41,2,FALSE)</f>
        <v>28</v>
      </c>
      <c r="H133" s="2" t="b">
        <v>0</v>
      </c>
      <c r="I133" s="2" t="s">
        <v>4693</v>
      </c>
      <c r="J133" s="17">
        <f>VLOOKUP(I133,Families!$A$2:$B$11,2,FALSE)</f>
        <v>7</v>
      </c>
      <c r="K133" s="2"/>
      <c r="L133" s="17" t="str">
        <f>IFERROR(VLOOKUP(K133,Appellations!$A$3:$B$77,3,FALSE),"")</f>
        <v/>
      </c>
      <c r="M133" s="2" t="s">
        <v>4698</v>
      </c>
      <c r="N133" s="17" t="str">
        <f>IFERROR(VLOOKUP(M133,Regions!$A$3:$B$41,2,FALSE),"")</f>
        <v/>
      </c>
      <c r="O133" s="2"/>
      <c r="P133" s="17" t="str">
        <f>IFERROR(VLOOKUP(O133,Colors!$A$3:$B$11,2,FALSE),"")</f>
        <v/>
      </c>
      <c r="Q133" s="2"/>
      <c r="R133" s="17" t="str">
        <f>IFERROR(VLOOKUP(Q133,Contenants!$A$3:$B$21,2,FALSE),"")</f>
        <v/>
      </c>
      <c r="S133" s="2"/>
      <c r="T133" s="8" t="s">
        <v>595</v>
      </c>
      <c r="U133" s="14" t="str">
        <f t="shared" si="41"/>
        <v/>
      </c>
      <c r="V133" s="14"/>
      <c r="W133" s="5" t="e">
        <f>$X$1&amp;A133&amp;$Y$1&amp;T133&amp;$Z$1&amp;C133&amp;$AA$1&amp;E133&amp;#REF!&amp;G133&amp;$AB$1&amp;J133&amp;$AC$1&amp;#REF!&amp;$AD$1&amp;L133&amp;$AE$1&amp;P133&amp;$AF$1&amp;R133&amp;$AF$1&amp;#REF!&amp;$AG$1</f>
        <v>#REF!</v>
      </c>
    </row>
    <row r="134" spans="1:23" ht="242.25" x14ac:dyDescent="0.25">
      <c r="A134" s="2" t="s">
        <v>2113</v>
      </c>
      <c r="B134" s="2" t="s">
        <v>2114</v>
      </c>
      <c r="C134" s="3" t="s">
        <v>5487</v>
      </c>
      <c r="D134" s="23" t="str">
        <f>SUBSTITUTE(SUBSTITUTE(SUBSTITUTE(C134,CHAR(13),""),CHAR(10),"&lt;br&gt;"),". &amp;car(10)",".")</f>
        <v>Un Whisky français single malt généreux et élégant. Il pourra accompagner une langoustine ou un dessert aux fruits frais.&lt;br&gt;&lt;br&gt;Provenance : France (Alsace)&lt;br&gt;&lt;br&gt;Vieillissement : 18 mois en fûts de Bourbon et 18 mois en fûts de vins blancs de Bourgogne.&lt;br&gt;&lt;br&gt;Dégustation : Robe ambrée acajou ; Nez floral et fruité aux notes d’agrumes et légèrement vanillé ; Bouche souple, boisée aux saveurs de vanille, caramel. Finale longue et épicée.&lt;br&gt;&lt;br&gt;La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34" s="4">
        <v>49.4</v>
      </c>
      <c r="F134" s="2" t="s">
        <v>66</v>
      </c>
      <c r="G134" s="19">
        <f>VLOOKUP(F134,frs!$A$2:$B$45,2,FALSE)</f>
        <v>28</v>
      </c>
      <c r="H134" s="2" t="b">
        <v>1</v>
      </c>
      <c r="I134" s="2" t="s">
        <v>4693</v>
      </c>
      <c r="J134" s="19">
        <f>VLOOKUP(I134,Families!$A$2:$B$11,2,FALSE)</f>
        <v>7</v>
      </c>
      <c r="K134" s="2"/>
      <c r="L134" s="19" t="str">
        <f>IFERROR(VLOOKUP(K134,Appellations!$A$2:$B$80,2,FALSE),"0")</f>
        <v>0</v>
      </c>
      <c r="M134" s="2" t="s">
        <v>4698</v>
      </c>
      <c r="N134" s="19">
        <f>IFERROR(VLOOKUP(M134,Regions!$A$2:$B$44,2,FALSE),"0")</f>
        <v>42</v>
      </c>
      <c r="O134" s="2"/>
      <c r="P134" s="19" t="str">
        <f>IFERROR(VLOOKUP(O134,Colors!$A$2:$B$11,2,FALSE),"0")</f>
        <v>0</v>
      </c>
      <c r="Q134" s="2" t="s">
        <v>4696</v>
      </c>
      <c r="R134" s="19">
        <f>IFERROR(VLOOKUP(Q134,Contenants!$A$2:$B$21,2,FALSE),"0")</f>
        <v>15</v>
      </c>
      <c r="S134" s="2" t="s">
        <v>5832</v>
      </c>
      <c r="T134" s="50" t="s">
        <v>5134</v>
      </c>
      <c r="U134" s="19" t="str">
        <f>SUBSTITUTE(S134,"C:\Users\Admin\OneDrive\Site Internet\","")</f>
        <v>whisky_hepp_johnny_hepp.png</v>
      </c>
      <c r="V134" s="19">
        <f>IF(U134="",0,1)</f>
        <v>1</v>
      </c>
      <c r="W134" s="20" t="str">
        <f>$X$1&amp;A134&amp;$Y$1&amp;T134&amp;$Z$1&amp;D134&amp;$AA$1&amp;G134&amp;$AB$1&amp;J134&amp;$AC$1&amp;L134&amp;$AD$1&amp;N134&amp;$AE$1&amp;P134&amp;$AF$1&amp;R134&amp;$AG$1&amp;U134&amp;$AH$1&amp;V134&amp;$AI$1</f>
        <v>("00134", "Whisky Johnny Hepp Single Malt", "Un Whisky français single malt généreux et élégant. Il pourra accompagner une langoustine ou un dessert aux fruits frais.&lt;br&gt;&lt;br&gt;Provenance : France (Alsace)&lt;br&gt;&lt;br&gt;Vieillissement : 18 mois en fûts de Bourbon et 18 mois en fûts de vins blancs de Bourgogne.&lt;br&gt;&lt;br&gt;Dégustation : Robe ambrée acajou ; Nez floral et fruité aux notes d’agrumes et légèrement vanillé ; Bouche souple, boisée aux saveurs de vanille, caramel. Finale longue et épicée.&lt;br&gt;&lt;br&gt;La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"whisky_hepp_johnny_hepp.png", "1"),</v>
      </c>
    </row>
    <row r="135" spans="1:23" hidden="1" x14ac:dyDescent="0.25">
      <c r="A135" s="2" t="s">
        <v>4621</v>
      </c>
      <c r="B135" s="2" t="s">
        <v>4622</v>
      </c>
      <c r="C135" s="3"/>
      <c r="D135" s="25" t="str">
        <f t="shared" si="42"/>
        <v/>
      </c>
      <c r="E135" s="4">
        <v>60.2</v>
      </c>
      <c r="F135" s="2" t="s">
        <v>4083</v>
      </c>
      <c r="G135" s="26" t="e">
        <f>VLOOKUP(F135,frs!$A$2:$E$41,2,FALSE)</f>
        <v>#N/A</v>
      </c>
      <c r="H135" s="2" t="b">
        <v>0</v>
      </c>
      <c r="I135" s="2" t="s">
        <v>4693</v>
      </c>
      <c r="J135" s="26">
        <f>VLOOKUP(I135,Families!$A$2:$B$11,2,FALSE)</f>
        <v>7</v>
      </c>
      <c r="K135" s="2"/>
      <c r="L135" s="26" t="str">
        <f>IFERROR(VLOOKUP(K135,Appellations!$A$3:$B$77,3,FALSE),"")</f>
        <v/>
      </c>
      <c r="M135" s="2" t="s">
        <v>4698</v>
      </c>
      <c r="N135" s="26" t="str">
        <f>IFERROR(VLOOKUP(M135,Regions!$A$3:$B$41,2,FALSE),"")</f>
        <v/>
      </c>
      <c r="O135" s="2"/>
      <c r="P135" s="26" t="str">
        <f>IFERROR(VLOOKUP(O135,Colors!$A$3:$B$11,2,FALSE),"")</f>
        <v/>
      </c>
      <c r="Q135" s="2"/>
      <c r="R135" s="26" t="str">
        <f>IFERROR(VLOOKUP(Q135,Contenants!$A$3:$B$21,2,FALSE),"")</f>
        <v/>
      </c>
      <c r="S135" s="2"/>
      <c r="T135" s="8" t="s">
        <v>599</v>
      </c>
      <c r="U135" s="14" t="str">
        <f t="shared" ref="U135:U149" si="43">SUBSTITUTE(SUBSTITUTE(SUBSTITUTE(SUBSTITUTE(SUBSTITUTE(SUBSTITUTE(SUBSTITUTE(SUBSTITUTE(SUBSTITUTE(SUBSTITUTE(SUBSTITUTE(SUBSTITUTE(S135,"C:\Users\Admin\OneDrive\Site Internet\",""),"BAG-IN-BOX\",""),"BOURGOGNE\",""),"BEAUJOLAIS\",""),"CHAMPAGNE ET EFFERVESCENTS\",""),"LANGUEDOC\",""),"LOIRE\",""),"PROVENCE\",""),"RHONE NORD\",""),"RHONE SUD\",""),"SPIRITUEUX\",""),"SUD OUEST\","")</f>
        <v/>
      </c>
      <c r="V135" s="14"/>
      <c r="W135" s="5" t="e">
        <f>$X$1&amp;A135&amp;$Y$1&amp;T135&amp;$Z$1&amp;C135&amp;$AA$1&amp;E135&amp;#REF!&amp;G135&amp;$AB$1&amp;J135&amp;$AC$1&amp;#REF!&amp;$AD$1&amp;L135&amp;$AE$1&amp;P135&amp;$AF$1&amp;R135&amp;$AF$1&amp;#REF!&amp;$AG$1</f>
        <v>#REF!</v>
      </c>
    </row>
    <row r="136" spans="1:23" hidden="1" x14ac:dyDescent="0.25">
      <c r="A136" s="2" t="s">
        <v>4623</v>
      </c>
      <c r="B136" s="2" t="s">
        <v>4624</v>
      </c>
      <c r="C136" s="3"/>
      <c r="D136" s="33" t="str">
        <f t="shared" si="42"/>
        <v/>
      </c>
      <c r="E136" s="4">
        <v>48.5</v>
      </c>
      <c r="F136" s="2" t="s">
        <v>464</v>
      </c>
      <c r="G136" s="17" t="e">
        <f>VLOOKUP(F136,frs!$A$2:$E$41,2,FALSE)</f>
        <v>#N/A</v>
      </c>
      <c r="H136" s="2" t="b">
        <v>0</v>
      </c>
      <c r="I136" s="2" t="s">
        <v>4693</v>
      </c>
      <c r="J136" s="17">
        <f>VLOOKUP(I136,Families!$A$2:$B$11,2,FALSE)</f>
        <v>7</v>
      </c>
      <c r="K136" s="2"/>
      <c r="L136" s="17" t="str">
        <f>IFERROR(VLOOKUP(K136,Appellations!$A$3:$B$77,3,FALSE),"")</f>
        <v/>
      </c>
      <c r="M136" s="2" t="s">
        <v>4698</v>
      </c>
      <c r="N136" s="17" t="str">
        <f>IFERROR(VLOOKUP(M136,Regions!$A$3:$B$41,2,FALSE),"")</f>
        <v/>
      </c>
      <c r="O136" s="2"/>
      <c r="P136" s="17" t="str">
        <f>IFERROR(VLOOKUP(O136,Colors!$A$3:$B$11,2,FALSE),"")</f>
        <v/>
      </c>
      <c r="Q136" s="2"/>
      <c r="R136" s="17" t="str">
        <f>IFERROR(VLOOKUP(Q136,Contenants!$A$3:$B$21,2,FALSE),"")</f>
        <v/>
      </c>
      <c r="S136" s="2"/>
      <c r="T136" s="8" t="s">
        <v>681</v>
      </c>
      <c r="U136" s="14" t="str">
        <f t="shared" si="43"/>
        <v/>
      </c>
      <c r="V136" s="14"/>
      <c r="W136" s="5" t="e">
        <f>$X$1&amp;A136&amp;$Y$1&amp;T136&amp;$Z$1&amp;C136&amp;$AA$1&amp;E136&amp;#REF!&amp;G136&amp;$AB$1&amp;J136&amp;$AC$1&amp;#REF!&amp;$AD$1&amp;L136&amp;$AE$1&amp;P136&amp;$AF$1&amp;R136&amp;$AF$1&amp;#REF!&amp;$AG$1</f>
        <v>#REF!</v>
      </c>
    </row>
    <row r="137" spans="1:23" hidden="1" x14ac:dyDescent="0.25">
      <c r="A137" s="2" t="s">
        <v>2154</v>
      </c>
      <c r="B137" s="2" t="s">
        <v>2155</v>
      </c>
      <c r="C137" s="3"/>
      <c r="D137" s="23" t="str">
        <f t="shared" ref="D137:D138" si="44">SUBSTITUTE(SUBSTITUTE(SUBSTITUTE(C137,CHAR(13),""),CHAR(10),"&lt;br&gt;"),". &amp;car(10)",".")</f>
        <v/>
      </c>
      <c r="E137" s="4">
        <v>70.55</v>
      </c>
      <c r="F137" s="2" t="s">
        <v>2221</v>
      </c>
      <c r="G137" s="19" t="e">
        <f>VLOOKUP(F137,frs!$A$2:$E$41,2,FALSE)</f>
        <v>#N/A</v>
      </c>
      <c r="H137" s="2" t="b">
        <v>1</v>
      </c>
      <c r="I137" s="2" t="s">
        <v>4693</v>
      </c>
      <c r="J137" s="19">
        <f>VLOOKUP(I137,Families!$A$2:$B$11,2,FALSE)</f>
        <v>7</v>
      </c>
      <c r="K137" s="2"/>
      <c r="L137" s="19" t="str">
        <f>IFERROR(VLOOKUP(K137,Appellations!$A$2:$B$77,2,FALSE),"0")</f>
        <v>0</v>
      </c>
      <c r="M137" s="2" t="s">
        <v>4698</v>
      </c>
      <c r="N137" s="19" t="str">
        <f>IFERROR(VLOOKUP(M137,Regions!$A$2:$B$41,2,FALSE),"0")</f>
        <v>0</v>
      </c>
      <c r="O137" s="2"/>
      <c r="P137" s="19" t="str">
        <f>IFERROR(VLOOKUP(O137,Colors!$A$2:$B$11,2,FALSE),"0")</f>
        <v>0</v>
      </c>
      <c r="Q137" s="2" t="s">
        <v>4696</v>
      </c>
      <c r="R137" s="19">
        <f>IFERROR(VLOOKUP(Q137,Contenants!$A$2:$B$21,2,FALSE),"0")</f>
        <v>15</v>
      </c>
      <c r="S137" s="2"/>
      <c r="T137" s="50" t="s">
        <v>5135</v>
      </c>
      <c r="U137" s="19" t="str">
        <f t="shared" si="43"/>
        <v/>
      </c>
      <c r="V137" s="19">
        <f t="shared" ref="V137:V138" si="45">IF(U137="",0,1)</f>
        <v>0</v>
      </c>
      <c r="W137" s="20" t="e">
        <f>$X$1&amp;A137&amp;$Y$1&amp;T137&amp;$Z$1&amp;D137&amp;$AA$1&amp;E137&amp;#REF!&amp;G137&amp;$AB$1&amp;J137&amp;$AC$1&amp;L137&amp;$AD$1&amp;N137&amp;$AE$1&amp;P137&amp;$AF$1&amp;R137&amp;$AG$1&amp;#REF!&amp;$AI$1</f>
        <v>#REF!</v>
      </c>
    </row>
    <row r="138" spans="1:23" hidden="1" x14ac:dyDescent="0.25">
      <c r="A138" s="2" t="s">
        <v>2156</v>
      </c>
      <c r="B138" s="2" t="s">
        <v>2157</v>
      </c>
      <c r="C138" s="3"/>
      <c r="D138" s="23" t="str">
        <f t="shared" si="44"/>
        <v/>
      </c>
      <c r="E138" s="4">
        <v>65.349999999999994</v>
      </c>
      <c r="F138" s="2" t="s">
        <v>2222</v>
      </c>
      <c r="G138" s="19">
        <f>VLOOKUP(F138,frs!$A$2:$E$41,2,FALSE)</f>
        <v>9</v>
      </c>
      <c r="H138" s="2" t="b">
        <v>1</v>
      </c>
      <c r="I138" s="2" t="s">
        <v>4693</v>
      </c>
      <c r="J138" s="19">
        <f>VLOOKUP(I138,Families!$A$2:$B$11,2,FALSE)</f>
        <v>7</v>
      </c>
      <c r="K138" s="2"/>
      <c r="L138" s="19" t="str">
        <f>IFERROR(VLOOKUP(K138,Appellations!$A$2:$B$77,2,FALSE),"0")</f>
        <v>0</v>
      </c>
      <c r="M138" s="2" t="s">
        <v>4698</v>
      </c>
      <c r="N138" s="19" t="str">
        <f>IFERROR(VLOOKUP(M138,Regions!$A$2:$B$41,2,FALSE),"0")</f>
        <v>0</v>
      </c>
      <c r="O138" s="2"/>
      <c r="P138" s="19" t="str">
        <f>IFERROR(VLOOKUP(O138,Colors!$A$2:$B$11,2,FALSE),"0")</f>
        <v>0</v>
      </c>
      <c r="Q138" s="2" t="s">
        <v>4696</v>
      </c>
      <c r="R138" s="19">
        <f>IFERROR(VLOOKUP(Q138,Contenants!$A$2:$B$21,2,FALSE),"0")</f>
        <v>15</v>
      </c>
      <c r="S138" s="2"/>
      <c r="T138" s="50" t="s">
        <v>5136</v>
      </c>
      <c r="U138" s="19" t="str">
        <f t="shared" si="43"/>
        <v/>
      </c>
      <c r="V138" s="19">
        <f t="shared" si="45"/>
        <v>0</v>
      </c>
      <c r="W138" s="20" t="e">
        <f>$X$1&amp;A138&amp;$Y$1&amp;T138&amp;$Z$1&amp;D138&amp;$AA$1&amp;E138&amp;#REF!&amp;G138&amp;$AB$1&amp;J138&amp;$AC$1&amp;L138&amp;$AD$1&amp;N138&amp;$AE$1&amp;P138&amp;$AF$1&amp;R138&amp;$AG$1&amp;#REF!&amp;$AI$1</f>
        <v>#REF!</v>
      </c>
    </row>
    <row r="139" spans="1:23" hidden="1" x14ac:dyDescent="0.25">
      <c r="A139" s="2" t="s">
        <v>4627</v>
      </c>
      <c r="B139" s="2" t="s">
        <v>4628</v>
      </c>
      <c r="C139" s="3"/>
      <c r="D139" s="25" t="str">
        <f t="shared" si="42"/>
        <v/>
      </c>
      <c r="E139" s="4">
        <v>30.9</v>
      </c>
      <c r="F139" s="2" t="s">
        <v>464</v>
      </c>
      <c r="G139" s="26" t="e">
        <f>VLOOKUP(F139,frs!$A$2:$E$41,2,FALSE)</f>
        <v>#N/A</v>
      </c>
      <c r="H139" s="2" t="b">
        <v>0</v>
      </c>
      <c r="I139" s="2" t="s">
        <v>4693</v>
      </c>
      <c r="J139" s="26">
        <f>VLOOKUP(I139,Families!$A$2:$B$11,2,FALSE)</f>
        <v>7</v>
      </c>
      <c r="K139" s="2"/>
      <c r="L139" s="26" t="str">
        <f>IFERROR(VLOOKUP(K139,Appellations!$A$3:$B$77,3,FALSE),"")</f>
        <v/>
      </c>
      <c r="M139" s="2" t="s">
        <v>4698</v>
      </c>
      <c r="N139" s="26" t="str">
        <f>IFERROR(VLOOKUP(M139,Regions!$A$3:$B$41,2,FALSE),"")</f>
        <v/>
      </c>
      <c r="O139" s="2"/>
      <c r="P139" s="26" t="str">
        <f>IFERROR(VLOOKUP(O139,Colors!$A$3:$B$11,2,FALSE),"")</f>
        <v/>
      </c>
      <c r="Q139" s="2"/>
      <c r="R139" s="26" t="str">
        <f>IFERROR(VLOOKUP(Q139,Contenants!$A$3:$B$21,2,FALSE),"")</f>
        <v/>
      </c>
      <c r="S139" s="2"/>
      <c r="T139" s="8" t="s">
        <v>687</v>
      </c>
      <c r="U139" s="14" t="str">
        <f t="shared" si="43"/>
        <v/>
      </c>
      <c r="V139" s="14"/>
      <c r="W139" s="5" t="e">
        <f>$X$1&amp;A139&amp;$Y$1&amp;T139&amp;$Z$1&amp;C139&amp;$AA$1&amp;E139&amp;#REF!&amp;G139&amp;$AB$1&amp;J139&amp;$AC$1&amp;#REF!&amp;$AD$1&amp;L139&amp;$AE$1&amp;P139&amp;$AF$1&amp;R139&amp;$AF$1&amp;#REF!&amp;$AG$1</f>
        <v>#REF!</v>
      </c>
    </row>
    <row r="140" spans="1:23" hidden="1" x14ac:dyDescent="0.25">
      <c r="A140" s="2" t="s">
        <v>4631</v>
      </c>
      <c r="B140" s="2" t="s">
        <v>4632</v>
      </c>
      <c r="C140" s="3"/>
      <c r="D140" s="16" t="str">
        <f t="shared" si="42"/>
        <v/>
      </c>
      <c r="E140" s="4">
        <v>33.200000000000003</v>
      </c>
      <c r="F140" s="2" t="s">
        <v>464</v>
      </c>
      <c r="G140" s="13" t="e">
        <f>VLOOKUP(F140,frs!$A$2:$E$41,2,FALSE)</f>
        <v>#N/A</v>
      </c>
      <c r="H140" s="2" t="b">
        <v>0</v>
      </c>
      <c r="I140" s="2" t="s">
        <v>4693</v>
      </c>
      <c r="J140" s="13">
        <f>VLOOKUP(I140,Families!$A$2:$B$11,2,FALSE)</f>
        <v>7</v>
      </c>
      <c r="K140" s="2"/>
      <c r="L140" s="13" t="str">
        <f>IFERROR(VLOOKUP(K140,Appellations!$A$3:$B$77,3,FALSE),"")</f>
        <v/>
      </c>
      <c r="M140" s="2" t="s">
        <v>4698</v>
      </c>
      <c r="N140" s="13" t="str">
        <f>IFERROR(VLOOKUP(M140,Regions!$A$3:$B$41,2,FALSE),"")</f>
        <v/>
      </c>
      <c r="O140" s="2"/>
      <c r="P140" s="13" t="str">
        <f>IFERROR(VLOOKUP(O140,Colors!$A$3:$B$11,2,FALSE),"")</f>
        <v/>
      </c>
      <c r="Q140" s="2"/>
      <c r="R140" s="13" t="str">
        <f>IFERROR(VLOOKUP(Q140,Contenants!$A$3:$B$21,2,FALSE),"")</f>
        <v/>
      </c>
      <c r="S140" s="2"/>
      <c r="T140" s="8" t="s">
        <v>1678</v>
      </c>
      <c r="U140" s="14" t="str">
        <f t="shared" si="43"/>
        <v/>
      </c>
      <c r="V140" s="14"/>
      <c r="W140" s="5" t="e">
        <f>$X$1&amp;A140&amp;$Y$1&amp;T140&amp;$Z$1&amp;C140&amp;$AA$1&amp;E140&amp;#REF!&amp;G140&amp;$AB$1&amp;J140&amp;$AC$1&amp;#REF!&amp;$AD$1&amp;L140&amp;$AE$1&amp;P140&amp;$AF$1&amp;R140&amp;$AF$1&amp;#REF!&amp;$AG$1</f>
        <v>#REF!</v>
      </c>
    </row>
    <row r="141" spans="1:23" hidden="1" x14ac:dyDescent="0.25">
      <c r="A141" s="2" t="s">
        <v>4635</v>
      </c>
      <c r="B141" s="2" t="s">
        <v>4636</v>
      </c>
      <c r="C141" s="3"/>
      <c r="D141" s="33" t="str">
        <f t="shared" si="42"/>
        <v/>
      </c>
      <c r="E141" s="4">
        <v>48.95</v>
      </c>
      <c r="F141" s="2" t="s">
        <v>464</v>
      </c>
      <c r="G141" s="17" t="e">
        <f>VLOOKUP(F141,frs!$A$2:$E$41,2,FALSE)</f>
        <v>#N/A</v>
      </c>
      <c r="H141" s="2" t="b">
        <v>0</v>
      </c>
      <c r="I141" s="2" t="s">
        <v>4693</v>
      </c>
      <c r="J141" s="17">
        <f>VLOOKUP(I141,Families!$A$2:$B$11,2,FALSE)</f>
        <v>7</v>
      </c>
      <c r="K141" s="2"/>
      <c r="L141" s="17" t="str">
        <f>IFERROR(VLOOKUP(K141,Appellations!$A$3:$B$77,3,FALSE),"")</f>
        <v/>
      </c>
      <c r="M141" s="2" t="s">
        <v>4698</v>
      </c>
      <c r="N141" s="17" t="str">
        <f>IFERROR(VLOOKUP(M141,Regions!$A$3:$B$41,2,FALSE),"")</f>
        <v/>
      </c>
      <c r="O141" s="2"/>
      <c r="P141" s="17" t="str">
        <f>IFERROR(VLOOKUP(O141,Colors!$A$3:$B$11,2,FALSE),"")</f>
        <v/>
      </c>
      <c r="Q141" s="2"/>
      <c r="R141" s="17" t="str">
        <f>IFERROR(VLOOKUP(Q141,Contenants!$A$3:$B$21,2,FALSE),"")</f>
        <v/>
      </c>
      <c r="S141" s="2"/>
      <c r="T141" s="8" t="s">
        <v>723</v>
      </c>
      <c r="U141" s="14" t="str">
        <f t="shared" si="43"/>
        <v/>
      </c>
      <c r="V141" s="14"/>
      <c r="W141" s="5" t="e">
        <f>$X$1&amp;A141&amp;$Y$1&amp;T141&amp;$Z$1&amp;C141&amp;$AA$1&amp;E141&amp;#REF!&amp;G141&amp;$AB$1&amp;J141&amp;$AC$1&amp;#REF!&amp;$AD$1&amp;L141&amp;$AE$1&amp;P141&amp;$AF$1&amp;R141&amp;$AF$1&amp;#REF!&amp;$AG$1</f>
        <v>#REF!</v>
      </c>
    </row>
    <row r="142" spans="1:23" hidden="1" x14ac:dyDescent="0.25">
      <c r="A142" s="2" t="s">
        <v>2162</v>
      </c>
      <c r="B142" s="2" t="s">
        <v>2163</v>
      </c>
      <c r="C142" s="3"/>
      <c r="D142" s="23" t="str">
        <f>SUBSTITUTE(SUBSTITUTE(SUBSTITUTE(C142,CHAR(13),""),CHAR(10),"&lt;br&gt;"),". &amp;car(10)",".")</f>
        <v/>
      </c>
      <c r="E142" s="4">
        <v>33.950000000000003</v>
      </c>
      <c r="F142" s="2" t="s">
        <v>464</v>
      </c>
      <c r="G142" s="19" t="e">
        <f>VLOOKUP(F142,frs!$A$2:$E$41,2,FALSE)</f>
        <v>#N/A</v>
      </c>
      <c r="H142" s="2" t="b">
        <v>1</v>
      </c>
      <c r="I142" s="2" t="s">
        <v>4693</v>
      </c>
      <c r="J142" s="19">
        <f>VLOOKUP(I142,Families!$A$2:$B$11,2,FALSE)</f>
        <v>7</v>
      </c>
      <c r="K142" s="2"/>
      <c r="L142" s="19" t="str">
        <f>IFERROR(VLOOKUP(K142,Appellations!$A$2:$B$77,2,FALSE),"0")</f>
        <v>0</v>
      </c>
      <c r="M142" s="2" t="s">
        <v>4698</v>
      </c>
      <c r="N142" s="19" t="str">
        <f>IFERROR(VLOOKUP(M142,Regions!$A$2:$B$41,2,FALSE),"0")</f>
        <v>0</v>
      </c>
      <c r="O142" s="2"/>
      <c r="P142" s="19" t="str">
        <f>IFERROR(VLOOKUP(O142,Colors!$A$2:$B$11,2,FALSE),"0")</f>
        <v>0</v>
      </c>
      <c r="Q142" s="2" t="s">
        <v>4696</v>
      </c>
      <c r="R142" s="19">
        <f>IFERROR(VLOOKUP(Q142,Contenants!$A$2:$B$21,2,FALSE),"0")</f>
        <v>15</v>
      </c>
      <c r="S142" s="2"/>
      <c r="T142" s="50" t="s">
        <v>5137</v>
      </c>
      <c r="U142" s="19" t="str">
        <f t="shared" si="43"/>
        <v/>
      </c>
      <c r="V142" s="19">
        <f>IF(U142="",0,1)</f>
        <v>0</v>
      </c>
      <c r="W142" s="20" t="e">
        <f>$X$1&amp;A142&amp;$Y$1&amp;T142&amp;$Z$1&amp;D142&amp;$AA$1&amp;E142&amp;#REF!&amp;G142&amp;$AB$1&amp;J142&amp;$AC$1&amp;L142&amp;$AD$1&amp;N142&amp;$AE$1&amp;P142&amp;$AF$1&amp;R142&amp;$AG$1&amp;#REF!&amp;$AI$1</f>
        <v>#REF!</v>
      </c>
    </row>
    <row r="143" spans="1:23" hidden="1" x14ac:dyDescent="0.25">
      <c r="A143" s="2" t="s">
        <v>4633</v>
      </c>
      <c r="B143" s="2" t="s">
        <v>4634</v>
      </c>
      <c r="C143" s="3"/>
      <c r="D143" s="34" t="str">
        <f t="shared" si="42"/>
        <v/>
      </c>
      <c r="E143" s="4">
        <v>89.5</v>
      </c>
      <c r="F143" s="2" t="s">
        <v>464</v>
      </c>
      <c r="G143" s="35" t="e">
        <f>VLOOKUP(F143,frs!$A$2:$E$41,2,FALSE)</f>
        <v>#N/A</v>
      </c>
      <c r="H143" s="2" t="b">
        <v>0</v>
      </c>
      <c r="I143" s="2" t="s">
        <v>4693</v>
      </c>
      <c r="J143" s="35">
        <f>VLOOKUP(I143,Families!$A$2:$B$11,2,FALSE)</f>
        <v>7</v>
      </c>
      <c r="K143" s="2"/>
      <c r="L143" s="35" t="str">
        <f>IFERROR(VLOOKUP(K143,Appellations!$A$3:$B$77,3,FALSE),"")</f>
        <v/>
      </c>
      <c r="M143" s="2" t="s">
        <v>4698</v>
      </c>
      <c r="N143" s="35" t="str">
        <f>IFERROR(VLOOKUP(M143,Regions!$A$3:$B$41,2,FALSE),"")</f>
        <v/>
      </c>
      <c r="O143" s="2"/>
      <c r="P143" s="35" t="str">
        <f>IFERROR(VLOOKUP(O143,Colors!$A$3:$B$11,2,FALSE),"")</f>
        <v/>
      </c>
      <c r="Q143" s="2"/>
      <c r="R143" s="35" t="str">
        <f>IFERROR(VLOOKUP(Q143,Contenants!$A$3:$B$21,2,FALSE),"")</f>
        <v/>
      </c>
      <c r="S143" s="2"/>
      <c r="T143" s="8" t="s">
        <v>727</v>
      </c>
      <c r="U143" s="14" t="str">
        <f t="shared" si="43"/>
        <v/>
      </c>
      <c r="V143" s="14"/>
      <c r="W143" s="5" t="e">
        <f>$X$1&amp;A143&amp;$Y$1&amp;T143&amp;$Z$1&amp;C143&amp;$AA$1&amp;E143&amp;#REF!&amp;G143&amp;$AB$1&amp;J143&amp;$AC$1&amp;#REF!&amp;$AD$1&amp;L143&amp;$AE$1&amp;P143&amp;$AF$1&amp;R143&amp;$AF$1&amp;#REF!&amp;$AG$1</f>
        <v>#REF!</v>
      </c>
    </row>
    <row r="144" spans="1:23" hidden="1" x14ac:dyDescent="0.25">
      <c r="A144" s="2" t="s">
        <v>2174</v>
      </c>
      <c r="B144" s="2" t="s">
        <v>2175</v>
      </c>
      <c r="C144" s="3"/>
      <c r="D144" s="23" t="str">
        <f>SUBSTITUTE(SUBSTITUTE(SUBSTITUTE(C144,CHAR(13),""),CHAR(10),"&lt;br&gt;"),". &amp;car(10)",".")</f>
        <v/>
      </c>
      <c r="E144" s="4">
        <v>58.95</v>
      </c>
      <c r="F144" s="2" t="s">
        <v>464</v>
      </c>
      <c r="G144" s="19" t="e">
        <f>VLOOKUP(F144,frs!$A$2:$E$41,2,FALSE)</f>
        <v>#N/A</v>
      </c>
      <c r="H144" s="2" t="b">
        <v>1</v>
      </c>
      <c r="I144" s="2" t="s">
        <v>4693</v>
      </c>
      <c r="J144" s="19">
        <f>VLOOKUP(I144,Families!$A$2:$B$11,2,FALSE)</f>
        <v>7</v>
      </c>
      <c r="K144" s="2"/>
      <c r="L144" s="19" t="str">
        <f>IFERROR(VLOOKUP(K144,Appellations!$A$2:$B$77,2,FALSE),"0")</f>
        <v>0</v>
      </c>
      <c r="M144" s="2" t="s">
        <v>4698</v>
      </c>
      <c r="N144" s="19" t="str">
        <f>IFERROR(VLOOKUP(M144,Regions!$A$2:$B$41,2,FALSE),"0")</f>
        <v>0</v>
      </c>
      <c r="O144" s="2"/>
      <c r="P144" s="19" t="str">
        <f>IFERROR(VLOOKUP(O144,Colors!$A$2:$B$11,2,FALSE),"0")</f>
        <v>0</v>
      </c>
      <c r="Q144" s="2" t="s">
        <v>4696</v>
      </c>
      <c r="R144" s="19">
        <f>IFERROR(VLOOKUP(Q144,Contenants!$A$2:$B$21,2,FALSE),"0")</f>
        <v>15</v>
      </c>
      <c r="S144" s="2"/>
      <c r="T144" s="50" t="s">
        <v>5138</v>
      </c>
      <c r="U144" s="19" t="str">
        <f t="shared" si="43"/>
        <v/>
      </c>
      <c r="V144" s="19">
        <f>IF(U144="",0,1)</f>
        <v>0</v>
      </c>
      <c r="W144" s="20" t="e">
        <f>$X$1&amp;A144&amp;$Y$1&amp;T144&amp;$Z$1&amp;D144&amp;$AA$1&amp;E144&amp;#REF!&amp;G144&amp;$AB$1&amp;J144&amp;$AC$1&amp;L144&amp;$AD$1&amp;N144&amp;$AE$1&amp;P144&amp;$AF$1&amp;R144&amp;$AG$1&amp;#REF!&amp;$AI$1</f>
        <v>#REF!</v>
      </c>
    </row>
    <row r="145" spans="1:23" hidden="1" x14ac:dyDescent="0.25">
      <c r="A145" s="2" t="s">
        <v>4643</v>
      </c>
      <c r="B145" s="2" t="s">
        <v>4644</v>
      </c>
      <c r="C145" s="3"/>
      <c r="D145" s="25" t="str">
        <f t="shared" si="42"/>
        <v/>
      </c>
      <c r="E145" s="4">
        <v>74.25</v>
      </c>
      <c r="F145" s="2" t="s">
        <v>464</v>
      </c>
      <c r="G145" s="26" t="e">
        <f>VLOOKUP(F145,frs!$A$2:$E$41,2,FALSE)</f>
        <v>#N/A</v>
      </c>
      <c r="H145" s="2" t="b">
        <v>0</v>
      </c>
      <c r="I145" s="2" t="s">
        <v>4693</v>
      </c>
      <c r="J145" s="26">
        <f>VLOOKUP(I145,Families!$A$2:$B$11,2,FALSE)</f>
        <v>7</v>
      </c>
      <c r="K145" s="2"/>
      <c r="L145" s="26" t="str">
        <f>IFERROR(VLOOKUP(K145,Appellations!$A$3:$B$77,3,FALSE),"")</f>
        <v/>
      </c>
      <c r="M145" s="2" t="s">
        <v>4698</v>
      </c>
      <c r="N145" s="26" t="str">
        <f>IFERROR(VLOOKUP(M145,Regions!$A$3:$B$41,2,FALSE),"")</f>
        <v/>
      </c>
      <c r="O145" s="2"/>
      <c r="P145" s="26" t="str">
        <f>IFERROR(VLOOKUP(O145,Colors!$A$3:$B$11,2,FALSE),"")</f>
        <v/>
      </c>
      <c r="Q145" s="2"/>
      <c r="R145" s="26" t="str">
        <f>IFERROR(VLOOKUP(Q145,Contenants!$A$3:$B$21,2,FALSE),"")</f>
        <v/>
      </c>
      <c r="S145" s="2"/>
      <c r="T145" s="8" t="s">
        <v>757</v>
      </c>
      <c r="U145" s="14" t="str">
        <f t="shared" si="43"/>
        <v/>
      </c>
      <c r="V145" s="14"/>
      <c r="W145" s="5" t="e">
        <f>$X$1&amp;A145&amp;$Y$1&amp;T145&amp;$Z$1&amp;C145&amp;$AA$1&amp;E145&amp;#REF!&amp;G145&amp;$AB$1&amp;J145&amp;$AC$1&amp;#REF!&amp;$AD$1&amp;L145&amp;$AE$1&amp;P145&amp;$AF$1&amp;R145&amp;$AF$1&amp;#REF!&amp;$AG$1</f>
        <v>#REF!</v>
      </c>
    </row>
    <row r="146" spans="1:23" hidden="1" x14ac:dyDescent="0.25">
      <c r="A146" s="2" t="s">
        <v>4647</v>
      </c>
      <c r="B146" s="2" t="s">
        <v>4648</v>
      </c>
      <c r="C146" s="3"/>
      <c r="D146" s="16" t="str">
        <f t="shared" si="42"/>
        <v/>
      </c>
      <c r="E146" s="4">
        <v>63.6</v>
      </c>
      <c r="F146" s="2" t="s">
        <v>464</v>
      </c>
      <c r="G146" s="13" t="e">
        <f>VLOOKUP(F146,frs!$A$2:$E$41,2,FALSE)</f>
        <v>#N/A</v>
      </c>
      <c r="H146" s="2" t="b">
        <v>0</v>
      </c>
      <c r="I146" s="2" t="s">
        <v>4693</v>
      </c>
      <c r="J146" s="13">
        <f>VLOOKUP(I146,Families!$A$2:$B$11,2,FALSE)</f>
        <v>7</v>
      </c>
      <c r="K146" s="2"/>
      <c r="L146" s="13" t="str">
        <f>IFERROR(VLOOKUP(K146,Appellations!$A$3:$B$77,3,FALSE),"")</f>
        <v/>
      </c>
      <c r="M146" s="2" t="s">
        <v>4698</v>
      </c>
      <c r="N146" s="13" t="str">
        <f>IFERROR(VLOOKUP(M146,Regions!$A$3:$B$41,2,FALSE),"")</f>
        <v/>
      </c>
      <c r="O146" s="2"/>
      <c r="P146" s="13" t="str">
        <f>IFERROR(VLOOKUP(O146,Colors!$A$3:$B$11,2,FALSE),"")</f>
        <v/>
      </c>
      <c r="Q146" s="2"/>
      <c r="R146" s="13" t="str">
        <f>IFERROR(VLOOKUP(Q146,Contenants!$A$3:$B$21,2,FALSE),"")</f>
        <v/>
      </c>
      <c r="S146" s="2"/>
      <c r="T146" s="8" t="s">
        <v>759</v>
      </c>
      <c r="U146" s="14" t="str">
        <f t="shared" si="43"/>
        <v/>
      </c>
      <c r="V146" s="14"/>
      <c r="W146" s="5" t="e">
        <f>$X$1&amp;A146&amp;$Y$1&amp;T146&amp;$Z$1&amp;C146&amp;$AA$1&amp;E146&amp;#REF!&amp;G146&amp;$AB$1&amp;J146&amp;$AC$1&amp;#REF!&amp;$AD$1&amp;L146&amp;$AE$1&amp;P146&amp;$AF$1&amp;R146&amp;$AF$1&amp;#REF!&amp;$AG$1</f>
        <v>#REF!</v>
      </c>
    </row>
    <row r="147" spans="1:23" hidden="1" x14ac:dyDescent="0.25">
      <c r="A147" s="2" t="s">
        <v>4655</v>
      </c>
      <c r="B147" s="2" t="s">
        <v>4656</v>
      </c>
      <c r="C147" s="3"/>
      <c r="D147" s="16" t="str">
        <f t="shared" si="42"/>
        <v/>
      </c>
      <c r="E147" s="4">
        <v>40.200000000000003</v>
      </c>
      <c r="F147" s="2" t="s">
        <v>464</v>
      </c>
      <c r="G147" s="13" t="e">
        <f>VLOOKUP(F147,frs!$A$2:$E$41,2,FALSE)</f>
        <v>#N/A</v>
      </c>
      <c r="H147" s="2" t="b">
        <v>0</v>
      </c>
      <c r="I147" s="2" t="s">
        <v>4693</v>
      </c>
      <c r="J147" s="13">
        <f>VLOOKUP(I147,Families!$A$2:$B$11,2,FALSE)</f>
        <v>7</v>
      </c>
      <c r="K147" s="2"/>
      <c r="L147" s="13" t="str">
        <f>IFERROR(VLOOKUP(K147,Appellations!$A$3:$B$77,3,FALSE),"")</f>
        <v/>
      </c>
      <c r="M147" s="2" t="s">
        <v>4698</v>
      </c>
      <c r="N147" s="13" t="str">
        <f>IFERROR(VLOOKUP(M147,Regions!$A$3:$B$41,2,FALSE),"")</f>
        <v/>
      </c>
      <c r="O147" s="2"/>
      <c r="P147" s="13" t="str">
        <f>IFERROR(VLOOKUP(O147,Colors!$A$3:$B$11,2,FALSE),"")</f>
        <v/>
      </c>
      <c r="Q147" s="2"/>
      <c r="R147" s="13" t="str">
        <f>IFERROR(VLOOKUP(Q147,Contenants!$A$3:$B$21,2,FALSE),"")</f>
        <v/>
      </c>
      <c r="S147" s="2"/>
      <c r="T147" s="8" t="s">
        <v>763</v>
      </c>
      <c r="U147" s="14" t="str">
        <f t="shared" si="43"/>
        <v/>
      </c>
      <c r="V147" s="14"/>
      <c r="W147" s="5" t="e">
        <f>$X$1&amp;A147&amp;$Y$1&amp;T147&amp;$Z$1&amp;C147&amp;$AA$1&amp;E147&amp;#REF!&amp;G147&amp;$AB$1&amp;J147&amp;$AC$1&amp;#REF!&amp;$AD$1&amp;L147&amp;$AE$1&amp;P147&amp;$AF$1&amp;R147&amp;$AF$1&amp;#REF!&amp;$AG$1</f>
        <v>#REF!</v>
      </c>
    </row>
    <row r="148" spans="1:23" hidden="1" x14ac:dyDescent="0.25">
      <c r="A148" s="2" t="s">
        <v>4657</v>
      </c>
      <c r="B148" s="2" t="s">
        <v>4658</v>
      </c>
      <c r="C148" s="3"/>
      <c r="D148" s="33" t="str">
        <f t="shared" si="42"/>
        <v/>
      </c>
      <c r="E148" s="4">
        <v>59.75</v>
      </c>
      <c r="F148" s="2" t="s">
        <v>464</v>
      </c>
      <c r="G148" s="17" t="e">
        <f>VLOOKUP(F148,frs!$A$2:$E$41,2,FALSE)</f>
        <v>#N/A</v>
      </c>
      <c r="H148" s="2" t="b">
        <v>0</v>
      </c>
      <c r="I148" s="2" t="s">
        <v>4693</v>
      </c>
      <c r="J148" s="17">
        <f>VLOOKUP(I148,Families!$A$2:$B$11,2,FALSE)</f>
        <v>7</v>
      </c>
      <c r="K148" s="2"/>
      <c r="L148" s="17" t="str">
        <f>IFERROR(VLOOKUP(K148,Appellations!$A$3:$B$77,3,FALSE),"")</f>
        <v/>
      </c>
      <c r="M148" s="2" t="s">
        <v>4698</v>
      </c>
      <c r="N148" s="17" t="str">
        <f>IFERROR(VLOOKUP(M148,Regions!$A$3:$B$41,2,FALSE),"")</f>
        <v/>
      </c>
      <c r="O148" s="2"/>
      <c r="P148" s="17" t="str">
        <f>IFERROR(VLOOKUP(O148,Colors!$A$3:$B$11,2,FALSE),"")</f>
        <v/>
      </c>
      <c r="Q148" s="2"/>
      <c r="R148" s="17" t="str">
        <f>IFERROR(VLOOKUP(Q148,Contenants!$A$3:$B$21,2,FALSE),"")</f>
        <v/>
      </c>
      <c r="S148" s="2"/>
      <c r="T148" s="8" t="s">
        <v>779</v>
      </c>
      <c r="U148" s="14" t="str">
        <f t="shared" si="43"/>
        <v/>
      </c>
      <c r="V148" s="14"/>
      <c r="W148" s="5" t="e">
        <f>$X$1&amp;A148&amp;$Y$1&amp;T148&amp;$Z$1&amp;C148&amp;$AA$1&amp;E148&amp;#REF!&amp;G148&amp;$AB$1&amp;J148&amp;$AC$1&amp;#REF!&amp;$AD$1&amp;L148&amp;$AE$1&amp;P148&amp;$AF$1&amp;R148&amp;$AF$1&amp;#REF!&amp;$AG$1</f>
        <v>#REF!</v>
      </c>
    </row>
    <row r="149" spans="1:23" hidden="1" x14ac:dyDescent="0.25">
      <c r="A149" s="2" t="s">
        <v>2182</v>
      </c>
      <c r="B149" s="2" t="s">
        <v>2183</v>
      </c>
      <c r="C149" s="3"/>
      <c r="D149" s="23" t="str">
        <f t="shared" ref="D149:D150" si="46">SUBSTITUTE(SUBSTITUTE(SUBSTITUTE(C149,CHAR(13),""),CHAR(10),"&lt;br&gt;"),". &amp;car(10)",".")</f>
        <v/>
      </c>
      <c r="E149" s="4">
        <v>78.599999999999994</v>
      </c>
      <c r="F149" s="2" t="s">
        <v>2221</v>
      </c>
      <c r="G149" s="19" t="e">
        <f>VLOOKUP(F149,frs!$A$2:$E$41,2,FALSE)</f>
        <v>#N/A</v>
      </c>
      <c r="H149" s="2" t="b">
        <v>1</v>
      </c>
      <c r="I149" s="2" t="s">
        <v>4693</v>
      </c>
      <c r="J149" s="19">
        <f>VLOOKUP(I149,Families!$A$2:$B$11,2,FALSE)</f>
        <v>7</v>
      </c>
      <c r="K149" s="2"/>
      <c r="L149" s="19" t="str">
        <f>IFERROR(VLOOKUP(K149,Appellations!$A$2:$B$77,2,FALSE),"0")</f>
        <v>0</v>
      </c>
      <c r="M149" s="2" t="s">
        <v>4698</v>
      </c>
      <c r="N149" s="19" t="str">
        <f>IFERROR(VLOOKUP(M149,Regions!$A$2:$B$41,2,FALSE),"0")</f>
        <v>0</v>
      </c>
      <c r="O149" s="2"/>
      <c r="P149" s="19" t="str">
        <f>IFERROR(VLOOKUP(O149,Colors!$A$2:$B$11,2,FALSE),"0")</f>
        <v>0</v>
      </c>
      <c r="Q149" s="2" t="s">
        <v>4696</v>
      </c>
      <c r="R149" s="19">
        <f>IFERROR(VLOOKUP(Q149,Contenants!$A$2:$B$21,2,FALSE),"0")</f>
        <v>15</v>
      </c>
      <c r="S149" s="2"/>
      <c r="T149" s="50" t="s">
        <v>5139</v>
      </c>
      <c r="U149" s="19" t="str">
        <f t="shared" si="43"/>
        <v/>
      </c>
      <c r="V149" s="19">
        <f t="shared" ref="V149:V150" si="47">IF(U149="",0,1)</f>
        <v>0</v>
      </c>
      <c r="W149" s="20" t="e">
        <f>$X$1&amp;A149&amp;$Y$1&amp;T149&amp;$Z$1&amp;D149&amp;$AA$1&amp;E149&amp;#REF!&amp;G149&amp;$AB$1&amp;J149&amp;$AC$1&amp;L149&amp;$AD$1&amp;N149&amp;$AE$1&amp;P149&amp;$AF$1&amp;R149&amp;$AG$1&amp;#REF!&amp;$AI$1</f>
        <v>#REF!</v>
      </c>
    </row>
    <row r="150" spans="1:23" ht="213.75" x14ac:dyDescent="0.25">
      <c r="A150" s="2" t="s">
        <v>2184</v>
      </c>
      <c r="B150" s="2" t="s">
        <v>2185</v>
      </c>
      <c r="C150" s="3" t="s">
        <v>5509</v>
      </c>
      <c r="D150" s="23" t="str">
        <f t="shared" si="46"/>
        <v>Un Whisky écossais blended complexe et chaleureux. Parfait en apéritif, en digestif ou sur un plateau d’huitres.&lt;br&gt;&lt;br&gt;Provenance : Ecosse&lt;br&gt;&lt;br&gt;Vieillissement : en fût de Chardonnay (Bourgogne)&lt;br&gt;&lt;br&gt;Dégustation : Robe jaune pâle ; Nez riche et concentré sur la poire, le miel ; Bouche gourmande aux notes de pâte d’amande, de chocolat, de citron confit. Finale lègerement saline, longue et fraîche.&lt;br&gt;&lt;br&gt;Malden Spirits est une aventure qui, depuis sa naissance, tutoie l’innovation, la disruptivité, la différenciation : elle est née au cœur de la Bourgogne, au cœur du vignoble bourguignon, et a été imaginée par l’équipe du Domaine Maldant-Pauvelot.</v>
      </c>
      <c r="E150" s="4">
        <v>54</v>
      </c>
      <c r="F150" s="2" t="s">
        <v>2219</v>
      </c>
      <c r="G150" s="19">
        <f>VLOOKUP(F150,frs!$A$2:$B$45,2,FALSE)</f>
        <v>23</v>
      </c>
      <c r="H150" s="2" t="b">
        <v>1</v>
      </c>
      <c r="I150" s="2" t="s">
        <v>4693</v>
      </c>
      <c r="J150" s="19">
        <f>VLOOKUP(I150,Families!$A$2:$B$11,2,FALSE)</f>
        <v>7</v>
      </c>
      <c r="K150" s="2"/>
      <c r="L150" s="19" t="str">
        <f>IFERROR(VLOOKUP(K150,Appellations!$A$2:$B$80,2,FALSE),"0")</f>
        <v>0</v>
      </c>
      <c r="M150" s="2" t="s">
        <v>4698</v>
      </c>
      <c r="N150" s="19">
        <f>IFERROR(VLOOKUP(M150,Regions!$A$2:$B$44,2,FALSE),"0")</f>
        <v>42</v>
      </c>
      <c r="O150" s="2"/>
      <c r="P150" s="19" t="str">
        <f>IFERROR(VLOOKUP(O150,Colors!$A$2:$B$11,2,FALSE),"0")</f>
        <v>0</v>
      </c>
      <c r="Q150" s="2" t="s">
        <v>4695</v>
      </c>
      <c r="R150" s="19">
        <f>IFERROR(VLOOKUP(Q150,Contenants!$A$2:$B$21,2,FALSE),"0")</f>
        <v>13</v>
      </c>
      <c r="S150" s="2" t="s">
        <v>5875</v>
      </c>
      <c r="T150" s="50" t="s">
        <v>5140</v>
      </c>
      <c r="U150" s="19" t="str">
        <f>SUBSTITUTE(S150,"C:\Users\Admin\OneDrive\Site Internet\","")</f>
        <v>whisky_mac_malden_white_bresse.png</v>
      </c>
      <c r="V150" s="19">
        <f t="shared" si="47"/>
        <v>1</v>
      </c>
      <c r="W150" s="20" t="str">
        <f>$X$1&amp;A150&amp;$Y$1&amp;T150&amp;$Z$1&amp;D150&amp;$AA$1&amp;G150&amp;$AB$1&amp;J150&amp;$AC$1&amp;L150&amp;$AD$1&amp;N150&amp;$AE$1&amp;P150&amp;$AF$1&amp;R150&amp;$AG$1&amp;U150&amp;$AH$1&amp;V150&amp;$AI$1</f>
        <v>("00150", "Whisky White Bresse Mac Malden 50 cl", "Un Whisky écossais blended complexe et chaleureux. Parfait en apéritif, en digestif ou sur un plateau d’huitres.&lt;br&gt;&lt;br&gt;Provenance : Ecosse&lt;br&gt;&lt;br&gt;Vieillissement : en fût de Chardonnay (Bourgogne)&lt;br&gt;&lt;br&gt;Dégustation : Robe jaune pâle ; Nez riche et concentré sur la poire, le miel ; Bouche gourmande aux notes de pâte d’amande, de chocolat, de citron confit. Finale lègerement saline, longue et fraîche.&lt;br&gt;&lt;br&gt;Malden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"whisky_mac_malden_white_bresse.png", "1"),</v>
      </c>
    </row>
    <row r="151" spans="1:23" hidden="1" x14ac:dyDescent="0.25">
      <c r="A151" s="2" t="s">
        <v>4683</v>
      </c>
      <c r="B151" s="2" t="s">
        <v>4684</v>
      </c>
      <c r="C151" s="3"/>
      <c r="D151" s="25" t="str">
        <f t="shared" si="42"/>
        <v/>
      </c>
      <c r="E151" s="4">
        <v>58.61</v>
      </c>
      <c r="F151" s="2" t="s">
        <v>4083</v>
      </c>
      <c r="G151" s="26" t="e">
        <f>VLOOKUP(F151,frs!$A$2:$E$41,2,FALSE)</f>
        <v>#N/A</v>
      </c>
      <c r="H151" s="2" t="b">
        <v>0</v>
      </c>
      <c r="I151" s="2" t="s">
        <v>4693</v>
      </c>
      <c r="J151" s="26">
        <f>VLOOKUP(I151,Families!$A$2:$B$11,2,FALSE)</f>
        <v>7</v>
      </c>
      <c r="K151" s="2"/>
      <c r="L151" s="26" t="str">
        <f>IFERROR(VLOOKUP(K151,Appellations!$A$3:$B$77,3,FALSE),"")</f>
        <v/>
      </c>
      <c r="M151" s="2" t="s">
        <v>4698</v>
      </c>
      <c r="N151" s="26" t="str">
        <f>IFERROR(VLOOKUP(M151,Regions!$A$3:$B$41,2,FALSE),"")</f>
        <v/>
      </c>
      <c r="O151" s="2"/>
      <c r="P151" s="26" t="str">
        <f>IFERROR(VLOOKUP(O151,Colors!$A$3:$B$11,2,FALSE),"")</f>
        <v/>
      </c>
      <c r="Q151" s="2"/>
      <c r="R151" s="26" t="str">
        <f>IFERROR(VLOOKUP(Q151,Contenants!$A$3:$B$21,2,FALSE),"")</f>
        <v/>
      </c>
      <c r="S151" s="2"/>
      <c r="T151" s="8" t="s">
        <v>1017</v>
      </c>
      <c r="U151" s="14" t="str">
        <f t="shared" ref="U151:U160" si="48">SUBSTITUTE(SUBSTITUTE(SUBSTITUTE(SUBSTITUTE(SUBSTITUTE(SUBSTITUTE(SUBSTITUTE(SUBSTITUTE(SUBSTITUTE(SUBSTITUTE(SUBSTITUTE(SUBSTITUTE(S151,"C:\Users\Admin\OneDrive\Site Internet\",""),"BAG-IN-BOX\",""),"BOURGOGNE\",""),"BEAUJOLAIS\",""),"CHAMPAGNE ET EFFERVESCENTS\",""),"LANGUEDOC\",""),"LOIRE\",""),"PROVENCE\",""),"RHONE NORD\",""),"RHONE SUD\",""),"SPIRITUEUX\",""),"SUD OUEST\","")</f>
        <v/>
      </c>
      <c r="V151" s="14"/>
      <c r="W151" s="5" t="e">
        <f>$X$1&amp;A151&amp;$Y$1&amp;T151&amp;$Z$1&amp;C151&amp;$AA$1&amp;E151&amp;#REF!&amp;G151&amp;$AB$1&amp;J151&amp;$AC$1&amp;#REF!&amp;$AD$1&amp;L151&amp;$AE$1&amp;P151&amp;$AF$1&amp;R151&amp;$AF$1&amp;#REF!&amp;$AG$1</f>
        <v>#REF!</v>
      </c>
    </row>
    <row r="152" spans="1:23" hidden="1" x14ac:dyDescent="0.25">
      <c r="A152" s="2" t="s">
        <v>2326</v>
      </c>
      <c r="B152" s="2" t="s">
        <v>2327</v>
      </c>
      <c r="C152" s="3"/>
      <c r="D152" s="16" t="str">
        <f t="shared" si="42"/>
        <v/>
      </c>
      <c r="E152" s="4">
        <v>11.3</v>
      </c>
      <c r="F152" s="2" t="s">
        <v>2328</v>
      </c>
      <c r="G152" s="13" t="e">
        <f>VLOOKUP(F152,frs!$A$2:$E$41,2,FALSE)</f>
        <v>#N/A</v>
      </c>
      <c r="H152" s="2" t="b">
        <v>0</v>
      </c>
      <c r="I152" s="2" t="s">
        <v>4709</v>
      </c>
      <c r="J152" s="13">
        <f>VLOOKUP(I152,Families!$A$2:$B$11,2,FALSE)</f>
        <v>2</v>
      </c>
      <c r="K152" s="2"/>
      <c r="L152" s="13" t="str">
        <f>IFERROR(VLOOKUP(K152,Appellations!$A$3:$B$77,3,FALSE),"")</f>
        <v/>
      </c>
      <c r="M152" s="2" t="s">
        <v>4710</v>
      </c>
      <c r="N152" s="13" t="str">
        <f>IFERROR(VLOOKUP(M152,Regions!$A$3:$B$41,2,FALSE),"")</f>
        <v/>
      </c>
      <c r="O152" s="2" t="s">
        <v>4689</v>
      </c>
      <c r="P152" s="13">
        <f>IFERROR(VLOOKUP(O152,Colors!$A$3:$B$11,2,FALSE),"")</f>
        <v>2</v>
      </c>
      <c r="Q152" s="2" t="s">
        <v>4688</v>
      </c>
      <c r="R152" s="13">
        <f>IFERROR(VLOOKUP(Q152,Contenants!$A$3:$B$21,2,FALSE),"")</f>
        <v>16</v>
      </c>
      <c r="S152" s="2"/>
      <c r="T152" s="8" t="s">
        <v>1025</v>
      </c>
      <c r="U152" s="14" t="str">
        <f t="shared" si="48"/>
        <v/>
      </c>
      <c r="V152" s="14"/>
      <c r="W152" s="5" t="e">
        <f>$X$1&amp;A152&amp;$Y$1&amp;T152&amp;$Z$1&amp;C152&amp;$AA$1&amp;E152&amp;#REF!&amp;G152&amp;$AB$1&amp;J152&amp;$AC$1&amp;#REF!&amp;$AD$1&amp;L152&amp;$AE$1&amp;P152&amp;$AF$1&amp;R152&amp;$AF$1&amp;#REF!&amp;$AG$1</f>
        <v>#REF!</v>
      </c>
    </row>
    <row r="153" spans="1:23" hidden="1" x14ac:dyDescent="0.25">
      <c r="A153" s="2" t="s">
        <v>2341</v>
      </c>
      <c r="B153" s="2" t="s">
        <v>2342</v>
      </c>
      <c r="C153" s="3"/>
      <c r="D153" s="16" t="str">
        <f t="shared" si="42"/>
        <v/>
      </c>
      <c r="E153" s="4">
        <v>13.71</v>
      </c>
      <c r="F153" s="2" t="s">
        <v>2328</v>
      </c>
      <c r="G153" s="13" t="e">
        <f>VLOOKUP(F153,frs!$A$2:$E$41,2,FALSE)</f>
        <v>#N/A</v>
      </c>
      <c r="H153" s="2" t="b">
        <v>0</v>
      </c>
      <c r="I153" s="2" t="s">
        <v>4709</v>
      </c>
      <c r="J153" s="13">
        <f>VLOOKUP(I153,Families!$A$2:$B$11,2,FALSE)</f>
        <v>2</v>
      </c>
      <c r="K153" s="2" t="s">
        <v>4711</v>
      </c>
      <c r="L153" s="13" t="str">
        <f>IFERROR(VLOOKUP(K153,Appellations!$A$3:$B$77,3,FALSE),"")</f>
        <v/>
      </c>
      <c r="M153" s="2" t="s">
        <v>4710</v>
      </c>
      <c r="N153" s="13" t="str">
        <f>IFERROR(VLOOKUP(M153,Regions!$A$3:$B$41,2,FALSE),"")</f>
        <v/>
      </c>
      <c r="O153" s="2" t="s">
        <v>4689</v>
      </c>
      <c r="P153" s="13">
        <f>IFERROR(VLOOKUP(O153,Colors!$A$3:$B$11,2,FALSE),"")</f>
        <v>2</v>
      </c>
      <c r="Q153" s="2" t="s">
        <v>4688</v>
      </c>
      <c r="R153" s="13">
        <f>IFERROR(VLOOKUP(Q153,Contenants!$A$3:$B$21,2,FALSE),"")</f>
        <v>16</v>
      </c>
      <c r="S153" s="2"/>
      <c r="T153" s="8" t="s">
        <v>1039</v>
      </c>
      <c r="U153" s="14" t="str">
        <f t="shared" si="48"/>
        <v/>
      </c>
      <c r="V153" s="14"/>
      <c r="W153" s="5" t="e">
        <f>$X$1&amp;A153&amp;$Y$1&amp;T153&amp;$Z$1&amp;C153&amp;$AA$1&amp;E153&amp;#REF!&amp;G153&amp;$AB$1&amp;J153&amp;$AC$1&amp;#REF!&amp;$AD$1&amp;L153&amp;$AE$1&amp;P153&amp;$AF$1&amp;R153&amp;$AF$1&amp;#REF!&amp;$AG$1</f>
        <v>#REF!</v>
      </c>
    </row>
    <row r="154" spans="1:23" hidden="1" x14ac:dyDescent="0.25">
      <c r="A154" s="2" t="s">
        <v>2333</v>
      </c>
      <c r="B154" s="2" t="s">
        <v>2334</v>
      </c>
      <c r="C154" s="3"/>
      <c r="D154" s="16" t="str">
        <f t="shared" si="42"/>
        <v/>
      </c>
      <c r="E154" s="4">
        <v>23.75</v>
      </c>
      <c r="F154" s="2" t="s">
        <v>2328</v>
      </c>
      <c r="G154" s="13" t="e">
        <f>VLOOKUP(F154,frs!$A$2:$E$41,2,FALSE)</f>
        <v>#N/A</v>
      </c>
      <c r="H154" s="2" t="b">
        <v>0</v>
      </c>
      <c r="I154" s="2" t="s">
        <v>4709</v>
      </c>
      <c r="J154" s="13">
        <f>VLOOKUP(I154,Families!$A$2:$B$11,2,FALSE)</f>
        <v>2</v>
      </c>
      <c r="K154" s="2" t="s">
        <v>4712</v>
      </c>
      <c r="L154" s="13" t="str">
        <f>IFERROR(VLOOKUP(K154,Appellations!$A$3:$B$77,3,FALSE),"")</f>
        <v/>
      </c>
      <c r="M154" s="2" t="s">
        <v>4710</v>
      </c>
      <c r="N154" s="13" t="str">
        <f>IFERROR(VLOOKUP(M154,Regions!$A$3:$B$41,2,FALSE),"")</f>
        <v/>
      </c>
      <c r="O154" s="2" t="s">
        <v>4689</v>
      </c>
      <c r="P154" s="13">
        <f>IFERROR(VLOOKUP(O154,Colors!$A$3:$B$11,2,FALSE),"")</f>
        <v>2</v>
      </c>
      <c r="Q154" s="2" t="s">
        <v>4688</v>
      </c>
      <c r="R154" s="13">
        <f>IFERROR(VLOOKUP(Q154,Contenants!$A$3:$B$21,2,FALSE),"")</f>
        <v>16</v>
      </c>
      <c r="S154" s="2"/>
      <c r="T154" s="8" t="s">
        <v>1009</v>
      </c>
      <c r="U154" s="14" t="str">
        <f t="shared" si="48"/>
        <v/>
      </c>
      <c r="V154" s="14"/>
      <c r="W154" s="5" t="e">
        <f>$X$1&amp;A154&amp;$Y$1&amp;T154&amp;$Z$1&amp;C154&amp;$AA$1&amp;E154&amp;#REF!&amp;G154&amp;$AB$1&amp;J154&amp;$AC$1&amp;#REF!&amp;$AD$1&amp;L154&amp;$AE$1&amp;P154&amp;$AF$1&amp;R154&amp;$AF$1&amp;#REF!&amp;$AG$1</f>
        <v>#REF!</v>
      </c>
    </row>
    <row r="155" spans="1:23" hidden="1" x14ac:dyDescent="0.25">
      <c r="A155" s="2" t="s">
        <v>2337</v>
      </c>
      <c r="B155" s="2" t="s">
        <v>2338</v>
      </c>
      <c r="C155" s="3"/>
      <c r="D155" s="16" t="str">
        <f t="shared" si="42"/>
        <v/>
      </c>
      <c r="E155" s="4">
        <v>17.399999999999999</v>
      </c>
      <c r="F155" s="2" t="s">
        <v>2328</v>
      </c>
      <c r="G155" s="13" t="e">
        <f>VLOOKUP(F155,frs!$A$2:$E$41,2,FALSE)</f>
        <v>#N/A</v>
      </c>
      <c r="H155" s="2" t="b">
        <v>0</v>
      </c>
      <c r="I155" s="2" t="s">
        <v>4709</v>
      </c>
      <c r="J155" s="13">
        <f>VLOOKUP(I155,Families!$A$2:$B$11,2,FALSE)</f>
        <v>2</v>
      </c>
      <c r="K155" s="2" t="s">
        <v>4712</v>
      </c>
      <c r="L155" s="13" t="str">
        <f>IFERROR(VLOOKUP(K155,Appellations!$A$3:$B$77,3,FALSE),"")</f>
        <v/>
      </c>
      <c r="M155" s="2" t="s">
        <v>4710</v>
      </c>
      <c r="N155" s="13" t="str">
        <f>IFERROR(VLOOKUP(M155,Regions!$A$3:$B$41,2,FALSE),"")</f>
        <v/>
      </c>
      <c r="O155" s="2" t="s">
        <v>4689</v>
      </c>
      <c r="P155" s="13">
        <f>IFERROR(VLOOKUP(O155,Colors!$A$3:$B$11,2,FALSE),"")</f>
        <v>2</v>
      </c>
      <c r="Q155" s="2" t="s">
        <v>4688</v>
      </c>
      <c r="R155" s="13">
        <f>IFERROR(VLOOKUP(Q155,Contenants!$A$3:$B$21,2,FALSE),"")</f>
        <v>16</v>
      </c>
      <c r="S155" s="2"/>
      <c r="T155" s="8" t="s">
        <v>1074</v>
      </c>
      <c r="U155" s="14" t="str">
        <f t="shared" si="48"/>
        <v/>
      </c>
      <c r="V155" s="14"/>
      <c r="W155" s="5" t="e">
        <f>$X$1&amp;A155&amp;$Y$1&amp;T155&amp;$Z$1&amp;C155&amp;$AA$1&amp;E155&amp;#REF!&amp;G155&amp;$AB$1&amp;J155&amp;$AC$1&amp;#REF!&amp;$AD$1&amp;L155&amp;$AE$1&amp;P155&amp;$AF$1&amp;R155&amp;$AF$1&amp;#REF!&amp;$AG$1</f>
        <v>#REF!</v>
      </c>
    </row>
    <row r="156" spans="1:23" hidden="1" x14ac:dyDescent="0.25">
      <c r="A156" s="2" t="s">
        <v>2339</v>
      </c>
      <c r="B156" s="2" t="s">
        <v>2340</v>
      </c>
      <c r="C156" s="3"/>
      <c r="D156" s="16" t="str">
        <f t="shared" si="42"/>
        <v/>
      </c>
      <c r="E156" s="4">
        <v>31.35</v>
      </c>
      <c r="F156" s="2" t="s">
        <v>2328</v>
      </c>
      <c r="G156" s="13" t="e">
        <f>VLOOKUP(F156,frs!$A$2:$E$41,2,FALSE)</f>
        <v>#N/A</v>
      </c>
      <c r="H156" s="2" t="b">
        <v>0</v>
      </c>
      <c r="I156" s="2" t="s">
        <v>4709</v>
      </c>
      <c r="J156" s="13">
        <f>VLOOKUP(I156,Families!$A$2:$B$11,2,FALSE)</f>
        <v>2</v>
      </c>
      <c r="K156" s="2" t="s">
        <v>4713</v>
      </c>
      <c r="L156" s="13" t="str">
        <f>IFERROR(VLOOKUP(K156,Appellations!$A$3:$B$77,3,FALSE),"")</f>
        <v/>
      </c>
      <c r="M156" s="2" t="s">
        <v>4710</v>
      </c>
      <c r="N156" s="13" t="str">
        <f>IFERROR(VLOOKUP(M156,Regions!$A$3:$B$41,2,FALSE),"")</f>
        <v/>
      </c>
      <c r="O156" s="2" t="s">
        <v>4689</v>
      </c>
      <c r="P156" s="13">
        <f>IFERROR(VLOOKUP(O156,Colors!$A$3:$B$11,2,FALSE),"")</f>
        <v>2</v>
      </c>
      <c r="Q156" s="2" t="s">
        <v>4688</v>
      </c>
      <c r="R156" s="13">
        <f>IFERROR(VLOOKUP(Q156,Contenants!$A$3:$B$21,2,FALSE),"")</f>
        <v>16</v>
      </c>
      <c r="S156" s="2"/>
      <c r="T156" s="8" t="s">
        <v>1070</v>
      </c>
      <c r="U156" s="14" t="str">
        <f t="shared" si="48"/>
        <v/>
      </c>
      <c r="V156" s="14"/>
      <c r="W156" s="5" t="e">
        <f>$X$1&amp;A156&amp;$Y$1&amp;T156&amp;$Z$1&amp;C156&amp;$AA$1&amp;E156&amp;#REF!&amp;G156&amp;$AB$1&amp;J156&amp;$AC$1&amp;#REF!&amp;$AD$1&amp;L156&amp;$AE$1&amp;P156&amp;$AF$1&amp;R156&amp;$AF$1&amp;#REF!&amp;$AG$1</f>
        <v>#REF!</v>
      </c>
    </row>
    <row r="157" spans="1:23" hidden="1" x14ac:dyDescent="0.25">
      <c r="A157" s="2" t="s">
        <v>2348</v>
      </c>
      <c r="B157" s="2" t="s">
        <v>2349</v>
      </c>
      <c r="C157" s="3"/>
      <c r="D157" s="16" t="str">
        <f t="shared" si="42"/>
        <v/>
      </c>
      <c r="E157" s="4">
        <v>18.399999999999999</v>
      </c>
      <c r="F157" s="2" t="s">
        <v>2328</v>
      </c>
      <c r="G157" s="13" t="e">
        <f>VLOOKUP(F157,frs!$A$2:$E$41,2,FALSE)</f>
        <v>#N/A</v>
      </c>
      <c r="H157" s="2" t="b">
        <v>0</v>
      </c>
      <c r="I157" s="2" t="s">
        <v>4709</v>
      </c>
      <c r="J157" s="13">
        <f>VLOOKUP(I157,Families!$A$2:$B$11,2,FALSE)</f>
        <v>2</v>
      </c>
      <c r="K157" s="2" t="s">
        <v>4714</v>
      </c>
      <c r="L157" s="13" t="str">
        <f>IFERROR(VLOOKUP(K157,Appellations!$A$3:$B$77,3,FALSE),"")</f>
        <v/>
      </c>
      <c r="M157" s="2" t="s">
        <v>4710</v>
      </c>
      <c r="N157" s="13" t="str">
        <f>IFERROR(VLOOKUP(M157,Regions!$A$3:$B$41,2,FALSE),"")</f>
        <v/>
      </c>
      <c r="O157" s="2" t="s">
        <v>4689</v>
      </c>
      <c r="P157" s="13">
        <f>IFERROR(VLOOKUP(O157,Colors!$A$3:$B$11,2,FALSE),"")</f>
        <v>2</v>
      </c>
      <c r="Q157" s="2" t="s">
        <v>4688</v>
      </c>
      <c r="R157" s="13">
        <f>IFERROR(VLOOKUP(Q157,Contenants!$A$3:$B$21,2,FALSE),"")</f>
        <v>16</v>
      </c>
      <c r="S157" s="2"/>
      <c r="T157" s="8" t="s">
        <v>1072</v>
      </c>
      <c r="U157" s="14" t="str">
        <f t="shared" si="48"/>
        <v/>
      </c>
      <c r="V157" s="14"/>
      <c r="W157" s="5" t="e">
        <f>$X$1&amp;A157&amp;$Y$1&amp;T157&amp;$Z$1&amp;C157&amp;$AA$1&amp;E157&amp;#REF!&amp;G157&amp;$AB$1&amp;J157&amp;$AC$1&amp;#REF!&amp;$AD$1&amp;L157&amp;$AE$1&amp;P157&amp;$AF$1&amp;R157&amp;$AF$1&amp;#REF!&amp;$AG$1</f>
        <v>#REF!</v>
      </c>
    </row>
    <row r="158" spans="1:23" hidden="1" x14ac:dyDescent="0.25">
      <c r="A158" s="2" t="s">
        <v>2350</v>
      </c>
      <c r="B158" s="2" t="s">
        <v>2351</v>
      </c>
      <c r="C158" s="3"/>
      <c r="D158" s="16" t="str">
        <f t="shared" si="42"/>
        <v/>
      </c>
      <c r="E158" s="4">
        <v>12.75</v>
      </c>
      <c r="F158" s="2" t="s">
        <v>2328</v>
      </c>
      <c r="G158" s="13" t="e">
        <f>VLOOKUP(F158,frs!$A$2:$E$41,2,FALSE)</f>
        <v>#N/A</v>
      </c>
      <c r="H158" s="2" t="b">
        <v>0</v>
      </c>
      <c r="I158" s="2" t="s">
        <v>4709</v>
      </c>
      <c r="J158" s="13">
        <f>VLOOKUP(I158,Families!$A$2:$B$11,2,FALSE)</f>
        <v>2</v>
      </c>
      <c r="K158" s="2" t="s">
        <v>4715</v>
      </c>
      <c r="L158" s="13" t="str">
        <f>IFERROR(VLOOKUP(K158,Appellations!$A$3:$B$77,3,FALSE),"")</f>
        <v/>
      </c>
      <c r="M158" s="2" t="s">
        <v>4710</v>
      </c>
      <c r="N158" s="13" t="str">
        <f>IFERROR(VLOOKUP(M158,Regions!$A$3:$B$41,2,FALSE),"")</f>
        <v/>
      </c>
      <c r="O158" s="2" t="s">
        <v>4689</v>
      </c>
      <c r="P158" s="13">
        <f>IFERROR(VLOOKUP(O158,Colors!$A$3:$B$11,2,FALSE),"")</f>
        <v>2</v>
      </c>
      <c r="Q158" s="2" t="s">
        <v>4688</v>
      </c>
      <c r="R158" s="13">
        <f>IFERROR(VLOOKUP(Q158,Contenants!$A$3:$B$21,2,FALSE),"")</f>
        <v>16</v>
      </c>
      <c r="S158" s="2"/>
      <c r="T158" s="8" t="s">
        <v>1273</v>
      </c>
      <c r="U158" s="14" t="str">
        <f t="shared" si="48"/>
        <v/>
      </c>
      <c r="V158" s="14"/>
      <c r="W158" s="5" t="e">
        <f>$X$1&amp;A158&amp;$Y$1&amp;T158&amp;$Z$1&amp;C158&amp;$AA$1&amp;E158&amp;#REF!&amp;G158&amp;$AB$1&amp;J158&amp;$AC$1&amp;#REF!&amp;$AD$1&amp;L158&amp;$AE$1&amp;P158&amp;$AF$1&amp;R158&amp;$AF$1&amp;#REF!&amp;$AG$1</f>
        <v>#REF!</v>
      </c>
    </row>
    <row r="159" spans="1:23" hidden="1" x14ac:dyDescent="0.25">
      <c r="A159" s="2" t="s">
        <v>2309</v>
      </c>
      <c r="B159" s="2" t="s">
        <v>2310</v>
      </c>
      <c r="C159" s="3"/>
      <c r="D159" s="16" t="str">
        <f t="shared" si="42"/>
        <v/>
      </c>
      <c r="E159" s="4">
        <v>8.6</v>
      </c>
      <c r="F159" s="2" t="s">
        <v>2311</v>
      </c>
      <c r="G159" s="13" t="e">
        <f>VLOOKUP(F159,frs!$A$2:$E$41,2,FALSE)</f>
        <v>#N/A</v>
      </c>
      <c r="H159" s="2" t="b">
        <v>0</v>
      </c>
      <c r="I159" s="2" t="s">
        <v>4716</v>
      </c>
      <c r="J159" s="13">
        <f>VLOOKUP(I159,Families!$A$2:$B$11,2,FALSE)</f>
        <v>1</v>
      </c>
      <c r="K159" s="2" t="s">
        <v>4717</v>
      </c>
      <c r="L159" s="13" t="str">
        <f>IFERROR(VLOOKUP(K159,Appellations!$A$3:$B$77,3,FALSE),"")</f>
        <v/>
      </c>
      <c r="M159" s="2" t="s">
        <v>4718</v>
      </c>
      <c r="N159" s="13">
        <f>IFERROR(VLOOKUP(M159,Regions!$A$3:$B$41,2,FALSE),"")</f>
        <v>8</v>
      </c>
      <c r="O159" s="2" t="s">
        <v>4719</v>
      </c>
      <c r="P159" s="13">
        <f>IFERROR(VLOOKUP(O159,Colors!$A$3:$B$11,2,FALSE),"")</f>
        <v>8</v>
      </c>
      <c r="Q159" s="2" t="s">
        <v>4688</v>
      </c>
      <c r="R159" s="13">
        <f>IFERROR(VLOOKUP(Q159,Contenants!$A$3:$B$21,2,FALSE),"")</f>
        <v>16</v>
      </c>
      <c r="S159" s="2"/>
      <c r="T159" s="8" t="s">
        <v>1247</v>
      </c>
      <c r="U159" s="14" t="str">
        <f t="shared" si="48"/>
        <v/>
      </c>
      <c r="V159" s="14"/>
      <c r="W159" s="5" t="e">
        <f>$X$1&amp;A159&amp;$Y$1&amp;T159&amp;$Z$1&amp;C159&amp;$AA$1&amp;E159&amp;#REF!&amp;G159&amp;$AB$1&amp;J159&amp;$AC$1&amp;#REF!&amp;$AD$1&amp;L159&amp;$AE$1&amp;P159&amp;$AF$1&amp;R159&amp;$AF$1&amp;#REF!&amp;$AG$1</f>
        <v>#REF!</v>
      </c>
    </row>
    <row r="160" spans="1:23" hidden="1" x14ac:dyDescent="0.25">
      <c r="A160" s="2" t="s">
        <v>2312</v>
      </c>
      <c r="B160" s="2" t="s">
        <v>2313</v>
      </c>
      <c r="C160" s="3"/>
      <c r="D160" s="33" t="str">
        <f t="shared" si="42"/>
        <v/>
      </c>
      <c r="E160" s="4">
        <v>15.85</v>
      </c>
      <c r="F160" s="2" t="s">
        <v>2311</v>
      </c>
      <c r="G160" s="17" t="e">
        <f>VLOOKUP(F160,frs!$A$2:$E$41,2,FALSE)</f>
        <v>#N/A</v>
      </c>
      <c r="H160" s="2" t="b">
        <v>0</v>
      </c>
      <c r="I160" s="2" t="s">
        <v>4716</v>
      </c>
      <c r="J160" s="17">
        <f>VLOOKUP(I160,Families!$A$2:$B$11,2,FALSE)</f>
        <v>1</v>
      </c>
      <c r="K160" s="2" t="s">
        <v>4717</v>
      </c>
      <c r="L160" s="17" t="str">
        <f>IFERROR(VLOOKUP(K160,Appellations!$A$3:$B$77,3,FALSE),"")</f>
        <v/>
      </c>
      <c r="M160" s="2" t="s">
        <v>4718</v>
      </c>
      <c r="N160" s="17">
        <f>IFERROR(VLOOKUP(M160,Regions!$A$3:$B$41,2,FALSE),"")</f>
        <v>8</v>
      </c>
      <c r="O160" s="2" t="s">
        <v>4719</v>
      </c>
      <c r="P160" s="17">
        <f>IFERROR(VLOOKUP(O160,Colors!$A$3:$B$11,2,FALSE),"")</f>
        <v>8</v>
      </c>
      <c r="Q160" s="2" t="s">
        <v>4688</v>
      </c>
      <c r="R160" s="17">
        <f>IFERROR(VLOOKUP(Q160,Contenants!$A$3:$B$21,2,FALSE),"")</f>
        <v>16</v>
      </c>
      <c r="S160" s="2"/>
      <c r="T160" s="8" t="s">
        <v>1249</v>
      </c>
      <c r="U160" s="14" t="str">
        <f t="shared" si="48"/>
        <v/>
      </c>
      <c r="V160" s="14"/>
      <c r="W160" s="5" t="e">
        <f>$X$1&amp;A160&amp;$Y$1&amp;T160&amp;$Z$1&amp;C160&amp;$AA$1&amp;E160&amp;#REF!&amp;G160&amp;$AB$1&amp;J160&amp;$AC$1&amp;#REF!&amp;$AD$1&amp;L160&amp;$AE$1&amp;P160&amp;$AF$1&amp;R160&amp;$AF$1&amp;#REF!&amp;$AG$1</f>
        <v>#REF!</v>
      </c>
    </row>
    <row r="161" spans="1:23" ht="228" x14ac:dyDescent="0.25">
      <c r="A161" s="2" t="s">
        <v>157</v>
      </c>
      <c r="B161" s="2" t="s">
        <v>158</v>
      </c>
      <c r="C161" s="3" t="s">
        <v>5173</v>
      </c>
      <c r="D161" s="23" t="str">
        <f t="shared" ref="D161:D162" si="49">SUBSTITUTE(SUBSTITUTE(SUBSTITUTE(C161,CHAR(13),""),CHAR(10),"&lt;br&gt;"),". &amp;car(10)",".")</f>
        <v>Un Bordeaux blanc sec, vif et aromatique. Idéal sur un plateau de fruits de mer.&lt;br&gt;&lt;br&gt;Encépagement : Sauvignon&lt;br&gt;&lt;br&gt;Dégustation : Robe jaune pâle ; Nez aux notes d’agrumes (citron, pamplemousse) ; Bouche fraîche, tendue et minérale sur des arômes de citron.&lt;br&gt;Accord mets/vin : poissons,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v>
      </c>
      <c r="E161" s="4">
        <v>9.9499999999999993</v>
      </c>
      <c r="F161" s="2" t="s">
        <v>2222</v>
      </c>
      <c r="G161" s="19">
        <f>VLOOKUP(F161,frs!$A$2:$B$45,2,FALSE)</f>
        <v>9</v>
      </c>
      <c r="H161" s="2" t="b">
        <v>1</v>
      </c>
      <c r="I161" s="2" t="s">
        <v>4709</v>
      </c>
      <c r="J161" s="19">
        <f>VLOOKUP(I161,Families!$A$2:$B$11,2,FALSE)</f>
        <v>2</v>
      </c>
      <c r="K161" s="2" t="s">
        <v>4720</v>
      </c>
      <c r="L161" s="19">
        <f>IFERROR(VLOOKUP(K161,Appellations!$A$2:$B$80,2,FALSE),"0")</f>
        <v>7</v>
      </c>
      <c r="M161" s="2" t="s">
        <v>4718</v>
      </c>
      <c r="N161" s="19">
        <f>IFERROR(VLOOKUP(M161,Regions!$A$2:$B$44,2,FALSE),"0")</f>
        <v>8</v>
      </c>
      <c r="O161" s="2" t="s">
        <v>4689</v>
      </c>
      <c r="P161" s="19">
        <f>IFERROR(VLOOKUP(O161,Colors!$A$2:$B$11,2,FALSE),"0")</f>
        <v>2</v>
      </c>
      <c r="Q161" s="2" t="s">
        <v>4688</v>
      </c>
      <c r="R161" s="19">
        <f>IFERROR(VLOOKUP(Q161,Contenants!$A$2:$B$21,2,FALSE),"0")</f>
        <v>16</v>
      </c>
      <c r="S161" s="2" t="s">
        <v>5593</v>
      </c>
      <c r="T161" s="50" t="s">
        <v>6063</v>
      </c>
      <c r="U161" s="19" t="str">
        <f t="shared" ref="U161:U162" si="50">SUBSTITUTE(S161,"C:\Users\Admin\OneDrive\Site Internet\","")</f>
        <v>dourthe_numero_un_blanc.png</v>
      </c>
      <c r="V161" s="19">
        <f t="shared" ref="V161:V162" si="51">IF(U161="",0,1)</f>
        <v>1</v>
      </c>
      <c r="W161" s="20" t="str">
        <f t="shared" ref="W161:W162" si="52">$X$1&amp;A161&amp;$Y$1&amp;T161&amp;$Z$1&amp;D161&amp;$AA$1&amp;G161&amp;$AB$1&amp;J161&amp;$AC$1&amp;L161&amp;$AD$1&amp;N161&amp;$AE$1&amp;P161&amp;$AF$1&amp;R161&amp;$AG$1&amp;U161&amp;$AH$1&amp;V161&amp;$AI$1</f>
        <v>("00161", "Dourthe n°1 Blanc", "Un Bordeaux blanc sec, vif et aromatique. Idéal sur un plateau de fruits de mer.&lt;br&gt;&lt;br&gt;Encépagement : Sauvignon&lt;br&gt;&lt;br&gt;Dégustation : Robe jaune pâle ; Nez aux notes d’agrumes (citron, pamplemousse) ; Bouche fraîche, tendue et minérale sur des arômes de citron.&lt;br&gt;Accord mets/vin : poissons,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 "9", "2", "7", "8","2", "16", "dourthe_numero_un_blanc.png", "1"),</v>
      </c>
    </row>
    <row r="162" spans="1:23" ht="228" x14ac:dyDescent="0.25">
      <c r="A162" s="2" t="s">
        <v>159</v>
      </c>
      <c r="B162" s="2" t="s">
        <v>160</v>
      </c>
      <c r="C162" s="3" t="s">
        <v>5174</v>
      </c>
      <c r="D162" s="23" t="str">
        <f t="shared" si="49"/>
        <v>Un Bordeaux rouge léger et fruité. Idéal sur un faux filet grillée avec ses frites.&lt;br&gt;&lt;br&gt;Encépagement : Merlot, Cabernet sauvignon, Cabernet franc&lt;br&gt;&lt;br&gt;Dégustation : Robe rouge rubis ; Nez aux notes de fruits rouges et noirs ; Bouche ample sur des arômes de fruits rouges et de poivre noir.&lt;br&gt;Accord mets/vin : viande grillée,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v>
      </c>
      <c r="E162" s="4">
        <v>11.45</v>
      </c>
      <c r="F162" s="2" t="s">
        <v>2222</v>
      </c>
      <c r="G162" s="19">
        <f>VLOOKUP(F162,frs!$A$2:$B$45,2,FALSE)</f>
        <v>9</v>
      </c>
      <c r="H162" s="2" t="b">
        <v>1</v>
      </c>
      <c r="I162" s="2" t="s">
        <v>4716</v>
      </c>
      <c r="J162" s="19">
        <f>VLOOKUP(I162,Families!$A$2:$B$11,2,FALSE)</f>
        <v>1</v>
      </c>
      <c r="K162" s="2" t="s">
        <v>4720</v>
      </c>
      <c r="L162" s="19">
        <f>IFERROR(VLOOKUP(K162,Appellations!$A$2:$B$80,2,FALSE),"0")</f>
        <v>7</v>
      </c>
      <c r="M162" s="2" t="s">
        <v>4718</v>
      </c>
      <c r="N162" s="19">
        <f>IFERROR(VLOOKUP(M162,Regions!$A$2:$B$44,2,FALSE),"0")</f>
        <v>8</v>
      </c>
      <c r="O162" s="2" t="s">
        <v>4719</v>
      </c>
      <c r="P162" s="19">
        <f>IFERROR(VLOOKUP(O162,Colors!$A$2:$B$11,2,FALSE),"0")</f>
        <v>8</v>
      </c>
      <c r="Q162" s="2" t="s">
        <v>4688</v>
      </c>
      <c r="R162" s="19">
        <f>IFERROR(VLOOKUP(Q162,Contenants!$A$2:$B$21,2,FALSE),"0")</f>
        <v>16</v>
      </c>
      <c r="S162" s="2" t="s">
        <v>5594</v>
      </c>
      <c r="T162" s="50" t="s">
        <v>6064</v>
      </c>
      <c r="U162" s="19" t="str">
        <f t="shared" si="50"/>
        <v>dourthe_numero_un_rouge.png</v>
      </c>
      <c r="V162" s="19">
        <f t="shared" si="51"/>
        <v>1</v>
      </c>
      <c r="W162" s="20" t="str">
        <f t="shared" si="52"/>
        <v>("00162", "Dourthe n°1 Rouge", "Un Bordeaux rouge léger et fruité. Idéal sur un faux filet grillée avec ses frites.&lt;br&gt;&lt;br&gt;Encépagement : Merlot, Cabernet sauvignon, Cabernet franc&lt;br&gt;&lt;br&gt;Dégustation : Robe rouge rubis ; Nez aux notes de fruits rouges et noirs ; Bouche ample sur des arômes de fruits rouges et de poivre noir.&lt;br&gt;Accord mets/vin : viande grillée,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 "9", "1", "7", "8","8", "16", "dourthe_numero_un_rouge.png", "1"),</v>
      </c>
    </row>
    <row r="163" spans="1:23" hidden="1" x14ac:dyDescent="0.25">
      <c r="A163" s="2" t="s">
        <v>2430</v>
      </c>
      <c r="B163" s="2" t="s">
        <v>2431</v>
      </c>
      <c r="C163" s="3"/>
      <c r="D163" s="25" t="str">
        <f t="shared" si="42"/>
        <v/>
      </c>
      <c r="E163" s="4">
        <v>7</v>
      </c>
      <c r="F163" s="2" t="s">
        <v>2311</v>
      </c>
      <c r="G163" s="26" t="e">
        <f>VLOOKUP(F163,frs!$A$2:$E$41,2,FALSE)</f>
        <v>#N/A</v>
      </c>
      <c r="H163" s="2" t="b">
        <v>0</v>
      </c>
      <c r="I163" s="2" t="s">
        <v>4709</v>
      </c>
      <c r="J163" s="26">
        <f>VLOOKUP(I163,Families!$A$2:$B$11,2,FALSE)</f>
        <v>2</v>
      </c>
      <c r="K163" s="2" t="s">
        <v>4721</v>
      </c>
      <c r="L163" s="26" t="str">
        <f>IFERROR(VLOOKUP(K163,Appellations!$A$3:$B$77,3,FALSE),"")</f>
        <v/>
      </c>
      <c r="M163" s="2" t="s">
        <v>4718</v>
      </c>
      <c r="N163" s="26">
        <f>IFERROR(VLOOKUP(M163,Regions!$A$3:$B$41,2,FALSE),"")</f>
        <v>8</v>
      </c>
      <c r="O163" s="2" t="s">
        <v>4689</v>
      </c>
      <c r="P163" s="26">
        <f>IFERROR(VLOOKUP(O163,Colors!$A$3:$B$11,2,FALSE),"")</f>
        <v>2</v>
      </c>
      <c r="Q163" s="2" t="s">
        <v>4688</v>
      </c>
      <c r="R163" s="26">
        <f>IFERROR(VLOOKUP(Q163,Contenants!$A$3:$B$21,2,FALSE),"")</f>
        <v>16</v>
      </c>
      <c r="S163" s="2"/>
      <c r="T163" s="8" t="s">
        <v>1275</v>
      </c>
      <c r="U163" s="14" t="str">
        <f t="shared" ref="U163:U168" si="53">SUBSTITUTE(SUBSTITUTE(SUBSTITUTE(SUBSTITUTE(SUBSTITUTE(SUBSTITUTE(SUBSTITUTE(SUBSTITUTE(SUBSTITUTE(SUBSTITUTE(SUBSTITUTE(SUBSTITUTE(S163,"C:\Users\Admin\OneDrive\Site Internet\",""),"BAG-IN-BOX\",""),"BOURGOGNE\",""),"BEAUJOLAIS\",""),"CHAMPAGNE ET EFFERVESCENTS\",""),"LANGUEDOC\",""),"LOIRE\",""),"PROVENCE\",""),"RHONE NORD\",""),"RHONE SUD\",""),"SPIRITUEUX\",""),"SUD OUEST\","")</f>
        <v/>
      </c>
      <c r="V163" s="14"/>
      <c r="W163" s="5" t="e">
        <f>$X$1&amp;A163&amp;$Y$1&amp;T163&amp;$Z$1&amp;C163&amp;$AA$1&amp;E163&amp;#REF!&amp;G163&amp;$AB$1&amp;J163&amp;$AC$1&amp;#REF!&amp;$AD$1&amp;L163&amp;$AE$1&amp;P163&amp;$AF$1&amp;R163&amp;$AF$1&amp;#REF!&amp;$AG$1</f>
        <v>#REF!</v>
      </c>
    </row>
    <row r="164" spans="1:23" hidden="1" x14ac:dyDescent="0.25">
      <c r="A164" s="2" t="s">
        <v>2434</v>
      </c>
      <c r="B164" s="2" t="s">
        <v>2435</v>
      </c>
      <c r="C164" s="3"/>
      <c r="D164" s="16" t="str">
        <f t="shared" si="42"/>
        <v/>
      </c>
      <c r="E164" s="4">
        <v>7.3</v>
      </c>
      <c r="F164" s="2" t="s">
        <v>2436</v>
      </c>
      <c r="G164" s="13" t="e">
        <f>VLOOKUP(F164,frs!$A$2:$E$41,2,FALSE)</f>
        <v>#N/A</v>
      </c>
      <c r="H164" s="2" t="b">
        <v>0</v>
      </c>
      <c r="I164" s="2" t="s">
        <v>4716</v>
      </c>
      <c r="J164" s="13">
        <f>VLOOKUP(I164,Families!$A$2:$B$11,2,FALSE)</f>
        <v>1</v>
      </c>
      <c r="K164" s="2" t="s">
        <v>4720</v>
      </c>
      <c r="L164" s="13" t="str">
        <f>IFERROR(VLOOKUP(K164,Appellations!$A$3:$B$77,3,FALSE),"")</f>
        <v/>
      </c>
      <c r="M164" s="2" t="s">
        <v>4718</v>
      </c>
      <c r="N164" s="13">
        <f>IFERROR(VLOOKUP(M164,Regions!$A$3:$B$41,2,FALSE),"")</f>
        <v>8</v>
      </c>
      <c r="O164" s="2" t="s">
        <v>4719</v>
      </c>
      <c r="P164" s="13">
        <f>IFERROR(VLOOKUP(O164,Colors!$A$3:$B$11,2,FALSE),"")</f>
        <v>8</v>
      </c>
      <c r="Q164" s="2" t="s">
        <v>4688</v>
      </c>
      <c r="R164" s="13">
        <f>IFERROR(VLOOKUP(Q164,Contenants!$A$3:$B$21,2,FALSE),"")</f>
        <v>16</v>
      </c>
      <c r="S164" s="2"/>
      <c r="T164" s="8" t="s">
        <v>1279</v>
      </c>
      <c r="U164" s="14" t="str">
        <f t="shared" si="53"/>
        <v/>
      </c>
      <c r="V164" s="14"/>
      <c r="W164" s="5" t="e">
        <f>$X$1&amp;A164&amp;$Y$1&amp;T164&amp;$Z$1&amp;C164&amp;$AA$1&amp;E164&amp;#REF!&amp;G164&amp;$AB$1&amp;J164&amp;$AC$1&amp;#REF!&amp;$AD$1&amp;L164&amp;$AE$1&amp;P164&amp;$AF$1&amp;R164&amp;$AF$1&amp;#REF!&amp;$AG$1</f>
        <v>#REF!</v>
      </c>
    </row>
    <row r="165" spans="1:23" hidden="1" x14ac:dyDescent="0.25">
      <c r="A165" s="2" t="s">
        <v>2426</v>
      </c>
      <c r="B165" s="2" t="s">
        <v>2427</v>
      </c>
      <c r="C165" s="3"/>
      <c r="D165" s="16" t="str">
        <f t="shared" si="42"/>
        <v/>
      </c>
      <c r="E165" s="4">
        <v>8.24</v>
      </c>
      <c r="F165" s="2" t="s">
        <v>2222</v>
      </c>
      <c r="G165" s="13">
        <f>VLOOKUP(F165,frs!$A$2:$E$41,2,FALSE)</f>
        <v>9</v>
      </c>
      <c r="H165" s="2" t="b">
        <v>0</v>
      </c>
      <c r="I165" s="2" t="s">
        <v>4716</v>
      </c>
      <c r="J165" s="13">
        <f>VLOOKUP(I165,Families!$A$2:$B$11,2,FALSE)</f>
        <v>1</v>
      </c>
      <c r="K165" s="2" t="s">
        <v>4720</v>
      </c>
      <c r="L165" s="13" t="str">
        <f>IFERROR(VLOOKUP(K165,Appellations!$A$3:$B$77,3,FALSE),"")</f>
        <v/>
      </c>
      <c r="M165" s="2" t="s">
        <v>4718</v>
      </c>
      <c r="N165" s="13">
        <f>IFERROR(VLOOKUP(M165,Regions!$A$3:$B$41,2,FALSE),"")</f>
        <v>8</v>
      </c>
      <c r="O165" s="2" t="s">
        <v>4719</v>
      </c>
      <c r="P165" s="13">
        <f>IFERROR(VLOOKUP(O165,Colors!$A$3:$B$11,2,FALSE),"")</f>
        <v>8</v>
      </c>
      <c r="Q165" s="2" t="s">
        <v>4688</v>
      </c>
      <c r="R165" s="13">
        <f>IFERROR(VLOOKUP(Q165,Contenants!$A$3:$B$21,2,FALSE),"")</f>
        <v>16</v>
      </c>
      <c r="S165" s="2"/>
      <c r="T165" s="8" t="s">
        <v>1289</v>
      </c>
      <c r="U165" s="14" t="str">
        <f t="shared" si="53"/>
        <v/>
      </c>
      <c r="V165" s="14"/>
      <c r="W165" s="5" t="e">
        <f>$X$1&amp;A165&amp;$Y$1&amp;T165&amp;$Z$1&amp;C165&amp;$AA$1&amp;E165&amp;#REF!&amp;G165&amp;$AB$1&amp;J165&amp;$AC$1&amp;#REF!&amp;$AD$1&amp;L165&amp;$AE$1&amp;P165&amp;$AF$1&amp;R165&amp;$AF$1&amp;#REF!&amp;$AG$1</f>
        <v>#REF!</v>
      </c>
    </row>
    <row r="166" spans="1:23" hidden="1" x14ac:dyDescent="0.25">
      <c r="A166" s="2" t="s">
        <v>2801</v>
      </c>
      <c r="B166" s="2" t="s">
        <v>2802</v>
      </c>
      <c r="C166" s="3"/>
      <c r="D166" s="16" t="str">
        <f t="shared" si="42"/>
        <v/>
      </c>
      <c r="E166" s="4">
        <v>9.94</v>
      </c>
      <c r="F166" s="2" t="s">
        <v>2222</v>
      </c>
      <c r="G166" s="13">
        <f>VLOOKUP(F166,frs!$A$2:$E$41,2,FALSE)</f>
        <v>9</v>
      </c>
      <c r="H166" s="2" t="b">
        <v>0</v>
      </c>
      <c r="I166" s="2" t="s">
        <v>4716</v>
      </c>
      <c r="J166" s="13">
        <f>VLOOKUP(I166,Families!$A$2:$B$11,2,FALSE)</f>
        <v>1</v>
      </c>
      <c r="K166" s="2" t="s">
        <v>4722</v>
      </c>
      <c r="L166" s="13" t="str">
        <f>IFERROR(VLOOKUP(K166,Appellations!$A$3:$B$77,3,FALSE),"")</f>
        <v/>
      </c>
      <c r="M166" s="2" t="s">
        <v>4718</v>
      </c>
      <c r="N166" s="13">
        <f>IFERROR(VLOOKUP(M166,Regions!$A$3:$B$41,2,FALSE),"")</f>
        <v>8</v>
      </c>
      <c r="O166" s="2" t="s">
        <v>4719</v>
      </c>
      <c r="P166" s="13">
        <f>IFERROR(VLOOKUP(O166,Colors!$A$3:$B$11,2,FALSE),"")</f>
        <v>8</v>
      </c>
      <c r="Q166" s="2" t="s">
        <v>4688</v>
      </c>
      <c r="R166" s="13">
        <f>IFERROR(VLOOKUP(Q166,Contenants!$A$3:$B$21,2,FALSE),"")</f>
        <v>16</v>
      </c>
      <c r="S166" s="2"/>
      <c r="T166" s="8" t="s">
        <v>1291</v>
      </c>
      <c r="U166" s="14" t="str">
        <f t="shared" si="53"/>
        <v/>
      </c>
      <c r="V166" s="14"/>
      <c r="W166" s="5" t="e">
        <f>$X$1&amp;A166&amp;$Y$1&amp;T166&amp;$Z$1&amp;C166&amp;$AA$1&amp;E166&amp;#REF!&amp;G166&amp;$AB$1&amp;J166&amp;$AC$1&amp;#REF!&amp;$AD$1&amp;L166&amp;$AE$1&amp;P166&amp;$AF$1&amp;R166&amp;$AF$1&amp;#REF!&amp;$AG$1</f>
        <v>#REF!</v>
      </c>
    </row>
    <row r="167" spans="1:23" hidden="1" x14ac:dyDescent="0.25">
      <c r="A167" s="2" t="s">
        <v>2428</v>
      </c>
      <c r="B167" s="2" t="s">
        <v>2429</v>
      </c>
      <c r="C167" s="3"/>
      <c r="D167" s="16" t="str">
        <f t="shared" si="42"/>
        <v/>
      </c>
      <c r="E167" s="4">
        <v>11.5</v>
      </c>
      <c r="F167" s="2" t="s">
        <v>2222</v>
      </c>
      <c r="G167" s="13">
        <f>VLOOKUP(F167,frs!$A$2:$E$41,2,FALSE)</f>
        <v>9</v>
      </c>
      <c r="H167" s="2" t="b">
        <v>0</v>
      </c>
      <c r="I167" s="2" t="s">
        <v>4716</v>
      </c>
      <c r="J167" s="13">
        <f>VLOOKUP(I167,Families!$A$2:$B$11,2,FALSE)</f>
        <v>1</v>
      </c>
      <c r="K167" s="2" t="s">
        <v>4723</v>
      </c>
      <c r="L167" s="13" t="str">
        <f>IFERROR(VLOOKUP(K167,Appellations!$A$3:$B$77,3,FALSE),"")</f>
        <v/>
      </c>
      <c r="M167" s="2" t="s">
        <v>4718</v>
      </c>
      <c r="N167" s="13">
        <f>IFERROR(VLOOKUP(M167,Regions!$A$3:$B$41,2,FALSE),"")</f>
        <v>8</v>
      </c>
      <c r="O167" s="2" t="s">
        <v>4719</v>
      </c>
      <c r="P167" s="13">
        <f>IFERROR(VLOOKUP(O167,Colors!$A$3:$B$11,2,FALSE),"")</f>
        <v>8</v>
      </c>
      <c r="Q167" s="2" t="s">
        <v>4688</v>
      </c>
      <c r="R167" s="13">
        <f>IFERROR(VLOOKUP(Q167,Contenants!$A$3:$B$21,2,FALSE),"")</f>
        <v>16</v>
      </c>
      <c r="S167" s="2"/>
      <c r="T167" s="8" t="s">
        <v>1331</v>
      </c>
      <c r="U167" s="14" t="str">
        <f t="shared" si="53"/>
        <v/>
      </c>
      <c r="V167" s="14"/>
      <c r="W167" s="5" t="e">
        <f>$X$1&amp;A167&amp;$Y$1&amp;T167&amp;$Z$1&amp;C167&amp;$AA$1&amp;E167&amp;#REF!&amp;G167&amp;$AB$1&amp;J167&amp;$AC$1&amp;#REF!&amp;$AD$1&amp;L167&amp;$AE$1&amp;P167&amp;$AF$1&amp;R167&amp;$AF$1&amp;#REF!&amp;$AG$1</f>
        <v>#REF!</v>
      </c>
    </row>
    <row r="168" spans="1:23" hidden="1" x14ac:dyDescent="0.25">
      <c r="A168" s="2" t="s">
        <v>3599</v>
      </c>
      <c r="B168" s="2" t="s">
        <v>3600</v>
      </c>
      <c r="C168" s="3"/>
      <c r="D168" s="33" t="str">
        <f t="shared" si="42"/>
        <v/>
      </c>
      <c r="E168" s="4">
        <v>29.98</v>
      </c>
      <c r="F168" s="2" t="s">
        <v>2436</v>
      </c>
      <c r="G168" s="17" t="e">
        <f>VLOOKUP(F168,frs!$A$2:$E$41,2,FALSE)</f>
        <v>#N/A</v>
      </c>
      <c r="H168" s="2" t="b">
        <v>0</v>
      </c>
      <c r="I168" s="2" t="s">
        <v>4716</v>
      </c>
      <c r="J168" s="17">
        <f>VLOOKUP(I168,Families!$A$2:$B$11,2,FALSE)</f>
        <v>1</v>
      </c>
      <c r="K168" s="2" t="s">
        <v>4724</v>
      </c>
      <c r="L168" s="17" t="str">
        <f>IFERROR(VLOOKUP(K168,Appellations!$A$3:$B$77,3,FALSE),"")</f>
        <v/>
      </c>
      <c r="M168" s="2" t="s">
        <v>4718</v>
      </c>
      <c r="N168" s="17">
        <f>IFERROR(VLOOKUP(M168,Regions!$A$3:$B$41,2,FALSE),"")</f>
        <v>8</v>
      </c>
      <c r="O168" s="2" t="s">
        <v>4719</v>
      </c>
      <c r="P168" s="17">
        <f>IFERROR(VLOOKUP(O168,Colors!$A$3:$B$11,2,FALSE),"")</f>
        <v>8</v>
      </c>
      <c r="Q168" s="2" t="s">
        <v>4688</v>
      </c>
      <c r="R168" s="17">
        <f>IFERROR(VLOOKUP(Q168,Contenants!$A$3:$B$21,2,FALSE),"")</f>
        <v>16</v>
      </c>
      <c r="S168" s="2"/>
      <c r="T168" s="8" t="s">
        <v>1335</v>
      </c>
      <c r="U168" s="14" t="str">
        <f t="shared" si="53"/>
        <v/>
      </c>
      <c r="V168" s="14"/>
      <c r="W168" s="5" t="e">
        <f>$X$1&amp;A168&amp;$Y$1&amp;T168&amp;$Z$1&amp;C168&amp;$AA$1&amp;E168&amp;#REF!&amp;G168&amp;$AB$1&amp;J168&amp;$AC$1&amp;#REF!&amp;$AD$1&amp;L168&amp;$AE$1&amp;P168&amp;$AF$1&amp;R168&amp;$AF$1&amp;#REF!&amp;$AG$1</f>
        <v>#REF!</v>
      </c>
    </row>
    <row r="169" spans="1:23" ht="270.75" x14ac:dyDescent="0.25">
      <c r="A169" s="2" t="s">
        <v>1212</v>
      </c>
      <c r="B169" s="2" t="s">
        <v>1213</v>
      </c>
      <c r="C169" s="3" t="s">
        <v>5321</v>
      </c>
      <c r="D169" s="23" t="str">
        <f t="shared" ref="D169:D170" si="54">SUBSTITUTE(SUBSTITUTE(SUBSTITUTE(C169,CHAR(13),""),CHAR(10),"&lt;br&gt;"),". &amp;car(10)",".")</f>
        <v>Un Graves blanc sec, rond et minérale. Idéal sur un plateau de frtuits mer.&lt;br&gt;&lt;br&gt;Encépagement : Sauvignon Blanc, Sauvignon Gris, Sémillon&lt;br&gt;&lt;br&gt;Dégustation : Robe jaune pâle ; Nez fin et fruité aux notes d'agrumes et fruits blancs ; Bouche ronde et équilibrée qui révèle des arômes d'agrumes (citron). Un vin blanc d'une belle minéralité avec une finale longue et fraîche.&lt;br&gt;Accord mets/vin : Fruits de mer, poissons grillés et fromages affinés.&lt;br&gt;&lt;br&gt;Après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9" s="4">
        <v>16.2</v>
      </c>
      <c r="F169" s="2" t="s">
        <v>66</v>
      </c>
      <c r="G169" s="19">
        <f>VLOOKUP(F169,frs!$A$2:$B$45,2,FALSE)</f>
        <v>28</v>
      </c>
      <c r="H169" s="2" t="b">
        <v>1</v>
      </c>
      <c r="I169" s="2" t="s">
        <v>4709</v>
      </c>
      <c r="J169" s="19">
        <f>VLOOKUP(I169,Families!$A$2:$B$11,2,FALSE)</f>
        <v>2</v>
      </c>
      <c r="K169" s="2" t="s">
        <v>4724</v>
      </c>
      <c r="L169" s="19">
        <f>IFERROR(VLOOKUP(K169,Appellations!$A$2:$B$80,2,FALSE),"0")</f>
        <v>35</v>
      </c>
      <c r="M169" s="2" t="s">
        <v>4718</v>
      </c>
      <c r="N169" s="19">
        <f>IFERROR(VLOOKUP(M169,Regions!$A$2:$B$44,2,FALSE),"0")</f>
        <v>8</v>
      </c>
      <c r="O169" s="2" t="s">
        <v>4689</v>
      </c>
      <c r="P169" s="19">
        <f>IFERROR(VLOOKUP(O169,Colors!$A$2:$B$11,2,FALSE),"0")</f>
        <v>2</v>
      </c>
      <c r="Q169" s="2" t="s">
        <v>4688</v>
      </c>
      <c r="R169" s="19">
        <f>IFERROR(VLOOKUP(Q169,Contenants!$A$2:$B$21,2,FALSE),"0")</f>
        <v>16</v>
      </c>
      <c r="S169" s="2" t="s">
        <v>5595</v>
      </c>
      <c r="T169" s="50" t="s">
        <v>6065</v>
      </c>
      <c r="U169" s="19" t="str">
        <f t="shared" ref="U169:U170" si="55">SUBSTITUTE(S169,"C:\Users\Admin\OneDrive\Site Internet\","")</f>
        <v>chateau_haut_selve_graves_blanc.png</v>
      </c>
      <c r="V169" s="19">
        <f t="shared" ref="V169:V170" si="56">IF(U169="",0,1)</f>
        <v>1</v>
      </c>
      <c r="W169" s="20" t="str">
        <f t="shared" ref="W169:W170" si="57">$X$1&amp;A169&amp;$Y$1&amp;T169&amp;$Z$1&amp;D169&amp;$AA$1&amp;G169&amp;$AB$1&amp;J169&amp;$AC$1&amp;L169&amp;$AD$1&amp;N169&amp;$AE$1&amp;P169&amp;$AF$1&amp;R169&amp;$AG$1&amp;U169&amp;$AH$1&amp;V169&amp;$AI$1</f>
        <v>("00169", "Château Haut Selve Blanc", "Un Graves blanc sec, rond et minérale. Idéal sur un plateau de frtuits mer.&lt;br&gt;&lt;br&gt;Encépagement : Sauvignon Blanc, Sauvignon Gris, Sémillon&lt;br&gt;&lt;br&gt;Dégustation : Robe jaune pâle ; Nez fin et fruité aux notes d'agrumes et fruits blancs ; Bouche ronde et équilibrée qui révèle des arômes d'agrumes (citron). Un vin blanc d'une belle minéralité avec une finale longue et fraîche.&lt;br&gt;Accord mets/vin : Fruits de mer, poissons grillés et fromages affinés.&lt;br&gt;&lt;br&gt;Après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 "28", "2", "35", "8","2", "16", "chateau_haut_selve_graves_blanc.png", "1"),</v>
      </c>
    </row>
    <row r="170" spans="1:23" ht="256.5" x14ac:dyDescent="0.25">
      <c r="A170" s="2" t="s">
        <v>1216</v>
      </c>
      <c r="B170" s="2" t="s">
        <v>1217</v>
      </c>
      <c r="C170" s="3" t="s">
        <v>5323</v>
      </c>
      <c r="D170" s="23" t="str">
        <f t="shared" si="54"/>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Magnum et en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70" s="4">
        <v>17.8</v>
      </c>
      <c r="F170" s="2" t="s">
        <v>66</v>
      </c>
      <c r="G170" s="19">
        <f>VLOOKUP(F170,frs!$A$2:$B$45,2,FALSE)</f>
        <v>28</v>
      </c>
      <c r="H170" s="2" t="b">
        <v>1</v>
      </c>
      <c r="I170" s="2" t="s">
        <v>4716</v>
      </c>
      <c r="J170" s="19">
        <f>VLOOKUP(I170,Families!$A$2:$B$11,2,FALSE)</f>
        <v>1</v>
      </c>
      <c r="K170" s="2" t="s">
        <v>4724</v>
      </c>
      <c r="L170" s="19">
        <f>IFERROR(VLOOKUP(K170,Appellations!$A$2:$B$80,2,FALSE),"0")</f>
        <v>35</v>
      </c>
      <c r="M170" s="2" t="s">
        <v>4718</v>
      </c>
      <c r="N170" s="19">
        <f>IFERROR(VLOOKUP(M170,Regions!$A$2:$B$44,2,FALSE),"0")</f>
        <v>8</v>
      </c>
      <c r="O170" s="2" t="s">
        <v>4719</v>
      </c>
      <c r="P170" s="19">
        <f>IFERROR(VLOOKUP(O170,Colors!$A$2:$B$11,2,FALSE),"0")</f>
        <v>8</v>
      </c>
      <c r="Q170" s="2" t="s">
        <v>4688</v>
      </c>
      <c r="R170" s="19">
        <f>IFERROR(VLOOKUP(Q170,Contenants!$A$2:$B$21,2,FALSE),"0")</f>
        <v>16</v>
      </c>
      <c r="S170" s="2" t="s">
        <v>5596</v>
      </c>
      <c r="T170" s="50" t="s">
        <v>6066</v>
      </c>
      <c r="U170" s="19" t="str">
        <f t="shared" si="55"/>
        <v>chateau_haut_selve_graves_rouge.png</v>
      </c>
      <c r="V170" s="19">
        <f t="shared" si="56"/>
        <v>1</v>
      </c>
      <c r="W170" s="20" t="str">
        <f t="shared" si="57"/>
        <v>("00170", "Château Haut Selve Rouge", "Un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Magnum et en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 "28", "1", "35", "8","8", "16", "chateau_haut_selve_graves_rouge.png", "1"),</v>
      </c>
    </row>
    <row r="171" spans="1:23" hidden="1" x14ac:dyDescent="0.25">
      <c r="A171" s="2" t="s">
        <v>3617</v>
      </c>
      <c r="B171" s="2" t="s">
        <v>3618</v>
      </c>
      <c r="C171" s="3"/>
      <c r="D171" s="25" t="str">
        <f t="shared" si="42"/>
        <v/>
      </c>
      <c r="E171" s="4">
        <v>50.6</v>
      </c>
      <c r="F171" s="2" t="s">
        <v>2222</v>
      </c>
      <c r="G171" s="26">
        <f>VLOOKUP(F171,frs!$A$2:$E$41,2,FALSE)</f>
        <v>9</v>
      </c>
      <c r="H171" s="2" t="b">
        <v>0</v>
      </c>
      <c r="I171" s="2" t="s">
        <v>4716</v>
      </c>
      <c r="J171" s="26">
        <f>VLOOKUP(I171,Families!$A$2:$B$11,2,FALSE)</f>
        <v>1</v>
      </c>
      <c r="K171" s="2" t="s">
        <v>4725</v>
      </c>
      <c r="L171" s="26" t="str">
        <f>IFERROR(VLOOKUP(K171,Appellations!$A$3:$B$77,3,FALSE),"")</f>
        <v/>
      </c>
      <c r="M171" s="2" t="s">
        <v>4718</v>
      </c>
      <c r="N171" s="26">
        <f>IFERROR(VLOOKUP(M171,Regions!$A$3:$B$41,2,FALSE),"")</f>
        <v>8</v>
      </c>
      <c r="O171" s="2" t="s">
        <v>4719</v>
      </c>
      <c r="P171" s="26">
        <f>IFERROR(VLOOKUP(O171,Colors!$A$3:$B$11,2,FALSE),"")</f>
        <v>8</v>
      </c>
      <c r="Q171" s="2" t="s">
        <v>4688</v>
      </c>
      <c r="R171" s="26">
        <f>IFERROR(VLOOKUP(Q171,Contenants!$A$3:$B$21,2,FALSE),"")</f>
        <v>16</v>
      </c>
      <c r="S171" s="2"/>
      <c r="T171" s="8" t="s">
        <v>479</v>
      </c>
      <c r="U171" s="14" t="str">
        <f>SUBSTITUTE(SUBSTITUTE(SUBSTITUTE(SUBSTITUTE(SUBSTITUTE(SUBSTITUTE(SUBSTITUTE(SUBSTITUTE(SUBSTITUTE(SUBSTITUTE(SUBSTITUTE(SUBSTITUTE(S171,"C:\Users\Admin\OneDrive\Site Internet\",""),"BAG-IN-BOX\",""),"BOURGOGNE\",""),"BEAUJOLAIS\",""),"CHAMPAGNE ET EFFERVESCENTS\",""),"LANGUEDOC\",""),"LOIRE\",""),"PROVENCE\",""),"RHONE NORD\",""),"RHONE SUD\",""),"SPIRITUEUX\",""),"SUD OUEST\","")</f>
        <v/>
      </c>
      <c r="V171" s="14"/>
      <c r="W171" s="5" t="e">
        <f>$X$1&amp;A171&amp;$Y$1&amp;T171&amp;$Z$1&amp;C171&amp;$AA$1&amp;E171&amp;#REF!&amp;G171&amp;$AB$1&amp;J171&amp;$AC$1&amp;#REF!&amp;$AD$1&amp;L171&amp;$AE$1&amp;P171&amp;$AF$1&amp;R171&amp;$AF$1&amp;#REF!&amp;$AG$1</f>
        <v>#REF!</v>
      </c>
    </row>
    <row r="172" spans="1:23" hidden="1" x14ac:dyDescent="0.25">
      <c r="A172" s="2" t="s">
        <v>3615</v>
      </c>
      <c r="B172" s="2" t="s">
        <v>3616</v>
      </c>
      <c r="C172" s="3"/>
      <c r="D172" s="33" t="str">
        <f t="shared" si="42"/>
        <v/>
      </c>
      <c r="E172" s="4">
        <v>49</v>
      </c>
      <c r="F172" s="2" t="s">
        <v>2222</v>
      </c>
      <c r="G172" s="17">
        <f>VLOOKUP(F172,frs!$A$2:$E$41,2,FALSE)</f>
        <v>9</v>
      </c>
      <c r="H172" s="2" t="b">
        <v>0</v>
      </c>
      <c r="I172" s="2" t="s">
        <v>4716</v>
      </c>
      <c r="J172" s="17">
        <f>VLOOKUP(I172,Families!$A$2:$B$11,2,FALSE)</f>
        <v>1</v>
      </c>
      <c r="K172" s="2" t="s">
        <v>4725</v>
      </c>
      <c r="L172" s="17" t="str">
        <f>IFERROR(VLOOKUP(K172,Appellations!$A$3:$B$77,3,FALSE),"")</f>
        <v/>
      </c>
      <c r="M172" s="2" t="s">
        <v>4718</v>
      </c>
      <c r="N172" s="17">
        <f>IFERROR(VLOOKUP(M172,Regions!$A$3:$B$41,2,FALSE),"")</f>
        <v>8</v>
      </c>
      <c r="O172" s="2" t="s">
        <v>4719</v>
      </c>
      <c r="P172" s="17">
        <f>IFERROR(VLOOKUP(O172,Colors!$A$3:$B$11,2,FALSE),"")</f>
        <v>8</v>
      </c>
      <c r="Q172" s="2" t="s">
        <v>4688</v>
      </c>
      <c r="R172" s="17">
        <f>IFERROR(VLOOKUP(Q172,Contenants!$A$3:$B$21,2,FALSE),"")</f>
        <v>16</v>
      </c>
      <c r="S172" s="2"/>
      <c r="T172" s="8" t="s">
        <v>967</v>
      </c>
      <c r="U172" s="14" t="str">
        <f>SUBSTITUTE(SUBSTITUTE(SUBSTITUTE(SUBSTITUTE(SUBSTITUTE(SUBSTITUTE(SUBSTITUTE(SUBSTITUTE(SUBSTITUTE(SUBSTITUTE(SUBSTITUTE(SUBSTITUTE(S172,"C:\Users\Admin\OneDrive\Site Internet\",""),"BAG-IN-BOX\",""),"BOURGOGNE\",""),"BEAUJOLAIS\",""),"CHAMPAGNE ET EFFERVESCENTS\",""),"LANGUEDOC\",""),"LOIRE\",""),"PROVENCE\",""),"RHONE NORD\",""),"RHONE SUD\",""),"SPIRITUEUX\",""),"SUD OUEST\","")</f>
        <v/>
      </c>
      <c r="V172" s="14"/>
      <c r="W172" s="5" t="e">
        <f>$X$1&amp;A172&amp;$Y$1&amp;T172&amp;$Z$1&amp;C172&amp;$AA$1&amp;E172&amp;#REF!&amp;G172&amp;$AB$1&amp;J172&amp;$AC$1&amp;#REF!&amp;$AD$1&amp;L172&amp;$AE$1&amp;P172&amp;$AF$1&amp;R172&amp;$AF$1&amp;#REF!&amp;$AG$1</f>
        <v>#REF!</v>
      </c>
    </row>
    <row r="173" spans="1:23" ht="256.5" x14ac:dyDescent="0.25">
      <c r="A173" s="2" t="s">
        <v>1230</v>
      </c>
      <c r="B173" s="2" t="s">
        <v>1231</v>
      </c>
      <c r="C173" s="3" t="s">
        <v>5329</v>
      </c>
      <c r="D173" s="23" t="str">
        <f>SUBSTITUTE(SUBSTITUTE(SUBSTITUTE(C173,CHAR(13),""),CHAR(10),"&lt;br&gt;"),". &amp;car(10)",".")</f>
        <v xml:space="preserve">Un Haut Médoc rouge gourmand et généreux. Parfait sur une daube de sanglier.&lt;br&gt;&lt;br&gt;Encépagement : Merlot, Cabernet sauvignon&lt;br&gt;&lt;br&gt;Dégustation : Robe rouge rubis ; Nez frais aux notes de fruits mûrs avec des touches poivrées et boisées ; Bouche charnue et ronde offre un bel équilibre entre le fruit, les tannins mûrs et un boisé fondu. Un vin riche avec une belle longueur en bouche.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v>
      </c>
      <c r="E173" s="4">
        <v>21.7</v>
      </c>
      <c r="F173" s="2" t="s">
        <v>2222</v>
      </c>
      <c r="G173" s="19">
        <f>VLOOKUP(F173,frs!$A$2:$B$45,2,FALSE)</f>
        <v>9</v>
      </c>
      <c r="H173" s="2" t="b">
        <v>1</v>
      </c>
      <c r="I173" s="2" t="s">
        <v>4716</v>
      </c>
      <c r="J173" s="19">
        <f>VLOOKUP(I173,Families!$A$2:$B$11,2,FALSE)</f>
        <v>1</v>
      </c>
      <c r="K173" s="2" t="s">
        <v>4725</v>
      </c>
      <c r="L173" s="19">
        <f>IFERROR(VLOOKUP(K173,Appellations!$A$2:$B$80,2,FALSE),"0")</f>
        <v>36</v>
      </c>
      <c r="M173" s="2" t="s">
        <v>4718</v>
      </c>
      <c r="N173" s="19">
        <f>IFERROR(VLOOKUP(M173,Regions!$A$2:$B$44,2,FALSE),"0")</f>
        <v>8</v>
      </c>
      <c r="O173" s="2" t="s">
        <v>4719</v>
      </c>
      <c r="P173" s="19">
        <f>IFERROR(VLOOKUP(O173,Colors!$A$2:$B$11,2,FALSE),"0")</f>
        <v>8</v>
      </c>
      <c r="Q173" s="2" t="s">
        <v>4688</v>
      </c>
      <c r="R173" s="19">
        <f>IFERROR(VLOOKUP(Q173,Contenants!$A$2:$B$21,2,FALSE),"0")</f>
        <v>16</v>
      </c>
      <c r="S173" s="2" t="s">
        <v>5597</v>
      </c>
      <c r="T173" s="50" t="s">
        <v>6067</v>
      </c>
      <c r="U173" s="19" t="str">
        <f>SUBSTITUTE(S173,"C:\Users\Admin\OneDrive\Site Internet\","")</f>
        <v>chateau_belgrave_haut_medoc_diane_de_belgrave_rouge.png</v>
      </c>
      <c r="V173" s="19">
        <f>IF(U173="",0,1)</f>
        <v>1</v>
      </c>
      <c r="W173" s="20" t="str">
        <f>$X$1&amp;A173&amp;$Y$1&amp;T173&amp;$Z$1&amp;D173&amp;$AA$1&amp;G173&amp;$AB$1&amp;J173&amp;$AC$1&amp;L173&amp;$AD$1&amp;N173&amp;$AE$1&amp;P173&amp;$AF$1&amp;R173&amp;$AG$1&amp;U173&amp;$AH$1&amp;V173&amp;$AI$1</f>
        <v>("00173", "Diane de Belgrave Rouge 2015", "Un Haut Médoc rouge gourmand et généreux. Parfait sur une daube de sanglier.&lt;br&gt;&lt;br&gt;Encépagement : Merlot, Cabernet sauvignon&lt;br&gt;&lt;br&gt;Dégustation : Robe rouge rubis ; Nez frais aux notes de fruits mûrs avec des touches poivrées et boisées ; Bouche charnue et ronde offre un bel équilibre entre le fruit, les tannins mûrs et un boisé fondu. Un vin riche avec une belle longueur en bouche.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 "9", "1", "36", "8","8", "16", "chateau_belgrave_haut_medoc_diane_de_belgrave_rouge.png", "1"),</v>
      </c>
    </row>
    <row r="174" spans="1:23" hidden="1" x14ac:dyDescent="0.25">
      <c r="A174" s="2" t="s">
        <v>3729</v>
      </c>
      <c r="B174" s="2" t="s">
        <v>3730</v>
      </c>
      <c r="C174" s="3"/>
      <c r="D174" s="25" t="str">
        <f t="shared" si="42"/>
        <v/>
      </c>
      <c r="E174" s="4">
        <v>19.350000000000001</v>
      </c>
      <c r="F174" s="2" t="s">
        <v>2311</v>
      </c>
      <c r="G174" s="26" t="e">
        <f>VLOOKUP(F174,frs!$A$2:$E$41,2,FALSE)</f>
        <v>#N/A</v>
      </c>
      <c r="H174" s="2" t="b">
        <v>0</v>
      </c>
      <c r="I174" s="2" t="s">
        <v>4716</v>
      </c>
      <c r="J174" s="26">
        <f>VLOOKUP(I174,Families!$A$2:$B$11,2,FALSE)</f>
        <v>1</v>
      </c>
      <c r="K174" s="2" t="s">
        <v>4726</v>
      </c>
      <c r="L174" s="26" t="str">
        <f>IFERROR(VLOOKUP(K174,Appellations!$A$3:$B$77,3,FALSE),"")</f>
        <v/>
      </c>
      <c r="M174" s="2" t="s">
        <v>4718</v>
      </c>
      <c r="N174" s="26">
        <f>IFERROR(VLOOKUP(M174,Regions!$A$3:$B$41,2,FALSE),"")</f>
        <v>8</v>
      </c>
      <c r="O174" s="2" t="s">
        <v>4719</v>
      </c>
      <c r="P174" s="26">
        <f>IFERROR(VLOOKUP(O174,Colors!$A$3:$B$11,2,FALSE),"")</f>
        <v>8</v>
      </c>
      <c r="Q174" s="2" t="s">
        <v>4688</v>
      </c>
      <c r="R174" s="26">
        <f>IFERROR(VLOOKUP(Q174,Contenants!$A$3:$B$21,2,FALSE),"")</f>
        <v>16</v>
      </c>
      <c r="S174" s="2"/>
      <c r="T174" s="8" t="s">
        <v>1309</v>
      </c>
      <c r="U174" s="14" t="str">
        <f t="shared" ref="U174:U180" si="58">SUBSTITUTE(SUBSTITUTE(SUBSTITUTE(SUBSTITUTE(SUBSTITUTE(SUBSTITUTE(SUBSTITUTE(SUBSTITUTE(SUBSTITUTE(SUBSTITUTE(SUBSTITUTE(SUBSTITUTE(S174,"C:\Users\Admin\OneDrive\Site Internet\",""),"BAG-IN-BOX\",""),"BOURGOGNE\",""),"BEAUJOLAIS\",""),"CHAMPAGNE ET EFFERVESCENTS\",""),"LANGUEDOC\",""),"LOIRE\",""),"PROVENCE\",""),"RHONE NORD\",""),"RHONE SUD\",""),"SPIRITUEUX\",""),"SUD OUEST\","")</f>
        <v/>
      </c>
      <c r="V174" s="14"/>
      <c r="W174" s="5" t="e">
        <f>$X$1&amp;A174&amp;$Y$1&amp;T174&amp;$Z$1&amp;C174&amp;$AA$1&amp;E174&amp;#REF!&amp;G174&amp;$AB$1&amp;J174&amp;$AC$1&amp;#REF!&amp;$AD$1&amp;L174&amp;$AE$1&amp;P174&amp;$AF$1&amp;R174&amp;$AF$1&amp;#REF!&amp;$AG$1</f>
        <v>#REF!</v>
      </c>
    </row>
    <row r="175" spans="1:23" hidden="1" x14ac:dyDescent="0.25">
      <c r="A175" s="2" t="s">
        <v>3810</v>
      </c>
      <c r="B175" s="2" t="s">
        <v>3811</v>
      </c>
      <c r="C175" s="3"/>
      <c r="D175" s="16" t="str">
        <f t="shared" si="42"/>
        <v/>
      </c>
      <c r="E175" s="4">
        <v>42.32</v>
      </c>
      <c r="F175" s="2" t="s">
        <v>3812</v>
      </c>
      <c r="G175" s="13" t="e">
        <f>VLOOKUP(F175,frs!$A$2:$E$41,2,FALSE)</f>
        <v>#N/A</v>
      </c>
      <c r="H175" s="2" t="b">
        <v>0</v>
      </c>
      <c r="I175" s="2" t="s">
        <v>4716</v>
      </c>
      <c r="J175" s="13">
        <f>VLOOKUP(I175,Families!$A$2:$B$11,2,FALSE)</f>
        <v>1</v>
      </c>
      <c r="K175" s="2" t="s">
        <v>4727</v>
      </c>
      <c r="L175" s="13" t="str">
        <f>IFERROR(VLOOKUP(K175,Appellations!$A$3:$B$77,3,FALSE),"")</f>
        <v/>
      </c>
      <c r="M175" s="2" t="s">
        <v>4718</v>
      </c>
      <c r="N175" s="13">
        <f>IFERROR(VLOOKUP(M175,Regions!$A$3:$B$41,2,FALSE),"")</f>
        <v>8</v>
      </c>
      <c r="O175" s="2" t="s">
        <v>4719</v>
      </c>
      <c r="P175" s="13">
        <f>IFERROR(VLOOKUP(O175,Colors!$A$3:$B$11,2,FALSE),"")</f>
        <v>8</v>
      </c>
      <c r="Q175" s="2" t="s">
        <v>4688</v>
      </c>
      <c r="R175" s="13">
        <f>IFERROR(VLOOKUP(Q175,Contenants!$A$3:$B$21,2,FALSE),"")</f>
        <v>16</v>
      </c>
      <c r="S175" s="2"/>
      <c r="T175" s="8" t="s">
        <v>2001</v>
      </c>
      <c r="U175" s="14" t="str">
        <f t="shared" si="58"/>
        <v/>
      </c>
      <c r="V175" s="14"/>
      <c r="W175" s="5" t="e">
        <f>$X$1&amp;A175&amp;$Y$1&amp;T175&amp;$Z$1&amp;C175&amp;$AA$1&amp;E175&amp;#REF!&amp;G175&amp;$AB$1&amp;J175&amp;$AC$1&amp;#REF!&amp;$AD$1&amp;L175&amp;$AE$1&amp;P175&amp;$AF$1&amp;R175&amp;$AF$1&amp;#REF!&amp;$AG$1</f>
        <v>#REF!</v>
      </c>
    </row>
    <row r="176" spans="1:23" hidden="1" x14ac:dyDescent="0.25">
      <c r="A176" s="2" t="s">
        <v>3813</v>
      </c>
      <c r="B176" s="2" t="s">
        <v>3814</v>
      </c>
      <c r="C176" s="3"/>
      <c r="D176" s="16" t="str">
        <f t="shared" si="42"/>
        <v/>
      </c>
      <c r="E176" s="4">
        <v>39.75</v>
      </c>
      <c r="F176" s="2" t="s">
        <v>2311</v>
      </c>
      <c r="G176" s="13" t="e">
        <f>VLOOKUP(F176,frs!$A$2:$E$41,2,FALSE)</f>
        <v>#N/A</v>
      </c>
      <c r="H176" s="2" t="b">
        <v>0</v>
      </c>
      <c r="I176" s="2" t="s">
        <v>4716</v>
      </c>
      <c r="J176" s="13">
        <f>VLOOKUP(I176,Families!$A$2:$B$11,2,FALSE)</f>
        <v>1</v>
      </c>
      <c r="K176" s="2" t="s">
        <v>4727</v>
      </c>
      <c r="L176" s="13" t="str">
        <f>IFERROR(VLOOKUP(K176,Appellations!$A$3:$B$77,3,FALSE),"")</f>
        <v/>
      </c>
      <c r="M176" s="2" t="s">
        <v>4718</v>
      </c>
      <c r="N176" s="13">
        <f>IFERROR(VLOOKUP(M176,Regions!$A$3:$B$41,2,FALSE),"")</f>
        <v>8</v>
      </c>
      <c r="O176" s="2" t="s">
        <v>4719</v>
      </c>
      <c r="P176" s="13">
        <f>IFERROR(VLOOKUP(O176,Colors!$A$3:$B$11,2,FALSE),"")</f>
        <v>8</v>
      </c>
      <c r="Q176" s="2" t="s">
        <v>4688</v>
      </c>
      <c r="R176" s="13">
        <f>IFERROR(VLOOKUP(Q176,Contenants!$A$3:$B$21,2,FALSE),"")</f>
        <v>16</v>
      </c>
      <c r="S176" s="2"/>
      <c r="T176" s="8" t="s">
        <v>837</v>
      </c>
      <c r="U176" s="14" t="str">
        <f t="shared" si="58"/>
        <v/>
      </c>
      <c r="V176" s="14"/>
      <c r="W176" s="5" t="e">
        <f>$X$1&amp;A176&amp;$Y$1&amp;T176&amp;$Z$1&amp;C176&amp;$AA$1&amp;E176&amp;#REF!&amp;G176&amp;$AB$1&amp;J176&amp;$AC$1&amp;#REF!&amp;$AD$1&amp;L176&amp;$AE$1&amp;P176&amp;$AF$1&amp;R176&amp;$AF$1&amp;#REF!&amp;$AG$1</f>
        <v>#REF!</v>
      </c>
    </row>
    <row r="177" spans="1:23" hidden="1" x14ac:dyDescent="0.25">
      <c r="A177" s="2" t="s">
        <v>3825</v>
      </c>
      <c r="B177" s="2" t="s">
        <v>3826</v>
      </c>
      <c r="C177" s="3"/>
      <c r="D177" s="16" t="str">
        <f t="shared" si="42"/>
        <v/>
      </c>
      <c r="E177" s="4">
        <v>13.8</v>
      </c>
      <c r="F177" s="2" t="s">
        <v>2311</v>
      </c>
      <c r="G177" s="13" t="e">
        <f>VLOOKUP(F177,frs!$A$2:$E$41,2,FALSE)</f>
        <v>#N/A</v>
      </c>
      <c r="H177" s="2" t="b">
        <v>0</v>
      </c>
      <c r="I177" s="2" t="s">
        <v>4716</v>
      </c>
      <c r="J177" s="13">
        <f>VLOOKUP(I177,Families!$A$2:$B$11,2,FALSE)</f>
        <v>1</v>
      </c>
      <c r="K177" s="2" t="s">
        <v>4728</v>
      </c>
      <c r="L177" s="13" t="str">
        <f>IFERROR(VLOOKUP(K177,Appellations!$A$3:$B$77,3,FALSE),"")</f>
        <v/>
      </c>
      <c r="M177" s="2" t="s">
        <v>4718</v>
      </c>
      <c r="N177" s="13">
        <f>IFERROR(VLOOKUP(M177,Regions!$A$3:$B$41,2,FALSE),"")</f>
        <v>8</v>
      </c>
      <c r="O177" s="2" t="s">
        <v>4719</v>
      </c>
      <c r="P177" s="13">
        <f>IFERROR(VLOOKUP(O177,Colors!$A$3:$B$11,2,FALSE),"")</f>
        <v>8</v>
      </c>
      <c r="Q177" s="2" t="s">
        <v>4688</v>
      </c>
      <c r="R177" s="13">
        <f>IFERROR(VLOOKUP(Q177,Contenants!$A$3:$B$21,2,FALSE),"")</f>
        <v>16</v>
      </c>
      <c r="S177" s="2"/>
      <c r="T177" s="8" t="s">
        <v>2003</v>
      </c>
      <c r="U177" s="14" t="str">
        <f t="shared" si="58"/>
        <v/>
      </c>
      <c r="V177" s="14"/>
      <c r="W177" s="5" t="e">
        <f>$X$1&amp;A177&amp;$Y$1&amp;T177&amp;$Z$1&amp;C177&amp;$AA$1&amp;E177&amp;#REF!&amp;G177&amp;$AB$1&amp;J177&amp;$AC$1&amp;#REF!&amp;$AD$1&amp;L177&amp;$AE$1&amp;P177&amp;$AF$1&amp;R177&amp;$AF$1&amp;#REF!&amp;$AG$1</f>
        <v>#REF!</v>
      </c>
    </row>
    <row r="178" spans="1:23" hidden="1" x14ac:dyDescent="0.25">
      <c r="A178" s="2" t="s">
        <v>3823</v>
      </c>
      <c r="B178" s="2" t="s">
        <v>3824</v>
      </c>
      <c r="C178" s="3"/>
      <c r="D178" s="16" t="str">
        <f t="shared" si="42"/>
        <v/>
      </c>
      <c r="E178" s="4">
        <v>15.2</v>
      </c>
      <c r="F178" s="2" t="s">
        <v>2436</v>
      </c>
      <c r="G178" s="13" t="e">
        <f>VLOOKUP(F178,frs!$A$2:$E$41,2,FALSE)</f>
        <v>#N/A</v>
      </c>
      <c r="H178" s="2" t="b">
        <v>0</v>
      </c>
      <c r="I178" s="2" t="s">
        <v>4716</v>
      </c>
      <c r="J178" s="13">
        <f>VLOOKUP(I178,Families!$A$2:$B$11,2,FALSE)</f>
        <v>1</v>
      </c>
      <c r="K178" s="2" t="s">
        <v>4728</v>
      </c>
      <c r="L178" s="13" t="str">
        <f>IFERROR(VLOOKUP(K178,Appellations!$A$3:$B$77,3,FALSE),"")</f>
        <v/>
      </c>
      <c r="M178" s="2" t="s">
        <v>4718</v>
      </c>
      <c r="N178" s="13">
        <f>IFERROR(VLOOKUP(M178,Regions!$A$3:$B$41,2,FALSE),"")</f>
        <v>8</v>
      </c>
      <c r="O178" s="2" t="s">
        <v>4719</v>
      </c>
      <c r="P178" s="13">
        <f>IFERROR(VLOOKUP(O178,Colors!$A$3:$B$11,2,FALSE),"")</f>
        <v>8</v>
      </c>
      <c r="Q178" s="2" t="s">
        <v>4688</v>
      </c>
      <c r="R178" s="13">
        <f>IFERROR(VLOOKUP(Q178,Contenants!$A$3:$B$21,2,FALSE),"")</f>
        <v>16</v>
      </c>
      <c r="S178" s="2"/>
      <c r="T178" s="8" t="s">
        <v>1524</v>
      </c>
      <c r="U178" s="14" t="str">
        <f t="shared" si="58"/>
        <v/>
      </c>
      <c r="V178" s="14"/>
      <c r="W178" s="5" t="e">
        <f>$X$1&amp;A178&amp;$Y$1&amp;T178&amp;$Z$1&amp;C178&amp;$AA$1&amp;E178&amp;#REF!&amp;G178&amp;$AB$1&amp;J178&amp;$AC$1&amp;#REF!&amp;$AD$1&amp;L178&amp;$AE$1&amp;P178&amp;$AF$1&amp;R178&amp;$AF$1&amp;#REF!&amp;$AG$1</f>
        <v>#REF!</v>
      </c>
    </row>
    <row r="179" spans="1:23" hidden="1" x14ac:dyDescent="0.25">
      <c r="A179" s="2" t="s">
        <v>3827</v>
      </c>
      <c r="B179" s="2" t="s">
        <v>3828</v>
      </c>
      <c r="C179" s="3"/>
      <c r="D179" s="16" t="str">
        <f t="shared" si="42"/>
        <v/>
      </c>
      <c r="E179" s="4">
        <v>16.41</v>
      </c>
      <c r="F179" s="2" t="s">
        <v>3812</v>
      </c>
      <c r="G179" s="13" t="e">
        <f>VLOOKUP(F179,frs!$A$2:$E$41,2,FALSE)</f>
        <v>#N/A</v>
      </c>
      <c r="H179" s="2" t="b">
        <v>0</v>
      </c>
      <c r="I179" s="2" t="s">
        <v>4716</v>
      </c>
      <c r="J179" s="13">
        <f>VLOOKUP(I179,Families!$A$2:$B$11,2,FALSE)</f>
        <v>1</v>
      </c>
      <c r="K179" s="2" t="s">
        <v>4728</v>
      </c>
      <c r="L179" s="13" t="str">
        <f>IFERROR(VLOOKUP(K179,Appellations!$A$3:$B$77,3,FALSE),"")</f>
        <v/>
      </c>
      <c r="M179" s="2" t="s">
        <v>4718</v>
      </c>
      <c r="N179" s="13">
        <f>IFERROR(VLOOKUP(M179,Regions!$A$3:$B$41,2,FALSE),"")</f>
        <v>8</v>
      </c>
      <c r="O179" s="2" t="s">
        <v>4719</v>
      </c>
      <c r="P179" s="13">
        <f>IFERROR(VLOOKUP(O179,Colors!$A$3:$B$11,2,FALSE),"")</f>
        <v>8</v>
      </c>
      <c r="Q179" s="2" t="s">
        <v>4688</v>
      </c>
      <c r="R179" s="13">
        <f>IFERROR(VLOOKUP(Q179,Contenants!$A$3:$B$21,2,FALSE),"")</f>
        <v>16</v>
      </c>
      <c r="S179" s="2"/>
      <c r="T179" s="8" t="s">
        <v>2005</v>
      </c>
      <c r="U179" s="14" t="str">
        <f t="shared" si="58"/>
        <v/>
      </c>
      <c r="V179" s="14"/>
      <c r="W179" s="5" t="e">
        <f>$X$1&amp;A179&amp;$Y$1&amp;T179&amp;$Z$1&amp;C179&amp;$AA$1&amp;E179&amp;#REF!&amp;G179&amp;$AB$1&amp;J179&amp;$AC$1&amp;#REF!&amp;$AD$1&amp;L179&amp;$AE$1&amp;P179&amp;$AF$1&amp;R179&amp;$AF$1&amp;#REF!&amp;$AG$1</f>
        <v>#REF!</v>
      </c>
    </row>
    <row r="180" spans="1:23" hidden="1" x14ac:dyDescent="0.25">
      <c r="A180" s="2" t="s">
        <v>3861</v>
      </c>
      <c r="B180" s="2" t="s">
        <v>3862</v>
      </c>
      <c r="C180" s="3"/>
      <c r="D180" s="33" t="str">
        <f t="shared" si="42"/>
        <v/>
      </c>
      <c r="E180" s="4">
        <v>35.1</v>
      </c>
      <c r="F180" s="2" t="s">
        <v>2311</v>
      </c>
      <c r="G180" s="17" t="e">
        <f>VLOOKUP(F180,frs!$A$2:$E$41,2,FALSE)</f>
        <v>#N/A</v>
      </c>
      <c r="H180" s="2" t="b">
        <v>0</v>
      </c>
      <c r="I180" s="2" t="s">
        <v>4716</v>
      </c>
      <c r="J180" s="17">
        <f>VLOOKUP(I180,Families!$A$2:$B$11,2,FALSE)</f>
        <v>1</v>
      </c>
      <c r="K180" s="2" t="s">
        <v>4729</v>
      </c>
      <c r="L180" s="17" t="str">
        <f>IFERROR(VLOOKUP(K180,Appellations!$A$3:$B$77,3,FALSE),"")</f>
        <v/>
      </c>
      <c r="M180" s="2" t="s">
        <v>4718</v>
      </c>
      <c r="N180" s="17">
        <f>IFERROR(VLOOKUP(M180,Regions!$A$3:$B$41,2,FALSE),"")</f>
        <v>8</v>
      </c>
      <c r="O180" s="2" t="s">
        <v>4719</v>
      </c>
      <c r="P180" s="17">
        <f>IFERROR(VLOOKUP(O180,Colors!$A$3:$B$11,2,FALSE),"")</f>
        <v>8</v>
      </c>
      <c r="Q180" s="2" t="s">
        <v>4688</v>
      </c>
      <c r="R180" s="17">
        <f>IFERROR(VLOOKUP(Q180,Contenants!$A$3:$B$21,2,FALSE),"")</f>
        <v>16</v>
      </c>
      <c r="S180" s="2"/>
      <c r="T180" s="8" t="s">
        <v>555</v>
      </c>
      <c r="U180" s="14" t="str">
        <f t="shared" si="58"/>
        <v/>
      </c>
      <c r="V180" s="14"/>
      <c r="W180" s="5" t="e">
        <f>$X$1&amp;A180&amp;$Y$1&amp;T180&amp;$Z$1&amp;C180&amp;$AA$1&amp;E180&amp;#REF!&amp;G180&amp;$AB$1&amp;J180&amp;$AC$1&amp;#REF!&amp;$AD$1&amp;L180&amp;$AE$1&amp;P180&amp;$AF$1&amp;R180&amp;$AF$1&amp;#REF!&amp;$AG$1</f>
        <v>#REF!</v>
      </c>
    </row>
    <row r="181" spans="1:23" ht="242.25" x14ac:dyDescent="0.25">
      <c r="A181" s="2" t="s">
        <v>1554</v>
      </c>
      <c r="B181" s="2" t="s">
        <v>1555</v>
      </c>
      <c r="C181" s="3" t="s">
        <v>5385</v>
      </c>
      <c r="D181" s="23" t="str">
        <f>SUBSTITUTE(SUBSTITUTE(SUBSTITUTE(C181,CHAR(13),""),CHAR(10),"&lt;br&gt;"),". &amp;car(10)",".")</f>
        <v>Un Montagne Saint Emilion (satellite de l’apellation Saint Emilion) rouge boisé, fruité et plein de finesse. Idéal sur un bœuf bourguignon.&lt;br&gt;&lt;br&gt;Encépagement : Merlot, Cabernet franc&lt;br&gt;&lt;br&gt;Dégustation : Robe rouge rubis ; Nez boisé aux notes de fruits rouges ; Bouche ronde et fruitée sur une finale longue et délicate.&lt;br&gt;Accord mets/vin : viande grillée ou en sauce, gibier.&lt;br&gt;&lt;br&gt;Cet ancien vignoble, qui remonte au XVème siècle, est idéalement situé à l’un des points les plus hauts d’un tertre argilo-calcaire à quelques kilomètres au nord-est de Saint-Emilion.&lt;br&gt;Antoine Darquey, gérant depuis 1993 et son cousin Thomas Durand-Teyssier, Directeur d’Exploitation depuis 2007, représentent la quatrième génération à la tête de cette magnifique propriété.</v>
      </c>
      <c r="E181" s="4">
        <v>20.9</v>
      </c>
      <c r="F181" s="2" t="s">
        <v>2222</v>
      </c>
      <c r="G181" s="19">
        <f>VLOOKUP(F181,frs!$A$2:$B$45,2,FALSE)</f>
        <v>9</v>
      </c>
      <c r="H181" s="2" t="b">
        <v>1</v>
      </c>
      <c r="I181" s="2" t="s">
        <v>4716</v>
      </c>
      <c r="J181" s="19">
        <f>VLOOKUP(I181,Families!$A$2:$B$11,2,FALSE)</f>
        <v>1</v>
      </c>
      <c r="K181" s="2" t="s">
        <v>4729</v>
      </c>
      <c r="L181" s="19">
        <f>IFERROR(VLOOKUP(K181,Appellations!$A$2:$B$80,2,FALSE),"0")</f>
        <v>52</v>
      </c>
      <c r="M181" s="2" t="s">
        <v>4718</v>
      </c>
      <c r="N181" s="19">
        <f>IFERROR(VLOOKUP(M181,Regions!$A$2:$B$44,2,FALSE),"0")</f>
        <v>8</v>
      </c>
      <c r="O181" s="2" t="s">
        <v>4719</v>
      </c>
      <c r="P181" s="19">
        <f>IFERROR(VLOOKUP(O181,Colors!$A$2:$B$11,2,FALSE),"0")</f>
        <v>8</v>
      </c>
      <c r="Q181" s="2" t="s">
        <v>4688</v>
      </c>
      <c r="R181" s="19">
        <f>IFERROR(VLOOKUP(Q181,Contenants!$A$2:$B$21,2,FALSE),"0")</f>
        <v>16</v>
      </c>
      <c r="S181" s="2" t="s">
        <v>5598</v>
      </c>
      <c r="T181" s="50" t="s">
        <v>6068</v>
      </c>
      <c r="U181" s="19" t="str">
        <f>SUBSTITUTE(S181,"C:\Users\Admin\OneDrive\Site Internet\","")</f>
        <v>chateau_teyssier_montagne_saint_emilion_rouge.png</v>
      </c>
      <c r="V181" s="19">
        <f>IF(U181="",0,1)</f>
        <v>1</v>
      </c>
      <c r="W181" s="20" t="str">
        <f>$X$1&amp;A181&amp;$Y$1&amp;T181&amp;$Z$1&amp;D181&amp;$AA$1&amp;G181&amp;$AB$1&amp;J181&amp;$AC$1&amp;L181&amp;$AD$1&amp;N181&amp;$AE$1&amp;P181&amp;$AF$1&amp;R181&amp;$AG$1&amp;U181&amp;$AH$1&amp;V181&amp;$AI$1</f>
        <v>("00181", " Château Teyssier Rouge 2018", "Un Montagne Saint Emilion (satellite de l’apellation Saint Emilion) rouge boisé, fruité et plein de finesse. Idéal sur un bœuf bourguignon.&lt;br&gt;&lt;br&gt;Encépagement : Merlot, Cabernet franc&lt;br&gt;&lt;br&gt;Dégustation : Robe rouge rubis ; Nez boisé aux notes de fruits rouges ; Bouche ronde et fruitée sur une finale longue et délicate.&lt;br&gt;Accord mets/vin : viande grillée ou en sauce, gibier.&lt;br&gt;&lt;br&gt;Cet ancien vignoble, qui remonte au XVème siècle, est idéalement situé à l’un des points les plus hauts d’un tertre argilo-calcaire à quelques kilomètres au nord-est de Saint-Emilion.&lt;br&gt;Antoine Darquey, gérant depuis 1993 et son cousin Thomas Durand-Teyssier, Directeur d’Exploitation depuis 2007, représentent la quatrième génération à la tête de cette magnifique propriété.", "9", "1", "52", "8","8", "16", "chateau_teyssier_montagne_saint_emilion_rouge.png", "1"),</v>
      </c>
    </row>
    <row r="182" spans="1:23" hidden="1" x14ac:dyDescent="0.25">
      <c r="A182" s="2" t="s">
        <v>3883</v>
      </c>
      <c r="B182" s="2" t="s">
        <v>3884</v>
      </c>
      <c r="C182" s="3"/>
      <c r="D182" s="25" t="str">
        <f t="shared" si="42"/>
        <v/>
      </c>
      <c r="E182" s="4">
        <v>53.98</v>
      </c>
      <c r="F182" s="2" t="s">
        <v>3812</v>
      </c>
      <c r="G182" s="26" t="e">
        <f>VLOOKUP(F182,frs!$A$2:$E$41,2,FALSE)</f>
        <v>#N/A</v>
      </c>
      <c r="H182" s="2" t="b">
        <v>0</v>
      </c>
      <c r="I182" s="2" t="s">
        <v>4716</v>
      </c>
      <c r="J182" s="26">
        <f>VLOOKUP(I182,Families!$A$2:$B$11,2,FALSE)</f>
        <v>1</v>
      </c>
      <c r="K182" s="2" t="s">
        <v>4730</v>
      </c>
      <c r="L182" s="26" t="str">
        <f>IFERROR(VLOOKUP(K182,Appellations!$A$3:$B$77,3,FALSE),"")</f>
        <v/>
      </c>
      <c r="M182" s="2" t="s">
        <v>4718</v>
      </c>
      <c r="N182" s="26">
        <f>IFERROR(VLOOKUP(M182,Regions!$A$3:$B$41,2,FALSE),"")</f>
        <v>8</v>
      </c>
      <c r="O182" s="2" t="s">
        <v>4719</v>
      </c>
      <c r="P182" s="26">
        <f>IFERROR(VLOOKUP(O182,Colors!$A$3:$B$11,2,FALSE),"")</f>
        <v>8</v>
      </c>
      <c r="Q182" s="2" t="s">
        <v>4688</v>
      </c>
      <c r="R182" s="26">
        <f>IFERROR(VLOOKUP(Q182,Contenants!$A$3:$B$21,2,FALSE),"")</f>
        <v>16</v>
      </c>
      <c r="S182" s="2"/>
      <c r="T182" s="8" t="s">
        <v>252</v>
      </c>
      <c r="U182" s="14" t="str">
        <f>SUBSTITUTE(SUBSTITUTE(SUBSTITUTE(SUBSTITUTE(SUBSTITUTE(SUBSTITUTE(SUBSTITUTE(SUBSTITUTE(SUBSTITUTE(SUBSTITUTE(SUBSTITUTE(SUBSTITUTE(S182,"C:\Users\Admin\OneDrive\Site Internet\",""),"BAG-IN-BOX\",""),"BOURGOGNE\",""),"BEAUJOLAIS\",""),"CHAMPAGNE ET EFFERVESCENTS\",""),"LANGUEDOC\",""),"LOIRE\",""),"PROVENCE\",""),"RHONE NORD\",""),"RHONE SUD\",""),"SPIRITUEUX\",""),"SUD OUEST\","")</f>
        <v/>
      </c>
      <c r="V182" s="14"/>
      <c r="W182" s="5" t="e">
        <f>$X$1&amp;A182&amp;$Y$1&amp;T182&amp;$Z$1&amp;C182&amp;$AA$1&amp;E182&amp;#REF!&amp;G182&amp;$AB$1&amp;J182&amp;$AC$1&amp;#REF!&amp;$AD$1&amp;L182&amp;$AE$1&amp;P182&amp;$AF$1&amp;R182&amp;$AF$1&amp;#REF!&amp;$AG$1</f>
        <v>#REF!</v>
      </c>
    </row>
    <row r="183" spans="1:23" hidden="1" x14ac:dyDescent="0.25">
      <c r="A183" s="2" t="s">
        <v>3930</v>
      </c>
      <c r="B183" s="2" t="s">
        <v>3931</v>
      </c>
      <c r="C183" s="3"/>
      <c r="D183" s="16" t="str">
        <f t="shared" si="42"/>
        <v/>
      </c>
      <c r="E183" s="4">
        <v>27.98</v>
      </c>
      <c r="F183" s="2" t="s">
        <v>3812</v>
      </c>
      <c r="G183" s="13" t="e">
        <f>VLOOKUP(F183,frs!$A$2:$E$41,2,FALSE)</f>
        <v>#N/A</v>
      </c>
      <c r="H183" s="2" t="b">
        <v>0</v>
      </c>
      <c r="I183" s="2" t="s">
        <v>4716</v>
      </c>
      <c r="J183" s="13">
        <f>VLOOKUP(I183,Families!$A$2:$B$11,2,FALSE)</f>
        <v>1</v>
      </c>
      <c r="K183" s="2" t="s">
        <v>4731</v>
      </c>
      <c r="L183" s="13" t="str">
        <f>IFERROR(VLOOKUP(K183,Appellations!$A$3:$B$77,3,FALSE),"")</f>
        <v/>
      </c>
      <c r="M183" s="2" t="s">
        <v>4718</v>
      </c>
      <c r="N183" s="13">
        <f>IFERROR(VLOOKUP(M183,Regions!$A$3:$B$41,2,FALSE),"")</f>
        <v>8</v>
      </c>
      <c r="O183" s="2" t="s">
        <v>4719</v>
      </c>
      <c r="P183" s="13">
        <f>IFERROR(VLOOKUP(O183,Colors!$A$3:$B$11,2,FALSE),"")</f>
        <v>8</v>
      </c>
      <c r="Q183" s="2" t="s">
        <v>4688</v>
      </c>
      <c r="R183" s="13">
        <f>IFERROR(VLOOKUP(Q183,Contenants!$A$3:$B$21,2,FALSE),"")</f>
        <v>16</v>
      </c>
      <c r="S183" s="2"/>
      <c r="T183" s="8" t="s">
        <v>789</v>
      </c>
      <c r="U183" s="14" t="str">
        <f>SUBSTITUTE(SUBSTITUTE(SUBSTITUTE(SUBSTITUTE(SUBSTITUTE(SUBSTITUTE(SUBSTITUTE(SUBSTITUTE(SUBSTITUTE(SUBSTITUTE(SUBSTITUTE(SUBSTITUTE(S183,"C:\Users\Admin\OneDrive\Site Internet\",""),"BAG-IN-BOX\",""),"BOURGOGNE\",""),"BEAUJOLAIS\",""),"CHAMPAGNE ET EFFERVESCENTS\",""),"LANGUEDOC\",""),"LOIRE\",""),"PROVENCE\",""),"RHONE NORD\",""),"RHONE SUD\",""),"SPIRITUEUX\",""),"SUD OUEST\","")</f>
        <v/>
      </c>
      <c r="V183" s="14"/>
      <c r="W183" s="5" t="e">
        <f>$X$1&amp;A183&amp;$Y$1&amp;T183&amp;$Z$1&amp;C183&amp;$AA$1&amp;E183&amp;#REF!&amp;G183&amp;$AB$1&amp;J183&amp;$AC$1&amp;#REF!&amp;$AD$1&amp;L183&amp;$AE$1&amp;P183&amp;$AF$1&amp;R183&amp;$AF$1&amp;#REF!&amp;$AG$1</f>
        <v>#REF!</v>
      </c>
    </row>
    <row r="184" spans="1:23" hidden="1" x14ac:dyDescent="0.25">
      <c r="A184" s="2" t="s">
        <v>3932</v>
      </c>
      <c r="B184" s="2" t="s">
        <v>3933</v>
      </c>
      <c r="C184" s="3"/>
      <c r="D184" s="16" t="str">
        <f t="shared" si="42"/>
        <v/>
      </c>
      <c r="E184" s="4">
        <v>42.88</v>
      </c>
      <c r="F184" s="2" t="s">
        <v>2311</v>
      </c>
      <c r="G184" s="13" t="e">
        <f>VLOOKUP(F184,frs!$A$2:$E$41,2,FALSE)</f>
        <v>#N/A</v>
      </c>
      <c r="H184" s="2" t="b">
        <v>0</v>
      </c>
      <c r="I184" s="2" t="s">
        <v>4716</v>
      </c>
      <c r="J184" s="13">
        <f>VLOOKUP(I184,Families!$A$2:$B$11,2,FALSE)</f>
        <v>1</v>
      </c>
      <c r="K184" s="2" t="s">
        <v>4731</v>
      </c>
      <c r="L184" s="13" t="str">
        <f>IFERROR(VLOOKUP(K184,Appellations!$A$3:$B$77,3,FALSE),"")</f>
        <v/>
      </c>
      <c r="M184" s="2" t="s">
        <v>4718</v>
      </c>
      <c r="N184" s="13">
        <f>IFERROR(VLOOKUP(M184,Regions!$A$3:$B$41,2,FALSE),"")</f>
        <v>8</v>
      </c>
      <c r="O184" s="2" t="s">
        <v>4719</v>
      </c>
      <c r="P184" s="13">
        <f>IFERROR(VLOOKUP(O184,Colors!$A$3:$B$11,2,FALSE),"")</f>
        <v>8</v>
      </c>
      <c r="Q184" s="2" t="s">
        <v>4688</v>
      </c>
      <c r="R184" s="13">
        <f>IFERROR(VLOOKUP(Q184,Contenants!$A$3:$B$21,2,FALSE),"")</f>
        <v>16</v>
      </c>
      <c r="S184" s="2"/>
      <c r="T184" s="8" t="s">
        <v>1011</v>
      </c>
      <c r="U184" s="14" t="str">
        <f>SUBSTITUTE(SUBSTITUTE(SUBSTITUTE(SUBSTITUTE(SUBSTITUTE(SUBSTITUTE(SUBSTITUTE(SUBSTITUTE(SUBSTITUTE(SUBSTITUTE(SUBSTITUTE(SUBSTITUTE(S184,"C:\Users\Admin\OneDrive\Site Internet\",""),"BAG-IN-BOX\",""),"BOURGOGNE\",""),"BEAUJOLAIS\",""),"CHAMPAGNE ET EFFERVESCENTS\",""),"LANGUEDOC\",""),"LOIRE\",""),"PROVENCE\",""),"RHONE NORD\",""),"RHONE SUD\",""),"SPIRITUEUX\",""),"SUD OUEST\","")</f>
        <v/>
      </c>
      <c r="V184" s="14"/>
      <c r="W184" s="5" t="e">
        <f>$X$1&amp;A184&amp;$Y$1&amp;T184&amp;$Z$1&amp;C184&amp;$AA$1&amp;E184&amp;#REF!&amp;G184&amp;$AB$1&amp;J184&amp;$AC$1&amp;#REF!&amp;$AD$1&amp;L184&amp;$AE$1&amp;P184&amp;$AF$1&amp;R184&amp;$AF$1&amp;#REF!&amp;$AG$1</f>
        <v>#REF!</v>
      </c>
    </row>
    <row r="185" spans="1:23" hidden="1" x14ac:dyDescent="0.25">
      <c r="A185" s="2" t="s">
        <v>3934</v>
      </c>
      <c r="B185" s="2" t="s">
        <v>3935</v>
      </c>
      <c r="C185" s="3"/>
      <c r="D185" s="33" t="str">
        <f t="shared" si="42"/>
        <v/>
      </c>
      <c r="E185" s="4">
        <v>217.8</v>
      </c>
      <c r="F185" s="2" t="s">
        <v>2311</v>
      </c>
      <c r="G185" s="17" t="e">
        <f>VLOOKUP(F185,frs!$A$2:$E$41,2,FALSE)</f>
        <v>#N/A</v>
      </c>
      <c r="H185" s="2" t="b">
        <v>0</v>
      </c>
      <c r="I185" s="2" t="s">
        <v>4716</v>
      </c>
      <c r="J185" s="17">
        <f>VLOOKUP(I185,Families!$A$2:$B$11,2,FALSE)</f>
        <v>1</v>
      </c>
      <c r="K185" s="2" t="s">
        <v>4731</v>
      </c>
      <c r="L185" s="17" t="str">
        <f>IFERROR(VLOOKUP(K185,Appellations!$A$3:$B$77,3,FALSE),"")</f>
        <v/>
      </c>
      <c r="M185" s="2" t="s">
        <v>4718</v>
      </c>
      <c r="N185" s="17">
        <f>IFERROR(VLOOKUP(M185,Regions!$A$3:$B$41,2,FALSE),"")</f>
        <v>8</v>
      </c>
      <c r="O185" s="2" t="s">
        <v>4719</v>
      </c>
      <c r="P185" s="17">
        <f>IFERROR(VLOOKUP(O185,Colors!$A$3:$B$11,2,FALSE),"")</f>
        <v>8</v>
      </c>
      <c r="Q185" s="2" t="s">
        <v>4688</v>
      </c>
      <c r="R185" s="17">
        <f>IFERROR(VLOOKUP(Q185,Contenants!$A$3:$B$21,2,FALSE),"")</f>
        <v>16</v>
      </c>
      <c r="S185" s="2"/>
      <c r="T185" s="8" t="s">
        <v>1295</v>
      </c>
      <c r="U185" s="14" t="str">
        <f>SUBSTITUTE(SUBSTITUTE(SUBSTITUTE(SUBSTITUTE(SUBSTITUTE(SUBSTITUTE(SUBSTITUTE(SUBSTITUTE(SUBSTITUTE(SUBSTITUTE(SUBSTITUTE(SUBSTITUTE(S185,"C:\Users\Admin\OneDrive\Site Internet\",""),"BAG-IN-BOX\",""),"BOURGOGNE\",""),"BEAUJOLAIS\",""),"CHAMPAGNE ET EFFERVESCENTS\",""),"LANGUEDOC\",""),"LOIRE\",""),"PROVENCE\",""),"RHONE NORD\",""),"RHONE SUD\",""),"SPIRITUEUX\",""),"SUD OUEST\","")</f>
        <v/>
      </c>
      <c r="V185" s="14"/>
      <c r="W185" s="5" t="e">
        <f>$X$1&amp;A185&amp;$Y$1&amp;T185&amp;$Z$1&amp;C185&amp;$AA$1&amp;E185&amp;#REF!&amp;G185&amp;$AB$1&amp;J185&amp;$AC$1&amp;#REF!&amp;$AD$1&amp;L185&amp;$AE$1&amp;P185&amp;$AF$1&amp;R185&amp;$AF$1&amp;#REF!&amp;$AG$1</f>
        <v>#REF!</v>
      </c>
    </row>
    <row r="186" spans="1:23" ht="242.25" x14ac:dyDescent="0.25">
      <c r="A186" s="2" t="s">
        <v>1632</v>
      </c>
      <c r="B186" s="2" t="s">
        <v>1633</v>
      </c>
      <c r="C186" s="3" t="s">
        <v>5390</v>
      </c>
      <c r="D186" s="23" t="str">
        <f>SUBSTITUTE(SUBSTITUTE(SUBSTITUTE(C186,CHAR(13),""),CHAR(10),"&lt;br&gt;"),". &amp;car(10)",".")</f>
        <v>Un Pessac Léognan généreux, complexe et fruité. Parfait sur un carré d’agneau grillé.&lt;br&gt;&lt;br&gt;Encépagement : Merlot, Cabernet sauvignon&lt;br&gt;&lt;br&gt;Dégustation : Robe rubis sombre ; Nez intense et complexe sur des notes d’épices et de fruits noirs ; Bouche ample, dense et délicate d’une grande fraicheur et aux arômes de fruits bien murs.&lt;br&gt;Accord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v>
      </c>
      <c r="E186" s="4">
        <v>36.299999999999997</v>
      </c>
      <c r="F186" s="2" t="s">
        <v>2222</v>
      </c>
      <c r="G186" s="19">
        <f>VLOOKUP(F186,frs!$A$2:$B$45,2,FALSE)</f>
        <v>9</v>
      </c>
      <c r="H186" s="2" t="b">
        <v>1</v>
      </c>
      <c r="I186" s="2" t="s">
        <v>4716</v>
      </c>
      <c r="J186" s="19">
        <f>VLOOKUP(I186,Families!$A$2:$B$11,2,FALSE)</f>
        <v>1</v>
      </c>
      <c r="K186" s="2" t="s">
        <v>4732</v>
      </c>
      <c r="L186" s="19">
        <f>IFERROR(VLOOKUP(K186,Appellations!$A$2:$B$80,2,FALSE),"0")</f>
        <v>56</v>
      </c>
      <c r="M186" s="2" t="s">
        <v>4718</v>
      </c>
      <c r="N186" s="19">
        <f>IFERROR(VLOOKUP(M186,Regions!$A$2:$B$44,2,FALSE),"0")</f>
        <v>8</v>
      </c>
      <c r="O186" s="2" t="s">
        <v>4719</v>
      </c>
      <c r="P186" s="19">
        <f>IFERROR(VLOOKUP(O186,Colors!$A$2:$B$11,2,FALSE),"0")</f>
        <v>8</v>
      </c>
      <c r="Q186" s="2" t="s">
        <v>4688</v>
      </c>
      <c r="R186" s="19">
        <f>IFERROR(VLOOKUP(Q186,Contenants!$A$2:$B$21,2,FALSE),"0")</f>
        <v>16</v>
      </c>
      <c r="S186" s="2" t="s">
        <v>5599</v>
      </c>
      <c r="T186" s="50" t="s">
        <v>6069</v>
      </c>
      <c r="U186" s="19" t="str">
        <f>SUBSTITUTE(S186,"C:\Users\Admin\OneDrive\Site Internet\","")</f>
        <v>chateau_la_garde_pessac_leognan_rouge.png</v>
      </c>
      <c r="V186" s="19">
        <f>IF(U186="",0,1)</f>
        <v>1</v>
      </c>
      <c r="W186" s="20" t="str">
        <f>$X$1&amp;A186&amp;$Y$1&amp;T186&amp;$Z$1&amp;D186&amp;$AA$1&amp;G186&amp;$AB$1&amp;J186&amp;$AC$1&amp;L186&amp;$AD$1&amp;N186&amp;$AE$1&amp;P186&amp;$AF$1&amp;R186&amp;$AG$1&amp;U186&amp;$AH$1&amp;V186&amp;$AI$1</f>
        <v>("00186", "Château La Garde Rouge", "Un Pessac Léognan généreux, complexe et fruité. Parfait sur un carré d’agneau grillé.&lt;br&gt;&lt;br&gt;Encépagement : Merlot, Cabernet sauvignon&lt;br&gt;&lt;br&gt;Dégustation : Robe rubis sombre ; Nez intense et complexe sur des notes d’épices et de fruits noirs ; Bouche ample, dense et délicate d’une grande fraicheur et aux arômes de fruits bien murs.&lt;br&gt;Accord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 "9", "1", "56", "8","8", "16", "chateau_la_garde_pessac_leognan_rouge.png", "1"),</v>
      </c>
    </row>
    <row r="187" spans="1:23" hidden="1" x14ac:dyDescent="0.25">
      <c r="A187" s="2" t="s">
        <v>3938</v>
      </c>
      <c r="B187" s="2" t="s">
        <v>3939</v>
      </c>
      <c r="C187" s="3"/>
      <c r="D187" s="25" t="str">
        <f t="shared" si="42"/>
        <v/>
      </c>
      <c r="E187" s="4">
        <v>28.15</v>
      </c>
      <c r="F187" s="2" t="s">
        <v>2311</v>
      </c>
      <c r="G187" s="26" t="e">
        <f>VLOOKUP(F187,frs!$A$2:$E$41,2,FALSE)</f>
        <v>#N/A</v>
      </c>
      <c r="H187" s="2" t="b">
        <v>0</v>
      </c>
      <c r="I187" s="2" t="s">
        <v>4709</v>
      </c>
      <c r="J187" s="26">
        <f>VLOOKUP(I187,Families!$A$2:$B$11,2,FALSE)</f>
        <v>2</v>
      </c>
      <c r="K187" s="2" t="s">
        <v>4732</v>
      </c>
      <c r="L187" s="26" t="str">
        <f>IFERROR(VLOOKUP(K187,Appellations!$A$3:$B$77,3,FALSE),"")</f>
        <v/>
      </c>
      <c r="M187" s="2" t="s">
        <v>4718</v>
      </c>
      <c r="N187" s="26">
        <f>IFERROR(VLOOKUP(M187,Regions!$A$3:$B$41,2,FALSE),"")</f>
        <v>8</v>
      </c>
      <c r="O187" s="2" t="s">
        <v>4689</v>
      </c>
      <c r="P187" s="26">
        <f>IFERROR(VLOOKUP(O187,Colors!$A$3:$B$11,2,FALSE),"")</f>
        <v>2</v>
      </c>
      <c r="Q187" s="2" t="s">
        <v>4688</v>
      </c>
      <c r="R187" s="26">
        <f>IFERROR(VLOOKUP(Q187,Contenants!$A$3:$B$21,2,FALSE),"")</f>
        <v>16</v>
      </c>
      <c r="S187" s="2"/>
      <c r="T187" s="8" t="s">
        <v>1027</v>
      </c>
      <c r="U187" s="14" t="str">
        <f>SUBSTITUTE(SUBSTITUTE(SUBSTITUTE(SUBSTITUTE(SUBSTITUTE(SUBSTITUTE(SUBSTITUTE(SUBSTITUTE(SUBSTITUTE(SUBSTITUTE(SUBSTITUTE(SUBSTITUTE(S187,"C:\Users\Admin\OneDrive\Site Internet\",""),"BAG-IN-BOX\",""),"BOURGOGNE\",""),"BEAUJOLAIS\",""),"CHAMPAGNE ET EFFERVESCENTS\",""),"LANGUEDOC\",""),"LOIRE\",""),"PROVENCE\",""),"RHONE NORD\",""),"RHONE SUD\",""),"SPIRITUEUX\",""),"SUD OUEST\","")</f>
        <v/>
      </c>
      <c r="V187" s="14"/>
      <c r="W187" s="5" t="e">
        <f>$X$1&amp;A187&amp;$Y$1&amp;T187&amp;$Z$1&amp;C187&amp;$AA$1&amp;E187&amp;#REF!&amp;G187&amp;$AB$1&amp;J187&amp;$AC$1&amp;#REF!&amp;$AD$1&amp;L187&amp;$AE$1&amp;P187&amp;$AF$1&amp;R187&amp;$AF$1&amp;#REF!&amp;$AG$1</f>
        <v>#REF!</v>
      </c>
    </row>
    <row r="188" spans="1:23" hidden="1" x14ac:dyDescent="0.25">
      <c r="A188" s="2" t="s">
        <v>3940</v>
      </c>
      <c r="B188" s="2" t="s">
        <v>3941</v>
      </c>
      <c r="C188" s="3"/>
      <c r="D188" s="16" t="str">
        <f t="shared" si="42"/>
        <v/>
      </c>
      <c r="E188" s="4">
        <v>27.4</v>
      </c>
      <c r="F188" s="2" t="s">
        <v>2311</v>
      </c>
      <c r="G188" s="13" t="e">
        <f>VLOOKUP(F188,frs!$A$2:$E$41,2,FALSE)</f>
        <v>#N/A</v>
      </c>
      <c r="H188" s="2" t="b">
        <v>0</v>
      </c>
      <c r="I188" s="2" t="s">
        <v>4716</v>
      </c>
      <c r="J188" s="13">
        <f>VLOOKUP(I188,Families!$A$2:$B$11,2,FALSE)</f>
        <v>1</v>
      </c>
      <c r="K188" s="2" t="s">
        <v>4732</v>
      </c>
      <c r="L188" s="13" t="str">
        <f>IFERROR(VLOOKUP(K188,Appellations!$A$3:$B$77,3,FALSE),"")</f>
        <v/>
      </c>
      <c r="M188" s="2" t="s">
        <v>4718</v>
      </c>
      <c r="N188" s="13">
        <f>IFERROR(VLOOKUP(M188,Regions!$A$3:$B$41,2,FALSE),"")</f>
        <v>8</v>
      </c>
      <c r="O188" s="2" t="s">
        <v>4719</v>
      </c>
      <c r="P188" s="13">
        <f>IFERROR(VLOOKUP(O188,Colors!$A$3:$B$11,2,FALSE),"")</f>
        <v>8</v>
      </c>
      <c r="Q188" s="2" t="s">
        <v>4688</v>
      </c>
      <c r="R188" s="13">
        <f>IFERROR(VLOOKUP(Q188,Contenants!$A$3:$B$21,2,FALSE),"")</f>
        <v>16</v>
      </c>
      <c r="S188" s="2"/>
      <c r="T188" s="8" t="s">
        <v>1053</v>
      </c>
      <c r="U188" s="14" t="str">
        <f>SUBSTITUTE(SUBSTITUTE(SUBSTITUTE(SUBSTITUTE(SUBSTITUTE(SUBSTITUTE(SUBSTITUTE(SUBSTITUTE(SUBSTITUTE(SUBSTITUTE(SUBSTITUTE(SUBSTITUTE(S188,"C:\Users\Admin\OneDrive\Site Internet\",""),"BAG-IN-BOX\",""),"BOURGOGNE\",""),"BEAUJOLAIS\",""),"CHAMPAGNE ET EFFERVESCENTS\",""),"LANGUEDOC\",""),"LOIRE\",""),"PROVENCE\",""),"RHONE NORD\",""),"RHONE SUD\",""),"SPIRITUEUX\",""),"SUD OUEST\","")</f>
        <v/>
      </c>
      <c r="V188" s="14"/>
      <c r="W188" s="5" t="e">
        <f>$X$1&amp;A188&amp;$Y$1&amp;T188&amp;$Z$1&amp;C188&amp;$AA$1&amp;E188&amp;#REF!&amp;G188&amp;$AB$1&amp;J188&amp;$AC$1&amp;#REF!&amp;$AD$1&amp;L188&amp;$AE$1&amp;P188&amp;$AF$1&amp;R188&amp;$AF$1&amp;#REF!&amp;$AG$1</f>
        <v>#REF!</v>
      </c>
    </row>
    <row r="189" spans="1:23" hidden="1" x14ac:dyDescent="0.25">
      <c r="A189" s="2" t="s">
        <v>3974</v>
      </c>
      <c r="B189" s="2" t="s">
        <v>3975</v>
      </c>
      <c r="C189" s="3"/>
      <c r="D189" s="16" t="str">
        <f t="shared" si="42"/>
        <v/>
      </c>
      <c r="E189" s="4">
        <v>34.35</v>
      </c>
      <c r="F189" s="2" t="s">
        <v>2222</v>
      </c>
      <c r="G189" s="13">
        <f>VLOOKUP(F189,frs!$A$2:$E$41,2,FALSE)</f>
        <v>9</v>
      </c>
      <c r="H189" s="2" t="b">
        <v>0</v>
      </c>
      <c r="I189" s="2" t="s">
        <v>4716</v>
      </c>
      <c r="J189" s="13">
        <f>VLOOKUP(I189,Families!$A$2:$B$11,2,FALSE)</f>
        <v>1</v>
      </c>
      <c r="K189" s="2" t="s">
        <v>4733</v>
      </c>
      <c r="L189" s="13" t="str">
        <f>IFERROR(VLOOKUP(K189,Appellations!$A$3:$B$77,3,FALSE),"")</f>
        <v/>
      </c>
      <c r="M189" s="2" t="s">
        <v>4718</v>
      </c>
      <c r="N189" s="13">
        <f>IFERROR(VLOOKUP(M189,Regions!$A$3:$B$41,2,FALSE),"")</f>
        <v>8</v>
      </c>
      <c r="O189" s="2" t="s">
        <v>4719</v>
      </c>
      <c r="P189" s="13">
        <f>IFERROR(VLOOKUP(O189,Colors!$A$3:$B$11,2,FALSE),"")</f>
        <v>8</v>
      </c>
      <c r="Q189" s="2" t="s">
        <v>4688</v>
      </c>
      <c r="R189" s="13">
        <f>IFERROR(VLOOKUP(Q189,Contenants!$A$3:$B$21,2,FALSE),"")</f>
        <v>16</v>
      </c>
      <c r="S189" s="2"/>
      <c r="T189" s="8" t="s">
        <v>1293</v>
      </c>
      <c r="U189" s="14" t="str">
        <f>SUBSTITUTE(SUBSTITUTE(SUBSTITUTE(SUBSTITUTE(SUBSTITUTE(SUBSTITUTE(SUBSTITUTE(SUBSTITUTE(SUBSTITUTE(SUBSTITUTE(SUBSTITUTE(SUBSTITUTE(S189,"C:\Users\Admin\OneDrive\Site Internet\",""),"BAG-IN-BOX\",""),"BOURGOGNE\",""),"BEAUJOLAIS\",""),"CHAMPAGNE ET EFFERVESCENTS\",""),"LANGUEDOC\",""),"LOIRE\",""),"PROVENCE\",""),"RHONE NORD\",""),"RHONE SUD\",""),"SPIRITUEUX\",""),"SUD OUEST\","")</f>
        <v/>
      </c>
      <c r="V189" s="14"/>
      <c r="W189" s="5" t="e">
        <f>$X$1&amp;A189&amp;$Y$1&amp;T189&amp;$Z$1&amp;C189&amp;$AA$1&amp;E189&amp;#REF!&amp;G189&amp;$AB$1&amp;J189&amp;$AC$1&amp;#REF!&amp;$AD$1&amp;L189&amp;$AE$1&amp;P189&amp;$AF$1&amp;R189&amp;$AF$1&amp;#REF!&amp;$AG$1</f>
        <v>#REF!</v>
      </c>
    </row>
    <row r="190" spans="1:23" hidden="1" x14ac:dyDescent="0.25">
      <c r="A190" s="2" t="s">
        <v>3972</v>
      </c>
      <c r="B190" s="2" t="s">
        <v>3973</v>
      </c>
      <c r="C190" s="3"/>
      <c r="D190" s="16" t="str">
        <f t="shared" si="42"/>
        <v/>
      </c>
      <c r="E190" s="4">
        <v>28.63</v>
      </c>
      <c r="F190" s="2" t="s">
        <v>3812</v>
      </c>
      <c r="G190" s="13" t="e">
        <f>VLOOKUP(F190,frs!$A$2:$E$41,2,FALSE)</f>
        <v>#N/A</v>
      </c>
      <c r="H190" s="2" t="b">
        <v>0</v>
      </c>
      <c r="I190" s="2" t="s">
        <v>4716</v>
      </c>
      <c r="J190" s="13">
        <f>VLOOKUP(I190,Families!$A$2:$B$11,2,FALSE)</f>
        <v>1</v>
      </c>
      <c r="K190" s="2" t="s">
        <v>4733</v>
      </c>
      <c r="L190" s="13" t="str">
        <f>IFERROR(VLOOKUP(K190,Appellations!$A$3:$B$77,3,FALSE),"")</f>
        <v/>
      </c>
      <c r="M190" s="2" t="s">
        <v>4718</v>
      </c>
      <c r="N190" s="13">
        <f>IFERROR(VLOOKUP(M190,Regions!$A$3:$B$41,2,FALSE),"")</f>
        <v>8</v>
      </c>
      <c r="O190" s="2" t="s">
        <v>4719</v>
      </c>
      <c r="P190" s="13">
        <f>IFERROR(VLOOKUP(O190,Colors!$A$3:$B$11,2,FALSE),"")</f>
        <v>8</v>
      </c>
      <c r="Q190" s="2" t="s">
        <v>4688</v>
      </c>
      <c r="R190" s="13">
        <f>IFERROR(VLOOKUP(Q190,Contenants!$A$3:$B$21,2,FALSE),"")</f>
        <v>16</v>
      </c>
      <c r="S190" s="2"/>
      <c r="T190" s="8" t="s">
        <v>477</v>
      </c>
      <c r="U190" s="14" t="str">
        <f>SUBSTITUTE(SUBSTITUTE(SUBSTITUTE(SUBSTITUTE(SUBSTITUTE(SUBSTITUTE(SUBSTITUTE(SUBSTITUTE(SUBSTITUTE(SUBSTITUTE(SUBSTITUTE(SUBSTITUTE(S190,"C:\Users\Admin\OneDrive\Site Internet\",""),"BAG-IN-BOX\",""),"BOURGOGNE\",""),"BEAUJOLAIS\",""),"CHAMPAGNE ET EFFERVESCENTS\",""),"LANGUEDOC\",""),"LOIRE\",""),"PROVENCE\",""),"RHONE NORD\",""),"RHONE SUD\",""),"SPIRITUEUX\",""),"SUD OUEST\","")</f>
        <v/>
      </c>
      <c r="V190" s="14"/>
      <c r="W190" s="5" t="e">
        <f>$X$1&amp;A190&amp;$Y$1&amp;T190&amp;$Z$1&amp;C190&amp;$AA$1&amp;E190&amp;#REF!&amp;G190&amp;$AB$1&amp;J190&amp;$AC$1&amp;#REF!&amp;$AD$1&amp;L190&amp;$AE$1&amp;P190&amp;$AF$1&amp;R190&amp;$AF$1&amp;#REF!&amp;$AG$1</f>
        <v>#REF!</v>
      </c>
    </row>
    <row r="191" spans="1:23" hidden="1" x14ac:dyDescent="0.25">
      <c r="A191" s="2" t="s">
        <v>3976</v>
      </c>
      <c r="B191" s="2" t="s">
        <v>3977</v>
      </c>
      <c r="C191" s="3"/>
      <c r="D191" s="33" t="str">
        <f t="shared" si="42"/>
        <v/>
      </c>
      <c r="E191" s="4">
        <v>39.9</v>
      </c>
      <c r="F191" s="2" t="s">
        <v>2311</v>
      </c>
      <c r="G191" s="17" t="e">
        <f>VLOOKUP(F191,frs!$A$2:$E$41,2,FALSE)</f>
        <v>#N/A</v>
      </c>
      <c r="H191" s="2" t="b">
        <v>0</v>
      </c>
      <c r="I191" s="2" t="s">
        <v>4716</v>
      </c>
      <c r="J191" s="17">
        <f>VLOOKUP(I191,Families!$A$2:$B$11,2,FALSE)</f>
        <v>1</v>
      </c>
      <c r="K191" s="2" t="s">
        <v>4733</v>
      </c>
      <c r="L191" s="17" t="str">
        <f>IFERROR(VLOOKUP(K191,Appellations!$A$3:$B$77,3,FALSE),"")</f>
        <v/>
      </c>
      <c r="M191" s="2" t="s">
        <v>4718</v>
      </c>
      <c r="N191" s="17">
        <f>IFERROR(VLOOKUP(M191,Regions!$A$3:$B$41,2,FALSE),"")</f>
        <v>8</v>
      </c>
      <c r="O191" s="2" t="s">
        <v>4719</v>
      </c>
      <c r="P191" s="17">
        <f>IFERROR(VLOOKUP(O191,Colors!$A$3:$B$11,2,FALSE),"")</f>
        <v>8</v>
      </c>
      <c r="Q191" s="2" t="s">
        <v>4688</v>
      </c>
      <c r="R191" s="17">
        <f>IFERROR(VLOOKUP(Q191,Contenants!$A$3:$B$21,2,FALSE),"")</f>
        <v>16</v>
      </c>
      <c r="S191" s="2"/>
      <c r="T191" s="8" t="s">
        <v>1063</v>
      </c>
      <c r="U191" s="14" t="str">
        <f>SUBSTITUTE(SUBSTITUTE(SUBSTITUTE(SUBSTITUTE(SUBSTITUTE(SUBSTITUTE(SUBSTITUTE(SUBSTITUTE(SUBSTITUTE(SUBSTITUTE(SUBSTITUTE(SUBSTITUTE(S191,"C:\Users\Admin\OneDrive\Site Internet\",""),"BAG-IN-BOX\",""),"BOURGOGNE\",""),"BEAUJOLAIS\",""),"CHAMPAGNE ET EFFERVESCENTS\",""),"LANGUEDOC\",""),"LOIRE\",""),"PROVENCE\",""),"RHONE NORD\",""),"RHONE SUD\",""),"SPIRITUEUX\",""),"SUD OUEST\","")</f>
        <v/>
      </c>
      <c r="V191" s="14"/>
      <c r="W191" s="5" t="e">
        <f>$X$1&amp;A191&amp;$Y$1&amp;T191&amp;$Z$1&amp;C191&amp;$AA$1&amp;E191&amp;#REF!&amp;G191&amp;$AB$1&amp;J191&amp;$AC$1&amp;#REF!&amp;$AD$1&amp;L191&amp;$AE$1&amp;P191&amp;$AF$1&amp;R191&amp;$AF$1&amp;#REF!&amp;$AG$1</f>
        <v>#REF!</v>
      </c>
    </row>
    <row r="192" spans="1:23" ht="285" x14ac:dyDescent="0.25">
      <c r="A192" s="2" t="s">
        <v>1673</v>
      </c>
      <c r="B192" s="2" t="s">
        <v>1674</v>
      </c>
      <c r="C192" s="3" t="s">
        <v>5399</v>
      </c>
      <c r="D192" s="23" t="str">
        <f>SUBSTITUTE(SUBSTITUTE(SUBSTITUTE(C192,CHAR(13),""),CHAR(10),"&lt;br&gt;"),". &amp;car(10)",".")</f>
        <v>Un Puisseguin Saint-Emilion (satellite de l’appellation Saint-Emilion) boisé, élégant et fruité. Parfait sur un faux filet sauce aux cèpes.&lt;br&gt;&lt;br&gt;Encépagement : Merlot, Cabernet franc&lt;br&gt;&lt;br&gt;Dégustation : Robe rouge rubis ; Nez boisé aux notes de fruits noirs ; Bouche ronde aux arômes de cerises et de caramel&lt;br&gt;Accord mets/vin : viande grillée, fromages corsés.&lt;br&gt;&lt;br&gt;Le Château Lanbersac est une propriété de 22 hectares située au sud du plateau calcaire à Astéries, de l’appellation Puisseguin Saint-Émilion.&lt;br&gt;Les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&lt;br&gt;L’appellation Puisseguin Saint-Émilion est une petite appellation de 750 hectares. Elle fait partie des quatre satellites de Saint-Émilion.</v>
      </c>
      <c r="E192" s="4">
        <v>15.45</v>
      </c>
      <c r="F192" s="2" t="s">
        <v>66</v>
      </c>
      <c r="G192" s="19">
        <f>VLOOKUP(F192,frs!$A$2:$B$45,2,FALSE)</f>
        <v>28</v>
      </c>
      <c r="H192" s="2" t="b">
        <v>1</v>
      </c>
      <c r="I192" s="2" t="s">
        <v>4716</v>
      </c>
      <c r="J192" s="19">
        <f>VLOOKUP(I192,Families!$A$2:$B$11,2,FALSE)</f>
        <v>1</v>
      </c>
      <c r="K192" s="2" t="s">
        <v>4734</v>
      </c>
      <c r="L192" s="19">
        <f>IFERROR(VLOOKUP(K192,Appellations!$A$2:$B$80,2,FALSE),"0")</f>
        <v>60</v>
      </c>
      <c r="M192" s="2" t="s">
        <v>4718</v>
      </c>
      <c r="N192" s="19">
        <f>IFERROR(VLOOKUP(M192,Regions!$A$2:$B$44,2,FALSE),"0")</f>
        <v>8</v>
      </c>
      <c r="O192" s="2" t="s">
        <v>4719</v>
      </c>
      <c r="P192" s="19">
        <f>IFERROR(VLOOKUP(O192,Colors!$A$2:$B$11,2,FALSE),"0")</f>
        <v>8</v>
      </c>
      <c r="Q192" s="2" t="s">
        <v>4688</v>
      </c>
      <c r="R192" s="19">
        <f>IFERROR(VLOOKUP(Q192,Contenants!$A$2:$B$21,2,FALSE),"0")</f>
        <v>16</v>
      </c>
      <c r="S192" s="2" t="s">
        <v>5600</v>
      </c>
      <c r="T192" s="50" t="s">
        <v>6070</v>
      </c>
      <c r="U192" s="19" t="str">
        <f>SUBSTITUTE(S192,"C:\Users\Admin\OneDrive\Site Internet\","")</f>
        <v>chateau_lanbersac_puisseguin_saint_emilion_rouge.png</v>
      </c>
      <c r="V192" s="19">
        <f>IF(U192="",0,1)</f>
        <v>1</v>
      </c>
      <c r="W192" s="20" t="str">
        <f>$X$1&amp;A192&amp;$Y$1&amp;T192&amp;$Z$1&amp;D192&amp;$AA$1&amp;G192&amp;$AB$1&amp;J192&amp;$AC$1&amp;L192&amp;$AD$1&amp;N192&amp;$AE$1&amp;P192&amp;$AF$1&amp;R192&amp;$AG$1&amp;U192&amp;$AH$1&amp;V192&amp;$AI$1</f>
        <v>("00192", "Château Lanbersac Rouge", "Un Puisseguin Saint-Emilion (satellite de l’appellation Saint-Emilion) boisé, élégant et fruité. Parfait sur un faux filet sauce aux cèpes.&lt;br&gt;&lt;br&gt;Encépagement : Merlot, Cabernet franc&lt;br&gt;&lt;br&gt;Dégustation : Robe rouge rubis ; Nez boisé aux notes de fruits noirs ; Bouche ronde aux arômes de cerises et de caramel&lt;br&gt;Accord mets/vin : viande grillée, fromages corsés.&lt;br&gt;&lt;br&gt;Le Château Lanbersac est une propriété de 22 hectares située au sud du plateau calcaire à Astéries, de l’appellation Puisseguin Saint-Émilion.&lt;br&gt;Les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&lt;br&gt;L’appellation Puisseguin Saint-Émilion est une petite appellation de 750 hectares. Elle fait partie des quatre satellites de Saint-Émilion.", "28", "1", "60", "8","8", "16", "chateau_lanbersac_puisseguin_saint_emilion_rouge.png", "1"),</v>
      </c>
    </row>
    <row r="193" spans="1:23" hidden="1" x14ac:dyDescent="0.25">
      <c r="A193" s="2" t="s">
        <v>4156</v>
      </c>
      <c r="B193" s="2" t="s">
        <v>4157</v>
      </c>
      <c r="C193" s="3"/>
      <c r="D193" s="25" t="str">
        <f t="shared" si="42"/>
        <v/>
      </c>
      <c r="E193" s="4">
        <v>31</v>
      </c>
      <c r="F193" s="2" t="s">
        <v>2311</v>
      </c>
      <c r="G193" s="26" t="e">
        <f>VLOOKUP(F193,frs!$A$2:$E$41,2,FALSE)</f>
        <v>#N/A</v>
      </c>
      <c r="H193" s="2" t="b">
        <v>0</v>
      </c>
      <c r="I193" s="2" t="s">
        <v>4709</v>
      </c>
      <c r="J193" s="26">
        <f>VLOOKUP(I193,Families!$A$2:$B$11,2,FALSE)</f>
        <v>2</v>
      </c>
      <c r="K193" s="2" t="s">
        <v>4735</v>
      </c>
      <c r="L193" s="26" t="str">
        <f>IFERROR(VLOOKUP(K193,Appellations!$A$3:$B$77,3,FALSE),"")</f>
        <v/>
      </c>
      <c r="M193" s="2" t="s">
        <v>4718</v>
      </c>
      <c r="N193" s="26">
        <f>IFERROR(VLOOKUP(M193,Regions!$A$3:$B$41,2,FALSE),"")</f>
        <v>8</v>
      </c>
      <c r="O193" s="2" t="s">
        <v>4689</v>
      </c>
      <c r="P193" s="26">
        <f>IFERROR(VLOOKUP(O193,Colors!$A$3:$B$11,2,FALSE),"")</f>
        <v>2</v>
      </c>
      <c r="Q193" s="2" t="s">
        <v>4688</v>
      </c>
      <c r="R193" s="26">
        <f>IFERROR(VLOOKUP(Q193,Contenants!$A$3:$B$21,2,FALSE),"")</f>
        <v>16</v>
      </c>
      <c r="S193" s="2"/>
      <c r="T193" s="8" t="s">
        <v>1884</v>
      </c>
      <c r="U193" s="14" t="str">
        <f>SUBSTITUTE(SUBSTITUTE(SUBSTITUTE(SUBSTITUTE(SUBSTITUTE(SUBSTITUTE(SUBSTITUTE(SUBSTITUTE(SUBSTITUTE(SUBSTITUTE(SUBSTITUTE(SUBSTITUTE(S193,"C:\Users\Admin\OneDrive\Site Internet\",""),"BAG-IN-BOX\",""),"BOURGOGNE\",""),"BEAUJOLAIS\",""),"CHAMPAGNE ET EFFERVESCENTS\",""),"LANGUEDOC\",""),"LOIRE\",""),"PROVENCE\",""),"RHONE NORD\",""),"RHONE SUD\",""),"SPIRITUEUX\",""),"SUD OUEST\","")</f>
        <v/>
      </c>
      <c r="V193" s="14"/>
      <c r="W193" s="5" t="e">
        <f>$X$1&amp;A193&amp;$Y$1&amp;T193&amp;$Z$1&amp;C193&amp;$AA$1&amp;E193&amp;#REF!&amp;G193&amp;$AB$1&amp;J193&amp;$AC$1&amp;#REF!&amp;$AD$1&amp;L193&amp;$AE$1&amp;P193&amp;$AF$1&amp;R193&amp;$AF$1&amp;#REF!&amp;$AG$1</f>
        <v>#REF!</v>
      </c>
    </row>
    <row r="194" spans="1:23" hidden="1" x14ac:dyDescent="0.25">
      <c r="A194" s="2" t="s">
        <v>4158</v>
      </c>
      <c r="B194" s="2" t="s">
        <v>4159</v>
      </c>
      <c r="C194" s="3"/>
      <c r="D194" s="16" t="str">
        <f t="shared" ref="D194:D254" si="59">SUBSTITUTE(SUBSTITUTE(C194,CHAR(13),""),CHAR(10),"&lt;br&gt;")</f>
        <v/>
      </c>
      <c r="E194" s="4">
        <v>684</v>
      </c>
      <c r="F194" s="2" t="s">
        <v>3923</v>
      </c>
      <c r="G194" s="13" t="e">
        <f>VLOOKUP(F194,frs!$A$2:$E$41,2,FALSE)</f>
        <v>#N/A</v>
      </c>
      <c r="H194" s="2" t="b">
        <v>0</v>
      </c>
      <c r="I194" s="2" t="s">
        <v>4709</v>
      </c>
      <c r="J194" s="13">
        <f>VLOOKUP(I194,Families!$A$2:$B$11,2,FALSE)</f>
        <v>2</v>
      </c>
      <c r="K194" s="2" t="s">
        <v>4735</v>
      </c>
      <c r="L194" s="13" t="str">
        <f>IFERROR(VLOOKUP(K194,Appellations!$A$3:$B$77,3,FALSE),"")</f>
        <v/>
      </c>
      <c r="M194" s="2" t="s">
        <v>4718</v>
      </c>
      <c r="N194" s="13">
        <f>IFERROR(VLOOKUP(M194,Regions!$A$3:$B$41,2,FALSE),"")</f>
        <v>8</v>
      </c>
      <c r="O194" s="2" t="s">
        <v>4689</v>
      </c>
      <c r="P194" s="13">
        <f>IFERROR(VLOOKUP(O194,Colors!$A$3:$B$11,2,FALSE),"")</f>
        <v>2</v>
      </c>
      <c r="Q194" s="2" t="s">
        <v>4688</v>
      </c>
      <c r="R194" s="13">
        <f>IFERROR(VLOOKUP(Q194,Contenants!$A$3:$B$21,2,FALSE),"")</f>
        <v>16</v>
      </c>
      <c r="S194" s="2"/>
      <c r="T194" s="8" t="s">
        <v>1882</v>
      </c>
      <c r="U194" s="14" t="str">
        <f>SUBSTITUTE(SUBSTITUTE(SUBSTITUTE(SUBSTITUTE(SUBSTITUTE(SUBSTITUTE(SUBSTITUTE(SUBSTITUTE(SUBSTITUTE(SUBSTITUTE(SUBSTITUTE(SUBSTITUTE(S194,"C:\Users\Admin\OneDrive\Site Internet\",""),"BAG-IN-BOX\",""),"BOURGOGNE\",""),"BEAUJOLAIS\",""),"CHAMPAGNE ET EFFERVESCENTS\",""),"LANGUEDOC\",""),"LOIRE\",""),"PROVENCE\",""),"RHONE NORD\",""),"RHONE SUD\",""),"SPIRITUEUX\",""),"SUD OUEST\","")</f>
        <v/>
      </c>
      <c r="V194" s="14"/>
      <c r="W194" s="5" t="e">
        <f>$X$1&amp;A194&amp;$Y$1&amp;T194&amp;$Z$1&amp;C194&amp;$AA$1&amp;E194&amp;#REF!&amp;G194&amp;$AB$1&amp;J194&amp;$AC$1&amp;#REF!&amp;$AD$1&amp;L194&amp;$AE$1&amp;P194&amp;$AF$1&amp;R194&amp;$AF$1&amp;#REF!&amp;$AG$1</f>
        <v>#REF!</v>
      </c>
    </row>
    <row r="195" spans="1:23" hidden="1" x14ac:dyDescent="0.25">
      <c r="A195" s="2" t="s">
        <v>4211</v>
      </c>
      <c r="B195" s="2" t="s">
        <v>4212</v>
      </c>
      <c r="C195" s="3"/>
      <c r="D195" s="16" t="str">
        <f t="shared" si="59"/>
        <v/>
      </c>
      <c r="E195" s="4">
        <v>496</v>
      </c>
      <c r="F195" s="2" t="s">
        <v>2311</v>
      </c>
      <c r="G195" s="13" t="e">
        <f>VLOOKUP(F195,frs!$A$2:$E$41,2,FALSE)</f>
        <v>#N/A</v>
      </c>
      <c r="H195" s="2" t="b">
        <v>0</v>
      </c>
      <c r="I195" s="2" t="s">
        <v>4716</v>
      </c>
      <c r="J195" s="13">
        <f>VLOOKUP(I195,Families!$A$2:$B$11,2,FALSE)</f>
        <v>1</v>
      </c>
      <c r="K195" s="2" t="s">
        <v>4736</v>
      </c>
      <c r="L195" s="13" t="str">
        <f>IFERROR(VLOOKUP(K195,Appellations!$A$3:$B$77,3,FALSE),"")</f>
        <v/>
      </c>
      <c r="M195" s="2" t="s">
        <v>4718</v>
      </c>
      <c r="N195" s="13">
        <f>IFERROR(VLOOKUP(M195,Regions!$A$3:$B$41,2,FALSE),"")</f>
        <v>8</v>
      </c>
      <c r="O195" s="2" t="s">
        <v>4719</v>
      </c>
      <c r="P195" s="13">
        <f>IFERROR(VLOOKUP(O195,Colors!$A$3:$B$11,2,FALSE),"")</f>
        <v>8</v>
      </c>
      <c r="Q195" s="2" t="s">
        <v>4688</v>
      </c>
      <c r="R195" s="13">
        <f>IFERROR(VLOOKUP(Q195,Contenants!$A$3:$B$21,2,FALSE),"")</f>
        <v>16</v>
      </c>
      <c r="S195" s="2"/>
      <c r="T195" s="8" t="s">
        <v>1267</v>
      </c>
      <c r="U195" s="14" t="str">
        <f>SUBSTITUTE(SUBSTITUTE(SUBSTITUTE(SUBSTITUTE(SUBSTITUTE(SUBSTITUTE(SUBSTITUTE(SUBSTITUTE(SUBSTITUTE(SUBSTITUTE(SUBSTITUTE(SUBSTITUTE(S195,"C:\Users\Admin\OneDrive\Site Internet\",""),"BAG-IN-BOX\",""),"BOURGOGNE\",""),"BEAUJOLAIS\",""),"CHAMPAGNE ET EFFERVESCENTS\",""),"LANGUEDOC\",""),"LOIRE\",""),"PROVENCE\",""),"RHONE NORD\",""),"RHONE SUD\",""),"SPIRITUEUX\",""),"SUD OUEST\","")</f>
        <v/>
      </c>
      <c r="V195" s="14"/>
      <c r="W195" s="5" t="e">
        <f>$X$1&amp;A195&amp;$Y$1&amp;T195&amp;$Z$1&amp;C195&amp;$AA$1&amp;E195&amp;#REF!&amp;G195&amp;$AB$1&amp;J195&amp;$AC$1&amp;#REF!&amp;$AD$1&amp;L195&amp;$AE$1&amp;P195&amp;$AF$1&amp;R195&amp;$AF$1&amp;#REF!&amp;$AG$1</f>
        <v>#REF!</v>
      </c>
    </row>
    <row r="196" spans="1:23" hidden="1" x14ac:dyDescent="0.25">
      <c r="A196" s="2" t="s">
        <v>4213</v>
      </c>
      <c r="B196" s="2" t="s">
        <v>4214</v>
      </c>
      <c r="C196" s="3"/>
      <c r="D196" s="16" t="str">
        <f t="shared" si="59"/>
        <v/>
      </c>
      <c r="E196" s="4">
        <v>101.55</v>
      </c>
      <c r="F196" s="2" t="s">
        <v>577</v>
      </c>
      <c r="G196" s="13" t="e">
        <f>VLOOKUP(F196,frs!$A$2:$E$41,2,FALSE)</f>
        <v>#N/A</v>
      </c>
      <c r="H196" s="2" t="b">
        <v>0</v>
      </c>
      <c r="I196" s="2" t="s">
        <v>4716</v>
      </c>
      <c r="J196" s="13">
        <f>VLOOKUP(I196,Families!$A$2:$B$11,2,FALSE)</f>
        <v>1</v>
      </c>
      <c r="K196" s="2" t="s">
        <v>4736</v>
      </c>
      <c r="L196" s="13" t="str">
        <f>IFERROR(VLOOKUP(K196,Appellations!$A$3:$B$77,3,FALSE),"")</f>
        <v/>
      </c>
      <c r="M196" s="2" t="s">
        <v>4718</v>
      </c>
      <c r="N196" s="13">
        <f>IFERROR(VLOOKUP(M196,Regions!$A$3:$B$41,2,FALSE),"")</f>
        <v>8</v>
      </c>
      <c r="O196" s="2" t="s">
        <v>4719</v>
      </c>
      <c r="P196" s="13">
        <f>IFERROR(VLOOKUP(O196,Colors!$A$3:$B$11,2,FALSE),"")</f>
        <v>8</v>
      </c>
      <c r="Q196" s="2" t="s">
        <v>4688</v>
      </c>
      <c r="R196" s="13">
        <f>IFERROR(VLOOKUP(Q196,Contenants!$A$3:$B$21,2,FALSE),"")</f>
        <v>16</v>
      </c>
      <c r="S196" s="2"/>
      <c r="T196" s="8" t="s">
        <v>1255</v>
      </c>
      <c r="U196" s="14" t="str">
        <f>SUBSTITUTE(SUBSTITUTE(SUBSTITUTE(SUBSTITUTE(SUBSTITUTE(SUBSTITUTE(SUBSTITUTE(SUBSTITUTE(SUBSTITUTE(SUBSTITUTE(SUBSTITUTE(SUBSTITUTE(S196,"C:\Users\Admin\OneDrive\Site Internet\",""),"BAG-IN-BOX\",""),"BOURGOGNE\",""),"BEAUJOLAIS\",""),"CHAMPAGNE ET EFFERVESCENTS\",""),"LANGUEDOC\",""),"LOIRE\",""),"PROVENCE\",""),"RHONE NORD\",""),"RHONE SUD\",""),"SPIRITUEUX\",""),"SUD OUEST\","")</f>
        <v/>
      </c>
      <c r="V196" s="14"/>
      <c r="W196" s="5" t="e">
        <f>$X$1&amp;A196&amp;$Y$1&amp;T196&amp;$Z$1&amp;C196&amp;$AA$1&amp;E196&amp;#REF!&amp;G196&amp;$AB$1&amp;J196&amp;$AC$1&amp;#REF!&amp;$AD$1&amp;L196&amp;$AE$1&amp;P196&amp;$AF$1&amp;R196&amp;$AF$1&amp;#REF!&amp;$AG$1</f>
        <v>#REF!</v>
      </c>
    </row>
    <row r="197" spans="1:23" hidden="1" x14ac:dyDescent="0.25">
      <c r="A197" s="2" t="s">
        <v>4217</v>
      </c>
      <c r="B197" s="2" t="s">
        <v>4218</v>
      </c>
      <c r="C197" s="3"/>
      <c r="D197" s="33" t="str">
        <f t="shared" si="59"/>
        <v/>
      </c>
      <c r="E197" s="4">
        <v>14.6</v>
      </c>
      <c r="F197" s="2" t="s">
        <v>2311</v>
      </c>
      <c r="G197" s="17" t="e">
        <f>VLOOKUP(F197,frs!$A$2:$E$41,2,FALSE)</f>
        <v>#N/A</v>
      </c>
      <c r="H197" s="2" t="b">
        <v>0</v>
      </c>
      <c r="I197" s="2" t="s">
        <v>4716</v>
      </c>
      <c r="J197" s="17">
        <f>VLOOKUP(I197,Families!$A$2:$B$11,2,FALSE)</f>
        <v>1</v>
      </c>
      <c r="K197" s="2" t="s">
        <v>4737</v>
      </c>
      <c r="L197" s="17" t="str">
        <f>IFERROR(VLOOKUP(K197,Appellations!$A$3:$B$77,3,FALSE),"")</f>
        <v/>
      </c>
      <c r="M197" s="2" t="s">
        <v>4718</v>
      </c>
      <c r="N197" s="17">
        <f>IFERROR(VLOOKUP(M197,Regions!$A$3:$B$41,2,FALSE),"")</f>
        <v>8</v>
      </c>
      <c r="O197" s="2" t="s">
        <v>4719</v>
      </c>
      <c r="P197" s="17">
        <f>IFERROR(VLOOKUP(O197,Colors!$A$3:$B$11,2,FALSE),"")</f>
        <v>8</v>
      </c>
      <c r="Q197" s="2" t="s">
        <v>4688</v>
      </c>
      <c r="R197" s="17">
        <f>IFERROR(VLOOKUP(Q197,Contenants!$A$3:$B$21,2,FALSE),"")</f>
        <v>16</v>
      </c>
      <c r="S197" s="2"/>
      <c r="T197" s="8" t="s">
        <v>1263</v>
      </c>
      <c r="U197" s="14" t="str">
        <f>SUBSTITUTE(SUBSTITUTE(SUBSTITUTE(SUBSTITUTE(SUBSTITUTE(SUBSTITUTE(SUBSTITUTE(SUBSTITUTE(SUBSTITUTE(SUBSTITUTE(SUBSTITUTE(SUBSTITUTE(S197,"C:\Users\Admin\OneDrive\Site Internet\",""),"BAG-IN-BOX\",""),"BOURGOGNE\",""),"BEAUJOLAIS\",""),"CHAMPAGNE ET EFFERVESCENTS\",""),"LANGUEDOC\",""),"LOIRE\",""),"PROVENCE\",""),"RHONE NORD\",""),"RHONE SUD\",""),"SPIRITUEUX\",""),"SUD OUEST\","")</f>
        <v/>
      </c>
      <c r="V197" s="14"/>
      <c r="W197" s="5" t="e">
        <f>$X$1&amp;A197&amp;$Y$1&amp;T197&amp;$Z$1&amp;C197&amp;$AA$1&amp;E197&amp;#REF!&amp;G197&amp;$AB$1&amp;J197&amp;$AC$1&amp;#REF!&amp;$AD$1&amp;L197&amp;$AE$1&amp;P197&amp;$AF$1&amp;R197&amp;$AF$1&amp;#REF!&amp;$AG$1</f>
        <v>#REF!</v>
      </c>
    </row>
    <row r="198" spans="1:23" ht="213.75" x14ac:dyDescent="0.25">
      <c r="A198" s="2" t="s">
        <v>1867</v>
      </c>
      <c r="B198" s="2" t="s">
        <v>1868</v>
      </c>
      <c r="C198" s="3" t="s">
        <v>5446</v>
      </c>
      <c r="D198" s="23" t="str">
        <f t="shared" ref="D198:D199" si="60">SUBSTITUTE(SUBSTITUTE(SUBSTITUTE(C198,CHAR(13),""),CHAR(10),"&lt;br&gt;"),". &amp;car(10)",".")</f>
        <v>Un Saint Emilion Grand Cru complexe, épicé et profond. Parfait sur une daube provençale.&lt;br&gt;&lt;br&gt;Encépagement : Merlot, Cabernet franc, Cabernet sauvignon&lt;br&gt;&lt;br&gt;Dégustation : Robe intense et profonde ; Nez aux notes de fruits noirs et de réglisse ; Bouche ample, épicée, puissante sur des tanins fins et torréfiés. &lt;br&gt;Accord mets/vin : viande rouge, gibier.&lt;br&gt;&lt;br&gt;Le vignoble du Château Carteau, 22,30 hectares au sol d’argile et de graves, est situé sur le Coteau sud de Saint Emilion, au pied de la cité. &lt;br&gt;Depuis 1982, application d’un programme de lutte raisonnée avec une sélection rigoureuses et un contrôle de maturité des raisins tout au long de l’année.</v>
      </c>
      <c r="E198" s="4">
        <v>31.95</v>
      </c>
      <c r="F198" s="2" t="s">
        <v>66</v>
      </c>
      <c r="G198" s="19">
        <f>VLOOKUP(F198,frs!$A$2:$B$45,2,FALSE)</f>
        <v>28</v>
      </c>
      <c r="H198" s="2" t="b">
        <v>1</v>
      </c>
      <c r="I198" s="2" t="s">
        <v>4716</v>
      </c>
      <c r="J198" s="19">
        <f>VLOOKUP(I198,Families!$A$2:$B$11,2,FALSE)</f>
        <v>1</v>
      </c>
      <c r="K198" s="2" t="s">
        <v>4738</v>
      </c>
      <c r="L198" s="19">
        <f>IFERROR(VLOOKUP(K198,Appellations!$A$2:$B$80,2,FALSE),"0")</f>
        <v>72</v>
      </c>
      <c r="M198" s="2" t="s">
        <v>4718</v>
      </c>
      <c r="N198" s="19">
        <f>IFERROR(VLOOKUP(M198,Regions!$A$2:$B$44,2,FALSE),"0")</f>
        <v>8</v>
      </c>
      <c r="O198" s="2" t="s">
        <v>4719</v>
      </c>
      <c r="P198" s="19">
        <f>IFERROR(VLOOKUP(O198,Colors!$A$2:$B$11,2,FALSE),"0")</f>
        <v>8</v>
      </c>
      <c r="Q198" s="2" t="s">
        <v>4688</v>
      </c>
      <c r="R198" s="19">
        <f>IFERROR(VLOOKUP(Q198,Contenants!$A$2:$B$21,2,FALSE),"0")</f>
        <v>16</v>
      </c>
      <c r="S198" s="2" t="s">
        <v>5601</v>
      </c>
      <c r="T198" s="50" t="s">
        <v>6071</v>
      </c>
      <c r="U198" s="19" t="str">
        <f t="shared" ref="U198:U199" si="61">SUBSTITUTE(S198,"C:\Users\Admin\OneDrive\Site Internet\","")</f>
        <v>chateau_carteau_saint_emilion_grand_cru_rouge.png</v>
      </c>
      <c r="V198" s="19">
        <f t="shared" ref="V198:V199" si="62">IF(U198="",0,1)</f>
        <v>1</v>
      </c>
      <c r="W198" s="20" t="str">
        <f t="shared" ref="W198:W199" si="63">$X$1&amp;A198&amp;$Y$1&amp;T198&amp;$Z$1&amp;D198&amp;$AA$1&amp;G198&amp;$AB$1&amp;J198&amp;$AC$1&amp;L198&amp;$AD$1&amp;N198&amp;$AE$1&amp;P198&amp;$AF$1&amp;R198&amp;$AG$1&amp;U198&amp;$AH$1&amp;V198&amp;$AI$1</f>
        <v>("00198", "Château Carteau Rouge", "Un Saint Emilion Grand Cru complexe, épicé et profond. Parfait sur une daube provençale.&lt;br&gt;&lt;br&gt;Encépagement : Merlot, Cabernet franc, Cabernet sauvignon&lt;br&gt;&lt;br&gt;Dégustation : Robe intense et profonde ; Nez aux notes de fruits noirs et de réglisse ; Bouche ample, épicée, puissante sur des tanins fins et torréfiés. &lt;br&gt;Accord mets/vin : viande rouge, gibier.&lt;br&gt;&lt;br&gt;Le vignoble du Château Carteau, 22,30 hectares au sol d’argile et de graves, est situé sur le Coteau sud de Saint Emilion, au pied de la cité. &lt;br&gt;Depuis 1982, application d’un programme de lutte raisonnée avec une sélection rigoureuses et un contrôle de maturité des raisins tout au long de l’année.", "28", "1", "72", "8","8", "16", "chateau_carteau_saint_emilion_grand_cru_rouge.png", "1"),</v>
      </c>
    </row>
    <row r="199" spans="1:23" ht="242.25" x14ac:dyDescent="0.25">
      <c r="A199" s="2" t="s">
        <v>1871</v>
      </c>
      <c r="B199" s="2" t="s">
        <v>1872</v>
      </c>
      <c r="C199" s="3" t="s">
        <v>5448</v>
      </c>
      <c r="D199" s="23" t="str">
        <f t="shared" si="60"/>
        <v>Un Saint Emilion Grand Cru digne des plus grands. Fin, élégant et charnue, il accompagnera à merveille une épaule d’agneau grillée.&lt;br&gt;&lt;br&gt;Encépagement : Merlot, Cabernet franc&lt;br&gt;&lt;br&gt;Dégustation : Robe rouge grenat ; Nez puissants et complexe aux notes de fruits noirs mûrs, de violette avec un touche épicée ; Bouche aux notes de fruits noirs et des tannins fins et soyeux. Un vin d'un superbe équilibre et d'un grand potentiel de garde.&lt;br&gt;Accord mets/vin : viande rouge, gibier.&lt;br&gt;&lt;br&gt;Le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v>
      </c>
      <c r="E199" s="4">
        <v>38.200000000000003</v>
      </c>
      <c r="F199" s="2" t="s">
        <v>2222</v>
      </c>
      <c r="G199" s="19">
        <f>VLOOKUP(F199,frs!$A$2:$B$45,2,FALSE)</f>
        <v>9</v>
      </c>
      <c r="H199" s="2" t="b">
        <v>1</v>
      </c>
      <c r="I199" s="2" t="s">
        <v>4716</v>
      </c>
      <c r="J199" s="19">
        <f>VLOOKUP(I199,Families!$A$2:$B$11,2,FALSE)</f>
        <v>1</v>
      </c>
      <c r="K199" s="2" t="s">
        <v>4738</v>
      </c>
      <c r="L199" s="19">
        <f>IFERROR(VLOOKUP(K199,Appellations!$A$2:$B$80,2,FALSE),"0")</f>
        <v>72</v>
      </c>
      <c r="M199" s="2" t="s">
        <v>4718</v>
      </c>
      <c r="N199" s="19">
        <f>IFERROR(VLOOKUP(M199,Regions!$A$2:$B$44,2,FALSE),"0")</f>
        <v>8</v>
      </c>
      <c r="O199" s="2" t="s">
        <v>4719</v>
      </c>
      <c r="P199" s="19">
        <f>IFERROR(VLOOKUP(O199,Colors!$A$2:$B$11,2,FALSE),"0")</f>
        <v>8</v>
      </c>
      <c r="Q199" s="2" t="s">
        <v>4688</v>
      </c>
      <c r="R199" s="19">
        <f>IFERROR(VLOOKUP(Q199,Contenants!$A$2:$B$21,2,FALSE),"0")</f>
        <v>16</v>
      </c>
      <c r="S199" s="2" t="s">
        <v>5602</v>
      </c>
      <c r="T199" s="50" t="s">
        <v>6072</v>
      </c>
      <c r="U199" s="19" t="str">
        <f t="shared" si="61"/>
        <v>chateau_grand_barrail_lamarelle_figeac_saint_emilion_grand_cru_rouge.png</v>
      </c>
      <c r="V199" s="19">
        <f t="shared" si="62"/>
        <v>1</v>
      </c>
      <c r="W199" s="20" t="str">
        <f t="shared" si="63"/>
        <v>("00199", "Grand Barrail-Lamarzelle Figeac", "Un Saint Emilion Grand Cru digne des plus grands. Fin, élégant et charnue, il accompagnera à merveille une épaule d’agneau grillée.&lt;br&gt;&lt;br&gt;Encépagement : Merlot, Cabernet franc&lt;br&gt;&lt;br&gt;Dégustation : Robe rouge grenat ; Nez puissants et complexe aux notes de fruits noirs mûrs, de violette avec un touche épicée ; Bouche aux notes de fruits noirs et des tannins fins et soyeux. Un vin d'un superbe équilibre et d'un grand potentiel de garde.&lt;br&gt;Accord mets/vin : viande rouge, gibier.&lt;br&gt;&lt;br&gt;Le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 "9", "1", "72", "8","8", "16", "chateau_grand_barrail_lamarelle_figeac_saint_emilion_grand_cru_rouge.png", "1"),</v>
      </c>
    </row>
    <row r="200" spans="1:23" hidden="1" x14ac:dyDescent="0.25">
      <c r="A200" s="2" t="s">
        <v>4227</v>
      </c>
      <c r="B200" s="2" t="s">
        <v>4228</v>
      </c>
      <c r="C200" s="3"/>
      <c r="D200" s="25" t="str">
        <f t="shared" si="59"/>
        <v/>
      </c>
      <c r="E200" s="4">
        <v>39.549999999999997</v>
      </c>
      <c r="F200" s="2" t="s">
        <v>2311</v>
      </c>
      <c r="G200" s="26" t="e">
        <f>VLOOKUP(F200,frs!$A$2:$E$41,2,FALSE)</f>
        <v>#N/A</v>
      </c>
      <c r="H200" s="2" t="b">
        <v>0</v>
      </c>
      <c r="I200" s="2" t="s">
        <v>4716</v>
      </c>
      <c r="J200" s="26">
        <f>VLOOKUP(I200,Families!$A$2:$B$11,2,FALSE)</f>
        <v>1</v>
      </c>
      <c r="K200" s="2" t="s">
        <v>4738</v>
      </c>
      <c r="L200" s="26" t="str">
        <f>IFERROR(VLOOKUP(K200,Appellations!$A$3:$B$77,3,FALSE),"")</f>
        <v/>
      </c>
      <c r="M200" s="2" t="s">
        <v>4718</v>
      </c>
      <c r="N200" s="26">
        <f>IFERROR(VLOOKUP(M200,Regions!$A$3:$B$41,2,FALSE),"")</f>
        <v>8</v>
      </c>
      <c r="O200" s="2" t="s">
        <v>4719</v>
      </c>
      <c r="P200" s="26">
        <f>IFERROR(VLOOKUP(O200,Colors!$A$3:$B$11,2,FALSE),"")</f>
        <v>8</v>
      </c>
      <c r="Q200" s="2" t="s">
        <v>4688</v>
      </c>
      <c r="R200" s="26">
        <f>IFERROR(VLOOKUP(Q200,Contenants!$A$3:$B$21,2,FALSE),"")</f>
        <v>16</v>
      </c>
      <c r="S200" s="2"/>
      <c r="T200" s="8" t="s">
        <v>236</v>
      </c>
      <c r="U200" s="14" t="str">
        <f>SUBSTITUTE(SUBSTITUTE(SUBSTITUTE(SUBSTITUTE(SUBSTITUTE(SUBSTITUTE(SUBSTITUTE(SUBSTITUTE(SUBSTITUTE(SUBSTITUTE(SUBSTITUTE(SUBSTITUTE(S200,"C:\Users\Admin\OneDrive\Site Internet\",""),"BAG-IN-BOX\",""),"BOURGOGNE\",""),"BEAUJOLAIS\",""),"CHAMPAGNE ET EFFERVESCENTS\",""),"LANGUEDOC\",""),"LOIRE\",""),"PROVENCE\",""),"RHONE NORD\",""),"RHONE SUD\",""),"SPIRITUEUX\",""),"SUD OUEST\","")</f>
        <v/>
      </c>
      <c r="V200" s="14"/>
      <c r="W200" s="5" t="e">
        <f>$X$1&amp;A200&amp;$Y$1&amp;T200&amp;$Z$1&amp;C200&amp;$AA$1&amp;E200&amp;#REF!&amp;G200&amp;$AB$1&amp;J200&amp;$AC$1&amp;#REF!&amp;$AD$1&amp;L200&amp;$AE$1&amp;P200&amp;$AF$1&amp;R200&amp;$AF$1&amp;#REF!&amp;$AG$1</f>
        <v>#REF!</v>
      </c>
    </row>
    <row r="201" spans="1:23" hidden="1" x14ac:dyDescent="0.25">
      <c r="A201" s="2" t="s">
        <v>4221</v>
      </c>
      <c r="B201" s="2" t="s">
        <v>4222</v>
      </c>
      <c r="C201" s="3"/>
      <c r="D201" s="16" t="str">
        <f t="shared" si="59"/>
        <v/>
      </c>
      <c r="E201" s="4">
        <v>21.94</v>
      </c>
      <c r="F201" s="2" t="s">
        <v>2311</v>
      </c>
      <c r="G201" s="13" t="e">
        <f>VLOOKUP(F201,frs!$A$2:$E$41,2,FALSE)</f>
        <v>#N/A</v>
      </c>
      <c r="H201" s="2" t="b">
        <v>0</v>
      </c>
      <c r="I201" s="2" t="s">
        <v>4716</v>
      </c>
      <c r="J201" s="13">
        <f>VLOOKUP(I201,Families!$A$2:$B$11,2,FALSE)</f>
        <v>1</v>
      </c>
      <c r="K201" s="2" t="s">
        <v>4738</v>
      </c>
      <c r="L201" s="13" t="str">
        <f>IFERROR(VLOOKUP(K201,Appellations!$A$3:$B$77,3,FALSE),"")</f>
        <v/>
      </c>
      <c r="M201" s="2" t="s">
        <v>4718</v>
      </c>
      <c r="N201" s="13">
        <f>IFERROR(VLOOKUP(M201,Regions!$A$3:$B$41,2,FALSE),"")</f>
        <v>8</v>
      </c>
      <c r="O201" s="2" t="s">
        <v>4719</v>
      </c>
      <c r="P201" s="13">
        <f>IFERROR(VLOOKUP(O201,Colors!$A$3:$B$11,2,FALSE),"")</f>
        <v>8</v>
      </c>
      <c r="Q201" s="2" t="s">
        <v>4688</v>
      </c>
      <c r="R201" s="13">
        <f>IFERROR(VLOOKUP(Q201,Contenants!$A$3:$B$21,2,FALSE),"")</f>
        <v>16</v>
      </c>
      <c r="S201" s="2"/>
      <c r="T201" s="8" t="s">
        <v>224</v>
      </c>
      <c r="U201" s="14" t="str">
        <f>SUBSTITUTE(SUBSTITUTE(SUBSTITUTE(SUBSTITUTE(SUBSTITUTE(SUBSTITUTE(SUBSTITUTE(SUBSTITUTE(SUBSTITUTE(SUBSTITUTE(SUBSTITUTE(SUBSTITUTE(S201,"C:\Users\Admin\OneDrive\Site Internet\",""),"BAG-IN-BOX\",""),"BOURGOGNE\",""),"BEAUJOLAIS\",""),"CHAMPAGNE ET EFFERVESCENTS\",""),"LANGUEDOC\",""),"LOIRE\",""),"PROVENCE\",""),"RHONE NORD\",""),"RHONE SUD\",""),"SPIRITUEUX\",""),"SUD OUEST\","")</f>
        <v/>
      </c>
      <c r="V201" s="14"/>
      <c r="W201" s="5" t="e">
        <f>$X$1&amp;A201&amp;$Y$1&amp;T201&amp;$Z$1&amp;C201&amp;$AA$1&amp;E201&amp;#REF!&amp;G201&amp;$AB$1&amp;J201&amp;$AC$1&amp;#REF!&amp;$AD$1&amp;L201&amp;$AE$1&amp;P201&amp;$AF$1&amp;R201&amp;$AF$1&amp;#REF!&amp;$AG$1</f>
        <v>#REF!</v>
      </c>
    </row>
    <row r="202" spans="1:23" hidden="1" x14ac:dyDescent="0.25">
      <c r="A202" s="2" t="s">
        <v>4229</v>
      </c>
      <c r="B202" s="2" t="s">
        <v>4230</v>
      </c>
      <c r="C202" s="3"/>
      <c r="D202" s="33" t="str">
        <f t="shared" si="59"/>
        <v/>
      </c>
      <c r="E202" s="4">
        <v>38.950000000000003</v>
      </c>
      <c r="F202" s="2" t="s">
        <v>2311</v>
      </c>
      <c r="G202" s="17" t="e">
        <f>VLOOKUP(F202,frs!$A$2:$E$41,2,FALSE)</f>
        <v>#N/A</v>
      </c>
      <c r="H202" s="2" t="b">
        <v>0</v>
      </c>
      <c r="I202" s="2" t="s">
        <v>4716</v>
      </c>
      <c r="J202" s="17">
        <f>VLOOKUP(I202,Families!$A$2:$B$11,2,FALSE)</f>
        <v>1</v>
      </c>
      <c r="K202" s="2" t="s">
        <v>4737</v>
      </c>
      <c r="L202" s="17" t="str">
        <f>IFERROR(VLOOKUP(K202,Appellations!$A$3:$B$77,3,FALSE),"")</f>
        <v/>
      </c>
      <c r="M202" s="2" t="s">
        <v>4718</v>
      </c>
      <c r="N202" s="17">
        <f>IFERROR(VLOOKUP(M202,Regions!$A$3:$B$41,2,FALSE),"")</f>
        <v>8</v>
      </c>
      <c r="O202" s="2" t="s">
        <v>4719</v>
      </c>
      <c r="P202" s="17">
        <f>IFERROR(VLOOKUP(O202,Colors!$A$3:$B$11,2,FALSE),"")</f>
        <v>8</v>
      </c>
      <c r="Q202" s="2" t="s">
        <v>4688</v>
      </c>
      <c r="R202" s="17">
        <f>IFERROR(VLOOKUP(Q202,Contenants!$A$3:$B$21,2,FALSE),"")</f>
        <v>16</v>
      </c>
      <c r="S202" s="2"/>
      <c r="T202" s="8" t="s">
        <v>250</v>
      </c>
      <c r="U202" s="14" t="str">
        <f>SUBSTITUTE(SUBSTITUTE(SUBSTITUTE(SUBSTITUTE(SUBSTITUTE(SUBSTITUTE(SUBSTITUTE(SUBSTITUTE(SUBSTITUTE(SUBSTITUTE(SUBSTITUTE(SUBSTITUTE(S202,"C:\Users\Admin\OneDrive\Site Internet\",""),"BAG-IN-BOX\",""),"BOURGOGNE\",""),"BEAUJOLAIS\",""),"CHAMPAGNE ET EFFERVESCENTS\",""),"LANGUEDOC\",""),"LOIRE\",""),"PROVENCE\",""),"RHONE NORD\",""),"RHONE SUD\",""),"SPIRITUEUX\",""),"SUD OUEST\","")</f>
        <v/>
      </c>
      <c r="V202" s="14"/>
      <c r="W202" s="5" t="e">
        <f>$X$1&amp;A202&amp;$Y$1&amp;T202&amp;$Z$1&amp;C202&amp;$AA$1&amp;E202&amp;#REF!&amp;G202&amp;$AB$1&amp;J202&amp;$AC$1&amp;#REF!&amp;$AD$1&amp;L202&amp;$AE$1&amp;P202&amp;$AF$1&amp;R202&amp;$AF$1&amp;#REF!&amp;$AG$1</f>
        <v>#REF!</v>
      </c>
    </row>
    <row r="203" spans="1:23" ht="171" x14ac:dyDescent="0.25">
      <c r="A203" s="2" t="s">
        <v>1865</v>
      </c>
      <c r="B203" s="2" t="s">
        <v>1866</v>
      </c>
      <c r="C203" s="3" t="s">
        <v>5445</v>
      </c>
      <c r="D203" s="23" t="str">
        <f>SUBSTITUTE(SUBSTITUTE(SUBSTITUTE(C203,CHAR(13),""),CHAR(10),"&lt;br&gt;"),". &amp;car(10)",".")</f>
        <v>Un Saint Estèphe puissant et généreux. Idéal sur une côtes de boeuf.&lt;br&gt;&lt;br&gt;Encépagement : Merlot, Cabernet sauvignon, Petit verdot, Cabernet franc&lt;br&gt;&lt;br&gt;Dégustation : Robe intense et profonde ; Nez aux notes de fruits murs ; Bouche souple et ronde aux notes de fruits noirs avec une finale boisée et vanillée.&lt;br&gt;&lt;br&gt;Accord mets/vin : viande rouge, gibier.&lt;br&gt;&lt;br&gt;Le Château Le Boscq fait partie des grands classiques de l’appellation Saint-Estèphe. Il est le second vin du Château Le Boscq.</v>
      </c>
      <c r="E203" s="4">
        <v>24.1</v>
      </c>
      <c r="F203" s="2" t="s">
        <v>2222</v>
      </c>
      <c r="G203" s="19">
        <f>VLOOKUP(F203,frs!$A$2:$B$45,2,FALSE)</f>
        <v>9</v>
      </c>
      <c r="H203" s="2" t="b">
        <v>1</v>
      </c>
      <c r="I203" s="2" t="s">
        <v>4716</v>
      </c>
      <c r="J203" s="19">
        <f>VLOOKUP(I203,Families!$A$2:$B$11,2,FALSE)</f>
        <v>1</v>
      </c>
      <c r="K203" s="2" t="s">
        <v>4739</v>
      </c>
      <c r="L203" s="19">
        <f>IFERROR(VLOOKUP(K203,Appellations!$A$2:$B$80,2,FALSE),"0")</f>
        <v>73</v>
      </c>
      <c r="M203" s="2" t="s">
        <v>4718</v>
      </c>
      <c r="N203" s="19">
        <f>IFERROR(VLOOKUP(M203,Regions!$A$2:$B$44,2,FALSE),"0")</f>
        <v>8</v>
      </c>
      <c r="O203" s="2" t="s">
        <v>4719</v>
      </c>
      <c r="P203" s="19">
        <f>IFERROR(VLOOKUP(O203,Colors!$A$2:$B$11,2,FALSE),"0")</f>
        <v>8</v>
      </c>
      <c r="Q203" s="2" t="s">
        <v>4688</v>
      </c>
      <c r="R203" s="19">
        <f>IFERROR(VLOOKUP(Q203,Contenants!$A$2:$B$21,2,FALSE),"0")</f>
        <v>16</v>
      </c>
      <c r="S203" s="2" t="s">
        <v>5603</v>
      </c>
      <c r="T203" s="50" t="s">
        <v>6073</v>
      </c>
      <c r="U203" s="19" t="str">
        <f>SUBSTITUTE(S203,"C:\Users\Admin\OneDrive\Site Internet\","")</f>
        <v>chateau_le_boscq_heritage_saint_estephe_rouge.png</v>
      </c>
      <c r="V203" s="19">
        <f>IF(U203="",0,1)</f>
        <v>1</v>
      </c>
      <c r="W203" s="20" t="str">
        <f>$X$1&amp;A203&amp;$Y$1&amp;T203&amp;$Z$1&amp;D203&amp;$AA$1&amp;G203&amp;$AB$1&amp;J203&amp;$AC$1&amp;L203&amp;$AD$1&amp;N203&amp;$AE$1&amp;P203&amp;$AF$1&amp;R203&amp;$AG$1&amp;U203&amp;$AH$1&amp;V203&amp;$AI$1</f>
        <v>("00203", "Héritage de Le Boscq Rouge", "Un Saint Estèphe puissant et généreux. Idéal sur une côtes de boeuf.&lt;br&gt;&lt;br&gt;Encépagement : Merlot, Cabernet sauvignon, Petit verdot, Cabernet franc&lt;br&gt;&lt;br&gt;Dégustation : Robe intense et profonde ; Nez aux notes de fruits murs ; Bouche souple et ronde aux notes de fruits noirs avec une finale boisée et vanillée.&lt;br&gt;&lt;br&gt;Accord mets/vin : viande rouge, gibier.&lt;br&gt;&lt;br&gt;Le Château Le Boscq fait partie des grands classiques de l’appellation Saint-Estèphe. Il est le second vin du Château Le Boscq.", "9", "1", "73", "8","8", "16", "chateau_le_boscq_heritage_saint_estephe_rouge.png", "1"),</v>
      </c>
    </row>
    <row r="204" spans="1:23" hidden="1" x14ac:dyDescent="0.25">
      <c r="A204" s="2" t="s">
        <v>4178</v>
      </c>
      <c r="B204" s="2" t="s">
        <v>4179</v>
      </c>
      <c r="C204" s="3"/>
      <c r="D204" s="25" t="str">
        <f t="shared" si="59"/>
        <v/>
      </c>
      <c r="E204" s="4">
        <v>21.26</v>
      </c>
      <c r="F204" s="2" t="s">
        <v>3812</v>
      </c>
      <c r="G204" s="26" t="e">
        <f>VLOOKUP(F204,frs!$A$2:$E$41,2,FALSE)</f>
        <v>#N/A</v>
      </c>
      <c r="H204" s="2" t="b">
        <v>0</v>
      </c>
      <c r="I204" s="2" t="s">
        <v>4716</v>
      </c>
      <c r="J204" s="26">
        <f>VLOOKUP(I204,Families!$A$2:$B$11,2,FALSE)</f>
        <v>1</v>
      </c>
      <c r="K204" s="2" t="s">
        <v>4739</v>
      </c>
      <c r="L204" s="26" t="str">
        <f>IFERROR(VLOOKUP(K204,Appellations!$A$3:$B$77,3,FALSE),"")</f>
        <v/>
      </c>
      <c r="M204" s="2" t="s">
        <v>4718</v>
      </c>
      <c r="N204" s="26">
        <f>IFERROR(VLOOKUP(M204,Regions!$A$3:$B$41,2,FALSE),"")</f>
        <v>8</v>
      </c>
      <c r="O204" s="2" t="s">
        <v>4719</v>
      </c>
      <c r="P204" s="26">
        <f>IFERROR(VLOOKUP(O204,Colors!$A$3:$B$11,2,FALSE),"")</f>
        <v>8</v>
      </c>
      <c r="Q204" s="2" t="s">
        <v>4688</v>
      </c>
      <c r="R204" s="26">
        <f>IFERROR(VLOOKUP(Q204,Contenants!$A$3:$B$21,2,FALSE),"")</f>
        <v>16</v>
      </c>
      <c r="S204" s="2"/>
      <c r="T204" s="8" t="s">
        <v>741</v>
      </c>
      <c r="U204" s="14" t="str">
        <f t="shared" ref="U204:U227" si="64">SUBSTITUTE(SUBSTITUTE(SUBSTITUTE(SUBSTITUTE(SUBSTITUTE(SUBSTITUTE(SUBSTITUTE(SUBSTITUTE(SUBSTITUTE(SUBSTITUTE(SUBSTITUTE(SUBSTITUTE(S204,"C:\Users\Admin\OneDrive\Site Internet\",""),"BAG-IN-BOX\",""),"BOURGOGNE\",""),"BEAUJOLAIS\",""),"CHAMPAGNE ET EFFERVESCENTS\",""),"LANGUEDOC\",""),"LOIRE\",""),"PROVENCE\",""),"RHONE NORD\",""),"RHONE SUD\",""),"SPIRITUEUX\",""),"SUD OUEST\","")</f>
        <v/>
      </c>
      <c r="V204" s="14"/>
      <c r="W204" s="5" t="e">
        <f>$X$1&amp;A204&amp;$Y$1&amp;T204&amp;$Z$1&amp;C204&amp;$AA$1&amp;E204&amp;#REF!&amp;G204&amp;$AB$1&amp;J204&amp;$AC$1&amp;#REF!&amp;$AD$1&amp;L204&amp;$AE$1&amp;P204&amp;$AF$1&amp;R204&amp;$AF$1&amp;#REF!&amp;$AG$1</f>
        <v>#REF!</v>
      </c>
    </row>
    <row r="205" spans="1:23" hidden="1" x14ac:dyDescent="0.25">
      <c r="A205" s="2" t="s">
        <v>4184</v>
      </c>
      <c r="B205" s="2" t="s">
        <v>4185</v>
      </c>
      <c r="C205" s="3"/>
      <c r="D205" s="16" t="str">
        <f t="shared" si="59"/>
        <v/>
      </c>
      <c r="E205" s="4">
        <v>132.80000000000001</v>
      </c>
      <c r="F205" s="2" t="s">
        <v>2311</v>
      </c>
      <c r="G205" s="13" t="e">
        <f>VLOOKUP(F205,frs!$A$2:$E$41,2,FALSE)</f>
        <v>#N/A</v>
      </c>
      <c r="H205" s="2" t="b">
        <v>0</v>
      </c>
      <c r="I205" s="2" t="s">
        <v>4716</v>
      </c>
      <c r="J205" s="13">
        <f>VLOOKUP(I205,Families!$A$2:$B$11,2,FALSE)</f>
        <v>1</v>
      </c>
      <c r="K205" s="2"/>
      <c r="L205" s="13" t="str">
        <f>IFERROR(VLOOKUP(K205,Appellations!$A$3:$B$77,3,FALSE),"")</f>
        <v/>
      </c>
      <c r="M205" s="2" t="s">
        <v>4718</v>
      </c>
      <c r="N205" s="13">
        <f>IFERROR(VLOOKUP(M205,Regions!$A$3:$B$41,2,FALSE),"")</f>
        <v>8</v>
      </c>
      <c r="O205" s="2" t="s">
        <v>4719</v>
      </c>
      <c r="P205" s="13">
        <f>IFERROR(VLOOKUP(O205,Colors!$A$3:$B$11,2,FALSE),"")</f>
        <v>8</v>
      </c>
      <c r="Q205" s="2" t="s">
        <v>4688</v>
      </c>
      <c r="R205" s="13">
        <f>IFERROR(VLOOKUP(Q205,Contenants!$A$3:$B$21,2,FALSE),"")</f>
        <v>16</v>
      </c>
      <c r="S205" s="2"/>
      <c r="T205" s="8" t="s">
        <v>222</v>
      </c>
      <c r="U205" s="14" t="str">
        <f t="shared" si="64"/>
        <v/>
      </c>
      <c r="V205" s="14"/>
      <c r="W205" s="5" t="e">
        <f>$X$1&amp;A205&amp;$Y$1&amp;T205&amp;$Z$1&amp;C205&amp;$AA$1&amp;E205&amp;#REF!&amp;G205&amp;$AB$1&amp;J205&amp;$AC$1&amp;#REF!&amp;$AD$1&amp;L205&amp;$AE$1&amp;P205&amp;$AF$1&amp;R205&amp;$AF$1&amp;#REF!&amp;$AG$1</f>
        <v>#REF!</v>
      </c>
    </row>
    <row r="206" spans="1:23" hidden="1" x14ac:dyDescent="0.25">
      <c r="A206" s="2" t="s">
        <v>4182</v>
      </c>
      <c r="B206" s="2" t="s">
        <v>4183</v>
      </c>
      <c r="C206" s="3"/>
      <c r="D206" s="16" t="str">
        <f t="shared" si="59"/>
        <v/>
      </c>
      <c r="E206" s="4">
        <v>29.88</v>
      </c>
      <c r="F206" s="2" t="s">
        <v>3812</v>
      </c>
      <c r="G206" s="13" t="e">
        <f>VLOOKUP(F206,frs!$A$2:$E$41,2,FALSE)</f>
        <v>#N/A</v>
      </c>
      <c r="H206" s="2" t="b">
        <v>0</v>
      </c>
      <c r="I206" s="2" t="s">
        <v>4716</v>
      </c>
      <c r="J206" s="13">
        <f>VLOOKUP(I206,Families!$A$2:$B$11,2,FALSE)</f>
        <v>1</v>
      </c>
      <c r="K206" s="2"/>
      <c r="L206" s="13" t="str">
        <f>IFERROR(VLOOKUP(K206,Appellations!$A$3:$B$77,3,FALSE),"")</f>
        <v/>
      </c>
      <c r="M206" s="2" t="s">
        <v>4718</v>
      </c>
      <c r="N206" s="13">
        <f>IFERROR(VLOOKUP(M206,Regions!$A$3:$B$41,2,FALSE),"")</f>
        <v>8</v>
      </c>
      <c r="O206" s="2" t="s">
        <v>4719</v>
      </c>
      <c r="P206" s="13">
        <f>IFERROR(VLOOKUP(O206,Colors!$A$3:$B$11,2,FALSE),"")</f>
        <v>8</v>
      </c>
      <c r="Q206" s="2" t="s">
        <v>4688</v>
      </c>
      <c r="R206" s="13">
        <f>IFERROR(VLOOKUP(Q206,Contenants!$A$3:$B$21,2,FALSE),"")</f>
        <v>16</v>
      </c>
      <c r="S206" s="2"/>
      <c r="T206" s="8" t="s">
        <v>248</v>
      </c>
      <c r="U206" s="14" t="str">
        <f t="shared" si="64"/>
        <v/>
      </c>
      <c r="V206" s="14"/>
      <c r="W206" s="5" t="e">
        <f>$X$1&amp;A206&amp;$Y$1&amp;T206&amp;$Z$1&amp;C206&amp;$AA$1&amp;E206&amp;#REF!&amp;G206&amp;$AB$1&amp;J206&amp;$AC$1&amp;#REF!&amp;$AD$1&amp;L206&amp;$AE$1&amp;P206&amp;$AF$1&amp;R206&amp;$AF$1&amp;#REF!&amp;$AG$1</f>
        <v>#REF!</v>
      </c>
    </row>
    <row r="207" spans="1:23" hidden="1" x14ac:dyDescent="0.25">
      <c r="A207" s="2" t="s">
        <v>3563</v>
      </c>
      <c r="B207" s="2" t="s">
        <v>3564</v>
      </c>
      <c r="C207" s="3"/>
      <c r="D207" s="16" t="str">
        <f t="shared" si="59"/>
        <v/>
      </c>
      <c r="E207" s="4">
        <v>10.9</v>
      </c>
      <c r="F207" s="2" t="s">
        <v>2222</v>
      </c>
      <c r="G207" s="13">
        <f>VLOOKUP(F207,frs!$A$2:$E$41,2,FALSE)</f>
        <v>9</v>
      </c>
      <c r="H207" s="2" t="b">
        <v>0</v>
      </c>
      <c r="I207" s="2" t="s">
        <v>4716</v>
      </c>
      <c r="J207" s="13">
        <f>VLOOKUP(I207,Families!$A$2:$B$11,2,FALSE)</f>
        <v>1</v>
      </c>
      <c r="K207" s="2"/>
      <c r="L207" s="13" t="str">
        <f>IFERROR(VLOOKUP(K207,Appellations!$A$3:$B$77,3,FALSE),"")</f>
        <v/>
      </c>
      <c r="M207" s="2" t="s">
        <v>4718</v>
      </c>
      <c r="N207" s="13">
        <f>IFERROR(VLOOKUP(M207,Regions!$A$3:$B$41,2,FALSE),"")</f>
        <v>8</v>
      </c>
      <c r="O207" s="2" t="s">
        <v>4719</v>
      </c>
      <c r="P207" s="13">
        <f>IFERROR(VLOOKUP(O207,Colors!$A$3:$B$11,2,FALSE),"")</f>
        <v>8</v>
      </c>
      <c r="Q207" s="2" t="s">
        <v>4688</v>
      </c>
      <c r="R207" s="13">
        <f>IFERROR(VLOOKUP(Q207,Contenants!$A$3:$B$21,2,FALSE),"")</f>
        <v>16</v>
      </c>
      <c r="S207" s="2"/>
      <c r="T207" s="8" t="s">
        <v>265</v>
      </c>
      <c r="U207" s="14" t="str">
        <f t="shared" si="64"/>
        <v/>
      </c>
      <c r="V207" s="14"/>
      <c r="W207" s="5" t="e">
        <f>$X$1&amp;A207&amp;$Y$1&amp;T207&amp;$Z$1&amp;C207&amp;$AA$1&amp;E207&amp;#REF!&amp;G207&amp;$AB$1&amp;J207&amp;$AC$1&amp;#REF!&amp;$AD$1&amp;L207&amp;$AE$1&amp;P207&amp;$AF$1&amp;R207&amp;$AF$1&amp;#REF!&amp;$AG$1</f>
        <v>#REF!</v>
      </c>
    </row>
    <row r="208" spans="1:23" hidden="1" x14ac:dyDescent="0.25">
      <c r="A208" s="2" t="s">
        <v>2517</v>
      </c>
      <c r="B208" s="2" t="s">
        <v>2518</v>
      </c>
      <c r="C208" s="3"/>
      <c r="D208" s="16" t="str">
        <f t="shared" si="59"/>
        <v/>
      </c>
      <c r="E208" s="4">
        <v>59.4</v>
      </c>
      <c r="F208" s="2" t="s">
        <v>2514</v>
      </c>
      <c r="G208" s="13" t="e">
        <f>VLOOKUP(F208,frs!$A$2:$E$41,2,FALSE)</f>
        <v>#N/A</v>
      </c>
      <c r="H208" s="2" t="b">
        <v>0</v>
      </c>
      <c r="I208" s="2" t="s">
        <v>2301</v>
      </c>
      <c r="J208" s="13">
        <f>VLOOKUP(I208,Families!$A$2:$B$11,2,FALSE)</f>
        <v>4</v>
      </c>
      <c r="K208" s="2" t="s">
        <v>4740</v>
      </c>
      <c r="L208" s="13" t="str">
        <f>IFERROR(VLOOKUP(K208,Appellations!$A$3:$B$77,3,FALSE),"")</f>
        <v/>
      </c>
      <c r="M208" s="2" t="s">
        <v>4741</v>
      </c>
      <c r="N208" s="13">
        <f>IFERROR(VLOOKUP(M208,Regions!$A$3:$B$41,2,FALSE),"")</f>
        <v>32</v>
      </c>
      <c r="O208" s="2" t="s">
        <v>2306</v>
      </c>
      <c r="P208" s="13">
        <f>IFERROR(VLOOKUP(O208,Colors!$A$3:$B$11,2,FALSE),"")</f>
        <v>7</v>
      </c>
      <c r="Q208" s="2"/>
      <c r="R208" s="13" t="str">
        <f>IFERROR(VLOOKUP(Q208,Contenants!$A$3:$B$21,2,FALSE),"")</f>
        <v/>
      </c>
      <c r="S208" s="2"/>
      <c r="T208" s="8" t="s">
        <v>1476</v>
      </c>
      <c r="U208" s="14" t="str">
        <f t="shared" si="64"/>
        <v/>
      </c>
      <c r="V208" s="14"/>
      <c r="W208" s="5" t="e">
        <f>$X$1&amp;A208&amp;$Y$1&amp;T208&amp;$Z$1&amp;C208&amp;$AA$1&amp;E208&amp;#REF!&amp;G208&amp;$AB$1&amp;J208&amp;$AC$1&amp;#REF!&amp;$AD$1&amp;L208&amp;$AE$1&amp;P208&amp;$AF$1&amp;R208&amp;$AF$1&amp;#REF!&amp;$AG$1</f>
        <v>#REF!</v>
      </c>
    </row>
    <row r="209" spans="1:23" hidden="1" x14ac:dyDescent="0.25">
      <c r="A209" s="2" t="s">
        <v>2519</v>
      </c>
      <c r="B209" s="2" t="s">
        <v>2520</v>
      </c>
      <c r="C209" s="3"/>
      <c r="D209" s="16" t="str">
        <f t="shared" si="59"/>
        <v/>
      </c>
      <c r="E209" s="4">
        <v>36.200000000000003</v>
      </c>
      <c r="F209" s="2" t="s">
        <v>2514</v>
      </c>
      <c r="G209" s="13" t="e">
        <f>VLOOKUP(F209,frs!$A$2:$E$41,2,FALSE)</f>
        <v>#N/A</v>
      </c>
      <c r="H209" s="2" t="b">
        <v>0</v>
      </c>
      <c r="I209" s="2" t="s">
        <v>2301</v>
      </c>
      <c r="J209" s="13">
        <f>VLOOKUP(I209,Families!$A$2:$B$11,2,FALSE)</f>
        <v>4</v>
      </c>
      <c r="K209" s="2" t="s">
        <v>4740</v>
      </c>
      <c r="L209" s="13" t="str">
        <f>IFERROR(VLOOKUP(K209,Appellations!$A$3:$B$77,3,FALSE),"")</f>
        <v/>
      </c>
      <c r="M209" s="2" t="s">
        <v>4741</v>
      </c>
      <c r="N209" s="13">
        <f>IFERROR(VLOOKUP(M209,Regions!$A$3:$B$41,2,FALSE),"")</f>
        <v>32</v>
      </c>
      <c r="O209" s="2" t="s">
        <v>2306</v>
      </c>
      <c r="P209" s="13">
        <f>IFERROR(VLOOKUP(O209,Colors!$A$3:$B$11,2,FALSE),"")</f>
        <v>7</v>
      </c>
      <c r="Q209" s="2"/>
      <c r="R209" s="13" t="str">
        <f>IFERROR(VLOOKUP(Q209,Contenants!$A$3:$B$21,2,FALSE),"")</f>
        <v/>
      </c>
      <c r="S209" s="2"/>
      <c r="T209" s="8" t="s">
        <v>679</v>
      </c>
      <c r="U209" s="14" t="str">
        <f t="shared" si="64"/>
        <v/>
      </c>
      <c r="V209" s="14"/>
      <c r="W209" s="5" t="e">
        <f>$X$1&amp;A209&amp;$Y$1&amp;T209&amp;$Z$1&amp;C209&amp;$AA$1&amp;E209&amp;#REF!&amp;G209&amp;$AB$1&amp;J209&amp;$AC$1&amp;#REF!&amp;$AD$1&amp;L209&amp;$AE$1&amp;P209&amp;$AF$1&amp;R209&amp;$AF$1&amp;#REF!&amp;$AG$1</f>
        <v>#REF!</v>
      </c>
    </row>
    <row r="210" spans="1:23" hidden="1" x14ac:dyDescent="0.25">
      <c r="A210" s="2" t="s">
        <v>2521</v>
      </c>
      <c r="B210" s="2" t="s">
        <v>2522</v>
      </c>
      <c r="C210" s="3"/>
      <c r="D210" s="16" t="str">
        <f t="shared" si="59"/>
        <v/>
      </c>
      <c r="E210" s="4">
        <v>31.8</v>
      </c>
      <c r="F210" s="2" t="s">
        <v>2223</v>
      </c>
      <c r="G210" s="13">
        <f>VLOOKUP(F210,frs!$A$2:$E$41,2,FALSE)</f>
        <v>15</v>
      </c>
      <c r="H210" s="2" t="b">
        <v>0</v>
      </c>
      <c r="I210" s="2" t="s">
        <v>2301</v>
      </c>
      <c r="J210" s="13">
        <f>VLOOKUP(I210,Families!$A$2:$B$11,2,FALSE)</f>
        <v>4</v>
      </c>
      <c r="K210" s="2" t="s">
        <v>4740</v>
      </c>
      <c r="L210" s="13" t="str">
        <f>IFERROR(VLOOKUP(K210,Appellations!$A$3:$B$77,3,FALSE),"")</f>
        <v/>
      </c>
      <c r="M210" s="2" t="s">
        <v>4741</v>
      </c>
      <c r="N210" s="13">
        <f>IFERROR(VLOOKUP(M210,Regions!$A$3:$B$41,2,FALSE),"")</f>
        <v>32</v>
      </c>
      <c r="O210" s="2" t="s">
        <v>2306</v>
      </c>
      <c r="P210" s="13">
        <f>IFERROR(VLOOKUP(O210,Colors!$A$3:$B$11,2,FALSE),"")</f>
        <v>7</v>
      </c>
      <c r="Q210" s="2"/>
      <c r="R210" s="13" t="str">
        <f>IFERROR(VLOOKUP(Q210,Contenants!$A$3:$B$21,2,FALSE),"")</f>
        <v/>
      </c>
      <c r="S210" s="2"/>
      <c r="T210" s="8" t="s">
        <v>675</v>
      </c>
      <c r="U210" s="14" t="str">
        <f t="shared" si="64"/>
        <v/>
      </c>
      <c r="V210" s="14"/>
      <c r="W210" s="5" t="e">
        <f>$X$1&amp;A210&amp;$Y$1&amp;T210&amp;$Z$1&amp;C210&amp;$AA$1&amp;E210&amp;#REF!&amp;G210&amp;$AB$1&amp;J210&amp;$AC$1&amp;#REF!&amp;$AD$1&amp;L210&amp;$AE$1&amp;P210&amp;$AF$1&amp;R210&amp;$AF$1&amp;#REF!&amp;$AG$1</f>
        <v>#REF!</v>
      </c>
    </row>
    <row r="211" spans="1:23" hidden="1" x14ac:dyDescent="0.25">
      <c r="A211" s="2" t="s">
        <v>2641</v>
      </c>
      <c r="B211" s="2" t="s">
        <v>2642</v>
      </c>
      <c r="C211" s="3"/>
      <c r="D211" s="16" t="str">
        <f t="shared" si="59"/>
        <v/>
      </c>
      <c r="E211" s="4">
        <v>39.299999999999997</v>
      </c>
      <c r="F211" s="2" t="s">
        <v>2588</v>
      </c>
      <c r="G211" s="13" t="e">
        <f>VLOOKUP(F211,frs!$A$2:$E$41,2,FALSE)</f>
        <v>#N/A</v>
      </c>
      <c r="H211" s="2" t="b">
        <v>0</v>
      </c>
      <c r="I211" s="2" t="s">
        <v>2301</v>
      </c>
      <c r="J211" s="13">
        <f>VLOOKUP(I211,Families!$A$2:$B$11,2,FALSE)</f>
        <v>4</v>
      </c>
      <c r="K211" s="2" t="s">
        <v>4742</v>
      </c>
      <c r="L211" s="13" t="str">
        <f>IFERROR(VLOOKUP(K211,Appellations!$A$3:$B$77,3,FALSE),"")</f>
        <v/>
      </c>
      <c r="M211" s="2" t="s">
        <v>4743</v>
      </c>
      <c r="N211" s="13">
        <f>IFERROR(VLOOKUP(M211,Regions!$A$3:$B$41,2,FALSE),"")</f>
        <v>24</v>
      </c>
      <c r="O211" s="2" t="s">
        <v>4719</v>
      </c>
      <c r="P211" s="13">
        <f>IFERROR(VLOOKUP(O211,Colors!$A$3:$B$11,2,FALSE),"")</f>
        <v>8</v>
      </c>
      <c r="Q211" s="2"/>
      <c r="R211" s="13" t="str">
        <f>IFERROR(VLOOKUP(Q211,Contenants!$A$3:$B$21,2,FALSE),"")</f>
        <v/>
      </c>
      <c r="S211" s="2"/>
      <c r="T211" s="8" t="s">
        <v>669</v>
      </c>
      <c r="U211" s="14" t="str">
        <f t="shared" si="64"/>
        <v/>
      </c>
      <c r="V211" s="14"/>
      <c r="W211" s="5" t="e">
        <f>$X$1&amp;A211&amp;$Y$1&amp;T211&amp;$Z$1&amp;C211&amp;$AA$1&amp;E211&amp;#REF!&amp;G211&amp;$AB$1&amp;J211&amp;$AC$1&amp;#REF!&amp;$AD$1&amp;L211&amp;$AE$1&amp;P211&amp;$AF$1&amp;R211&amp;$AF$1&amp;#REF!&amp;$AG$1</f>
        <v>#REF!</v>
      </c>
    </row>
    <row r="212" spans="1:23" hidden="1" x14ac:dyDescent="0.25">
      <c r="A212" s="2" t="s">
        <v>2643</v>
      </c>
      <c r="B212" s="2" t="s">
        <v>2644</v>
      </c>
      <c r="C212" s="3"/>
      <c r="D212" s="16" t="str">
        <f t="shared" si="59"/>
        <v/>
      </c>
      <c r="E212" s="4">
        <v>21.6</v>
      </c>
      <c r="F212" s="2" t="s">
        <v>2588</v>
      </c>
      <c r="G212" s="13" t="e">
        <f>VLOOKUP(F212,frs!$A$2:$E$41,2,FALSE)</f>
        <v>#N/A</v>
      </c>
      <c r="H212" s="2" t="b">
        <v>0</v>
      </c>
      <c r="I212" s="2" t="s">
        <v>2301</v>
      </c>
      <c r="J212" s="13">
        <f>VLOOKUP(I212,Families!$A$2:$B$11,2,FALSE)</f>
        <v>4</v>
      </c>
      <c r="K212" s="2" t="s">
        <v>4742</v>
      </c>
      <c r="L212" s="13" t="str">
        <f>IFERROR(VLOOKUP(K212,Appellations!$A$3:$B$77,3,FALSE),"")</f>
        <v/>
      </c>
      <c r="M212" s="2" t="s">
        <v>4743</v>
      </c>
      <c r="N212" s="13">
        <f>IFERROR(VLOOKUP(M212,Regions!$A$3:$B$41,2,FALSE),"")</f>
        <v>24</v>
      </c>
      <c r="O212" s="2" t="s">
        <v>4719</v>
      </c>
      <c r="P212" s="13">
        <f>IFERROR(VLOOKUP(O212,Colors!$A$3:$B$11,2,FALSE),"")</f>
        <v>8</v>
      </c>
      <c r="Q212" s="2"/>
      <c r="R212" s="13" t="str">
        <f>IFERROR(VLOOKUP(Q212,Contenants!$A$3:$B$21,2,FALSE),"")</f>
        <v/>
      </c>
      <c r="S212" s="2"/>
      <c r="T212" s="8" t="s">
        <v>671</v>
      </c>
      <c r="U212" s="14" t="str">
        <f t="shared" si="64"/>
        <v/>
      </c>
      <c r="V212" s="14"/>
      <c r="W212" s="5" t="e">
        <f>$X$1&amp;A212&amp;$Y$1&amp;T212&amp;$Z$1&amp;C212&amp;$AA$1&amp;E212&amp;#REF!&amp;G212&amp;$AB$1&amp;J212&amp;$AC$1&amp;#REF!&amp;$AD$1&amp;L212&amp;$AE$1&amp;P212&amp;$AF$1&amp;R212&amp;$AF$1&amp;#REF!&amp;$AG$1</f>
        <v>#REF!</v>
      </c>
    </row>
    <row r="213" spans="1:23" hidden="1" x14ac:dyDescent="0.25">
      <c r="A213" s="2" t="s">
        <v>2512</v>
      </c>
      <c r="B213" s="2" t="s">
        <v>2513</v>
      </c>
      <c r="C213" s="3"/>
      <c r="D213" s="16" t="str">
        <f t="shared" si="59"/>
        <v/>
      </c>
      <c r="E213" s="4">
        <v>59.4</v>
      </c>
      <c r="F213" s="2" t="s">
        <v>2514</v>
      </c>
      <c r="G213" s="13" t="e">
        <f>VLOOKUP(F213,frs!$A$2:$E$41,2,FALSE)</f>
        <v>#N/A</v>
      </c>
      <c r="H213" s="2" t="b">
        <v>0</v>
      </c>
      <c r="I213" s="2" t="s">
        <v>2301</v>
      </c>
      <c r="J213" s="13">
        <f>VLOOKUP(I213,Families!$A$2:$B$11,2,FALSE)</f>
        <v>4</v>
      </c>
      <c r="K213" s="2" t="s">
        <v>4740</v>
      </c>
      <c r="L213" s="13" t="str">
        <f>IFERROR(VLOOKUP(K213,Appellations!$A$3:$B$77,3,FALSE),"")</f>
        <v/>
      </c>
      <c r="M213" s="2" t="s">
        <v>4741</v>
      </c>
      <c r="N213" s="13">
        <f>IFERROR(VLOOKUP(M213,Regions!$A$3:$B$41,2,FALSE),"")</f>
        <v>32</v>
      </c>
      <c r="O213" s="2" t="s">
        <v>4719</v>
      </c>
      <c r="P213" s="13">
        <f>IFERROR(VLOOKUP(O213,Colors!$A$3:$B$11,2,FALSE),"")</f>
        <v>8</v>
      </c>
      <c r="Q213" s="2"/>
      <c r="R213" s="13" t="str">
        <f>IFERROR(VLOOKUP(Q213,Contenants!$A$3:$B$21,2,FALSE),"")</f>
        <v/>
      </c>
      <c r="S213" s="2"/>
      <c r="T213" s="8" t="s">
        <v>1299</v>
      </c>
      <c r="U213" s="14" t="str">
        <f t="shared" si="64"/>
        <v/>
      </c>
      <c r="V213" s="14"/>
      <c r="W213" s="5" t="e">
        <f>$X$1&amp;A213&amp;$Y$1&amp;T213&amp;$Z$1&amp;C213&amp;$AA$1&amp;E213&amp;#REF!&amp;G213&amp;$AB$1&amp;J213&amp;$AC$1&amp;#REF!&amp;$AD$1&amp;L213&amp;$AE$1&amp;P213&amp;$AF$1&amp;R213&amp;$AF$1&amp;#REF!&amp;$AG$1</f>
        <v>#REF!</v>
      </c>
    </row>
    <row r="214" spans="1:23" hidden="1" x14ac:dyDescent="0.25">
      <c r="A214" s="2" t="s">
        <v>2515</v>
      </c>
      <c r="B214" s="2" t="s">
        <v>2516</v>
      </c>
      <c r="C214" s="3"/>
      <c r="D214" s="16" t="str">
        <f t="shared" si="59"/>
        <v/>
      </c>
      <c r="E214" s="4">
        <v>36.200000000000003</v>
      </c>
      <c r="F214" s="2" t="s">
        <v>2514</v>
      </c>
      <c r="G214" s="13" t="e">
        <f>VLOOKUP(F214,frs!$A$2:$E$41,2,FALSE)</f>
        <v>#N/A</v>
      </c>
      <c r="H214" s="2" t="b">
        <v>0</v>
      </c>
      <c r="I214" s="2" t="s">
        <v>2301</v>
      </c>
      <c r="J214" s="13">
        <f>VLOOKUP(I214,Families!$A$2:$B$11,2,FALSE)</f>
        <v>4</v>
      </c>
      <c r="K214" s="2" t="s">
        <v>4740</v>
      </c>
      <c r="L214" s="13" t="str">
        <f>IFERROR(VLOOKUP(K214,Appellations!$A$3:$B$77,3,FALSE),"")</f>
        <v/>
      </c>
      <c r="M214" s="2" t="s">
        <v>4741</v>
      </c>
      <c r="N214" s="13">
        <f>IFERROR(VLOOKUP(M214,Regions!$A$3:$B$41,2,FALSE),"")</f>
        <v>32</v>
      </c>
      <c r="O214" s="2" t="s">
        <v>4719</v>
      </c>
      <c r="P214" s="13">
        <f>IFERROR(VLOOKUP(O214,Colors!$A$3:$B$11,2,FALSE),"")</f>
        <v>8</v>
      </c>
      <c r="Q214" s="2"/>
      <c r="R214" s="13" t="str">
        <f>IFERROR(VLOOKUP(Q214,Contenants!$A$3:$B$21,2,FALSE),"")</f>
        <v/>
      </c>
      <c r="S214" s="2"/>
      <c r="T214" s="8" t="s">
        <v>1297</v>
      </c>
      <c r="U214" s="14" t="str">
        <f t="shared" si="64"/>
        <v/>
      </c>
      <c r="V214" s="14"/>
      <c r="W214" s="5" t="e">
        <f>$X$1&amp;A214&amp;$Y$1&amp;T214&amp;$Z$1&amp;C214&amp;$AA$1&amp;E214&amp;#REF!&amp;G214&amp;$AB$1&amp;J214&amp;$AC$1&amp;#REF!&amp;$AD$1&amp;L214&amp;$AE$1&amp;P214&amp;$AF$1&amp;R214&amp;$AF$1&amp;#REF!&amp;$AG$1</f>
        <v>#REF!</v>
      </c>
    </row>
    <row r="215" spans="1:23" hidden="1" x14ac:dyDescent="0.25">
      <c r="A215" s="2" t="s">
        <v>2525</v>
      </c>
      <c r="B215" s="2" t="s">
        <v>2526</v>
      </c>
      <c r="C215" s="3"/>
      <c r="D215" s="16" t="str">
        <f t="shared" si="59"/>
        <v/>
      </c>
      <c r="E215" s="4">
        <v>44.6</v>
      </c>
      <c r="F215" s="2" t="s">
        <v>2527</v>
      </c>
      <c r="G215" s="13" t="e">
        <f>VLOOKUP(F215,frs!$A$2:$E$41,2,FALSE)</f>
        <v>#N/A</v>
      </c>
      <c r="H215" s="2" t="b">
        <v>0</v>
      </c>
      <c r="I215" s="2" t="s">
        <v>2301</v>
      </c>
      <c r="J215" s="13">
        <f>VLOOKUP(I215,Families!$A$2:$B$11,2,FALSE)</f>
        <v>4</v>
      </c>
      <c r="K215" s="2" t="s">
        <v>4744</v>
      </c>
      <c r="L215" s="13" t="str">
        <f>IFERROR(VLOOKUP(K215,Appellations!$A$3:$B$77,3,FALSE),"")</f>
        <v/>
      </c>
      <c r="M215" s="2" t="s">
        <v>4745</v>
      </c>
      <c r="N215" s="13">
        <f>IFERROR(VLOOKUP(M215,Regions!$A$3:$B$41,2,FALSE),"")</f>
        <v>33</v>
      </c>
      <c r="O215" s="2" t="s">
        <v>4719</v>
      </c>
      <c r="P215" s="13">
        <f>IFERROR(VLOOKUP(O215,Colors!$A$3:$B$11,2,FALSE),"")</f>
        <v>8</v>
      </c>
      <c r="Q215" s="2"/>
      <c r="R215" s="13" t="str">
        <f>IFERROR(VLOOKUP(Q215,Contenants!$A$3:$B$21,2,FALSE),"")</f>
        <v/>
      </c>
      <c r="S215" s="2"/>
      <c r="T215" s="8" t="s">
        <v>667</v>
      </c>
      <c r="U215" s="14" t="str">
        <f t="shared" si="64"/>
        <v/>
      </c>
      <c r="V215" s="14"/>
      <c r="W215" s="5" t="e">
        <f>$X$1&amp;A215&amp;$Y$1&amp;T215&amp;$Z$1&amp;C215&amp;$AA$1&amp;E215&amp;#REF!&amp;G215&amp;$AB$1&amp;J215&amp;$AC$1&amp;#REF!&amp;$AD$1&amp;L215&amp;$AE$1&amp;P215&amp;$AF$1&amp;R215&amp;$AF$1&amp;#REF!&amp;$AG$1</f>
        <v>#REF!</v>
      </c>
    </row>
    <row r="216" spans="1:23" hidden="1" x14ac:dyDescent="0.25">
      <c r="A216" s="2" t="s">
        <v>2535</v>
      </c>
      <c r="B216" s="2" t="s">
        <v>2536</v>
      </c>
      <c r="C216" s="3"/>
      <c r="D216" s="16" t="str">
        <f t="shared" si="59"/>
        <v/>
      </c>
      <c r="E216" s="4">
        <v>34.15</v>
      </c>
      <c r="F216" s="2" t="s">
        <v>2537</v>
      </c>
      <c r="G216" s="13" t="e">
        <f>VLOOKUP(F216,frs!$A$2:$E$41,2,FALSE)</f>
        <v>#N/A</v>
      </c>
      <c r="H216" s="2" t="b">
        <v>0</v>
      </c>
      <c r="I216" s="2" t="s">
        <v>2301</v>
      </c>
      <c r="J216" s="13">
        <f>VLOOKUP(I216,Families!$A$2:$B$11,2,FALSE)</f>
        <v>4</v>
      </c>
      <c r="K216" s="2" t="s">
        <v>4746</v>
      </c>
      <c r="L216" s="13" t="str">
        <f>IFERROR(VLOOKUP(K216,Appellations!$A$3:$B$77,3,FALSE),"")</f>
        <v/>
      </c>
      <c r="M216" s="2" t="s">
        <v>4741</v>
      </c>
      <c r="N216" s="13">
        <f>IFERROR(VLOOKUP(M216,Regions!$A$3:$B$41,2,FALSE),"")</f>
        <v>32</v>
      </c>
      <c r="O216" s="2" t="s">
        <v>4689</v>
      </c>
      <c r="P216" s="13">
        <f>IFERROR(VLOOKUP(O216,Colors!$A$3:$B$11,2,FALSE),"")</f>
        <v>2</v>
      </c>
      <c r="Q216" s="2"/>
      <c r="R216" s="13" t="str">
        <f>IFERROR(VLOOKUP(Q216,Contenants!$A$3:$B$21,2,FALSE),"")</f>
        <v/>
      </c>
      <c r="S216" s="2"/>
      <c r="T216" s="8" t="s">
        <v>761</v>
      </c>
      <c r="U216" s="14" t="str">
        <f t="shared" si="64"/>
        <v/>
      </c>
      <c r="V216" s="14"/>
      <c r="W216" s="5" t="e">
        <f>$X$1&amp;A216&amp;$Y$1&amp;T216&amp;$Z$1&amp;C216&amp;$AA$1&amp;E216&amp;#REF!&amp;G216&amp;$AB$1&amp;J216&amp;$AC$1&amp;#REF!&amp;$AD$1&amp;L216&amp;$AE$1&amp;P216&amp;$AF$1&amp;R216&amp;$AF$1&amp;#REF!&amp;$AG$1</f>
        <v>#REF!</v>
      </c>
    </row>
    <row r="217" spans="1:23" hidden="1" x14ac:dyDescent="0.25">
      <c r="A217" s="2" t="s">
        <v>2538</v>
      </c>
      <c r="B217" s="2" t="s">
        <v>2539</v>
      </c>
      <c r="C217" s="3"/>
      <c r="D217" s="16" t="str">
        <f t="shared" si="59"/>
        <v/>
      </c>
      <c r="E217" s="4">
        <v>49.95</v>
      </c>
      <c r="F217" s="2" t="s">
        <v>2537</v>
      </c>
      <c r="G217" s="13" t="e">
        <f>VLOOKUP(F217,frs!$A$2:$E$41,2,FALSE)</f>
        <v>#N/A</v>
      </c>
      <c r="H217" s="2" t="b">
        <v>0</v>
      </c>
      <c r="I217" s="2" t="s">
        <v>2301</v>
      </c>
      <c r="J217" s="13">
        <f>VLOOKUP(I217,Families!$A$2:$B$11,2,FALSE)</f>
        <v>4</v>
      </c>
      <c r="K217" s="2" t="s">
        <v>4746</v>
      </c>
      <c r="L217" s="13" t="str">
        <f>IFERROR(VLOOKUP(K217,Appellations!$A$3:$B$77,3,FALSE),"")</f>
        <v/>
      </c>
      <c r="M217" s="2" t="s">
        <v>4741</v>
      </c>
      <c r="N217" s="13">
        <f>IFERROR(VLOOKUP(M217,Regions!$A$3:$B$41,2,FALSE),"")</f>
        <v>32</v>
      </c>
      <c r="O217" s="2" t="s">
        <v>2306</v>
      </c>
      <c r="P217" s="13">
        <f>IFERROR(VLOOKUP(O217,Colors!$A$3:$B$11,2,FALSE),"")</f>
        <v>7</v>
      </c>
      <c r="Q217" s="2"/>
      <c r="R217" s="13" t="str">
        <f>IFERROR(VLOOKUP(Q217,Contenants!$A$3:$B$21,2,FALSE),"")</f>
        <v/>
      </c>
      <c r="S217" s="2"/>
      <c r="T217" s="8" t="s">
        <v>729</v>
      </c>
      <c r="U217" s="14" t="str">
        <f t="shared" si="64"/>
        <v/>
      </c>
      <c r="V217" s="14"/>
      <c r="W217" s="5" t="e">
        <f>$X$1&amp;A217&amp;$Y$1&amp;T217&amp;$Z$1&amp;C217&amp;$AA$1&amp;E217&amp;#REF!&amp;G217&amp;$AB$1&amp;J217&amp;$AC$1&amp;#REF!&amp;$AD$1&amp;L217&amp;$AE$1&amp;P217&amp;$AF$1&amp;R217&amp;$AF$1&amp;#REF!&amp;$AG$1</f>
        <v>#REF!</v>
      </c>
    </row>
    <row r="218" spans="1:23" hidden="1" x14ac:dyDescent="0.25">
      <c r="A218" s="2" t="s">
        <v>2540</v>
      </c>
      <c r="B218" s="2" t="s">
        <v>2541</v>
      </c>
      <c r="C218" s="3"/>
      <c r="D218" s="16" t="str">
        <f t="shared" si="59"/>
        <v/>
      </c>
      <c r="E218" s="4">
        <v>23.75</v>
      </c>
      <c r="F218" s="2" t="s">
        <v>2537</v>
      </c>
      <c r="G218" s="13" t="e">
        <f>VLOOKUP(F218,frs!$A$2:$E$41,2,FALSE)</f>
        <v>#N/A</v>
      </c>
      <c r="H218" s="2" t="b">
        <v>0</v>
      </c>
      <c r="I218" s="2" t="s">
        <v>2301</v>
      </c>
      <c r="J218" s="13">
        <f>VLOOKUP(I218,Families!$A$2:$B$11,2,FALSE)</f>
        <v>4</v>
      </c>
      <c r="K218" s="2" t="s">
        <v>4746</v>
      </c>
      <c r="L218" s="13" t="str">
        <f>IFERROR(VLOOKUP(K218,Appellations!$A$3:$B$77,3,FALSE),"")</f>
        <v/>
      </c>
      <c r="M218" s="2" t="s">
        <v>4741</v>
      </c>
      <c r="N218" s="13">
        <f>IFERROR(VLOOKUP(M218,Regions!$A$3:$B$41,2,FALSE),"")</f>
        <v>32</v>
      </c>
      <c r="O218" s="2" t="s">
        <v>2306</v>
      </c>
      <c r="P218" s="13">
        <f>IFERROR(VLOOKUP(O218,Colors!$A$3:$B$11,2,FALSE),"")</f>
        <v>7</v>
      </c>
      <c r="Q218" s="2"/>
      <c r="R218" s="13" t="str">
        <f>IFERROR(VLOOKUP(Q218,Contenants!$A$3:$B$21,2,FALSE),"")</f>
        <v/>
      </c>
      <c r="S218" s="2"/>
      <c r="T218" s="8" t="s">
        <v>753</v>
      </c>
      <c r="U218" s="14" t="str">
        <f t="shared" si="64"/>
        <v/>
      </c>
      <c r="V218" s="14"/>
      <c r="W218" s="5" t="e">
        <f>$X$1&amp;A218&amp;$Y$1&amp;T218&amp;$Z$1&amp;C218&amp;$AA$1&amp;E218&amp;#REF!&amp;G218&amp;$AB$1&amp;J218&amp;$AC$1&amp;#REF!&amp;$AD$1&amp;L218&amp;$AE$1&amp;P218&amp;$AF$1&amp;R218&amp;$AF$1&amp;#REF!&amp;$AG$1</f>
        <v>#REF!</v>
      </c>
    </row>
    <row r="219" spans="1:23" hidden="1" x14ac:dyDescent="0.25">
      <c r="A219" s="2" t="s">
        <v>2542</v>
      </c>
      <c r="B219" s="2" t="s">
        <v>2543</v>
      </c>
      <c r="C219" s="3"/>
      <c r="D219" s="16" t="str">
        <f t="shared" si="59"/>
        <v/>
      </c>
      <c r="E219" s="4">
        <v>34.15</v>
      </c>
      <c r="F219" s="2" t="s">
        <v>2537</v>
      </c>
      <c r="G219" s="13" t="e">
        <f>VLOOKUP(F219,frs!$A$2:$E$41,2,FALSE)</f>
        <v>#N/A</v>
      </c>
      <c r="H219" s="2" t="b">
        <v>0</v>
      </c>
      <c r="I219" s="2" t="s">
        <v>2301</v>
      </c>
      <c r="J219" s="13">
        <f>VLOOKUP(I219,Families!$A$2:$B$11,2,FALSE)</f>
        <v>4</v>
      </c>
      <c r="K219" s="2" t="s">
        <v>4746</v>
      </c>
      <c r="L219" s="13" t="str">
        <f>IFERROR(VLOOKUP(K219,Appellations!$A$3:$B$77,3,FALSE),"")</f>
        <v/>
      </c>
      <c r="M219" s="2" t="s">
        <v>4741</v>
      </c>
      <c r="N219" s="13">
        <f>IFERROR(VLOOKUP(M219,Regions!$A$3:$B$41,2,FALSE),"")</f>
        <v>32</v>
      </c>
      <c r="O219" s="2" t="s">
        <v>2306</v>
      </c>
      <c r="P219" s="13">
        <f>IFERROR(VLOOKUP(O219,Colors!$A$3:$B$11,2,FALSE),"")</f>
        <v>7</v>
      </c>
      <c r="Q219" s="2"/>
      <c r="R219" s="13" t="str">
        <f>IFERROR(VLOOKUP(Q219,Contenants!$A$3:$B$21,2,FALSE),"")</f>
        <v/>
      </c>
      <c r="S219" s="2"/>
      <c r="T219" s="8" t="s">
        <v>743</v>
      </c>
      <c r="U219" s="14" t="str">
        <f t="shared" si="64"/>
        <v/>
      </c>
      <c r="V219" s="14"/>
      <c r="W219" s="5" t="e">
        <f>$X$1&amp;A219&amp;$Y$1&amp;T219&amp;$Z$1&amp;C219&amp;$AA$1&amp;E219&amp;#REF!&amp;G219&amp;$AB$1&amp;J219&amp;$AC$1&amp;#REF!&amp;$AD$1&amp;L219&amp;$AE$1&amp;P219&amp;$AF$1&amp;R219&amp;$AF$1&amp;#REF!&amp;$AG$1</f>
        <v>#REF!</v>
      </c>
    </row>
    <row r="220" spans="1:23" hidden="1" x14ac:dyDescent="0.25">
      <c r="A220" s="2" t="s">
        <v>2544</v>
      </c>
      <c r="B220" s="2" t="s">
        <v>2545</v>
      </c>
      <c r="C220" s="3"/>
      <c r="D220" s="16" t="str">
        <f t="shared" si="59"/>
        <v/>
      </c>
      <c r="E220" s="4">
        <v>49.95</v>
      </c>
      <c r="F220" s="2" t="s">
        <v>2537</v>
      </c>
      <c r="G220" s="13" t="e">
        <f>VLOOKUP(F220,frs!$A$2:$E$41,2,FALSE)</f>
        <v>#N/A</v>
      </c>
      <c r="H220" s="2" t="b">
        <v>0</v>
      </c>
      <c r="I220" s="2" t="s">
        <v>2301</v>
      </c>
      <c r="J220" s="13">
        <f>VLOOKUP(I220,Families!$A$2:$B$11,2,FALSE)</f>
        <v>4</v>
      </c>
      <c r="K220" s="2" t="s">
        <v>4746</v>
      </c>
      <c r="L220" s="13" t="str">
        <f>IFERROR(VLOOKUP(K220,Appellations!$A$3:$B$77,3,FALSE),"")</f>
        <v/>
      </c>
      <c r="M220" s="2" t="s">
        <v>4741</v>
      </c>
      <c r="N220" s="13">
        <f>IFERROR(VLOOKUP(M220,Regions!$A$3:$B$41,2,FALSE),"")</f>
        <v>32</v>
      </c>
      <c r="O220" s="2" t="s">
        <v>4719</v>
      </c>
      <c r="P220" s="13">
        <f>IFERROR(VLOOKUP(O220,Colors!$A$3:$B$11,2,FALSE),"")</f>
        <v>8</v>
      </c>
      <c r="Q220" s="2"/>
      <c r="R220" s="13" t="str">
        <f>IFERROR(VLOOKUP(Q220,Contenants!$A$3:$B$21,2,FALSE),"")</f>
        <v/>
      </c>
      <c r="S220" s="2"/>
      <c r="T220" s="8" t="s">
        <v>745</v>
      </c>
      <c r="U220" s="14" t="str">
        <f t="shared" si="64"/>
        <v/>
      </c>
      <c r="V220" s="14"/>
      <c r="W220" s="5" t="e">
        <f>$X$1&amp;A220&amp;$Y$1&amp;T220&amp;$Z$1&amp;C220&amp;$AA$1&amp;E220&amp;#REF!&amp;G220&amp;$AB$1&amp;J220&amp;$AC$1&amp;#REF!&amp;$AD$1&amp;L220&amp;$AE$1&amp;P220&amp;$AF$1&amp;R220&amp;$AF$1&amp;#REF!&amp;$AG$1</f>
        <v>#REF!</v>
      </c>
    </row>
    <row r="221" spans="1:23" hidden="1" x14ac:dyDescent="0.25">
      <c r="A221" s="2" t="s">
        <v>2546</v>
      </c>
      <c r="B221" s="2" t="s">
        <v>2547</v>
      </c>
      <c r="C221" s="3"/>
      <c r="D221" s="16" t="str">
        <f t="shared" si="59"/>
        <v/>
      </c>
      <c r="E221" s="4">
        <v>23.75</v>
      </c>
      <c r="F221" s="2" t="s">
        <v>2537</v>
      </c>
      <c r="G221" s="13" t="e">
        <f>VLOOKUP(F221,frs!$A$2:$E$41,2,FALSE)</f>
        <v>#N/A</v>
      </c>
      <c r="H221" s="2" t="b">
        <v>0</v>
      </c>
      <c r="I221" s="2" t="s">
        <v>2301</v>
      </c>
      <c r="J221" s="13">
        <f>VLOOKUP(I221,Families!$A$2:$B$11,2,FALSE)</f>
        <v>4</v>
      </c>
      <c r="K221" s="2" t="s">
        <v>4746</v>
      </c>
      <c r="L221" s="13" t="str">
        <f>IFERROR(VLOOKUP(K221,Appellations!$A$3:$B$77,3,FALSE),"")</f>
        <v/>
      </c>
      <c r="M221" s="2" t="s">
        <v>4741</v>
      </c>
      <c r="N221" s="13">
        <f>IFERROR(VLOOKUP(M221,Regions!$A$3:$B$41,2,FALSE),"")</f>
        <v>32</v>
      </c>
      <c r="O221" s="2" t="s">
        <v>4719</v>
      </c>
      <c r="P221" s="13">
        <f>IFERROR(VLOOKUP(O221,Colors!$A$3:$B$11,2,FALSE),"")</f>
        <v>8</v>
      </c>
      <c r="Q221" s="2"/>
      <c r="R221" s="13" t="str">
        <f>IFERROR(VLOOKUP(Q221,Contenants!$A$3:$B$21,2,FALSE),"")</f>
        <v/>
      </c>
      <c r="S221" s="2"/>
      <c r="T221" s="8" t="s">
        <v>925</v>
      </c>
      <c r="U221" s="14" t="str">
        <f t="shared" si="64"/>
        <v/>
      </c>
      <c r="V221" s="14"/>
      <c r="W221" s="5" t="e">
        <f>$X$1&amp;A221&amp;$Y$1&amp;T221&amp;$Z$1&amp;C221&amp;$AA$1&amp;E221&amp;#REF!&amp;G221&amp;$AB$1&amp;J221&amp;$AC$1&amp;#REF!&amp;$AD$1&amp;L221&amp;$AE$1&amp;P221&amp;$AF$1&amp;R221&amp;$AF$1&amp;#REF!&amp;$AG$1</f>
        <v>#REF!</v>
      </c>
    </row>
    <row r="222" spans="1:23" hidden="1" x14ac:dyDescent="0.25">
      <c r="A222" s="2" t="s">
        <v>2548</v>
      </c>
      <c r="B222" s="2" t="s">
        <v>2549</v>
      </c>
      <c r="C222" s="3"/>
      <c r="D222" s="16" t="str">
        <f t="shared" si="59"/>
        <v/>
      </c>
      <c r="E222" s="4">
        <v>34.15</v>
      </c>
      <c r="F222" s="2" t="s">
        <v>2537</v>
      </c>
      <c r="G222" s="13" t="e">
        <f>VLOOKUP(F222,frs!$A$2:$E$41,2,FALSE)</f>
        <v>#N/A</v>
      </c>
      <c r="H222" s="2" t="b">
        <v>0</v>
      </c>
      <c r="I222" s="2" t="s">
        <v>2301</v>
      </c>
      <c r="J222" s="13">
        <f>VLOOKUP(I222,Families!$A$2:$B$11,2,FALSE)</f>
        <v>4</v>
      </c>
      <c r="K222" s="2" t="s">
        <v>4746</v>
      </c>
      <c r="L222" s="13" t="str">
        <f>IFERROR(VLOOKUP(K222,Appellations!$A$3:$B$77,3,FALSE),"")</f>
        <v/>
      </c>
      <c r="M222" s="2" t="s">
        <v>4741</v>
      </c>
      <c r="N222" s="13">
        <f>IFERROR(VLOOKUP(M222,Regions!$A$3:$B$41,2,FALSE),"")</f>
        <v>32</v>
      </c>
      <c r="O222" s="2" t="s">
        <v>4719</v>
      </c>
      <c r="P222" s="13">
        <f>IFERROR(VLOOKUP(O222,Colors!$A$3:$B$11,2,FALSE),"")</f>
        <v>8</v>
      </c>
      <c r="Q222" s="2"/>
      <c r="R222" s="13" t="str">
        <f>IFERROR(VLOOKUP(Q222,Contenants!$A$3:$B$21,2,FALSE),"")</f>
        <v/>
      </c>
      <c r="S222" s="2"/>
      <c r="T222" s="8" t="s">
        <v>193</v>
      </c>
      <c r="U222" s="14" t="str">
        <f t="shared" si="64"/>
        <v/>
      </c>
      <c r="V222" s="14"/>
      <c r="W222" s="5" t="e">
        <f>$X$1&amp;A222&amp;$Y$1&amp;T222&amp;$Z$1&amp;C222&amp;$AA$1&amp;E222&amp;#REF!&amp;G222&amp;$AB$1&amp;J222&amp;$AC$1&amp;#REF!&amp;$AD$1&amp;L222&amp;$AE$1&amp;P222&amp;$AF$1&amp;R222&amp;$AF$1&amp;#REF!&amp;$AG$1</f>
        <v>#REF!</v>
      </c>
    </row>
    <row r="223" spans="1:23" hidden="1" x14ac:dyDescent="0.25">
      <c r="A223" s="2" t="s">
        <v>2550</v>
      </c>
      <c r="B223" s="2" t="s">
        <v>2551</v>
      </c>
      <c r="C223" s="3"/>
      <c r="D223" s="16" t="str">
        <f t="shared" si="59"/>
        <v/>
      </c>
      <c r="E223" s="4">
        <v>27.95</v>
      </c>
      <c r="F223" s="2" t="s">
        <v>2552</v>
      </c>
      <c r="G223" s="13" t="e">
        <f>VLOOKUP(F223,frs!$A$2:$E$41,2,FALSE)</f>
        <v>#N/A</v>
      </c>
      <c r="H223" s="2" t="b">
        <v>0</v>
      </c>
      <c r="I223" s="2" t="s">
        <v>2301</v>
      </c>
      <c r="J223" s="13">
        <f>VLOOKUP(I223,Families!$A$2:$B$11,2,FALSE)</f>
        <v>4</v>
      </c>
      <c r="K223" s="2" t="s">
        <v>4746</v>
      </c>
      <c r="L223" s="13" t="str">
        <f>IFERROR(VLOOKUP(K223,Appellations!$A$3:$B$77,3,FALSE),"")</f>
        <v/>
      </c>
      <c r="M223" s="2" t="s">
        <v>4741</v>
      </c>
      <c r="N223" s="13">
        <f>IFERROR(VLOOKUP(M223,Regions!$A$3:$B$41,2,FALSE),"")</f>
        <v>32</v>
      </c>
      <c r="O223" s="2" t="s">
        <v>4689</v>
      </c>
      <c r="P223" s="13">
        <f>IFERROR(VLOOKUP(O223,Colors!$A$3:$B$11,2,FALSE),"")</f>
        <v>2</v>
      </c>
      <c r="Q223" s="2"/>
      <c r="R223" s="13" t="str">
        <f>IFERROR(VLOOKUP(Q223,Contenants!$A$3:$B$21,2,FALSE),"")</f>
        <v/>
      </c>
      <c r="S223" s="2"/>
      <c r="T223" s="8" t="s">
        <v>205</v>
      </c>
      <c r="U223" s="14" t="str">
        <f t="shared" si="64"/>
        <v/>
      </c>
      <c r="V223" s="14"/>
      <c r="W223" s="5" t="e">
        <f>$X$1&amp;A223&amp;$Y$1&amp;T223&amp;$Z$1&amp;C223&amp;$AA$1&amp;E223&amp;#REF!&amp;G223&amp;$AB$1&amp;J223&amp;$AC$1&amp;#REF!&amp;$AD$1&amp;L223&amp;$AE$1&amp;P223&amp;$AF$1&amp;R223&amp;$AF$1&amp;#REF!&amp;$AG$1</f>
        <v>#REF!</v>
      </c>
    </row>
    <row r="224" spans="1:23" hidden="1" x14ac:dyDescent="0.25">
      <c r="A224" s="2" t="s">
        <v>2553</v>
      </c>
      <c r="B224" s="2" t="s">
        <v>2554</v>
      </c>
      <c r="C224" s="3"/>
      <c r="D224" s="16" t="str">
        <f t="shared" si="59"/>
        <v/>
      </c>
      <c r="E224" s="4">
        <v>48.9</v>
      </c>
      <c r="F224" s="2" t="s">
        <v>2552</v>
      </c>
      <c r="G224" s="13" t="e">
        <f>VLOOKUP(F224,frs!$A$2:$E$41,2,FALSE)</f>
        <v>#N/A</v>
      </c>
      <c r="H224" s="2" t="b">
        <v>0</v>
      </c>
      <c r="I224" s="2" t="s">
        <v>2301</v>
      </c>
      <c r="J224" s="13">
        <f>VLOOKUP(I224,Families!$A$2:$B$11,2,FALSE)</f>
        <v>4</v>
      </c>
      <c r="K224" s="2" t="s">
        <v>4746</v>
      </c>
      <c r="L224" s="13" t="str">
        <f>IFERROR(VLOOKUP(K224,Appellations!$A$3:$B$77,3,FALSE),"")</f>
        <v/>
      </c>
      <c r="M224" s="2" t="s">
        <v>4741</v>
      </c>
      <c r="N224" s="13">
        <f>IFERROR(VLOOKUP(M224,Regions!$A$3:$B$41,2,FALSE),"")</f>
        <v>32</v>
      </c>
      <c r="O224" s="2" t="s">
        <v>2306</v>
      </c>
      <c r="P224" s="13">
        <f>IFERROR(VLOOKUP(O224,Colors!$A$3:$B$11,2,FALSE),"")</f>
        <v>7</v>
      </c>
      <c r="Q224" s="2"/>
      <c r="R224" s="13" t="str">
        <f>IFERROR(VLOOKUP(Q224,Contenants!$A$3:$B$21,2,FALSE),"")</f>
        <v/>
      </c>
      <c r="S224" s="2"/>
      <c r="T224" s="8" t="s">
        <v>825</v>
      </c>
      <c r="U224" s="14" t="str">
        <f t="shared" si="64"/>
        <v/>
      </c>
      <c r="V224" s="14"/>
      <c r="W224" s="5" t="e">
        <f>$X$1&amp;A224&amp;$Y$1&amp;T224&amp;$Z$1&amp;C224&amp;$AA$1&amp;E224&amp;#REF!&amp;G224&amp;$AB$1&amp;J224&amp;$AC$1&amp;#REF!&amp;$AD$1&amp;L224&amp;$AE$1&amp;P224&amp;$AF$1&amp;R224&amp;$AF$1&amp;#REF!&amp;$AG$1</f>
        <v>#REF!</v>
      </c>
    </row>
    <row r="225" spans="1:23" hidden="1" x14ac:dyDescent="0.25">
      <c r="A225" s="2" t="s">
        <v>2555</v>
      </c>
      <c r="B225" s="2" t="s">
        <v>2556</v>
      </c>
      <c r="C225" s="3"/>
      <c r="D225" s="16" t="str">
        <f t="shared" si="59"/>
        <v/>
      </c>
      <c r="E225" s="4">
        <v>27.95</v>
      </c>
      <c r="F225" s="2" t="s">
        <v>2552</v>
      </c>
      <c r="G225" s="13" t="e">
        <f>VLOOKUP(F225,frs!$A$2:$E$41,2,FALSE)</f>
        <v>#N/A</v>
      </c>
      <c r="H225" s="2" t="b">
        <v>0</v>
      </c>
      <c r="I225" s="2" t="s">
        <v>2301</v>
      </c>
      <c r="J225" s="13">
        <f>VLOOKUP(I225,Families!$A$2:$B$11,2,FALSE)</f>
        <v>4</v>
      </c>
      <c r="K225" s="2" t="s">
        <v>4746</v>
      </c>
      <c r="L225" s="13" t="str">
        <f>IFERROR(VLOOKUP(K225,Appellations!$A$3:$B$77,3,FALSE),"")</f>
        <v/>
      </c>
      <c r="M225" s="2" t="s">
        <v>4741</v>
      </c>
      <c r="N225" s="13">
        <f>IFERROR(VLOOKUP(M225,Regions!$A$3:$B$41,2,FALSE),"")</f>
        <v>32</v>
      </c>
      <c r="O225" s="2" t="s">
        <v>2306</v>
      </c>
      <c r="P225" s="13">
        <f>IFERROR(VLOOKUP(O225,Colors!$A$3:$B$11,2,FALSE),"")</f>
        <v>7</v>
      </c>
      <c r="Q225" s="2"/>
      <c r="R225" s="13" t="str">
        <f>IFERROR(VLOOKUP(Q225,Contenants!$A$3:$B$21,2,FALSE),"")</f>
        <v/>
      </c>
      <c r="S225" s="2"/>
      <c r="T225" s="8" t="s">
        <v>821</v>
      </c>
      <c r="U225" s="14" t="str">
        <f t="shared" si="64"/>
        <v/>
      </c>
      <c r="V225" s="14"/>
      <c r="W225" s="5" t="e">
        <f>$X$1&amp;A225&amp;$Y$1&amp;T225&amp;$Z$1&amp;C225&amp;$AA$1&amp;E225&amp;#REF!&amp;G225&amp;$AB$1&amp;J225&amp;$AC$1&amp;#REF!&amp;$AD$1&amp;L225&amp;$AE$1&amp;P225&amp;$AF$1&amp;R225&amp;$AF$1&amp;#REF!&amp;$AG$1</f>
        <v>#REF!</v>
      </c>
    </row>
    <row r="226" spans="1:23" hidden="1" x14ac:dyDescent="0.25">
      <c r="A226" s="2" t="s">
        <v>2557</v>
      </c>
      <c r="B226" s="2" t="s">
        <v>2558</v>
      </c>
      <c r="C226" s="3"/>
      <c r="D226" s="16" t="str">
        <f t="shared" si="59"/>
        <v/>
      </c>
      <c r="E226" s="4">
        <v>48.9</v>
      </c>
      <c r="F226" s="2" t="s">
        <v>2552</v>
      </c>
      <c r="G226" s="13" t="e">
        <f>VLOOKUP(F226,frs!$A$2:$E$41,2,FALSE)</f>
        <v>#N/A</v>
      </c>
      <c r="H226" s="2" t="b">
        <v>0</v>
      </c>
      <c r="I226" s="2" t="s">
        <v>2301</v>
      </c>
      <c r="J226" s="13">
        <f>VLOOKUP(I226,Families!$A$2:$B$11,2,FALSE)</f>
        <v>4</v>
      </c>
      <c r="K226" s="2" t="s">
        <v>4746</v>
      </c>
      <c r="L226" s="13" t="str">
        <f>IFERROR(VLOOKUP(K226,Appellations!$A$3:$B$77,3,FALSE),"")</f>
        <v/>
      </c>
      <c r="M226" s="2" t="s">
        <v>4741</v>
      </c>
      <c r="N226" s="13">
        <f>IFERROR(VLOOKUP(M226,Regions!$A$3:$B$41,2,FALSE),"")</f>
        <v>32</v>
      </c>
      <c r="O226" s="2" t="s">
        <v>4719</v>
      </c>
      <c r="P226" s="13">
        <f>IFERROR(VLOOKUP(O226,Colors!$A$3:$B$11,2,FALSE),"")</f>
        <v>8</v>
      </c>
      <c r="Q226" s="2"/>
      <c r="R226" s="13" t="str">
        <f>IFERROR(VLOOKUP(Q226,Contenants!$A$3:$B$21,2,FALSE),"")</f>
        <v/>
      </c>
      <c r="S226" s="2"/>
      <c r="T226" s="8" t="s">
        <v>969</v>
      </c>
      <c r="U226" s="14" t="str">
        <f t="shared" si="64"/>
        <v/>
      </c>
      <c r="V226" s="14"/>
      <c r="W226" s="5" t="e">
        <f>$X$1&amp;A226&amp;$Y$1&amp;T226&amp;$Z$1&amp;C226&amp;$AA$1&amp;E226&amp;#REF!&amp;G226&amp;$AB$1&amp;J226&amp;$AC$1&amp;#REF!&amp;$AD$1&amp;L226&amp;$AE$1&amp;P226&amp;$AF$1&amp;R226&amp;$AF$1&amp;#REF!&amp;$AG$1</f>
        <v>#REF!</v>
      </c>
    </row>
    <row r="227" spans="1:23" hidden="1" x14ac:dyDescent="0.25">
      <c r="A227" s="2" t="s">
        <v>2559</v>
      </c>
      <c r="B227" s="2" t="s">
        <v>2560</v>
      </c>
      <c r="C227" s="3"/>
      <c r="D227" s="33" t="str">
        <f t="shared" si="59"/>
        <v/>
      </c>
      <c r="E227" s="4">
        <v>27.95</v>
      </c>
      <c r="F227" s="2" t="s">
        <v>2552</v>
      </c>
      <c r="G227" s="17" t="e">
        <f>VLOOKUP(F227,frs!$A$2:$E$41,2,FALSE)</f>
        <v>#N/A</v>
      </c>
      <c r="H227" s="2" t="b">
        <v>0</v>
      </c>
      <c r="I227" s="2" t="s">
        <v>2301</v>
      </c>
      <c r="J227" s="17">
        <f>VLOOKUP(I227,Families!$A$2:$B$11,2,FALSE)</f>
        <v>4</v>
      </c>
      <c r="K227" s="2" t="s">
        <v>4746</v>
      </c>
      <c r="L227" s="17" t="str">
        <f>IFERROR(VLOOKUP(K227,Appellations!$A$3:$B$77,3,FALSE),"")</f>
        <v/>
      </c>
      <c r="M227" s="2" t="s">
        <v>4741</v>
      </c>
      <c r="N227" s="17">
        <f>IFERROR(VLOOKUP(M227,Regions!$A$3:$B$41,2,FALSE),"")</f>
        <v>32</v>
      </c>
      <c r="O227" s="2" t="s">
        <v>4719</v>
      </c>
      <c r="P227" s="17">
        <f>IFERROR(VLOOKUP(O227,Colors!$A$3:$B$11,2,FALSE),"")</f>
        <v>8</v>
      </c>
      <c r="Q227" s="2"/>
      <c r="R227" s="17" t="str">
        <f>IFERROR(VLOOKUP(Q227,Contenants!$A$3:$B$21,2,FALSE),"")</f>
        <v/>
      </c>
      <c r="S227" s="2"/>
      <c r="T227" s="8" t="s">
        <v>1325</v>
      </c>
      <c r="U227" s="14" t="str">
        <f t="shared" si="64"/>
        <v/>
      </c>
      <c r="V227" s="14"/>
      <c r="W227" s="5" t="e">
        <f>$X$1&amp;A227&amp;$Y$1&amp;T227&amp;$Z$1&amp;C227&amp;$AA$1&amp;E227&amp;#REF!&amp;G227&amp;$AB$1&amp;J227&amp;$AC$1&amp;#REF!&amp;$AD$1&amp;L227&amp;$AE$1&amp;P227&amp;$AF$1&amp;R227&amp;$AF$1&amp;#REF!&amp;$AG$1</f>
        <v>#REF!</v>
      </c>
    </row>
    <row r="228" spans="1:23" ht="171" x14ac:dyDescent="0.25">
      <c r="A228" s="2" t="s">
        <v>231</v>
      </c>
      <c r="B228" s="2" t="s">
        <v>232</v>
      </c>
      <c r="C228" s="3" t="s">
        <v>2562</v>
      </c>
      <c r="D228" s="23" t="str">
        <f t="shared" ref="D228:D229" si="65">SUBSTITUTE(SUBSTITUTE(SUBSTITUTE(C228,CHAR(13),""),CHAR(10),"&lt;br&gt;"),". &amp;car(10)",".")</f>
        <v>Un vin rosé sec et élégant.&lt;br&gt;&lt;br&gt;Encépagement : assemblage de différents cépages phares de la Provence.&lt;br&gt;&lt;br&gt;Dégustation : sec, fruité avec une belle tension.&lt;br&gt;Accord mets/vin : apéritif, grillades, poissons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228" s="4">
        <v>37.15</v>
      </c>
      <c r="F228" s="2" t="s">
        <v>2223</v>
      </c>
      <c r="G228" s="19">
        <f>VLOOKUP(F228,frs!$A$2:$B$45,2,FALSE)</f>
        <v>15</v>
      </c>
      <c r="H228" s="2" t="b">
        <v>1</v>
      </c>
      <c r="I228" s="2" t="s">
        <v>2301</v>
      </c>
      <c r="J228" s="19">
        <f>VLOOKUP(I228,Families!$A$2:$B$11,2,FALSE)</f>
        <v>4</v>
      </c>
      <c r="K228" s="2" t="s">
        <v>4747</v>
      </c>
      <c r="L228" s="19">
        <f>IFERROR(VLOOKUP(K228,Appellations!$A$2:$B$80,2,FALSE),"0")</f>
        <v>23</v>
      </c>
      <c r="M228" s="2" t="s">
        <v>4741</v>
      </c>
      <c r="N228" s="19">
        <f>IFERROR(VLOOKUP(M228,Regions!$A$2:$B$44,2,FALSE),"0")</f>
        <v>32</v>
      </c>
      <c r="O228" s="2" t="s">
        <v>2306</v>
      </c>
      <c r="P228" s="19">
        <f>IFERROR(VLOOKUP(O228,Colors!$A$2:$B$11,2,FALSE),"0")</f>
        <v>7</v>
      </c>
      <c r="Q228" s="2"/>
      <c r="R228" s="19" t="str">
        <f>IFERROR(VLOOKUP(Q228,Contenants!$A$2:$B$21,2,FALSE),"0")</f>
        <v>0</v>
      </c>
      <c r="S228" s="2" t="s">
        <v>5587</v>
      </c>
      <c r="T228" s="50" t="s">
        <v>6047</v>
      </c>
      <c r="U228" s="19" t="str">
        <f t="shared" ref="U228:U229" si="66">SUBSTITUTE(S228,"C:\Users\Admin\OneDrive\Site Internet\","")</f>
        <v>bag-in-box-domaine-de-la-goujonne-coteaux_varois-rose.png</v>
      </c>
      <c r="V228" s="19">
        <f t="shared" ref="V228:V229" si="67">IF(U228="",0,1)</f>
        <v>1</v>
      </c>
      <c r="W228" s="20" t="str">
        <f t="shared" ref="W228:W229" si="68">$X$1&amp;A228&amp;$Y$1&amp;T228&amp;$Z$1&amp;D228&amp;$AA$1&amp;G228&amp;$AB$1&amp;J228&amp;$AC$1&amp;L228&amp;$AD$1&amp;N228&amp;$AE$1&amp;P228&amp;$AF$1&amp;R228&amp;$AG$1&amp;U228&amp;$AH$1&amp;V228&amp;$AI$1</f>
        <v>("00228", "BIB Côteaux Varois La Goujonne Rosé 5 L", "Un vin rosé sec et élégant.&lt;br&gt;&lt;br&gt;Encépagement : assemblage de différents cépages phares de la Provence.&lt;br&gt;&lt;br&gt;Dégustation : sec, fruité avec une belle tension.&lt;br&gt;Accord mets/vin : apéritif, grillades, poissons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"32","7", "0", "bag-in-box-domaine-de-la-goujonne-coteaux_varois-rose.png", "1"),</v>
      </c>
    </row>
    <row r="229" spans="1:23" ht="185.25" x14ac:dyDescent="0.25">
      <c r="A229" s="2" t="s">
        <v>233</v>
      </c>
      <c r="B229" s="2" t="s">
        <v>234</v>
      </c>
      <c r="C229" s="3" t="s">
        <v>2563</v>
      </c>
      <c r="D229" s="23" t="str">
        <f t="shared" si="65"/>
        <v>Un vin rouge fruité et légèrement épicé.&lt;br&gt;&lt;br&gt;Encépagement : assemblage de différents cépages phares de la Provence.&lt;br&gt;&lt;br&gt;Dégustation : notes de fruits rouges,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229" s="4">
        <v>37.15</v>
      </c>
      <c r="F229" s="2" t="s">
        <v>2223</v>
      </c>
      <c r="G229" s="19">
        <f>VLOOKUP(F229,frs!$A$2:$B$45,2,FALSE)</f>
        <v>15</v>
      </c>
      <c r="H229" s="2" t="b">
        <v>1</v>
      </c>
      <c r="I229" s="2" t="s">
        <v>2301</v>
      </c>
      <c r="J229" s="19">
        <f>VLOOKUP(I229,Families!$A$2:$B$11,2,FALSE)</f>
        <v>4</v>
      </c>
      <c r="K229" s="2" t="s">
        <v>4747</v>
      </c>
      <c r="L229" s="19">
        <f>IFERROR(VLOOKUP(K229,Appellations!$A$2:$B$80,2,FALSE),"0")</f>
        <v>23</v>
      </c>
      <c r="M229" s="2" t="s">
        <v>4741</v>
      </c>
      <c r="N229" s="19">
        <f>IFERROR(VLOOKUP(M229,Regions!$A$2:$B$44,2,FALSE),"0")</f>
        <v>32</v>
      </c>
      <c r="O229" s="2" t="s">
        <v>4719</v>
      </c>
      <c r="P229" s="19">
        <f>IFERROR(VLOOKUP(O229,Colors!$A$2:$B$11,2,FALSE),"0")</f>
        <v>8</v>
      </c>
      <c r="Q229" s="2"/>
      <c r="R229" s="19" t="str">
        <f>IFERROR(VLOOKUP(Q229,Contenants!$A$2:$B$21,2,FALSE),"0")</f>
        <v>0</v>
      </c>
      <c r="S229" s="2" t="s">
        <v>5588</v>
      </c>
      <c r="T229" s="50" t="s">
        <v>6048</v>
      </c>
      <c r="U229" s="19" t="str">
        <f t="shared" si="66"/>
        <v>bag-in-box-domaine-de-la-goujonne-coteaux_varois-rouge.png</v>
      </c>
      <c r="V229" s="19">
        <f t="shared" si="67"/>
        <v>1</v>
      </c>
      <c r="W229" s="20" t="str">
        <f t="shared" si="68"/>
        <v>("00229", "BIB Côteaux Varois La Goujonne Rouge 5 L ", "Un vin rouge fruité et légèrement épicé.&lt;br&gt;&lt;br&gt;Encépagement : assemblage de différents cépages phares de la Provence.&lt;br&gt;&lt;br&gt;Dégustation : notes de fruits rouges,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"32","8", "0", "bag-in-box-domaine-de-la-goujonne-coteaux_varois-rouge.png", "1"),</v>
      </c>
    </row>
    <row r="230" spans="1:23" hidden="1" x14ac:dyDescent="0.25">
      <c r="A230" s="2" t="s">
        <v>2586</v>
      </c>
      <c r="B230" s="2" t="s">
        <v>2587</v>
      </c>
      <c r="C230" s="3"/>
      <c r="D230" s="34" t="str">
        <f t="shared" si="59"/>
        <v/>
      </c>
      <c r="E230" s="4">
        <v>26.15</v>
      </c>
      <c r="F230" s="2" t="s">
        <v>2588</v>
      </c>
      <c r="G230" s="35" t="e">
        <f>VLOOKUP(F230,frs!$A$2:$E$41,2,FALSE)</f>
        <v>#N/A</v>
      </c>
      <c r="H230" s="2" t="b">
        <v>0</v>
      </c>
      <c r="I230" s="2" t="s">
        <v>2301</v>
      </c>
      <c r="J230" s="35">
        <f>VLOOKUP(I230,Families!$A$2:$B$11,2,FALSE)</f>
        <v>4</v>
      </c>
      <c r="K230" s="2" t="s">
        <v>4748</v>
      </c>
      <c r="L230" s="35" t="str">
        <f>IFERROR(VLOOKUP(K230,Appellations!$A$3:$B$77,3,FALSE),"")</f>
        <v/>
      </c>
      <c r="M230" s="2" t="s">
        <v>4743</v>
      </c>
      <c r="N230" s="35">
        <f>IFERROR(VLOOKUP(M230,Regions!$A$3:$B$41,2,FALSE),"")</f>
        <v>24</v>
      </c>
      <c r="O230" s="2" t="s">
        <v>4719</v>
      </c>
      <c r="P230" s="35">
        <f>IFERROR(VLOOKUP(O230,Colors!$A$3:$B$11,2,FALSE),"")</f>
        <v>8</v>
      </c>
      <c r="Q230" s="2"/>
      <c r="R230" s="35" t="str">
        <f>IFERROR(VLOOKUP(Q230,Contenants!$A$3:$B$21,2,FALSE),"")</f>
        <v/>
      </c>
      <c r="S230" s="2"/>
      <c r="T230" s="8" t="s">
        <v>322</v>
      </c>
      <c r="U230" s="14" t="str">
        <f>SUBSTITUTE(SUBSTITUTE(SUBSTITUTE(SUBSTITUTE(SUBSTITUTE(SUBSTITUTE(SUBSTITUTE(SUBSTITUTE(SUBSTITUTE(SUBSTITUTE(SUBSTITUTE(SUBSTITUTE(S230,"C:\Users\Admin\OneDrive\Site Internet\",""),"BAG-IN-BOX\",""),"BOURGOGNE\",""),"BEAUJOLAIS\",""),"CHAMPAGNE ET EFFERVESCENTS\",""),"LANGUEDOC\",""),"LOIRE\",""),"PROVENCE\",""),"RHONE NORD\",""),"RHONE SUD\",""),"SPIRITUEUX\",""),"SUD OUEST\","")</f>
        <v/>
      </c>
      <c r="V230" s="14"/>
      <c r="W230" s="5" t="e">
        <f>$X$1&amp;A230&amp;$Y$1&amp;T230&amp;$Z$1&amp;C230&amp;$AA$1&amp;E230&amp;#REF!&amp;G230&amp;$AB$1&amp;J230&amp;$AC$1&amp;#REF!&amp;$AD$1&amp;L230&amp;$AE$1&amp;P230&amp;$AF$1&amp;R230&amp;$AF$1&amp;#REF!&amp;$AG$1</f>
        <v>#REF!</v>
      </c>
    </row>
    <row r="231" spans="1:23" ht="256.5" x14ac:dyDescent="0.25">
      <c r="A231" s="2" t="s">
        <v>239</v>
      </c>
      <c r="B231" s="2" t="s">
        <v>240</v>
      </c>
      <c r="C231" s="3" t="s">
        <v>5182</v>
      </c>
      <c r="D231" s="23" t="str">
        <f t="shared" ref="D231:D235" si="69">SUBSTITUTE(SUBSTITUTE(SUBSTITUTE(C231,CHAR(13),""),CHAR(10),"&lt;br&gt;"),". &amp;car(10)",".")</f>
        <v>Un Vin blanc sec et floral. Idéal pour vos apéritif ou un poisson à chair fine.&lt;br&gt;&lt;br&gt;Encépagement : Chardonnay&lt;br&gt;&lt;br&gt;Dégustation : vif, frais et floral aux arômes de fruits blancs.&lt;br&gt;Accord mets/vin : viande blanche, poisson.&lt;br&gt;&lt;br&gt;Existe en 3L.&lt;br&gt;&lt;br&gt;À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1" s="4">
        <v>24.3</v>
      </c>
      <c r="F231" s="2" t="s">
        <v>2224</v>
      </c>
      <c r="G231" s="19">
        <f>VLOOKUP(F231,frs!$A$2:$B$45,2,FALSE)</f>
        <v>39</v>
      </c>
      <c r="H231" s="2" t="b">
        <v>1</v>
      </c>
      <c r="I231" s="2" t="s">
        <v>2301</v>
      </c>
      <c r="J231" s="19">
        <f>VLOOKUP(I231,Families!$A$2:$B$11,2,FALSE)</f>
        <v>4</v>
      </c>
      <c r="K231" s="2" t="s">
        <v>4749</v>
      </c>
      <c r="L231" s="19">
        <f>IFERROR(VLOOKUP(K231,Appellations!$A$2:$B$80,2,FALSE),"0")</f>
        <v>38</v>
      </c>
      <c r="M231" s="2" t="s">
        <v>4745</v>
      </c>
      <c r="N231" s="19">
        <f>IFERROR(VLOOKUP(M231,Regions!$A$2:$B$44,2,FALSE),"0")</f>
        <v>33</v>
      </c>
      <c r="O231" s="2" t="s">
        <v>4689</v>
      </c>
      <c r="P231" s="19">
        <f>IFERROR(VLOOKUP(O231,Colors!$A$2:$B$11,2,FALSE),"0")</f>
        <v>2</v>
      </c>
      <c r="Q231" s="2"/>
      <c r="R231" s="19" t="str">
        <f>IFERROR(VLOOKUP(Q231,Contenants!$A$2:$B$21,2,FALSE),"0")</f>
        <v>0</v>
      </c>
      <c r="S231" s="2" t="s">
        <v>5610</v>
      </c>
      <c r="T231" s="50" t="s">
        <v>6049</v>
      </c>
      <c r="U231" s="19" t="str">
        <f t="shared" ref="U231:U235" si="70">SUBSTITUTE(S231,"C:\Users\Admin\OneDrive\Site Internet\","")</f>
        <v>bag_in_box_cellier_des_chartreux_chardonnay_blanc.png</v>
      </c>
      <c r="V231" s="19">
        <f t="shared" ref="V231:V235" si="71">IF(U231="",0,1)</f>
        <v>1</v>
      </c>
      <c r="W231" s="20" t="str">
        <f t="shared" ref="W231:W235" si="72">$X$1&amp;A231&amp;$Y$1&amp;T231&amp;$Z$1&amp;D231&amp;$AA$1&amp;G231&amp;$AB$1&amp;J231&amp;$AC$1&amp;L231&amp;$AD$1&amp;N231&amp;$AE$1&amp;P231&amp;$AF$1&amp;R231&amp;$AG$1&amp;U231&amp;$AH$1&amp;V231&amp;$AI$1</f>
        <v>("00231", "BIB Chardonnay Chartreux Blanc 5 L ", "Un Vin blanc sec et floral. Idéal pour vos apéritif ou un poisson à chair fine.&lt;br&gt;&lt;br&gt;Encépagement : Chardonnay&lt;br&gt;&lt;br&gt;Dégustation : vif, frais et floral aux arômes de fruits blancs.&lt;br&gt;Accord mets/vin : viande blanche, poisson.&lt;br&gt;&lt;br&gt;Existe en 3L.&lt;br&gt;&lt;br&gt;À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"bag_in_box_cellier_des_chartreux_chardonnay_blanc.png", "1"),</v>
      </c>
    </row>
    <row r="232" spans="1:23" ht="270.75" x14ac:dyDescent="0.25">
      <c r="A232" s="2" t="s">
        <v>237</v>
      </c>
      <c r="B232" s="2" t="s">
        <v>238</v>
      </c>
      <c r="C232" s="3" t="s">
        <v>5180</v>
      </c>
      <c r="D232" s="23" t="str">
        <f t="shared" si="69"/>
        <v>Un vin blanc sec et floral. Idéal pour vos apéritifs ou un poisson à chair fine.&lt;br&gt;&lt;br&gt;Encépagement : Chardonnay&lt;br&gt;&lt;br&gt;Dégustation : vif, frais et floral aux arômes de fruits blancs.&lt;br&gt;Accord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2" s="4">
        <v>15.6</v>
      </c>
      <c r="F232" s="2" t="s">
        <v>2224</v>
      </c>
      <c r="G232" s="19">
        <f>VLOOKUP(F232,frs!$A$2:$B$45,2,FALSE)</f>
        <v>39</v>
      </c>
      <c r="H232" s="2" t="b">
        <v>1</v>
      </c>
      <c r="I232" s="2" t="s">
        <v>2301</v>
      </c>
      <c r="J232" s="19">
        <f>VLOOKUP(I232,Families!$A$2:$B$11,2,FALSE)</f>
        <v>4</v>
      </c>
      <c r="K232" s="2" t="s">
        <v>4749</v>
      </c>
      <c r="L232" s="19">
        <f>IFERROR(VLOOKUP(K232,Appellations!$A$2:$B$80,2,FALSE),"0")</f>
        <v>38</v>
      </c>
      <c r="M232" s="2" t="s">
        <v>4745</v>
      </c>
      <c r="N232" s="19">
        <f>IFERROR(VLOOKUP(M232,Regions!$A$2:$B$44,2,FALSE),"0")</f>
        <v>33</v>
      </c>
      <c r="O232" s="2" t="s">
        <v>4689</v>
      </c>
      <c r="P232" s="19">
        <f>IFERROR(VLOOKUP(O232,Colors!$A$2:$B$11,2,FALSE),"0")</f>
        <v>2</v>
      </c>
      <c r="Q232" s="2" t="s">
        <v>5181</v>
      </c>
      <c r="R232" s="19">
        <f>IFERROR(VLOOKUP(Q232,Contenants!$A$2:$B$21,2,FALSE),"0")</f>
        <v>7</v>
      </c>
      <c r="S232" s="2" t="s">
        <v>5610</v>
      </c>
      <c r="T232" s="50" t="s">
        <v>6074</v>
      </c>
      <c r="U232" s="19" t="str">
        <f t="shared" si="70"/>
        <v>bag_in_box_cellier_des_chartreux_chardonnay_blanc.png</v>
      </c>
      <c r="V232" s="19">
        <f t="shared" si="71"/>
        <v>1</v>
      </c>
      <c r="W232" s="20" t="str">
        <f t="shared" si="72"/>
        <v>("00232", "BIB Chardonnay Blanc Chartreux 3 L", "Un vin blanc sec et floral. Idéal pour vos apéritifs ou un poisson à chair fine.&lt;br&gt;&lt;br&gt;Encépagement : Chardonnay&lt;br&gt;&lt;br&gt;Dégustation : vif, frais et floral aux arômes de fruits blancs.&lt;br&gt;Accord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"7", "bag_in_box_cellier_des_chartreux_chardonnay_blanc.png", "1"),</v>
      </c>
    </row>
    <row r="233" spans="1:23" ht="270.75" x14ac:dyDescent="0.25">
      <c r="A233" s="2" t="s">
        <v>241</v>
      </c>
      <c r="B233" s="2" t="s">
        <v>242</v>
      </c>
      <c r="C233" s="3" t="s">
        <v>5183</v>
      </c>
      <c r="D233" s="23" t="str">
        <f t="shared" si="69"/>
        <v>Un vin rouge léger et fruité parfait un plateau de charcuterie.&lt;br&gt;&lt;br&gt;Encépagement : Grenache, Syrah, Carignan, Cinsault&lt;br&gt;&lt;br&gt;Dégustation : gourmand, souple et fruité. Arômes de fraise et framboise.&lt;br&gt;Accord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3" s="4">
        <v>31.1</v>
      </c>
      <c r="F233" s="2" t="s">
        <v>2224</v>
      </c>
      <c r="G233" s="19">
        <f>VLOOKUP(F233,frs!$A$2:$B$45,2,FALSE)</f>
        <v>39</v>
      </c>
      <c r="H233" s="2" t="b">
        <v>1</v>
      </c>
      <c r="I233" s="2" t="s">
        <v>2301</v>
      </c>
      <c r="J233" s="19">
        <f>VLOOKUP(I233,Families!$A$2:$B$11,2,FALSE)</f>
        <v>4</v>
      </c>
      <c r="K233" s="2" t="s">
        <v>4749</v>
      </c>
      <c r="L233" s="19">
        <f>IFERROR(VLOOKUP(K233,Appellations!$A$2:$B$80,2,FALSE),"0")</f>
        <v>38</v>
      </c>
      <c r="M233" s="2" t="s">
        <v>4745</v>
      </c>
      <c r="N233" s="19">
        <f>IFERROR(VLOOKUP(M233,Regions!$A$2:$B$44,2,FALSE),"0")</f>
        <v>33</v>
      </c>
      <c r="O233" s="2" t="s">
        <v>4719</v>
      </c>
      <c r="P233" s="19">
        <f>IFERROR(VLOOKUP(O233,Colors!$A$2:$B$11,2,FALSE),"0")</f>
        <v>8</v>
      </c>
      <c r="Q233" s="2"/>
      <c r="R233" s="19" t="str">
        <f>IFERROR(VLOOKUP(Q233,Contenants!$A$2:$B$21,2,FALSE),"0")</f>
        <v>0</v>
      </c>
      <c r="S233" s="2" t="s">
        <v>5611</v>
      </c>
      <c r="T233" s="50" t="s">
        <v>6050</v>
      </c>
      <c r="U233" s="19" t="str">
        <f t="shared" si="70"/>
        <v>bag_in_box_cellier_des_chartreux_igp_gard_rouge.png</v>
      </c>
      <c r="V233" s="19">
        <f t="shared" si="71"/>
        <v>1</v>
      </c>
      <c r="W233" s="20" t="str">
        <f t="shared" si="72"/>
        <v>("00233", "BIB Chartreux Rouge 10 L", "Un vin rouge léger et fruité parfait un plateau de charcuterie.&lt;br&gt;&lt;br&gt;Encépagement : Grenache, Syrah, Carignan, Cinsault&lt;br&gt;&lt;br&gt;Dégustation : gourmand, souple et fruité. Arômes de fraise et framboise.&lt;br&gt;Accord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"bag_in_box_cellier_des_chartreux_igp_gard_rouge.png", "1"),</v>
      </c>
    </row>
    <row r="234" spans="1:23" ht="270.75" x14ac:dyDescent="0.25">
      <c r="A234" s="2" t="s">
        <v>243</v>
      </c>
      <c r="B234" s="2" t="s">
        <v>244</v>
      </c>
      <c r="C234" s="3" t="s">
        <v>5184</v>
      </c>
      <c r="D234" s="23" t="str">
        <f t="shared" si="69"/>
        <v>Un vin rouge léger et fruité parfait pour un plateau de charcuterie.&lt;br&gt;&lt;br&gt;Encépagement : Grenache, Syrah, Carignan, Cinsault&lt;br&gt;&lt;br&gt;Dégustation : gourmand, souple et fruité. Arômes de fraise et framboise.&lt;br&gt;Accord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4" s="4">
        <v>17.3</v>
      </c>
      <c r="F234" s="2" t="s">
        <v>2224</v>
      </c>
      <c r="G234" s="19">
        <f>VLOOKUP(F234,frs!$A$2:$B$45,2,FALSE)</f>
        <v>39</v>
      </c>
      <c r="H234" s="2" t="b">
        <v>1</v>
      </c>
      <c r="I234" s="2" t="s">
        <v>2301</v>
      </c>
      <c r="J234" s="19">
        <f>VLOOKUP(I234,Families!$A$2:$B$11,2,FALSE)</f>
        <v>4</v>
      </c>
      <c r="K234" s="2" t="s">
        <v>4749</v>
      </c>
      <c r="L234" s="19">
        <f>IFERROR(VLOOKUP(K234,Appellations!$A$2:$B$80,2,FALSE),"0")</f>
        <v>38</v>
      </c>
      <c r="M234" s="2" t="s">
        <v>4745</v>
      </c>
      <c r="N234" s="19">
        <f>IFERROR(VLOOKUP(M234,Regions!$A$2:$B$44,2,FALSE),"0")</f>
        <v>33</v>
      </c>
      <c r="O234" s="2" t="s">
        <v>4719</v>
      </c>
      <c r="P234" s="19">
        <f>IFERROR(VLOOKUP(O234,Colors!$A$2:$B$11,2,FALSE),"0")</f>
        <v>8</v>
      </c>
      <c r="Q234" s="2"/>
      <c r="R234" s="19" t="str">
        <f>IFERROR(VLOOKUP(Q234,Contenants!$A$2:$B$21,2,FALSE),"0")</f>
        <v>0</v>
      </c>
      <c r="S234" s="2" t="s">
        <v>5611</v>
      </c>
      <c r="T234" s="50" t="s">
        <v>6051</v>
      </c>
      <c r="U234" s="19" t="str">
        <f t="shared" si="70"/>
        <v>bag_in_box_cellier_des_chartreux_igp_gard_rouge.png</v>
      </c>
      <c r="V234" s="19">
        <f t="shared" si="71"/>
        <v>1</v>
      </c>
      <c r="W234" s="20" t="str">
        <f t="shared" si="72"/>
        <v>("00234", "BIB Chartreux Rouge 5 L", "Un vin rouge léger et fruité parfait pour un plateau de charcuterie.&lt;br&gt;&lt;br&gt;Encépagement : Grenache, Syrah, Carignan, Cinsault&lt;br&gt;&lt;br&gt;Dégustation : gourmand, souple et fruité. Arômes de fraise et framboise.&lt;br&gt;Accord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"bag_in_box_cellier_des_chartreux_igp_gard_rouge.png", "1"),</v>
      </c>
    </row>
    <row r="235" spans="1:23" ht="256.5" x14ac:dyDescent="0.25">
      <c r="A235" s="2" t="s">
        <v>257</v>
      </c>
      <c r="B235" s="2" t="s">
        <v>258</v>
      </c>
      <c r="C235" s="3" t="s">
        <v>5189</v>
      </c>
      <c r="D235" s="23" t="str">
        <f t="shared" si="69"/>
        <v>Un vin blanc sec et fruité. Idéal pour vos apéritifs ou un porc au caramel.&lt;br&gt;&lt;br&gt;Encépagement : Viognier&lt;br&gt;&lt;br&gt;Dégustation : sec, vif et frais aux notes de fruits jaunes (abricot, mangue).&lt;br&gt;Accord mets/vin : viande blanche, poisson, plats exotiques.&lt;br&gt;&lt;br&gt;À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5" s="4">
        <v>24.4</v>
      </c>
      <c r="F235" s="2" t="s">
        <v>2224</v>
      </c>
      <c r="G235" s="19">
        <f>VLOOKUP(F235,frs!$A$2:$B$45,2,FALSE)</f>
        <v>39</v>
      </c>
      <c r="H235" s="2" t="b">
        <v>1</v>
      </c>
      <c r="I235" s="2" t="s">
        <v>2301</v>
      </c>
      <c r="J235" s="19">
        <f>VLOOKUP(I235,Families!$A$2:$B$11,2,FALSE)</f>
        <v>4</v>
      </c>
      <c r="K235" s="2" t="s">
        <v>4749</v>
      </c>
      <c r="L235" s="19">
        <f>IFERROR(VLOOKUP(K235,Appellations!$A$2:$B$80,2,FALSE),"0")</f>
        <v>38</v>
      </c>
      <c r="M235" s="2" t="s">
        <v>4745</v>
      </c>
      <c r="N235" s="19">
        <f>IFERROR(VLOOKUP(M235,Regions!$A$2:$B$44,2,FALSE),"0")</f>
        <v>33</v>
      </c>
      <c r="O235" s="2" t="s">
        <v>4689</v>
      </c>
      <c r="P235" s="19">
        <f>IFERROR(VLOOKUP(O235,Colors!$A$2:$B$11,2,FALSE),"0")</f>
        <v>2</v>
      </c>
      <c r="Q235" s="2"/>
      <c r="R235" s="19" t="str">
        <f>IFERROR(VLOOKUP(Q235,Contenants!$A$2:$B$21,2,FALSE),"0")</f>
        <v>0</v>
      </c>
      <c r="S235" s="2" t="s">
        <v>5612</v>
      </c>
      <c r="T235" s="50" t="s">
        <v>6052</v>
      </c>
      <c r="U235" s="19" t="str">
        <f t="shared" si="70"/>
        <v>bag_in_box_cellier_des_chartreux_viognier_blanc.png</v>
      </c>
      <c r="V235" s="19">
        <f t="shared" si="71"/>
        <v>1</v>
      </c>
      <c r="W235" s="20" t="str">
        <f t="shared" si="72"/>
        <v>("00235", "BIB Viognier Chartreux Blanc 5 L", "Un vin blanc sec et fruité. Idéal pour vos apéritifs ou un porc au caramel.&lt;br&gt;&lt;br&gt;Encépagement : Viognier&lt;br&gt;&lt;br&gt;Dégustation : sec, vif et frais aux notes de fruits jaunes (abricot, mangue).&lt;br&gt;Accord mets/vin : viande blanche, poisson, plats exotiques.&lt;br&gt;&lt;br&gt;À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"bag_in_box_cellier_des_chartreux_viognier_blanc.png", "1"),</v>
      </c>
    </row>
    <row r="236" spans="1:23" hidden="1" x14ac:dyDescent="0.25">
      <c r="A236" s="2" t="s">
        <v>2599</v>
      </c>
      <c r="B236" s="2" t="s">
        <v>2600</v>
      </c>
      <c r="C236" s="3"/>
      <c r="D236" s="34" t="str">
        <f t="shared" si="59"/>
        <v/>
      </c>
      <c r="E236" s="4">
        <v>36.4</v>
      </c>
      <c r="F236" s="2" t="s">
        <v>2225</v>
      </c>
      <c r="G236" s="35" t="e">
        <f>VLOOKUP(F236,frs!$A$2:$E$41,2,FALSE)</f>
        <v>#N/A</v>
      </c>
      <c r="H236" s="2" t="b">
        <v>0</v>
      </c>
      <c r="I236" s="2" t="s">
        <v>2301</v>
      </c>
      <c r="J236" s="35">
        <f>VLOOKUP(I236,Families!$A$2:$B$11,2,FALSE)</f>
        <v>4</v>
      </c>
      <c r="K236" s="2" t="s">
        <v>263</v>
      </c>
      <c r="L236" s="35" t="str">
        <f>IFERROR(VLOOKUP(K236,Appellations!$A$3:$B$77,3,FALSE),"")</f>
        <v/>
      </c>
      <c r="M236" s="2" t="s">
        <v>4743</v>
      </c>
      <c r="N236" s="35">
        <f>IFERROR(VLOOKUP(M236,Regions!$A$3:$B$41,2,FALSE),"")</f>
        <v>24</v>
      </c>
      <c r="O236" s="2" t="s">
        <v>4689</v>
      </c>
      <c r="P236" s="35">
        <f>IFERROR(VLOOKUP(O236,Colors!$A$3:$B$11,2,FALSE),"")</f>
        <v>2</v>
      </c>
      <c r="Q236" s="2"/>
      <c r="R236" s="35" t="str">
        <f>IFERROR(VLOOKUP(Q236,Contenants!$A$3:$B$21,2,FALSE),"")</f>
        <v/>
      </c>
      <c r="S236" s="2"/>
      <c r="T236" s="8" t="s">
        <v>333</v>
      </c>
      <c r="U236" s="14" t="str">
        <f t="shared" ref="U236:U264" si="73">SUBSTITUTE(SUBSTITUTE(SUBSTITUTE(SUBSTITUTE(SUBSTITUTE(SUBSTITUTE(SUBSTITUTE(SUBSTITUTE(SUBSTITUTE(SUBSTITUTE(SUBSTITUTE(SUBSTITUTE(S236,"C:\Users\Admin\OneDrive\Site Internet\",""),"BAG-IN-BOX\",""),"BOURGOGNE\",""),"BEAUJOLAIS\",""),"CHAMPAGNE ET EFFERVESCENTS\",""),"LANGUEDOC\",""),"LOIRE\",""),"PROVENCE\",""),"RHONE NORD\",""),"RHONE SUD\",""),"SPIRITUEUX\",""),"SUD OUEST\","")</f>
        <v/>
      </c>
      <c r="V236" s="14"/>
      <c r="W236" s="5" t="e">
        <f>$X$1&amp;A236&amp;$Y$1&amp;T236&amp;$Z$1&amp;C236&amp;$AA$1&amp;E236&amp;#REF!&amp;G236&amp;$AB$1&amp;J236&amp;$AC$1&amp;#REF!&amp;$AD$1&amp;L236&amp;$AE$1&amp;P236&amp;$AF$1&amp;R236&amp;$AF$1&amp;#REF!&amp;$AG$1</f>
        <v>#REF!</v>
      </c>
    </row>
    <row r="237" spans="1:23" hidden="1" x14ac:dyDescent="0.25">
      <c r="A237" s="2" t="s">
        <v>268</v>
      </c>
      <c r="B237" s="2" t="s">
        <v>269</v>
      </c>
      <c r="C237" s="3"/>
      <c r="D237" s="23" t="str">
        <f t="shared" ref="D237:D239" si="74">SUBSTITUTE(SUBSTITUTE(SUBSTITUTE(C237,CHAR(13),""),CHAR(10),"&lt;br&gt;"),". &amp;car(10)",".")</f>
        <v/>
      </c>
      <c r="E237" s="4">
        <v>35.9</v>
      </c>
      <c r="F237" s="2" t="s">
        <v>2225</v>
      </c>
      <c r="G237" s="19" t="e">
        <f>VLOOKUP(F237,frs!$A$2:$E$41,2,FALSE)</f>
        <v>#N/A</v>
      </c>
      <c r="H237" s="2" t="b">
        <v>1</v>
      </c>
      <c r="I237" s="2" t="s">
        <v>2301</v>
      </c>
      <c r="J237" s="19">
        <f>VLOOKUP(I237,Families!$A$2:$B$11,2,FALSE)</f>
        <v>4</v>
      </c>
      <c r="K237" s="2" t="s">
        <v>263</v>
      </c>
      <c r="L237" s="19">
        <f>IFERROR(VLOOKUP(K237,Appellations!$A$2:$B$77,2,FALSE),"0")</f>
        <v>42</v>
      </c>
      <c r="M237" s="2" t="s">
        <v>4743</v>
      </c>
      <c r="N237" s="19">
        <f>IFERROR(VLOOKUP(M237,Regions!$A$2:$B$41,2,FALSE),"0")</f>
        <v>24</v>
      </c>
      <c r="O237" s="2" t="s">
        <v>4719</v>
      </c>
      <c r="P237" s="19">
        <f>IFERROR(VLOOKUP(O237,Colors!$A$2:$B$11,2,FALSE),"0")</f>
        <v>8</v>
      </c>
      <c r="Q237" s="2"/>
      <c r="R237" s="19" t="str">
        <f>IFERROR(VLOOKUP(Q237,Contenants!$A$2:$B$21,2,FALSE),"0")</f>
        <v>0</v>
      </c>
      <c r="S237" s="2"/>
      <c r="T237" s="50" t="s">
        <v>5144</v>
      </c>
      <c r="U237" s="19" t="str">
        <f t="shared" si="73"/>
        <v/>
      </c>
      <c r="V237" s="19">
        <f t="shared" ref="V237:V239" si="75">IF(U237="",0,1)</f>
        <v>0</v>
      </c>
      <c r="W237" s="20" t="e">
        <f>$X$1&amp;A237&amp;$Y$1&amp;T237&amp;$Z$1&amp;D237&amp;$AA$1&amp;E237&amp;#REF!&amp;G237&amp;$AB$1&amp;J237&amp;$AC$1&amp;L237&amp;$AD$1&amp;N237&amp;$AE$1&amp;P237&amp;$AF$1&amp;R237&amp;$AG$1&amp;#REF!&amp;$AI$1</f>
        <v>#REF!</v>
      </c>
    </row>
    <row r="238" spans="1:23" hidden="1" x14ac:dyDescent="0.25">
      <c r="A238" s="2" t="s">
        <v>270</v>
      </c>
      <c r="B238" s="2" t="s">
        <v>271</v>
      </c>
      <c r="C238" s="3"/>
      <c r="D238" s="23" t="str">
        <f t="shared" si="74"/>
        <v/>
      </c>
      <c r="E238" s="4">
        <v>12.7</v>
      </c>
      <c r="F238" s="2" t="s">
        <v>2225</v>
      </c>
      <c r="G238" s="19" t="e">
        <f>VLOOKUP(F238,frs!$A$2:$E$41,2,FALSE)</f>
        <v>#N/A</v>
      </c>
      <c r="H238" s="2" t="b">
        <v>1</v>
      </c>
      <c r="I238" s="2" t="s">
        <v>2301</v>
      </c>
      <c r="J238" s="19">
        <f>VLOOKUP(I238,Families!$A$2:$B$11,2,FALSE)</f>
        <v>4</v>
      </c>
      <c r="K238" s="2" t="s">
        <v>263</v>
      </c>
      <c r="L238" s="19">
        <f>IFERROR(VLOOKUP(K238,Appellations!$A$2:$B$77,2,FALSE),"0")</f>
        <v>42</v>
      </c>
      <c r="M238" s="2" t="s">
        <v>4743</v>
      </c>
      <c r="N238" s="19">
        <f>IFERROR(VLOOKUP(M238,Regions!$A$2:$B$41,2,FALSE),"0")</f>
        <v>24</v>
      </c>
      <c r="O238" s="2" t="s">
        <v>4719</v>
      </c>
      <c r="P238" s="19">
        <f>IFERROR(VLOOKUP(O238,Colors!$A$2:$B$11,2,FALSE),"0")</f>
        <v>8</v>
      </c>
      <c r="Q238" s="2"/>
      <c r="R238" s="19" t="str">
        <f>IFERROR(VLOOKUP(Q238,Contenants!$A$2:$B$21,2,FALSE),"0")</f>
        <v>0</v>
      </c>
      <c r="S238" s="2"/>
      <c r="T238" s="50" t="s">
        <v>5145</v>
      </c>
      <c r="U238" s="19" t="str">
        <f t="shared" si="73"/>
        <v/>
      </c>
      <c r="V238" s="19">
        <f t="shared" si="75"/>
        <v>0</v>
      </c>
      <c r="W238" s="20" t="e">
        <f>$X$1&amp;A238&amp;$Y$1&amp;T238&amp;$Z$1&amp;D238&amp;$AA$1&amp;E238&amp;#REF!&amp;G238&amp;$AB$1&amp;J238&amp;$AC$1&amp;L238&amp;$AD$1&amp;N238&amp;$AE$1&amp;P238&amp;$AF$1&amp;R238&amp;$AG$1&amp;#REF!&amp;$AI$1</f>
        <v>#REF!</v>
      </c>
    </row>
    <row r="239" spans="1:23" hidden="1" x14ac:dyDescent="0.25">
      <c r="A239" s="2" t="s">
        <v>272</v>
      </c>
      <c r="B239" s="2" t="s">
        <v>273</v>
      </c>
      <c r="C239" s="3"/>
      <c r="D239" s="23" t="str">
        <f t="shared" si="74"/>
        <v/>
      </c>
      <c r="E239" s="4">
        <v>19.399999999999999</v>
      </c>
      <c r="F239" s="2" t="s">
        <v>2225</v>
      </c>
      <c r="G239" s="19" t="e">
        <f>VLOOKUP(F239,frs!$A$2:$E$41,2,FALSE)</f>
        <v>#N/A</v>
      </c>
      <c r="H239" s="2" t="b">
        <v>1</v>
      </c>
      <c r="I239" s="2" t="s">
        <v>2301</v>
      </c>
      <c r="J239" s="19">
        <f>VLOOKUP(I239,Families!$A$2:$B$11,2,FALSE)</f>
        <v>4</v>
      </c>
      <c r="K239" s="2" t="s">
        <v>263</v>
      </c>
      <c r="L239" s="19">
        <f>IFERROR(VLOOKUP(K239,Appellations!$A$2:$B$77,2,FALSE),"0")</f>
        <v>42</v>
      </c>
      <c r="M239" s="2" t="s">
        <v>4743</v>
      </c>
      <c r="N239" s="19">
        <f>IFERROR(VLOOKUP(M239,Regions!$A$2:$B$41,2,FALSE),"0")</f>
        <v>24</v>
      </c>
      <c r="O239" s="2" t="s">
        <v>4719</v>
      </c>
      <c r="P239" s="19">
        <f>IFERROR(VLOOKUP(O239,Colors!$A$2:$B$11,2,FALSE),"0")</f>
        <v>8</v>
      </c>
      <c r="Q239" s="2"/>
      <c r="R239" s="19" t="str">
        <f>IFERROR(VLOOKUP(Q239,Contenants!$A$2:$B$21,2,FALSE),"0")</f>
        <v>0</v>
      </c>
      <c r="S239" s="2"/>
      <c r="T239" s="50" t="s">
        <v>5146</v>
      </c>
      <c r="U239" s="19" t="str">
        <f t="shared" si="73"/>
        <v/>
      </c>
      <c r="V239" s="19">
        <f t="shared" si="75"/>
        <v>0</v>
      </c>
      <c r="W239" s="20" t="e">
        <f>$X$1&amp;A239&amp;$Y$1&amp;T239&amp;$Z$1&amp;D239&amp;$AA$1&amp;E239&amp;#REF!&amp;G239&amp;$AB$1&amp;J239&amp;$AC$1&amp;L239&amp;$AD$1&amp;N239&amp;$AE$1&amp;P239&amp;$AF$1&amp;R239&amp;$AG$1&amp;#REF!&amp;$AI$1</f>
        <v>#REF!</v>
      </c>
    </row>
    <row r="240" spans="1:23" hidden="1" x14ac:dyDescent="0.25">
      <c r="A240" s="2" t="s">
        <v>2606</v>
      </c>
      <c r="B240" s="2" t="s">
        <v>2607</v>
      </c>
      <c r="C240" s="3"/>
      <c r="D240" s="25" t="str">
        <f t="shared" si="59"/>
        <v/>
      </c>
      <c r="E240" s="4">
        <v>36.6</v>
      </c>
      <c r="F240" s="2" t="s">
        <v>2514</v>
      </c>
      <c r="G240" s="26" t="e">
        <f>VLOOKUP(F240,frs!$A$2:$E$41,2,FALSE)</f>
        <v>#N/A</v>
      </c>
      <c r="H240" s="2" t="b">
        <v>0</v>
      </c>
      <c r="I240" s="2" t="s">
        <v>2301</v>
      </c>
      <c r="J240" s="26">
        <f>VLOOKUP(I240,Families!$A$2:$B$11,2,FALSE)</f>
        <v>4</v>
      </c>
      <c r="K240" s="2" t="s">
        <v>4750</v>
      </c>
      <c r="L240" s="26" t="str">
        <f>IFERROR(VLOOKUP(K240,Appellations!$A$3:$B$77,3,FALSE),"")</f>
        <v/>
      </c>
      <c r="M240" s="2" t="s">
        <v>4741</v>
      </c>
      <c r="N240" s="26">
        <f>IFERROR(VLOOKUP(M240,Regions!$A$3:$B$41,2,FALSE),"")</f>
        <v>32</v>
      </c>
      <c r="O240" s="2" t="s">
        <v>4689</v>
      </c>
      <c r="P240" s="26">
        <f>IFERROR(VLOOKUP(O240,Colors!$A$3:$B$11,2,FALSE),"")</f>
        <v>2</v>
      </c>
      <c r="Q240" s="2"/>
      <c r="R240" s="26" t="str">
        <f>IFERROR(VLOOKUP(Q240,Contenants!$A$3:$B$21,2,FALSE),"")</f>
        <v/>
      </c>
      <c r="S240" s="2"/>
      <c r="T240" s="8" t="s">
        <v>1414</v>
      </c>
      <c r="U240" s="14" t="str">
        <f t="shared" si="73"/>
        <v/>
      </c>
      <c r="V240" s="14"/>
      <c r="W240" s="5" t="e">
        <f>$X$1&amp;A240&amp;$Y$1&amp;T240&amp;$Z$1&amp;C240&amp;$AA$1&amp;E240&amp;#REF!&amp;G240&amp;$AB$1&amp;J240&amp;$AC$1&amp;#REF!&amp;$AD$1&amp;L240&amp;$AE$1&amp;P240&amp;$AF$1&amp;R240&amp;$AF$1&amp;#REF!&amp;$AG$1</f>
        <v>#REF!</v>
      </c>
    </row>
    <row r="241" spans="1:23" hidden="1" x14ac:dyDescent="0.25">
      <c r="A241" s="2" t="s">
        <v>2608</v>
      </c>
      <c r="B241" s="2" t="s">
        <v>2609</v>
      </c>
      <c r="C241" s="3"/>
      <c r="D241" s="16" t="str">
        <f t="shared" si="59"/>
        <v/>
      </c>
      <c r="E241" s="4">
        <v>22.9</v>
      </c>
      <c r="F241" s="2" t="s">
        <v>2514</v>
      </c>
      <c r="G241" s="13" t="e">
        <f>VLOOKUP(F241,frs!$A$2:$E$41,2,FALSE)</f>
        <v>#N/A</v>
      </c>
      <c r="H241" s="2" t="b">
        <v>0</v>
      </c>
      <c r="I241" s="2" t="s">
        <v>2301</v>
      </c>
      <c r="J241" s="13">
        <f>VLOOKUP(I241,Families!$A$2:$B$11,2,FALSE)</f>
        <v>4</v>
      </c>
      <c r="K241" s="2" t="s">
        <v>4750</v>
      </c>
      <c r="L241" s="13" t="str">
        <f>IFERROR(VLOOKUP(K241,Appellations!$A$3:$B$77,3,FALSE),"")</f>
        <v/>
      </c>
      <c r="M241" s="2" t="s">
        <v>4741</v>
      </c>
      <c r="N241" s="13">
        <f>IFERROR(VLOOKUP(M241,Regions!$A$3:$B$41,2,FALSE),"")</f>
        <v>32</v>
      </c>
      <c r="O241" s="2" t="s">
        <v>4689</v>
      </c>
      <c r="P241" s="13">
        <f>IFERROR(VLOOKUP(O241,Colors!$A$3:$B$11,2,FALSE),"")</f>
        <v>2</v>
      </c>
      <c r="Q241" s="2"/>
      <c r="R241" s="13" t="str">
        <f>IFERROR(VLOOKUP(Q241,Contenants!$A$3:$B$21,2,FALSE),"")</f>
        <v/>
      </c>
      <c r="S241" s="2"/>
      <c r="T241" s="8" t="s">
        <v>1243</v>
      </c>
      <c r="U241" s="14" t="str">
        <f t="shared" si="73"/>
        <v/>
      </c>
      <c r="V241" s="14"/>
      <c r="W241" s="5" t="e">
        <f>$X$1&amp;A241&amp;$Y$1&amp;T241&amp;$Z$1&amp;C241&amp;$AA$1&amp;E241&amp;#REF!&amp;G241&amp;$AB$1&amp;J241&amp;$AC$1&amp;#REF!&amp;$AD$1&amp;L241&amp;$AE$1&amp;P241&amp;$AF$1&amp;R241&amp;$AF$1&amp;#REF!&amp;$AG$1</f>
        <v>#REF!</v>
      </c>
    </row>
    <row r="242" spans="1:23" hidden="1" x14ac:dyDescent="0.25">
      <c r="A242" s="2" t="s">
        <v>2610</v>
      </c>
      <c r="B242" s="2" t="s">
        <v>2611</v>
      </c>
      <c r="C242" s="3"/>
      <c r="D242" s="16" t="str">
        <f t="shared" si="59"/>
        <v/>
      </c>
      <c r="E242" s="4">
        <v>36.6</v>
      </c>
      <c r="F242" s="2" t="s">
        <v>2514</v>
      </c>
      <c r="G242" s="13" t="e">
        <f>VLOOKUP(F242,frs!$A$2:$E$41,2,FALSE)</f>
        <v>#N/A</v>
      </c>
      <c r="H242" s="2" t="b">
        <v>0</v>
      </c>
      <c r="I242" s="2" t="s">
        <v>2301</v>
      </c>
      <c r="J242" s="13">
        <f>VLOOKUP(I242,Families!$A$2:$B$11,2,FALSE)</f>
        <v>4</v>
      </c>
      <c r="K242" s="2" t="s">
        <v>4750</v>
      </c>
      <c r="L242" s="13" t="str">
        <f>IFERROR(VLOOKUP(K242,Appellations!$A$3:$B$77,3,FALSE),"")</f>
        <v/>
      </c>
      <c r="M242" s="2" t="s">
        <v>4741</v>
      </c>
      <c r="N242" s="13">
        <f>IFERROR(VLOOKUP(M242,Regions!$A$3:$B$41,2,FALSE),"")</f>
        <v>32</v>
      </c>
      <c r="O242" s="2" t="s">
        <v>2306</v>
      </c>
      <c r="P242" s="13">
        <f>IFERROR(VLOOKUP(O242,Colors!$A$3:$B$11,2,FALSE),"")</f>
        <v>7</v>
      </c>
      <c r="Q242" s="2"/>
      <c r="R242" s="13" t="str">
        <f>IFERROR(VLOOKUP(Q242,Contenants!$A$3:$B$21,2,FALSE),"")</f>
        <v/>
      </c>
      <c r="S242" s="2"/>
      <c r="T242" s="8" t="s">
        <v>1319</v>
      </c>
      <c r="U242" s="14" t="str">
        <f t="shared" si="73"/>
        <v/>
      </c>
      <c r="V242" s="14"/>
      <c r="W242" s="5" t="e">
        <f>$X$1&amp;A242&amp;$Y$1&amp;T242&amp;$Z$1&amp;C242&amp;$AA$1&amp;E242&amp;#REF!&amp;G242&amp;$AB$1&amp;J242&amp;$AC$1&amp;#REF!&amp;$AD$1&amp;L242&amp;$AE$1&amp;P242&amp;$AF$1&amp;R242&amp;$AF$1&amp;#REF!&amp;$AG$1</f>
        <v>#REF!</v>
      </c>
    </row>
    <row r="243" spans="1:23" hidden="1" x14ac:dyDescent="0.25">
      <c r="A243" s="2" t="s">
        <v>2612</v>
      </c>
      <c r="B243" s="2" t="s">
        <v>2613</v>
      </c>
      <c r="C243" s="3"/>
      <c r="D243" s="16" t="str">
        <f t="shared" si="59"/>
        <v/>
      </c>
      <c r="E243" s="4">
        <v>22.9</v>
      </c>
      <c r="F243" s="2" t="s">
        <v>2514</v>
      </c>
      <c r="G243" s="13" t="e">
        <f>VLOOKUP(F243,frs!$A$2:$E$41,2,FALSE)</f>
        <v>#N/A</v>
      </c>
      <c r="H243" s="2" t="b">
        <v>0</v>
      </c>
      <c r="I243" s="2" t="s">
        <v>2301</v>
      </c>
      <c r="J243" s="13">
        <f>VLOOKUP(I243,Families!$A$2:$B$11,2,FALSE)</f>
        <v>4</v>
      </c>
      <c r="K243" s="2" t="s">
        <v>4750</v>
      </c>
      <c r="L243" s="13" t="str">
        <f>IFERROR(VLOOKUP(K243,Appellations!$A$3:$B$77,3,FALSE),"")</f>
        <v/>
      </c>
      <c r="M243" s="2" t="s">
        <v>4741</v>
      </c>
      <c r="N243" s="13">
        <f>IFERROR(VLOOKUP(M243,Regions!$A$3:$B$41,2,FALSE),"")</f>
        <v>32</v>
      </c>
      <c r="O243" s="2" t="s">
        <v>2306</v>
      </c>
      <c r="P243" s="13">
        <f>IFERROR(VLOOKUP(O243,Colors!$A$3:$B$11,2,FALSE),"")</f>
        <v>7</v>
      </c>
      <c r="Q243" s="2"/>
      <c r="R243" s="13" t="str">
        <f>IFERROR(VLOOKUP(Q243,Contenants!$A$3:$B$21,2,FALSE),"")</f>
        <v/>
      </c>
      <c r="S243" s="2"/>
      <c r="T243" s="8" t="s">
        <v>517</v>
      </c>
      <c r="U243" s="14" t="str">
        <f t="shared" si="73"/>
        <v/>
      </c>
      <c r="V243" s="14"/>
      <c r="W243" s="5" t="e">
        <f>$X$1&amp;A243&amp;$Y$1&amp;T243&amp;$Z$1&amp;C243&amp;$AA$1&amp;E243&amp;#REF!&amp;G243&amp;$AB$1&amp;J243&amp;$AC$1&amp;#REF!&amp;$AD$1&amp;L243&amp;$AE$1&amp;P243&amp;$AF$1&amp;R243&amp;$AF$1&amp;#REF!&amp;$AG$1</f>
        <v>#REF!</v>
      </c>
    </row>
    <row r="244" spans="1:23" hidden="1" x14ac:dyDescent="0.25">
      <c r="A244" s="2" t="s">
        <v>2614</v>
      </c>
      <c r="B244" s="2" t="s">
        <v>2615</v>
      </c>
      <c r="C244" s="3"/>
      <c r="D244" s="16" t="str">
        <f t="shared" si="59"/>
        <v/>
      </c>
      <c r="E244" s="4">
        <v>36.6</v>
      </c>
      <c r="F244" s="2" t="s">
        <v>2514</v>
      </c>
      <c r="G244" s="13" t="e">
        <f>VLOOKUP(F244,frs!$A$2:$E$41,2,FALSE)</f>
        <v>#N/A</v>
      </c>
      <c r="H244" s="2" t="b">
        <v>0</v>
      </c>
      <c r="I244" s="2" t="s">
        <v>2301</v>
      </c>
      <c r="J244" s="13">
        <f>VLOOKUP(I244,Families!$A$2:$B$11,2,FALSE)</f>
        <v>4</v>
      </c>
      <c r="K244" s="2" t="s">
        <v>4750</v>
      </c>
      <c r="L244" s="13" t="str">
        <f>IFERROR(VLOOKUP(K244,Appellations!$A$3:$B$77,3,FALSE),"")</f>
        <v/>
      </c>
      <c r="M244" s="2" t="s">
        <v>4741</v>
      </c>
      <c r="N244" s="13">
        <f>IFERROR(VLOOKUP(M244,Regions!$A$3:$B$41,2,FALSE),"")</f>
        <v>32</v>
      </c>
      <c r="O244" s="2" t="s">
        <v>4719</v>
      </c>
      <c r="P244" s="13">
        <f>IFERROR(VLOOKUP(O244,Colors!$A$3:$B$11,2,FALSE),"")</f>
        <v>8</v>
      </c>
      <c r="Q244" s="2"/>
      <c r="R244" s="13" t="str">
        <f>IFERROR(VLOOKUP(Q244,Contenants!$A$3:$B$21,2,FALSE),"")</f>
        <v/>
      </c>
      <c r="S244" s="2"/>
      <c r="T244" s="8" t="s">
        <v>515</v>
      </c>
      <c r="U244" s="14" t="str">
        <f t="shared" si="73"/>
        <v/>
      </c>
      <c r="V244" s="14"/>
      <c r="W244" s="5" t="e">
        <f>$X$1&amp;A244&amp;$Y$1&amp;T244&amp;$Z$1&amp;C244&amp;$AA$1&amp;E244&amp;#REF!&amp;G244&amp;$AB$1&amp;J244&amp;$AC$1&amp;#REF!&amp;$AD$1&amp;L244&amp;$AE$1&amp;P244&amp;$AF$1&amp;R244&amp;$AF$1&amp;#REF!&amp;$AG$1</f>
        <v>#REF!</v>
      </c>
    </row>
    <row r="245" spans="1:23" hidden="1" x14ac:dyDescent="0.25">
      <c r="A245" s="2" t="s">
        <v>2616</v>
      </c>
      <c r="B245" s="2" t="s">
        <v>2617</v>
      </c>
      <c r="C245" s="3"/>
      <c r="D245" s="16" t="str">
        <f t="shared" si="59"/>
        <v/>
      </c>
      <c r="E245" s="4">
        <v>22.9</v>
      </c>
      <c r="F245" s="2" t="s">
        <v>2514</v>
      </c>
      <c r="G245" s="13" t="e">
        <f>VLOOKUP(F245,frs!$A$2:$E$41,2,FALSE)</f>
        <v>#N/A</v>
      </c>
      <c r="H245" s="2" t="b">
        <v>0</v>
      </c>
      <c r="I245" s="2" t="s">
        <v>2301</v>
      </c>
      <c r="J245" s="13">
        <f>VLOOKUP(I245,Families!$A$2:$B$11,2,FALSE)</f>
        <v>4</v>
      </c>
      <c r="K245" s="2" t="s">
        <v>4750</v>
      </c>
      <c r="L245" s="13" t="str">
        <f>IFERROR(VLOOKUP(K245,Appellations!$A$3:$B$77,3,FALSE),"")</f>
        <v/>
      </c>
      <c r="M245" s="2" t="s">
        <v>4741</v>
      </c>
      <c r="N245" s="13">
        <f>IFERROR(VLOOKUP(M245,Regions!$A$3:$B$41,2,FALSE),"")</f>
        <v>32</v>
      </c>
      <c r="O245" s="2" t="s">
        <v>4719</v>
      </c>
      <c r="P245" s="13">
        <f>IFERROR(VLOOKUP(O245,Colors!$A$3:$B$11,2,FALSE),"")</f>
        <v>8</v>
      </c>
      <c r="Q245" s="2"/>
      <c r="R245" s="13" t="str">
        <f>IFERROR(VLOOKUP(Q245,Contenants!$A$3:$B$21,2,FALSE),"")</f>
        <v/>
      </c>
      <c r="S245" s="2"/>
      <c r="T245" s="8" t="s">
        <v>1976</v>
      </c>
      <c r="U245" s="14" t="str">
        <f t="shared" si="73"/>
        <v/>
      </c>
      <c r="V245" s="14"/>
      <c r="W245" s="5" t="e">
        <f>$X$1&amp;A245&amp;$Y$1&amp;T245&amp;$Z$1&amp;C245&amp;$AA$1&amp;E245&amp;#REF!&amp;G245&amp;$AB$1&amp;J245&amp;$AC$1&amp;#REF!&amp;$AD$1&amp;L245&amp;$AE$1&amp;P245&amp;$AF$1&amp;R245&amp;$AF$1&amp;#REF!&amp;$AG$1</f>
        <v>#REF!</v>
      </c>
    </row>
    <row r="246" spans="1:23" hidden="1" x14ac:dyDescent="0.25">
      <c r="A246" s="2" t="s">
        <v>2647</v>
      </c>
      <c r="B246" s="2" t="s">
        <v>2648</v>
      </c>
      <c r="C246" s="3"/>
      <c r="D246" s="16" t="str">
        <f t="shared" si="59"/>
        <v/>
      </c>
      <c r="E246" s="4">
        <v>43.1</v>
      </c>
      <c r="F246" s="2" t="s">
        <v>2223</v>
      </c>
      <c r="G246" s="13">
        <f>VLOOKUP(F246,frs!$A$2:$E$41,2,FALSE)</f>
        <v>15</v>
      </c>
      <c r="H246" s="2" t="b">
        <v>0</v>
      </c>
      <c r="I246" s="2" t="s">
        <v>2301</v>
      </c>
      <c r="J246" s="13">
        <f>VLOOKUP(I246,Families!$A$2:$B$11,2,FALSE)</f>
        <v>4</v>
      </c>
      <c r="K246" s="2" t="s">
        <v>4751</v>
      </c>
      <c r="L246" s="13" t="str">
        <f>IFERROR(VLOOKUP(K246,Appellations!$A$3:$B$77,3,FALSE),"")</f>
        <v/>
      </c>
      <c r="M246" s="2" t="s">
        <v>4752</v>
      </c>
      <c r="N246" s="13">
        <f>IFERROR(VLOOKUP(M246,Regions!$A$3:$B$41,2,FALSE),"")</f>
        <v>20</v>
      </c>
      <c r="O246" s="2" t="s">
        <v>4689</v>
      </c>
      <c r="P246" s="13">
        <f>IFERROR(VLOOKUP(O246,Colors!$A$3:$B$11,2,FALSE),"")</f>
        <v>2</v>
      </c>
      <c r="Q246" s="2"/>
      <c r="R246" s="13" t="str">
        <f>IFERROR(VLOOKUP(Q246,Contenants!$A$3:$B$21,2,FALSE),"")</f>
        <v/>
      </c>
      <c r="S246" s="2"/>
      <c r="T246" s="8" t="s">
        <v>1167</v>
      </c>
      <c r="U246" s="14" t="str">
        <f t="shared" si="73"/>
        <v/>
      </c>
      <c r="V246" s="14"/>
      <c r="W246" s="5" t="e">
        <f>$X$1&amp;A246&amp;$Y$1&amp;T246&amp;$Z$1&amp;C246&amp;$AA$1&amp;E246&amp;#REF!&amp;G246&amp;$AB$1&amp;J246&amp;$AC$1&amp;#REF!&amp;$AD$1&amp;L246&amp;$AE$1&amp;P246&amp;$AF$1&amp;R246&amp;$AF$1&amp;#REF!&amp;$AG$1</f>
        <v>#REF!</v>
      </c>
    </row>
    <row r="247" spans="1:23" hidden="1" x14ac:dyDescent="0.25">
      <c r="A247" s="2" t="s">
        <v>2649</v>
      </c>
      <c r="B247" s="2" t="s">
        <v>2650</v>
      </c>
      <c r="C247" s="3"/>
      <c r="D247" s="16" t="str">
        <f t="shared" si="59"/>
        <v/>
      </c>
      <c r="E247" s="4">
        <v>23.9</v>
      </c>
      <c r="F247" s="2" t="s">
        <v>2223</v>
      </c>
      <c r="G247" s="13">
        <f>VLOOKUP(F247,frs!$A$2:$E$41,2,FALSE)</f>
        <v>15</v>
      </c>
      <c r="H247" s="2" t="b">
        <v>0</v>
      </c>
      <c r="I247" s="2" t="s">
        <v>2301</v>
      </c>
      <c r="J247" s="13">
        <f>VLOOKUP(I247,Families!$A$2:$B$11,2,FALSE)</f>
        <v>4</v>
      </c>
      <c r="K247" s="2" t="s">
        <v>4751</v>
      </c>
      <c r="L247" s="13" t="str">
        <f>IFERROR(VLOOKUP(K247,Appellations!$A$3:$B$77,3,FALSE),"")</f>
        <v/>
      </c>
      <c r="M247" s="2" t="s">
        <v>4752</v>
      </c>
      <c r="N247" s="13">
        <f>IFERROR(VLOOKUP(M247,Regions!$A$3:$B$41,2,FALSE),"")</f>
        <v>20</v>
      </c>
      <c r="O247" s="2" t="s">
        <v>4689</v>
      </c>
      <c r="P247" s="13">
        <f>IFERROR(VLOOKUP(O247,Colors!$A$3:$B$11,2,FALSE),"")</f>
        <v>2</v>
      </c>
      <c r="Q247" s="2"/>
      <c r="R247" s="13" t="str">
        <f>IFERROR(VLOOKUP(Q247,Contenants!$A$3:$B$21,2,FALSE),"")</f>
        <v/>
      </c>
      <c r="S247" s="2"/>
      <c r="T247" s="8" t="s">
        <v>1974</v>
      </c>
      <c r="U247" s="14" t="str">
        <f t="shared" si="73"/>
        <v/>
      </c>
      <c r="V247" s="14"/>
      <c r="W247" s="5" t="e">
        <f>$X$1&amp;A247&amp;$Y$1&amp;T247&amp;$Z$1&amp;C247&amp;$AA$1&amp;E247&amp;#REF!&amp;G247&amp;$AB$1&amp;J247&amp;$AC$1&amp;#REF!&amp;$AD$1&amp;L247&amp;$AE$1&amp;P247&amp;$AF$1&amp;R247&amp;$AF$1&amp;#REF!&amp;$AG$1</f>
        <v>#REF!</v>
      </c>
    </row>
    <row r="248" spans="1:23" hidden="1" x14ac:dyDescent="0.25">
      <c r="A248" s="2" t="s">
        <v>2651</v>
      </c>
      <c r="B248" s="2" t="s">
        <v>2652</v>
      </c>
      <c r="C248" s="3"/>
      <c r="D248" s="16" t="str">
        <f t="shared" si="59"/>
        <v/>
      </c>
      <c r="E248" s="4">
        <v>43.1</v>
      </c>
      <c r="F248" s="2" t="s">
        <v>2223</v>
      </c>
      <c r="G248" s="13">
        <f>VLOOKUP(F248,frs!$A$2:$E$41,2,FALSE)</f>
        <v>15</v>
      </c>
      <c r="H248" s="2" t="b">
        <v>0</v>
      </c>
      <c r="I248" s="2" t="s">
        <v>2301</v>
      </c>
      <c r="J248" s="13">
        <f>VLOOKUP(I248,Families!$A$2:$B$11,2,FALSE)</f>
        <v>4</v>
      </c>
      <c r="K248" s="2" t="s">
        <v>4751</v>
      </c>
      <c r="L248" s="13" t="str">
        <f>IFERROR(VLOOKUP(K248,Appellations!$A$3:$B$77,3,FALSE),"")</f>
        <v/>
      </c>
      <c r="M248" s="2" t="s">
        <v>4752</v>
      </c>
      <c r="N248" s="13">
        <f>IFERROR(VLOOKUP(M248,Regions!$A$3:$B$41,2,FALSE),"")</f>
        <v>20</v>
      </c>
      <c r="O248" s="2" t="s">
        <v>2306</v>
      </c>
      <c r="P248" s="13">
        <f>IFERROR(VLOOKUP(O248,Colors!$A$3:$B$11,2,FALSE),"")</f>
        <v>7</v>
      </c>
      <c r="Q248" s="2"/>
      <c r="R248" s="13" t="str">
        <f>IFERROR(VLOOKUP(Q248,Contenants!$A$3:$B$21,2,FALSE),"")</f>
        <v/>
      </c>
      <c r="S248" s="2"/>
      <c r="T248" s="8" t="s">
        <v>881</v>
      </c>
      <c r="U248" s="14" t="str">
        <f t="shared" si="73"/>
        <v/>
      </c>
      <c r="V248" s="14"/>
      <c r="W248" s="5" t="e">
        <f>$X$1&amp;A248&amp;$Y$1&amp;T248&amp;$Z$1&amp;C248&amp;$AA$1&amp;E248&amp;#REF!&amp;G248&amp;$AB$1&amp;J248&amp;$AC$1&amp;#REF!&amp;$AD$1&amp;L248&amp;$AE$1&amp;P248&amp;$AF$1&amp;R248&amp;$AF$1&amp;#REF!&amp;$AG$1</f>
        <v>#REF!</v>
      </c>
    </row>
    <row r="249" spans="1:23" hidden="1" x14ac:dyDescent="0.25">
      <c r="A249" s="2" t="s">
        <v>2653</v>
      </c>
      <c r="B249" s="2" t="s">
        <v>2654</v>
      </c>
      <c r="C249" s="3"/>
      <c r="D249" s="16" t="str">
        <f t="shared" si="59"/>
        <v/>
      </c>
      <c r="E249" s="4">
        <v>23.9</v>
      </c>
      <c r="F249" s="2" t="s">
        <v>2223</v>
      </c>
      <c r="G249" s="13">
        <f>VLOOKUP(F249,frs!$A$2:$E$41,2,FALSE)</f>
        <v>15</v>
      </c>
      <c r="H249" s="2" t="b">
        <v>0</v>
      </c>
      <c r="I249" s="2" t="s">
        <v>2301</v>
      </c>
      <c r="J249" s="13">
        <f>VLOOKUP(I249,Families!$A$2:$B$11,2,FALSE)</f>
        <v>4</v>
      </c>
      <c r="K249" s="2" t="s">
        <v>4751</v>
      </c>
      <c r="L249" s="13" t="str">
        <f>IFERROR(VLOOKUP(K249,Appellations!$A$3:$B$77,3,FALSE),"")</f>
        <v/>
      </c>
      <c r="M249" s="2" t="s">
        <v>4752</v>
      </c>
      <c r="N249" s="13">
        <f>IFERROR(VLOOKUP(M249,Regions!$A$3:$B$41,2,FALSE),"")</f>
        <v>20</v>
      </c>
      <c r="O249" s="2" t="s">
        <v>2306</v>
      </c>
      <c r="P249" s="13">
        <f>IFERROR(VLOOKUP(O249,Colors!$A$3:$B$11,2,FALSE),"")</f>
        <v>7</v>
      </c>
      <c r="Q249" s="2"/>
      <c r="R249" s="13" t="str">
        <f>IFERROR(VLOOKUP(Q249,Contenants!$A$3:$B$21,2,FALSE),"")</f>
        <v/>
      </c>
      <c r="S249" s="2"/>
      <c r="T249" s="8" t="s">
        <v>839</v>
      </c>
      <c r="U249" s="14" t="str">
        <f t="shared" si="73"/>
        <v/>
      </c>
      <c r="V249" s="14"/>
      <c r="W249" s="5" t="e">
        <f>$X$1&amp;A249&amp;$Y$1&amp;T249&amp;$Z$1&amp;C249&amp;$AA$1&amp;E249&amp;#REF!&amp;G249&amp;$AB$1&amp;J249&amp;$AC$1&amp;#REF!&amp;$AD$1&amp;L249&amp;$AE$1&amp;P249&amp;$AF$1&amp;R249&amp;$AF$1&amp;#REF!&amp;$AG$1</f>
        <v>#REF!</v>
      </c>
    </row>
    <row r="250" spans="1:23" hidden="1" x14ac:dyDescent="0.25">
      <c r="A250" s="2" t="s">
        <v>2655</v>
      </c>
      <c r="B250" s="2" t="s">
        <v>2656</v>
      </c>
      <c r="C250" s="3"/>
      <c r="D250" s="16" t="str">
        <f t="shared" si="59"/>
        <v/>
      </c>
      <c r="E250" s="4">
        <v>43.1</v>
      </c>
      <c r="F250" s="2" t="s">
        <v>2223</v>
      </c>
      <c r="G250" s="13">
        <f>VLOOKUP(F250,frs!$A$2:$E$41,2,FALSE)</f>
        <v>15</v>
      </c>
      <c r="H250" s="2" t="b">
        <v>0</v>
      </c>
      <c r="I250" s="2" t="s">
        <v>2301</v>
      </c>
      <c r="J250" s="13">
        <f>VLOOKUP(I250,Families!$A$2:$B$11,2,FALSE)</f>
        <v>4</v>
      </c>
      <c r="K250" s="2" t="s">
        <v>4751</v>
      </c>
      <c r="L250" s="13" t="str">
        <f>IFERROR(VLOOKUP(K250,Appellations!$A$3:$B$77,3,FALSE),"")</f>
        <v/>
      </c>
      <c r="M250" s="2" t="s">
        <v>4752</v>
      </c>
      <c r="N250" s="13">
        <f>IFERROR(VLOOKUP(M250,Regions!$A$3:$B$41,2,FALSE),"")</f>
        <v>20</v>
      </c>
      <c r="O250" s="2" t="s">
        <v>4719</v>
      </c>
      <c r="P250" s="13">
        <f>IFERROR(VLOOKUP(O250,Colors!$A$3:$B$11,2,FALSE),"")</f>
        <v>8</v>
      </c>
      <c r="Q250" s="2"/>
      <c r="R250" s="13" t="str">
        <f>IFERROR(VLOOKUP(Q250,Contenants!$A$3:$B$21,2,FALSE),"")</f>
        <v/>
      </c>
      <c r="S250" s="2"/>
      <c r="T250" s="8" t="s">
        <v>843</v>
      </c>
      <c r="U250" s="14" t="str">
        <f t="shared" si="73"/>
        <v/>
      </c>
      <c r="V250" s="14"/>
      <c r="W250" s="5" t="e">
        <f>$X$1&amp;A250&amp;$Y$1&amp;T250&amp;$Z$1&amp;C250&amp;$AA$1&amp;E250&amp;#REF!&amp;G250&amp;$AB$1&amp;J250&amp;$AC$1&amp;#REF!&amp;$AD$1&amp;L250&amp;$AE$1&amp;P250&amp;$AF$1&amp;R250&amp;$AF$1&amp;#REF!&amp;$AG$1</f>
        <v>#REF!</v>
      </c>
    </row>
    <row r="251" spans="1:23" hidden="1" x14ac:dyDescent="0.25">
      <c r="A251" s="2" t="s">
        <v>2657</v>
      </c>
      <c r="B251" s="2" t="s">
        <v>2658</v>
      </c>
      <c r="C251" s="3"/>
      <c r="D251" s="16" t="str">
        <f t="shared" si="59"/>
        <v/>
      </c>
      <c r="E251" s="4">
        <v>23.9</v>
      </c>
      <c r="F251" s="2" t="s">
        <v>2223</v>
      </c>
      <c r="G251" s="13">
        <f>VLOOKUP(F251,frs!$A$2:$E$41,2,FALSE)</f>
        <v>15</v>
      </c>
      <c r="H251" s="2" t="b">
        <v>0</v>
      </c>
      <c r="I251" s="2" t="s">
        <v>2301</v>
      </c>
      <c r="J251" s="13">
        <f>VLOOKUP(I251,Families!$A$2:$B$11,2,FALSE)</f>
        <v>4</v>
      </c>
      <c r="K251" s="2" t="s">
        <v>4751</v>
      </c>
      <c r="L251" s="13" t="str">
        <f>IFERROR(VLOOKUP(K251,Appellations!$A$3:$B$77,3,FALSE),"")</f>
        <v/>
      </c>
      <c r="M251" s="2" t="s">
        <v>4752</v>
      </c>
      <c r="N251" s="13">
        <f>IFERROR(VLOOKUP(M251,Regions!$A$3:$B$41,2,FALSE),"")</f>
        <v>20</v>
      </c>
      <c r="O251" s="2" t="s">
        <v>4719</v>
      </c>
      <c r="P251" s="13">
        <f>IFERROR(VLOOKUP(O251,Colors!$A$3:$B$11,2,FALSE),"")</f>
        <v>8</v>
      </c>
      <c r="Q251" s="2"/>
      <c r="R251" s="13" t="str">
        <f>IFERROR(VLOOKUP(Q251,Contenants!$A$3:$B$21,2,FALSE),"")</f>
        <v/>
      </c>
      <c r="S251" s="2"/>
      <c r="T251" s="8" t="s">
        <v>857</v>
      </c>
      <c r="U251" s="14" t="str">
        <f t="shared" si="73"/>
        <v/>
      </c>
      <c r="V251" s="14"/>
      <c r="W251" s="5" t="e">
        <f>$X$1&amp;A251&amp;$Y$1&amp;T251&amp;$Z$1&amp;C251&amp;$AA$1&amp;E251&amp;#REF!&amp;G251&amp;$AB$1&amp;J251&amp;$AC$1&amp;#REF!&amp;$AD$1&amp;L251&amp;$AE$1&amp;P251&amp;$AF$1&amp;R251&amp;$AF$1&amp;#REF!&amp;$AG$1</f>
        <v>#REF!</v>
      </c>
    </row>
    <row r="252" spans="1:23" hidden="1" x14ac:dyDescent="0.25">
      <c r="A252" s="2" t="s">
        <v>2622</v>
      </c>
      <c r="B252" s="2" t="s">
        <v>2623</v>
      </c>
      <c r="C252" s="3"/>
      <c r="D252" s="16" t="str">
        <f t="shared" si="59"/>
        <v/>
      </c>
      <c r="E252" s="4">
        <v>33.700000000000003</v>
      </c>
      <c r="F252" s="2" t="s">
        <v>2354</v>
      </c>
      <c r="G252" s="13" t="e">
        <f>VLOOKUP(F252,frs!$A$2:$E$41,2,FALSE)</f>
        <v>#N/A</v>
      </c>
      <c r="H252" s="2" t="b">
        <v>0</v>
      </c>
      <c r="I252" s="2" t="s">
        <v>2301</v>
      </c>
      <c r="J252" s="13">
        <f>VLOOKUP(I252,Families!$A$2:$B$11,2,FALSE)</f>
        <v>4</v>
      </c>
      <c r="K252" s="2" t="s">
        <v>4753</v>
      </c>
      <c r="L252" s="13" t="str">
        <f>IFERROR(VLOOKUP(K252,Appellations!$A$3:$B$77,3,FALSE),"")</f>
        <v/>
      </c>
      <c r="M252" s="2" t="s">
        <v>4745</v>
      </c>
      <c r="N252" s="13">
        <f>IFERROR(VLOOKUP(M252,Regions!$A$3:$B$41,2,FALSE),"")</f>
        <v>33</v>
      </c>
      <c r="O252" s="2" t="s">
        <v>4719</v>
      </c>
      <c r="P252" s="13">
        <f>IFERROR(VLOOKUP(O252,Colors!$A$3:$B$11,2,FALSE),"")</f>
        <v>8</v>
      </c>
      <c r="Q252" s="2"/>
      <c r="R252" s="13" t="str">
        <f>IFERROR(VLOOKUP(Q252,Contenants!$A$3:$B$21,2,FALSE),"")</f>
        <v/>
      </c>
      <c r="S252" s="2"/>
      <c r="T252" s="8" t="s">
        <v>849</v>
      </c>
      <c r="U252" s="14" t="str">
        <f t="shared" si="73"/>
        <v/>
      </c>
      <c r="V252" s="14"/>
      <c r="W252" s="5" t="e">
        <f>$X$1&amp;A252&amp;$Y$1&amp;T252&amp;$Z$1&amp;C252&amp;$AA$1&amp;E252&amp;#REF!&amp;G252&amp;$AB$1&amp;J252&amp;$AC$1&amp;#REF!&amp;$AD$1&amp;L252&amp;$AE$1&amp;P252&amp;$AF$1&amp;R252&amp;$AF$1&amp;#REF!&amp;$AG$1</f>
        <v>#REF!</v>
      </c>
    </row>
    <row r="253" spans="1:23" hidden="1" x14ac:dyDescent="0.25">
      <c r="A253" s="2" t="s">
        <v>2626</v>
      </c>
      <c r="B253" s="2" t="s">
        <v>2627</v>
      </c>
      <c r="C253" s="3"/>
      <c r="D253" s="16" t="str">
        <f t="shared" si="59"/>
        <v/>
      </c>
      <c r="E253" s="4">
        <v>19.7</v>
      </c>
      <c r="F253" s="2" t="s">
        <v>2354</v>
      </c>
      <c r="G253" s="13" t="e">
        <f>VLOOKUP(F253,frs!$A$2:$E$41,2,FALSE)</f>
        <v>#N/A</v>
      </c>
      <c r="H253" s="2" t="b">
        <v>0</v>
      </c>
      <c r="I253" s="2" t="s">
        <v>2301</v>
      </c>
      <c r="J253" s="13">
        <f>VLOOKUP(I253,Families!$A$2:$B$11,2,FALSE)</f>
        <v>4</v>
      </c>
      <c r="K253" s="2" t="s">
        <v>4753</v>
      </c>
      <c r="L253" s="13" t="str">
        <f>IFERROR(VLOOKUP(K253,Appellations!$A$3:$B$77,3,FALSE),"")</f>
        <v/>
      </c>
      <c r="M253" s="2" t="s">
        <v>4745</v>
      </c>
      <c r="N253" s="13">
        <f>IFERROR(VLOOKUP(M253,Regions!$A$3:$B$41,2,FALSE),"")</f>
        <v>33</v>
      </c>
      <c r="O253" s="2" t="s">
        <v>4689</v>
      </c>
      <c r="P253" s="13">
        <f>IFERROR(VLOOKUP(O253,Colors!$A$3:$B$11,2,FALSE),"")</f>
        <v>2</v>
      </c>
      <c r="Q253" s="2"/>
      <c r="R253" s="13" t="str">
        <f>IFERROR(VLOOKUP(Q253,Contenants!$A$3:$B$21,2,FALSE),"")</f>
        <v/>
      </c>
      <c r="S253" s="2"/>
      <c r="T253" s="8" t="s">
        <v>853</v>
      </c>
      <c r="U253" s="14" t="str">
        <f t="shared" si="73"/>
        <v/>
      </c>
      <c r="V253" s="14"/>
      <c r="W253" s="5" t="e">
        <f>$X$1&amp;A253&amp;$Y$1&amp;T253&amp;$Z$1&amp;C253&amp;$AA$1&amp;E253&amp;#REF!&amp;G253&amp;$AB$1&amp;J253&amp;$AC$1&amp;#REF!&amp;$AD$1&amp;L253&amp;$AE$1&amp;P253&amp;$AF$1&amp;R253&amp;$AF$1&amp;#REF!&amp;$AG$1</f>
        <v>#REF!</v>
      </c>
    </row>
    <row r="254" spans="1:23" hidden="1" x14ac:dyDescent="0.25">
      <c r="A254" s="2" t="s">
        <v>2637</v>
      </c>
      <c r="B254" s="2" t="s">
        <v>2638</v>
      </c>
      <c r="C254" s="3"/>
      <c r="D254" s="33" t="str">
        <f t="shared" si="59"/>
        <v/>
      </c>
      <c r="E254" s="4">
        <v>21.5</v>
      </c>
      <c r="F254" s="2" t="s">
        <v>2239</v>
      </c>
      <c r="G254" s="17" t="e">
        <f>VLOOKUP(F254,frs!$A$2:$E$41,2,FALSE)</f>
        <v>#N/A</v>
      </c>
      <c r="H254" s="2" t="b">
        <v>0</v>
      </c>
      <c r="I254" s="2" t="s">
        <v>2301</v>
      </c>
      <c r="J254" s="17">
        <f>VLOOKUP(I254,Families!$A$2:$B$11,2,FALSE)</f>
        <v>4</v>
      </c>
      <c r="K254" s="2" t="s">
        <v>4754</v>
      </c>
      <c r="L254" s="17" t="str">
        <f>IFERROR(VLOOKUP(K254,Appellations!$A$3:$B$77,3,FALSE),"")</f>
        <v/>
      </c>
      <c r="M254" s="2" t="s">
        <v>4755</v>
      </c>
      <c r="N254" s="17">
        <f>IFERROR(VLOOKUP(M254,Regions!$A$3:$B$41,2,FALSE),"")</f>
        <v>35</v>
      </c>
      <c r="O254" s="2" t="s">
        <v>4689</v>
      </c>
      <c r="P254" s="17">
        <f>IFERROR(VLOOKUP(O254,Colors!$A$3:$B$11,2,FALSE),"")</f>
        <v>2</v>
      </c>
      <c r="Q254" s="2"/>
      <c r="R254" s="17" t="str">
        <f>IFERROR(VLOOKUP(Q254,Contenants!$A$3:$B$21,2,FALSE),"")</f>
        <v/>
      </c>
      <c r="S254" s="2"/>
      <c r="T254" s="8" t="s">
        <v>855</v>
      </c>
      <c r="U254" s="14" t="str">
        <f t="shared" si="73"/>
        <v/>
      </c>
      <c r="V254" s="14"/>
      <c r="W254" s="5" t="e">
        <f>$X$1&amp;A254&amp;$Y$1&amp;T254&amp;$Z$1&amp;C254&amp;$AA$1&amp;E254&amp;#REF!&amp;G254&amp;$AB$1&amp;J254&amp;$AC$1&amp;#REF!&amp;$AD$1&amp;L254&amp;$AE$1&amp;P254&amp;$AF$1&amp;R254&amp;$AF$1&amp;#REF!&amp;$AG$1</f>
        <v>#REF!</v>
      </c>
    </row>
    <row r="255" spans="1:23" hidden="1" x14ac:dyDescent="0.25">
      <c r="A255" s="2" t="s">
        <v>290</v>
      </c>
      <c r="B255" s="2" t="s">
        <v>291</v>
      </c>
      <c r="C255" s="3"/>
      <c r="D255" s="23" t="str">
        <f t="shared" ref="D255:D258" si="76">SUBSTITUTE(SUBSTITUTE(SUBSTITUTE(C255,CHAR(13),""),CHAR(10),"&lt;br&gt;"),". &amp;car(10)",".")</f>
        <v/>
      </c>
      <c r="E255" s="4">
        <v>34.299999999999997</v>
      </c>
      <c r="F255" s="2" t="s">
        <v>2225</v>
      </c>
      <c r="G255" s="19" t="e">
        <f>VLOOKUP(F255,frs!$A$2:$E$41,2,FALSE)</f>
        <v>#N/A</v>
      </c>
      <c r="H255" s="2" t="b">
        <v>1</v>
      </c>
      <c r="I255" s="2" t="s">
        <v>2301</v>
      </c>
      <c r="J255" s="19">
        <f>VLOOKUP(I255,Families!$A$2:$B$11,2,FALSE)</f>
        <v>4</v>
      </c>
      <c r="K255" s="2" t="s">
        <v>4751</v>
      </c>
      <c r="L255" s="19" t="str">
        <f>IFERROR(VLOOKUP(K255,Appellations!$A$2:$B$77,2,FALSE),"0")</f>
        <v>0</v>
      </c>
      <c r="M255" s="2" t="s">
        <v>4752</v>
      </c>
      <c r="N255" s="19">
        <f>IFERROR(VLOOKUP(M255,Regions!$A$2:$B$41,2,FALSE),"0")</f>
        <v>20</v>
      </c>
      <c r="O255" s="2" t="s">
        <v>2306</v>
      </c>
      <c r="P255" s="19">
        <f>IFERROR(VLOOKUP(O255,Colors!$A$2:$B$11,2,FALSE),"0")</f>
        <v>7</v>
      </c>
      <c r="Q255" s="2"/>
      <c r="R255" s="19" t="str">
        <f>IFERROR(VLOOKUP(Q255,Contenants!$A$2:$B$21,2,FALSE),"0")</f>
        <v>0</v>
      </c>
      <c r="S255" s="2"/>
      <c r="T255" s="50" t="s">
        <v>5141</v>
      </c>
      <c r="U255" s="19" t="str">
        <f t="shared" si="73"/>
        <v/>
      </c>
      <c r="V255" s="19">
        <f t="shared" ref="V255:V258" si="77">IF(U255="",0,1)</f>
        <v>0</v>
      </c>
      <c r="W255" s="20" t="e">
        <f>$X$1&amp;A255&amp;$Y$1&amp;T255&amp;$Z$1&amp;D255&amp;$AA$1&amp;E255&amp;#REF!&amp;G255&amp;$AB$1&amp;J255&amp;$AC$1&amp;L255&amp;$AD$1&amp;N255&amp;$AE$1&amp;P255&amp;$AF$1&amp;R255&amp;$AG$1&amp;#REF!&amp;$AI$1</f>
        <v>#REF!</v>
      </c>
    </row>
    <row r="256" spans="1:23" hidden="1" x14ac:dyDescent="0.25">
      <c r="A256" s="2" t="s">
        <v>292</v>
      </c>
      <c r="B256" s="2" t="s">
        <v>293</v>
      </c>
      <c r="C256" s="3"/>
      <c r="D256" s="23" t="str">
        <f t="shared" si="76"/>
        <v/>
      </c>
      <c r="E256" s="4">
        <v>19.350000000000001</v>
      </c>
      <c r="F256" s="2" t="s">
        <v>2225</v>
      </c>
      <c r="G256" s="19" t="e">
        <f>VLOOKUP(F256,frs!$A$2:$E$41,2,FALSE)</f>
        <v>#N/A</v>
      </c>
      <c r="H256" s="2" t="b">
        <v>1</v>
      </c>
      <c r="I256" s="2" t="s">
        <v>2301</v>
      </c>
      <c r="J256" s="19">
        <f>VLOOKUP(I256,Families!$A$2:$B$11,2,FALSE)</f>
        <v>4</v>
      </c>
      <c r="K256" s="2" t="s">
        <v>4751</v>
      </c>
      <c r="L256" s="19" t="str">
        <f>IFERROR(VLOOKUP(K256,Appellations!$A$2:$B$77,2,FALSE),"0")</f>
        <v>0</v>
      </c>
      <c r="M256" s="2" t="s">
        <v>4752</v>
      </c>
      <c r="N256" s="19">
        <f>IFERROR(VLOOKUP(M256,Regions!$A$2:$B$41,2,FALSE),"0")</f>
        <v>20</v>
      </c>
      <c r="O256" s="2" t="s">
        <v>2306</v>
      </c>
      <c r="P256" s="19">
        <f>IFERROR(VLOOKUP(O256,Colors!$A$2:$B$11,2,FALSE),"0")</f>
        <v>7</v>
      </c>
      <c r="Q256" s="2"/>
      <c r="R256" s="19" t="str">
        <f>IFERROR(VLOOKUP(Q256,Contenants!$A$2:$B$21,2,FALSE),"0")</f>
        <v>0</v>
      </c>
      <c r="S256" s="2"/>
      <c r="T256" s="50" t="s">
        <v>5142</v>
      </c>
      <c r="U256" s="19" t="str">
        <f t="shared" si="73"/>
        <v/>
      </c>
      <c r="V256" s="19">
        <f t="shared" si="77"/>
        <v>0</v>
      </c>
      <c r="W256" s="20" t="e">
        <f>$X$1&amp;A256&amp;$Y$1&amp;T256&amp;$Z$1&amp;D256&amp;$AA$1&amp;E256&amp;#REF!&amp;G256&amp;$AB$1&amp;J256&amp;$AC$1&amp;L256&amp;$AD$1&amp;N256&amp;$AE$1&amp;P256&amp;$AF$1&amp;R256&amp;$AG$1&amp;#REF!&amp;$AI$1</f>
        <v>#REF!</v>
      </c>
    </row>
    <row r="257" spans="1:23" hidden="1" x14ac:dyDescent="0.25">
      <c r="A257" s="2" t="s">
        <v>298</v>
      </c>
      <c r="B257" s="2" t="s">
        <v>299</v>
      </c>
      <c r="C257" s="3"/>
      <c r="D257" s="23" t="str">
        <f t="shared" si="76"/>
        <v/>
      </c>
      <c r="E257" s="4">
        <v>38.9</v>
      </c>
      <c r="F257" s="2" t="s">
        <v>2225</v>
      </c>
      <c r="G257" s="19" t="e">
        <f>VLOOKUP(F257,frs!$A$2:$E$41,2,FALSE)</f>
        <v>#N/A</v>
      </c>
      <c r="H257" s="2" t="b">
        <v>1</v>
      </c>
      <c r="I257" s="2" t="s">
        <v>2301</v>
      </c>
      <c r="J257" s="19">
        <f>VLOOKUP(I257,Families!$A$2:$B$11,2,FALSE)</f>
        <v>4</v>
      </c>
      <c r="K257" s="2" t="s">
        <v>4751</v>
      </c>
      <c r="L257" s="19" t="str">
        <f>IFERROR(VLOOKUP(K257,Appellations!$A$2:$B$77,2,FALSE),"0")</f>
        <v>0</v>
      </c>
      <c r="M257" s="2" t="s">
        <v>4752</v>
      </c>
      <c r="N257" s="19">
        <f>IFERROR(VLOOKUP(M257,Regions!$A$2:$B$41,2,FALSE),"0")</f>
        <v>20</v>
      </c>
      <c r="O257" s="2" t="s">
        <v>2306</v>
      </c>
      <c r="P257" s="19">
        <f>IFERROR(VLOOKUP(O257,Colors!$A$2:$B$11,2,FALSE),"0")</f>
        <v>7</v>
      </c>
      <c r="Q257" s="2"/>
      <c r="R257" s="19" t="str">
        <f>IFERROR(VLOOKUP(Q257,Contenants!$A$2:$B$21,2,FALSE),"0")</f>
        <v>0</v>
      </c>
      <c r="S257" s="2"/>
      <c r="T257" s="50" t="s">
        <v>5147</v>
      </c>
      <c r="U257" s="19" t="str">
        <f t="shared" si="73"/>
        <v/>
      </c>
      <c r="V257" s="19">
        <f t="shared" si="77"/>
        <v>0</v>
      </c>
      <c r="W257" s="20" t="e">
        <f>$X$1&amp;A257&amp;$Y$1&amp;T257&amp;$Z$1&amp;D257&amp;$AA$1&amp;E257&amp;#REF!&amp;G257&amp;$AB$1&amp;J257&amp;$AC$1&amp;L257&amp;$AD$1&amp;N257&amp;$AE$1&amp;P257&amp;$AF$1&amp;R257&amp;$AG$1&amp;#REF!&amp;$AI$1</f>
        <v>#REF!</v>
      </c>
    </row>
    <row r="258" spans="1:23" hidden="1" x14ac:dyDescent="0.25">
      <c r="A258" s="2" t="s">
        <v>300</v>
      </c>
      <c r="B258" s="2" t="s">
        <v>301</v>
      </c>
      <c r="C258" s="3"/>
      <c r="D258" s="23" t="str">
        <f t="shared" si="76"/>
        <v/>
      </c>
      <c r="E258" s="4">
        <v>20.75</v>
      </c>
      <c r="F258" s="2" t="s">
        <v>2225</v>
      </c>
      <c r="G258" s="19" t="e">
        <f>VLOOKUP(F258,frs!$A$2:$E$41,2,FALSE)</f>
        <v>#N/A</v>
      </c>
      <c r="H258" s="2" t="b">
        <v>1</v>
      </c>
      <c r="I258" s="2" t="s">
        <v>2301</v>
      </c>
      <c r="J258" s="19">
        <f>VLOOKUP(I258,Families!$A$2:$B$11,2,FALSE)</f>
        <v>4</v>
      </c>
      <c r="K258" s="2" t="s">
        <v>4751</v>
      </c>
      <c r="L258" s="19" t="str">
        <f>IFERROR(VLOOKUP(K258,Appellations!$A$2:$B$77,2,FALSE),"0")</f>
        <v>0</v>
      </c>
      <c r="M258" s="2" t="s">
        <v>4752</v>
      </c>
      <c r="N258" s="19">
        <f>IFERROR(VLOOKUP(M258,Regions!$A$2:$B$41,2,FALSE),"0")</f>
        <v>20</v>
      </c>
      <c r="O258" s="2" t="s">
        <v>2306</v>
      </c>
      <c r="P258" s="19">
        <f>IFERROR(VLOOKUP(O258,Colors!$A$2:$B$11,2,FALSE),"0")</f>
        <v>7</v>
      </c>
      <c r="Q258" s="2"/>
      <c r="R258" s="19" t="str">
        <f>IFERROR(VLOOKUP(Q258,Contenants!$A$2:$B$21,2,FALSE),"0")</f>
        <v>0</v>
      </c>
      <c r="S258" s="2"/>
      <c r="T258" s="50" t="s">
        <v>5148</v>
      </c>
      <c r="U258" s="19" t="str">
        <f t="shared" si="73"/>
        <v/>
      </c>
      <c r="V258" s="19">
        <f t="shared" si="77"/>
        <v>0</v>
      </c>
      <c r="W258" s="20" t="e">
        <f>$X$1&amp;A258&amp;$Y$1&amp;T258&amp;$Z$1&amp;D258&amp;$AA$1&amp;E258&amp;#REF!&amp;G258&amp;$AB$1&amp;J258&amp;$AC$1&amp;L258&amp;$AD$1&amp;N258&amp;$AE$1&amp;P258&amp;$AF$1&amp;R258&amp;$AG$1&amp;#REF!&amp;$AI$1</f>
        <v>#REF!</v>
      </c>
    </row>
    <row r="259" spans="1:23" hidden="1" x14ac:dyDescent="0.25">
      <c r="A259" s="2" t="s">
        <v>2580</v>
      </c>
      <c r="B259" s="2" t="s">
        <v>2581</v>
      </c>
      <c r="C259" s="3"/>
      <c r="D259" s="25" t="str">
        <f t="shared" ref="D259:D321" si="78">SUBSTITUTE(SUBSTITUTE(C259,CHAR(13),""),CHAR(10),"&lt;br&gt;")</f>
        <v/>
      </c>
      <c r="E259" s="4">
        <v>24.95</v>
      </c>
      <c r="F259" s="2" t="s">
        <v>2579</v>
      </c>
      <c r="G259" s="26" t="e">
        <f>VLOOKUP(F259,frs!$A$2:$E$41,2,FALSE)</f>
        <v>#N/A</v>
      </c>
      <c r="H259" s="2" t="b">
        <v>0</v>
      </c>
      <c r="I259" s="2" t="s">
        <v>2301</v>
      </c>
      <c r="J259" s="26">
        <f>VLOOKUP(I259,Families!$A$2:$B$11,2,FALSE)</f>
        <v>4</v>
      </c>
      <c r="K259" s="2" t="s">
        <v>4756</v>
      </c>
      <c r="L259" s="26" t="str">
        <f>IFERROR(VLOOKUP(K259,Appellations!$A$3:$B$77,3,FALSE),"")</f>
        <v/>
      </c>
      <c r="M259" s="2" t="s">
        <v>4745</v>
      </c>
      <c r="N259" s="26">
        <f>IFERROR(VLOOKUP(M259,Regions!$A$3:$B$41,2,FALSE),"")</f>
        <v>33</v>
      </c>
      <c r="O259" s="2" t="s">
        <v>4719</v>
      </c>
      <c r="P259" s="26">
        <f>IFERROR(VLOOKUP(O259,Colors!$A$3:$B$11,2,FALSE),"")</f>
        <v>8</v>
      </c>
      <c r="Q259" s="2"/>
      <c r="R259" s="26" t="str">
        <f>IFERROR(VLOOKUP(Q259,Contenants!$A$3:$B$21,2,FALSE),"")</f>
        <v/>
      </c>
      <c r="S259" s="2"/>
      <c r="T259" s="8" t="s">
        <v>879</v>
      </c>
      <c r="U259" s="14" t="str">
        <f t="shared" si="73"/>
        <v/>
      </c>
      <c r="V259" s="14"/>
      <c r="W259" s="5" t="e">
        <f>$X$1&amp;A259&amp;$Y$1&amp;T259&amp;$Z$1&amp;C259&amp;$AA$1&amp;E259&amp;#REF!&amp;G259&amp;$AB$1&amp;J259&amp;$AC$1&amp;#REF!&amp;$AD$1&amp;L259&amp;$AE$1&amp;P259&amp;$AF$1&amp;R259&amp;$AF$1&amp;#REF!&amp;$AG$1</f>
        <v>#REF!</v>
      </c>
    </row>
    <row r="260" spans="1:23" hidden="1" x14ac:dyDescent="0.25">
      <c r="A260" s="2" t="s">
        <v>2440</v>
      </c>
      <c r="B260" s="2" t="s">
        <v>2441</v>
      </c>
      <c r="C260" s="3"/>
      <c r="D260" s="33" t="str">
        <f t="shared" si="78"/>
        <v/>
      </c>
      <c r="E260" s="4">
        <v>10.62</v>
      </c>
      <c r="F260" s="2" t="s">
        <v>2442</v>
      </c>
      <c r="G260" s="17" t="e">
        <f>VLOOKUP(F260,frs!$A$2:$E$41,2,FALSE)</f>
        <v>#N/A</v>
      </c>
      <c r="H260" s="2" t="b">
        <v>0</v>
      </c>
      <c r="I260" s="2" t="s">
        <v>4709</v>
      </c>
      <c r="J260" s="17">
        <f>VLOOKUP(I260,Families!$A$2:$B$11,2,FALSE)</f>
        <v>2</v>
      </c>
      <c r="K260" s="2" t="s">
        <v>4757</v>
      </c>
      <c r="L260" s="17" t="str">
        <f>IFERROR(VLOOKUP(K260,Appellations!$A$3:$B$77,3,FALSE),"")</f>
        <v/>
      </c>
      <c r="M260" s="2" t="s">
        <v>4757</v>
      </c>
      <c r="N260" s="17">
        <f>IFERROR(VLOOKUP(M260,Regions!$A$3:$B$41,2,FALSE),"")</f>
        <v>6</v>
      </c>
      <c r="O260" s="2" t="s">
        <v>4689</v>
      </c>
      <c r="P260" s="17">
        <f>IFERROR(VLOOKUP(O260,Colors!$A$3:$B$11,2,FALSE),"")</f>
        <v>2</v>
      </c>
      <c r="Q260" s="2" t="s">
        <v>4688</v>
      </c>
      <c r="R260" s="17">
        <f>IFERROR(VLOOKUP(Q260,Contenants!$A$3:$B$21,2,FALSE),"")</f>
        <v>16</v>
      </c>
      <c r="S260" s="2"/>
      <c r="T260" s="8" t="s">
        <v>473</v>
      </c>
      <c r="U260" s="14" t="str">
        <f t="shared" si="73"/>
        <v/>
      </c>
      <c r="V260" s="14"/>
      <c r="W260" s="5" t="e">
        <f>$X$1&amp;A260&amp;$Y$1&amp;T260&amp;$Z$1&amp;C260&amp;$AA$1&amp;E260&amp;#REF!&amp;G260&amp;$AB$1&amp;J260&amp;$AC$1&amp;#REF!&amp;$AD$1&amp;L260&amp;$AE$1&amp;P260&amp;$AF$1&amp;R260&amp;$AF$1&amp;#REF!&amp;$AG$1</f>
        <v>#REF!</v>
      </c>
    </row>
    <row r="261" spans="1:23" hidden="1" x14ac:dyDescent="0.25">
      <c r="A261" s="2" t="s">
        <v>167</v>
      </c>
      <c r="B261" s="2" t="s">
        <v>168</v>
      </c>
      <c r="C261" s="3"/>
      <c r="D261" s="23" t="str">
        <f t="shared" ref="D261:D262" si="79">SUBSTITUTE(SUBSTITUTE(SUBSTITUTE(C261,CHAR(13),""),CHAR(10),"&lt;br&gt;"),". &amp;car(10)",".")</f>
        <v/>
      </c>
      <c r="E261" s="4">
        <v>7.07</v>
      </c>
      <c r="F261" s="2" t="s">
        <v>2226</v>
      </c>
      <c r="G261" s="19" t="e">
        <f>VLOOKUP(F261,frs!$A$2:$E$41,2,FALSE)</f>
        <v>#N/A</v>
      </c>
      <c r="H261" s="2" t="b">
        <v>1</v>
      </c>
      <c r="I261" s="2" t="s">
        <v>4716</v>
      </c>
      <c r="J261" s="19">
        <f>VLOOKUP(I261,Families!$A$2:$B$11,2,FALSE)</f>
        <v>1</v>
      </c>
      <c r="K261" s="2" t="s">
        <v>4758</v>
      </c>
      <c r="L261" s="19" t="str">
        <f>IFERROR(VLOOKUP(K261,Appellations!$A$2:$B$77,2,FALSE),"0")</f>
        <v>0</v>
      </c>
      <c r="M261" s="2" t="s">
        <v>4757</v>
      </c>
      <c r="N261" s="19">
        <f>IFERROR(VLOOKUP(M261,Regions!$A$2:$B$41,2,FALSE),"0")</f>
        <v>6</v>
      </c>
      <c r="O261" s="2" t="s">
        <v>4719</v>
      </c>
      <c r="P261" s="19">
        <f>IFERROR(VLOOKUP(O261,Colors!$A$2:$B$11,2,FALSE),"0")</f>
        <v>8</v>
      </c>
      <c r="Q261" s="2" t="s">
        <v>4688</v>
      </c>
      <c r="R261" s="19">
        <f>IFERROR(VLOOKUP(Q261,Contenants!$A$2:$B$21,2,FALSE),"0")</f>
        <v>16</v>
      </c>
      <c r="S261" s="2"/>
      <c r="T261" s="50" t="s">
        <v>5150</v>
      </c>
      <c r="U261" s="19" t="str">
        <f t="shared" si="73"/>
        <v/>
      </c>
      <c r="V261" s="19">
        <f t="shared" ref="V261:V262" si="80">IF(U261="",0,1)</f>
        <v>0</v>
      </c>
      <c r="W261" s="20" t="e">
        <f>$X$1&amp;A261&amp;$Y$1&amp;T261&amp;$Z$1&amp;D261&amp;$AA$1&amp;E261&amp;#REF!&amp;G261&amp;$AB$1&amp;J261&amp;$AC$1&amp;L261&amp;$AD$1&amp;N261&amp;$AE$1&amp;P261&amp;$AF$1&amp;R261&amp;$AG$1&amp;#REF!&amp;$AI$1</f>
        <v>#REF!</v>
      </c>
    </row>
    <row r="262" spans="1:23" hidden="1" x14ac:dyDescent="0.25">
      <c r="A262" s="2" t="s">
        <v>492</v>
      </c>
      <c r="B262" s="2" t="s">
        <v>493</v>
      </c>
      <c r="C262" s="3"/>
      <c r="D262" s="23" t="str">
        <f t="shared" si="79"/>
        <v/>
      </c>
      <c r="E262" s="4">
        <v>12.35</v>
      </c>
      <c r="F262" s="2" t="s">
        <v>2226</v>
      </c>
      <c r="G262" s="19" t="e">
        <f>VLOOKUP(F262,frs!$A$2:$E$41,2,FALSE)</f>
        <v>#N/A</v>
      </c>
      <c r="H262" s="2" t="b">
        <v>1</v>
      </c>
      <c r="I262" s="2" t="s">
        <v>4716</v>
      </c>
      <c r="J262" s="19">
        <f>VLOOKUP(I262,Families!$A$2:$B$11,2,FALSE)</f>
        <v>1</v>
      </c>
      <c r="K262" s="2" t="s">
        <v>4759</v>
      </c>
      <c r="L262" s="19">
        <f>IFERROR(VLOOKUP(K262,Appellations!$A$2:$B$77,2,FALSE),"0")</f>
        <v>12</v>
      </c>
      <c r="M262" s="2" t="s">
        <v>4757</v>
      </c>
      <c r="N262" s="19">
        <f>IFERROR(VLOOKUP(M262,Regions!$A$2:$B$41,2,FALSE),"0")</f>
        <v>6</v>
      </c>
      <c r="O262" s="2" t="s">
        <v>4719</v>
      </c>
      <c r="P262" s="19">
        <f>IFERROR(VLOOKUP(O262,Colors!$A$2:$B$11,2,FALSE),"0")</f>
        <v>8</v>
      </c>
      <c r="Q262" s="2" t="s">
        <v>4688</v>
      </c>
      <c r="R262" s="19">
        <f>IFERROR(VLOOKUP(Q262,Contenants!$A$2:$B$21,2,FALSE),"0")</f>
        <v>16</v>
      </c>
      <c r="S262" s="2"/>
      <c r="T262" s="50" t="s">
        <v>5149</v>
      </c>
      <c r="U262" s="19" t="str">
        <f t="shared" si="73"/>
        <v/>
      </c>
      <c r="V262" s="19">
        <f t="shared" si="80"/>
        <v>0</v>
      </c>
      <c r="W262" s="20" t="e">
        <f>$X$1&amp;A262&amp;$Y$1&amp;T262&amp;$Z$1&amp;D262&amp;$AA$1&amp;E262&amp;#REF!&amp;G262&amp;$AB$1&amp;J262&amp;$AC$1&amp;L262&amp;$AD$1&amp;N262&amp;$AE$1&amp;P262&amp;$AF$1&amp;R262&amp;$AG$1&amp;#REF!&amp;$AI$1</f>
        <v>#REF!</v>
      </c>
    </row>
    <row r="263" spans="1:23" hidden="1" x14ac:dyDescent="0.25">
      <c r="A263" s="2" t="s">
        <v>3871</v>
      </c>
      <c r="B263" s="2" t="s">
        <v>3872</v>
      </c>
      <c r="C263" s="3"/>
      <c r="D263" s="25" t="str">
        <f t="shared" si="78"/>
        <v/>
      </c>
      <c r="E263" s="4">
        <v>12.35</v>
      </c>
      <c r="F263" s="2" t="s">
        <v>3873</v>
      </c>
      <c r="G263" s="26" t="e">
        <f>VLOOKUP(F263,frs!$A$2:$E$41,2,FALSE)</f>
        <v>#N/A</v>
      </c>
      <c r="H263" s="2" t="b">
        <v>0</v>
      </c>
      <c r="I263" s="2" t="s">
        <v>4716</v>
      </c>
      <c r="J263" s="26">
        <f>VLOOKUP(I263,Families!$A$2:$B$11,2,FALSE)</f>
        <v>1</v>
      </c>
      <c r="K263" s="2" t="s">
        <v>4760</v>
      </c>
      <c r="L263" s="26" t="str">
        <f>IFERROR(VLOOKUP(K263,Appellations!$A$3:$B$77,3,FALSE),"")</f>
        <v/>
      </c>
      <c r="M263" s="2" t="s">
        <v>4757</v>
      </c>
      <c r="N263" s="26">
        <f>IFERROR(VLOOKUP(M263,Regions!$A$3:$B$41,2,FALSE),"")</f>
        <v>6</v>
      </c>
      <c r="O263" s="2" t="s">
        <v>4719</v>
      </c>
      <c r="P263" s="26">
        <f>IFERROR(VLOOKUP(O263,Colors!$A$3:$B$11,2,FALSE),"")</f>
        <v>8</v>
      </c>
      <c r="Q263" s="2" t="s">
        <v>4688</v>
      </c>
      <c r="R263" s="26">
        <f>IFERROR(VLOOKUP(Q263,Contenants!$A$3:$B$21,2,FALSE),"")</f>
        <v>16</v>
      </c>
      <c r="S263" s="2"/>
      <c r="T263" s="8" t="s">
        <v>2074</v>
      </c>
      <c r="U263" s="14" t="str">
        <f t="shared" si="73"/>
        <v/>
      </c>
      <c r="V263" s="14"/>
      <c r="W263" s="5" t="e">
        <f>$X$1&amp;A263&amp;$Y$1&amp;T263&amp;$Z$1&amp;C263&amp;$AA$1&amp;E263&amp;#REF!&amp;G263&amp;$AB$1&amp;J263&amp;$AC$1&amp;#REF!&amp;$AD$1&amp;L263&amp;$AE$1&amp;P263&amp;$AF$1&amp;R263&amp;$AF$1&amp;#REF!&amp;$AG$1</f>
        <v>#REF!</v>
      </c>
    </row>
    <row r="264" spans="1:23" hidden="1" x14ac:dyDescent="0.25">
      <c r="A264" s="2" t="s">
        <v>2321</v>
      </c>
      <c r="B264" s="2" t="s">
        <v>2322</v>
      </c>
      <c r="C264" s="3"/>
      <c r="D264" s="33" t="str">
        <f t="shared" si="78"/>
        <v/>
      </c>
      <c r="E264" s="4">
        <v>41.35</v>
      </c>
      <c r="F264" s="2" t="s">
        <v>2323</v>
      </c>
      <c r="G264" s="17" t="e">
        <f>VLOOKUP(F264,frs!$A$2:$E$41,2,FALSE)</f>
        <v>#N/A</v>
      </c>
      <c r="H264" s="2" t="b">
        <v>0</v>
      </c>
      <c r="I264" s="2" t="s">
        <v>4716</v>
      </c>
      <c r="J264" s="17">
        <f>VLOOKUP(I264,Families!$A$2:$B$11,2,FALSE)</f>
        <v>1</v>
      </c>
      <c r="K264" s="2" t="s">
        <v>4761</v>
      </c>
      <c r="L264" s="17" t="str">
        <f>IFERROR(VLOOKUP(K264,Appellations!$A$3:$B$77,3,FALSE),"")</f>
        <v/>
      </c>
      <c r="M264" s="2" t="s">
        <v>4762</v>
      </c>
      <c r="N264" s="17">
        <f>IFERROR(VLOOKUP(M264,Regions!$A$3:$B$41,2,FALSE),"")</f>
        <v>10</v>
      </c>
      <c r="O264" s="2" t="s">
        <v>4719</v>
      </c>
      <c r="P264" s="17">
        <f>IFERROR(VLOOKUP(O264,Colors!$A$3:$B$11,2,FALSE),"")</f>
        <v>8</v>
      </c>
      <c r="Q264" s="2" t="s">
        <v>4688</v>
      </c>
      <c r="R264" s="17">
        <f>IFERROR(VLOOKUP(Q264,Contenants!$A$3:$B$21,2,FALSE),"")</f>
        <v>16</v>
      </c>
      <c r="S264" s="2"/>
      <c r="T264" s="8" t="s">
        <v>2072</v>
      </c>
      <c r="U264" s="14" t="str">
        <f t="shared" si="73"/>
        <v/>
      </c>
      <c r="V264" s="14"/>
      <c r="W264" s="5" t="e">
        <f>$X$1&amp;A264&amp;$Y$1&amp;T264&amp;$Z$1&amp;C264&amp;$AA$1&amp;E264&amp;#REF!&amp;G264&amp;$AB$1&amp;J264&amp;$AC$1&amp;#REF!&amp;$AD$1&amp;L264&amp;$AE$1&amp;P264&amp;$AF$1&amp;R264&amp;$AF$1&amp;#REF!&amp;$AG$1</f>
        <v>#REF!</v>
      </c>
    </row>
    <row r="265" spans="1:23" ht="242.25" x14ac:dyDescent="0.25">
      <c r="A265" s="2" t="s">
        <v>34</v>
      </c>
      <c r="B265" s="2" t="s">
        <v>35</v>
      </c>
      <c r="C265" s="3" t="s">
        <v>4763</v>
      </c>
      <c r="D265" s="23" t="str">
        <f>SUBSTITUTE(SUBSTITUTE(SUBSTITUTE(C265,CHAR(13),""),CHAR(10),"&lt;br&gt;"),". &amp;car(10)",".")</f>
        <v>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Magnum.&lt;br&gt;&lt;br&gt;Domaine familial depuis des années, le Domaine Maldant-Pauvelot s’étend sur 18 Ha sur les Grands Terroirs de Bourgogne. Jean-Luc Maldant reprends les reines en 2009 et installe le domaine dans la qualité de ses produits.</v>
      </c>
      <c r="E265" s="4">
        <v>43.2</v>
      </c>
      <c r="F265" s="2" t="s">
        <v>2219</v>
      </c>
      <c r="G265" s="19">
        <f>VLOOKUP(F265,frs!$A$2:$B$45,2,FALSE)</f>
        <v>23</v>
      </c>
      <c r="H265" s="2" t="b">
        <v>1</v>
      </c>
      <c r="I265" s="2" t="s">
        <v>4716</v>
      </c>
      <c r="J265" s="19">
        <f>VLOOKUP(I265,Families!$A$2:$B$11,2,FALSE)</f>
        <v>1</v>
      </c>
      <c r="K265" s="2" t="s">
        <v>4761</v>
      </c>
      <c r="L265" s="19">
        <f>IFERROR(VLOOKUP(K265,Appellations!$A$2:$B$80,2,FALSE),"0")</f>
        <v>1</v>
      </c>
      <c r="M265" s="2" t="s">
        <v>4762</v>
      </c>
      <c r="N265" s="19">
        <f>IFERROR(VLOOKUP(M265,Regions!$A$2:$B$44,2,FALSE),"0")</f>
        <v>10</v>
      </c>
      <c r="O265" s="2" t="s">
        <v>4719</v>
      </c>
      <c r="P265" s="19">
        <f>IFERROR(VLOOKUP(O265,Colors!$A$2:$B$11,2,FALSE),"0")</f>
        <v>8</v>
      </c>
      <c r="Q265" s="2" t="s">
        <v>4688</v>
      </c>
      <c r="R265" s="19">
        <f>IFERROR(VLOOKUP(Q265,Contenants!$A$2:$B$21,2,FALSE),"0")</f>
        <v>16</v>
      </c>
      <c r="S265" s="2" t="s">
        <v>5647</v>
      </c>
      <c r="T265" s="50" t="s">
        <v>6075</v>
      </c>
      <c r="U265" s="19" t="str">
        <f>SUBSTITUTE(S265,"C:\Users\Admin\OneDrive\Site Internet\","")</f>
        <v>jean_luc_maldant_aloxe_corton_rouge.png</v>
      </c>
      <c r="V265" s="19">
        <f>IF(U265="",0,1)</f>
        <v>1</v>
      </c>
      <c r="W265" s="20" t="str">
        <f>$X$1&amp;A265&amp;$Y$1&amp;T265&amp;$Z$1&amp;D265&amp;$AA$1&amp;G265&amp;$AB$1&amp;J265&amp;$AC$1&amp;L265&amp;$AD$1&amp;N265&amp;$AE$1&amp;P265&amp;$AF$1&amp;R265&amp;$AG$1&amp;U265&amp;$AH$1&amp;V265&amp;$AI$1</f>
        <v>("00265", "Aloxe Corton Maldant Rouge", "Un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Magnum.&lt;br&gt;&lt;br&gt;Domaine familial depuis des années, le Domaine Maldant-Pauvelot s’étend sur 18 Ha sur les Grands Terroirs de Bourgogne. Jean-Luc Maldant reprends les reines en 2009 et installe le domaine dans la qualité de ses produits.", "23", "1", "1", "10","8", "16", "jean_luc_maldant_aloxe_corton_rouge.png", "1"),</v>
      </c>
    </row>
    <row r="266" spans="1:23" hidden="1" x14ac:dyDescent="0.25">
      <c r="A266" s="2" t="s">
        <v>2365</v>
      </c>
      <c r="B266" s="2" t="s">
        <v>2366</v>
      </c>
      <c r="C266" s="3"/>
      <c r="D266" s="34" t="str">
        <f t="shared" si="78"/>
        <v/>
      </c>
      <c r="E266" s="4">
        <v>25.91</v>
      </c>
      <c r="F266" s="2" t="s">
        <v>2367</v>
      </c>
      <c r="G266" s="35" t="e">
        <f>VLOOKUP(F266,frs!$A$2:$E$41,2,FALSE)</f>
        <v>#N/A</v>
      </c>
      <c r="H266" s="2" t="b">
        <v>0</v>
      </c>
      <c r="I266" s="2" t="s">
        <v>4709</v>
      </c>
      <c r="J266" s="35">
        <f>VLOOKUP(I266,Families!$A$2:$B$11,2,FALSE)</f>
        <v>2</v>
      </c>
      <c r="K266" s="2" t="s">
        <v>4764</v>
      </c>
      <c r="L266" s="35" t="str">
        <f>IFERROR(VLOOKUP(K266,Appellations!$A$3:$B$77,3,FALSE),"")</f>
        <v/>
      </c>
      <c r="M266" s="2" t="s">
        <v>4762</v>
      </c>
      <c r="N266" s="35">
        <f>IFERROR(VLOOKUP(M266,Regions!$A$3:$B$41,2,FALSE),"")</f>
        <v>10</v>
      </c>
      <c r="O266" s="2" t="s">
        <v>4689</v>
      </c>
      <c r="P266" s="35">
        <f>IFERROR(VLOOKUP(O266,Colors!$A$3:$B$11,2,FALSE),"")</f>
        <v>2</v>
      </c>
      <c r="Q266" s="2" t="s">
        <v>4688</v>
      </c>
      <c r="R266" s="35">
        <f>IFERROR(VLOOKUP(Q266,Contenants!$A$3:$B$21,2,FALSE),"")</f>
        <v>16</v>
      </c>
      <c r="S266" s="2"/>
      <c r="T266" s="8" t="s">
        <v>1553</v>
      </c>
      <c r="U266" s="14" t="str">
        <f>SUBSTITUTE(SUBSTITUTE(SUBSTITUTE(SUBSTITUTE(SUBSTITUTE(SUBSTITUTE(SUBSTITUTE(SUBSTITUTE(SUBSTITUTE(SUBSTITUTE(SUBSTITUTE(SUBSTITUTE(S266,"C:\Users\Admin\OneDrive\Site Internet\",""),"BAG-IN-BOX\",""),"BOURGOGNE\",""),"BEAUJOLAIS\",""),"CHAMPAGNE ET EFFERVESCENTS\",""),"LANGUEDOC\",""),"LOIRE\",""),"PROVENCE\",""),"RHONE NORD\",""),"RHONE SUD\",""),"SPIRITUEUX\",""),"SUD OUEST\","")</f>
        <v/>
      </c>
      <c r="V266" s="14"/>
      <c r="W266" s="5" t="e">
        <f>$X$1&amp;A266&amp;$Y$1&amp;T266&amp;$Z$1&amp;C266&amp;$AA$1&amp;E266&amp;#REF!&amp;G266&amp;$AB$1&amp;J266&amp;$AC$1&amp;#REF!&amp;$AD$1&amp;L266&amp;$AE$1&amp;P266&amp;$AF$1&amp;R266&amp;$AF$1&amp;#REF!&amp;$AG$1</f>
        <v>#REF!</v>
      </c>
    </row>
    <row r="267" spans="1:23" ht="213.75" x14ac:dyDescent="0.25">
      <c r="A267" s="2" t="s">
        <v>200</v>
      </c>
      <c r="B267" s="2" t="s">
        <v>201</v>
      </c>
      <c r="C267" s="3" t="s">
        <v>6144</v>
      </c>
      <c r="D267" s="23" t="str">
        <f t="shared" ref="D267:D269" si="81">SUBSTITUTE(SUBSTITUTE(SUBSTITUTE(C267,CHAR(13),""),CHAR(10),"&lt;br&gt;"),". &amp;car(10)",".")</f>
        <v>Un Bourgogne blanc beurré et brioché. Idéal sur une blanquette de veau.&lt;br&gt;&lt;br&gt;Encépagement : Chardonnay&lt;br&gt;&lt;br&gt;Dégustation : robe or clair ; Nez aromatique aux notes d’agrumes et d’aubépine ; Bouche anisée, beurrée et fruitée.&lt;br&gt;Accord mets/vin : apéritif, poisson, viande blanche.&lt;br&gt;&lt;br&gt;Un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v>
      </c>
      <c r="E267" s="4">
        <v>12.8</v>
      </c>
      <c r="F267" s="2" t="s">
        <v>2227</v>
      </c>
      <c r="G267" s="19">
        <f>VLOOKUP(F267,frs!$A$2:$B$45,2,FALSE)</f>
        <v>25</v>
      </c>
      <c r="H267" s="2" t="b">
        <v>1</v>
      </c>
      <c r="I267" s="2" t="s">
        <v>4709</v>
      </c>
      <c r="J267" s="19">
        <f>VLOOKUP(I267,Families!$A$2:$B$11,2,FALSE)</f>
        <v>2</v>
      </c>
      <c r="K267" s="2" t="s">
        <v>4765</v>
      </c>
      <c r="L267" s="19">
        <f>IFERROR(VLOOKUP(K267,Appellations!$A$2:$B$80,2,FALSE),"0")</f>
        <v>10</v>
      </c>
      <c r="M267" s="2" t="s">
        <v>4762</v>
      </c>
      <c r="N267" s="19">
        <f>IFERROR(VLOOKUP(M267,Regions!$A$2:$B$44,2,FALSE),"0")</f>
        <v>10</v>
      </c>
      <c r="O267" s="2" t="s">
        <v>4689</v>
      </c>
      <c r="P267" s="19">
        <f>IFERROR(VLOOKUP(O267,Colors!$A$2:$B$11,2,FALSE),"0")</f>
        <v>2</v>
      </c>
      <c r="Q267" s="2" t="s">
        <v>4688</v>
      </c>
      <c r="R267" s="19">
        <f>IFERROR(VLOOKUP(Q267,Contenants!$A$2:$B$21,2,FALSE),"0")</f>
        <v>16</v>
      </c>
      <c r="S267" s="2" t="s">
        <v>5901</v>
      </c>
      <c r="T267" s="50" t="s">
        <v>6054</v>
      </c>
      <c r="U267" s="19" t="str">
        <f t="shared" ref="U267:U269" si="82">SUBSTITUTE(S267,"C:\Users\Admin\OneDrive\Site Internet\","")</f>
        <v>bourgogne_cote_chalonnaise_blanc.png</v>
      </c>
      <c r="V267" s="19">
        <f t="shared" ref="V267:V269" si="83">IF(U267="",0,1)</f>
        <v>1</v>
      </c>
      <c r="W267" s="20" t="str">
        <f t="shared" ref="W267:W269" si="84">$X$1&amp;A267&amp;$Y$1&amp;T267&amp;$Z$1&amp;D267&amp;$AA$1&amp;G267&amp;$AB$1&amp;J267&amp;$AC$1&amp;L267&amp;$AD$1&amp;N267&amp;$AE$1&amp;P267&amp;$AF$1&amp;R267&amp;$AG$1&amp;U267&amp;$AH$1&amp;V267&amp;$AI$1</f>
        <v>("00267", "Tête de Cuvée Chardonnay Buxy Blanc", "Un Bourgogne blanc beurré et brioché. Idéal sur une blanquette de veau.&lt;br&gt;&lt;br&gt;Encépagement : Chardonnay&lt;br&gt;&lt;br&gt;Dégustation : robe or clair ; Nez aromatique aux notes d’agrumes et d’aubépine ; Bouche anisée, beurrée et fruitée.&lt;br&gt;Accord mets/vin : apéritif, poisson, viande blanche.&lt;br&gt;&lt;br&gt;Un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 "25", "2", "10", "10","2", "16", "bourgogne_cote_chalonnaise_blanc.png", "1"),</v>
      </c>
    </row>
    <row r="268" spans="1:23" ht="242.25" x14ac:dyDescent="0.25">
      <c r="A268" s="2" t="s">
        <v>198</v>
      </c>
      <c r="B268" s="2" t="s">
        <v>199</v>
      </c>
      <c r="C268" s="3" t="s">
        <v>6143</v>
      </c>
      <c r="D268" s="23" t="str">
        <f t="shared" si="81"/>
        <v>Un Bourgogne rouge légèrement structuré et fruité. Idéal sur une côte de boeuf grillée.&lt;br&gt;&lt;br&gt;Encépagement : Pinot Noir&lt;br&gt;&lt;br&gt;Dégustation : robe rouge clair ; Nez léger, fruité sur les fruits rouges et noirs ; Bouche aux notes de griottes, puissante avec des tanins fondus.&lt;br&gt;Accord mets/vin : gibier, fromages.&lt;br&gt;&lt;br&gt;Un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v>
      </c>
      <c r="E268" s="4">
        <v>13.8</v>
      </c>
      <c r="F268" s="2" t="s">
        <v>2227</v>
      </c>
      <c r="G268" s="19">
        <f>VLOOKUP(F268,frs!$A$2:$B$45,2,FALSE)</f>
        <v>25</v>
      </c>
      <c r="H268" s="2" t="b">
        <v>1</v>
      </c>
      <c r="I268" s="2" t="s">
        <v>4716</v>
      </c>
      <c r="J268" s="19">
        <f>VLOOKUP(I268,Families!$A$2:$B$11,2,FALSE)</f>
        <v>1</v>
      </c>
      <c r="K268" s="2" t="s">
        <v>4765</v>
      </c>
      <c r="L268" s="19">
        <f>IFERROR(VLOOKUP(K268,Appellations!$A$2:$B$80,2,FALSE),"0")</f>
        <v>10</v>
      </c>
      <c r="M268" s="2" t="s">
        <v>4762</v>
      </c>
      <c r="N268" s="19">
        <f>IFERROR(VLOOKUP(M268,Regions!$A$2:$B$44,2,FALSE),"0")</f>
        <v>10</v>
      </c>
      <c r="O268" s="2" t="s">
        <v>4719</v>
      </c>
      <c r="P268" s="19">
        <f>IFERROR(VLOOKUP(O268,Colors!$A$2:$B$11,2,FALSE),"0")</f>
        <v>8</v>
      </c>
      <c r="Q268" s="2" t="s">
        <v>4688</v>
      </c>
      <c r="R268" s="19">
        <f>IFERROR(VLOOKUP(Q268,Contenants!$A$2:$B$21,2,FALSE),"0")</f>
        <v>16</v>
      </c>
      <c r="S268" s="2" t="s">
        <v>5902</v>
      </c>
      <c r="T268" s="50" t="s">
        <v>6053</v>
      </c>
      <c r="U268" s="19" t="str">
        <f t="shared" si="82"/>
        <v>bourgogne_cote_chalonnaise_rouge.png</v>
      </c>
      <c r="V268" s="19">
        <f t="shared" si="83"/>
        <v>1</v>
      </c>
      <c r="W268" s="20" t="str">
        <f t="shared" si="84"/>
        <v>("00268", "Tête de Cuvée Pinot Noir Buxy Rouge", "Un Bourgogne rouge légèrement structuré et fruité. Idéal sur une côte de boeuf grillée.&lt;br&gt;&lt;br&gt;Encépagement : Pinot Noir&lt;br&gt;&lt;br&gt;Dégustation : robe rouge clair ; Nez léger, fruité sur les fruits rouges et noirs ; Bouche aux notes de griottes, puissante avec des tanins fondus.&lt;br&gt;Accord mets/vin : gibier, fromages.&lt;br&gt;&lt;br&gt;Un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 "25", "1", "10", "10","8", "16", "bourgogne_cote_chalonnaise_rouge.png", "1"),</v>
      </c>
    </row>
    <row r="269" spans="1:23" ht="213.75" x14ac:dyDescent="0.25">
      <c r="A269" s="2" t="s">
        <v>207</v>
      </c>
      <c r="B269" s="2" t="s">
        <v>208</v>
      </c>
      <c r="C269" s="3" t="s">
        <v>4766</v>
      </c>
      <c r="D269" s="23" t="str">
        <f t="shared" si="81"/>
        <v>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Magnum.&lt;br&gt;&lt;br&gt;Domaine familial depuis des années, le Domaine Maldant-Pauvelot s’étend sur 18 Ha sur les Grands Terroirs de Bourgogne. Jean-Luc Maldant reprends les reines en 2009 et installe le domaine dans la qualité de ses produits.</v>
      </c>
      <c r="E269" s="4">
        <v>19.5</v>
      </c>
      <c r="F269" s="2" t="s">
        <v>2219</v>
      </c>
      <c r="G269" s="19">
        <f>VLOOKUP(F269,frs!$A$2:$B$45,2,FALSE)</f>
        <v>23</v>
      </c>
      <c r="H269" s="2" t="b">
        <v>1</v>
      </c>
      <c r="I269" s="2" t="s">
        <v>4709</v>
      </c>
      <c r="J269" s="19">
        <f>VLOOKUP(I269,Families!$A$2:$B$11,2,FALSE)</f>
        <v>2</v>
      </c>
      <c r="K269" s="2" t="s">
        <v>4767</v>
      </c>
      <c r="L269" s="19">
        <f>IFERROR(VLOOKUP(K269,Appellations!$A$2:$B$80,2,FALSE),"0")</f>
        <v>9</v>
      </c>
      <c r="M269" s="2" t="s">
        <v>4762</v>
      </c>
      <c r="N269" s="19">
        <f>IFERROR(VLOOKUP(M269,Regions!$A$2:$B$44,2,FALSE),"0")</f>
        <v>10</v>
      </c>
      <c r="O269" s="2" t="s">
        <v>4689</v>
      </c>
      <c r="P269" s="19">
        <f>IFERROR(VLOOKUP(O269,Colors!$A$2:$B$11,2,FALSE),"0")</f>
        <v>2</v>
      </c>
      <c r="Q269" s="2" t="s">
        <v>4688</v>
      </c>
      <c r="R269" s="19">
        <f>IFERROR(VLOOKUP(Q269,Contenants!$A$2:$B$21,2,FALSE),"0")</f>
        <v>16</v>
      </c>
      <c r="S269" s="2" t="s">
        <v>5648</v>
      </c>
      <c r="T269" s="50" t="s">
        <v>6076</v>
      </c>
      <c r="U269" s="19" t="str">
        <f t="shared" si="82"/>
        <v>jean_luc_maldant_chardonnay_blanc.png</v>
      </c>
      <c r="V269" s="19">
        <f t="shared" si="83"/>
        <v>1</v>
      </c>
      <c r="W269" s="20" t="str">
        <f t="shared" si="84"/>
        <v>("00269", "Bourgogne Chardonnay Maldant Blanc", "Un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Magnum.&lt;br&gt;&lt;br&gt;Domaine familial depuis des années, le Domaine Maldant-Pauvelot s’étend sur 18 Ha sur les Grands Terroirs de Bourgogne. Jean-Luc Maldant reprends les reines en 2009 et installe le domaine dans la qualité de ses produits.", "23", "2", "9", "10","2", "16", "jean_luc_maldant_chardonnay_blanc.png", "1"),</v>
      </c>
    </row>
    <row r="270" spans="1:23" hidden="1" x14ac:dyDescent="0.25">
      <c r="A270" s="2" t="s">
        <v>2492</v>
      </c>
      <c r="B270" s="2" t="s">
        <v>2493</v>
      </c>
      <c r="C270" s="3"/>
      <c r="D270" s="34" t="str">
        <f t="shared" si="78"/>
        <v/>
      </c>
      <c r="E270" s="4">
        <v>15.78</v>
      </c>
      <c r="F270" s="2" t="s">
        <v>2323</v>
      </c>
      <c r="G270" s="35" t="e">
        <f>VLOOKUP(F270,frs!$A$2:$E$41,2,FALSE)</f>
        <v>#N/A</v>
      </c>
      <c r="H270" s="2" t="b">
        <v>0</v>
      </c>
      <c r="I270" s="2" t="s">
        <v>4716</v>
      </c>
      <c r="J270" s="35">
        <f>VLOOKUP(I270,Families!$A$2:$B$11,2,FALSE)</f>
        <v>1</v>
      </c>
      <c r="K270" s="2" t="s">
        <v>4768</v>
      </c>
      <c r="L270" s="35" t="str">
        <f>IFERROR(VLOOKUP(K270,Appellations!$A$3:$B$77,3,FALSE),"")</f>
        <v/>
      </c>
      <c r="M270" s="2" t="s">
        <v>4762</v>
      </c>
      <c r="N270" s="35">
        <f>IFERROR(VLOOKUP(M270,Regions!$A$3:$B$41,2,FALSE),"")</f>
        <v>10</v>
      </c>
      <c r="O270" s="2" t="s">
        <v>4719</v>
      </c>
      <c r="P270" s="35">
        <f>IFERROR(VLOOKUP(O270,Colors!$A$3:$B$11,2,FALSE),"")</f>
        <v>8</v>
      </c>
      <c r="Q270" s="2" t="s">
        <v>4688</v>
      </c>
      <c r="R270" s="35">
        <f>IFERROR(VLOOKUP(Q270,Contenants!$A$3:$B$21,2,FALSE),"")</f>
        <v>16</v>
      </c>
      <c r="S270" s="2"/>
      <c r="T270" s="8" t="s">
        <v>1765</v>
      </c>
      <c r="U270" s="14" t="str">
        <f>SUBSTITUTE(SUBSTITUTE(SUBSTITUTE(SUBSTITUTE(SUBSTITUTE(SUBSTITUTE(SUBSTITUTE(SUBSTITUTE(SUBSTITUTE(SUBSTITUTE(SUBSTITUTE(SUBSTITUTE(S270,"C:\Users\Admin\OneDrive\Site Internet\",""),"BAG-IN-BOX\",""),"BOURGOGNE\",""),"BEAUJOLAIS\",""),"CHAMPAGNE ET EFFERVESCENTS\",""),"LANGUEDOC\",""),"LOIRE\",""),"PROVENCE\",""),"RHONE NORD\",""),"RHONE SUD\",""),"SPIRITUEUX\",""),"SUD OUEST\","")</f>
        <v/>
      </c>
      <c r="V270" s="14"/>
      <c r="W270" s="5" t="e">
        <f>$X$1&amp;A270&amp;$Y$1&amp;T270&amp;$Z$1&amp;C270&amp;$AA$1&amp;E270&amp;#REF!&amp;G270&amp;$AB$1&amp;J270&amp;$AC$1&amp;#REF!&amp;$AD$1&amp;L270&amp;$AE$1&amp;P270&amp;$AF$1&amp;R270&amp;$AF$1&amp;#REF!&amp;$AG$1</f>
        <v>#REF!</v>
      </c>
    </row>
    <row r="271" spans="1:23" ht="213.75" x14ac:dyDescent="0.25">
      <c r="A271" s="2" t="s">
        <v>211</v>
      </c>
      <c r="B271" s="2" t="s">
        <v>212</v>
      </c>
      <c r="C271" s="3" t="s">
        <v>4769</v>
      </c>
      <c r="D271" s="23" t="str">
        <f t="shared" ref="D271:D272" si="85">SUBSTITUTE(SUBSTITUTE(SUBSTITUTE(C271,CHAR(13),""),CHAR(10),"&lt;br&gt;"),". &amp;car(10)",".")</f>
        <v>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Magnum.&lt;br&gt;&lt;br&gt;Domaine familial depuis des années, le Domaine Maldant-Pauvelot s’étend sur 18 Ha sur les Grands Terroirs de Bourgogne. Jean-Luc Maldant reprends les reines en 2009 et installe le domaine dans la qualité de ses produits.</v>
      </c>
      <c r="E271" s="4">
        <v>19.5</v>
      </c>
      <c r="F271" s="2" t="s">
        <v>2219</v>
      </c>
      <c r="G271" s="19">
        <f>VLOOKUP(F271,frs!$A$2:$B$45,2,FALSE)</f>
        <v>23</v>
      </c>
      <c r="H271" s="2" t="b">
        <v>1</v>
      </c>
      <c r="I271" s="2" t="s">
        <v>4716</v>
      </c>
      <c r="J271" s="19">
        <f>VLOOKUP(I271,Families!$A$2:$B$11,2,FALSE)</f>
        <v>1</v>
      </c>
      <c r="K271" s="2" t="s">
        <v>4768</v>
      </c>
      <c r="L271" s="19">
        <f>IFERROR(VLOOKUP(K271,Appellations!$A$2:$B$80,2,FALSE),"0")</f>
        <v>11</v>
      </c>
      <c r="M271" s="2" t="s">
        <v>4762</v>
      </c>
      <c r="N271" s="19">
        <f>IFERROR(VLOOKUP(M271,Regions!$A$2:$B$44,2,FALSE),"0")</f>
        <v>10</v>
      </c>
      <c r="O271" s="2" t="s">
        <v>4719</v>
      </c>
      <c r="P271" s="19">
        <f>IFERROR(VLOOKUP(O271,Colors!$A$2:$B$11,2,FALSE),"0")</f>
        <v>8</v>
      </c>
      <c r="Q271" s="2" t="s">
        <v>4688</v>
      </c>
      <c r="R271" s="19">
        <f>IFERROR(VLOOKUP(Q271,Contenants!$A$2:$B$21,2,FALSE),"0")</f>
        <v>16</v>
      </c>
      <c r="S271" s="2" t="s">
        <v>5649</v>
      </c>
      <c r="T271" s="50" t="s">
        <v>6077</v>
      </c>
      <c r="U271" s="19" t="str">
        <f t="shared" ref="U271:U272" si="86">SUBSTITUTE(S271,"C:\Users\Admin\OneDrive\Site Internet\","")</f>
        <v>jean_luc_maldant_pinot_noir_rouge.png</v>
      </c>
      <c r="V271" s="19">
        <f t="shared" ref="V271:V272" si="87">IF(U271="",0,1)</f>
        <v>1</v>
      </c>
      <c r="W271" s="20" t="str">
        <f t="shared" ref="W271:W272" si="88">$X$1&amp;A271&amp;$Y$1&amp;T271&amp;$Z$1&amp;D271&amp;$AA$1&amp;G271&amp;$AB$1&amp;J271&amp;$AC$1&amp;L271&amp;$AD$1&amp;N271&amp;$AE$1&amp;P271&amp;$AF$1&amp;R271&amp;$AG$1&amp;U271&amp;$AH$1&amp;V271&amp;$AI$1</f>
        <v>("00271", "Bourgogne Pinot Noir Maldant Rouge", "Un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Magnum.&lt;br&gt;&lt;br&gt;Domaine familial depuis des années, le Domaine Maldant-Pauvelot s’étend sur 18 Ha sur les Grands Terroirs de Bourgogne. Jean-Luc Maldant reprends les reines en 2009 et installe le domaine dans la qualité de ses produits.", "23", "1", "11", "10","8", "16", "jean_luc_maldant_pinot_noir_rouge.png", "1"),</v>
      </c>
    </row>
    <row r="272" spans="1:23" ht="213.75" x14ac:dyDescent="0.25">
      <c r="A272" s="2" t="s">
        <v>213</v>
      </c>
      <c r="B272" s="2" t="s">
        <v>214</v>
      </c>
      <c r="C272" s="3" t="s">
        <v>4770</v>
      </c>
      <c r="D272" s="23" t="str">
        <f t="shared" si="85"/>
        <v>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75cl.&lt;br&gt;&lt;br&gt;Domaine familial depuis des années, le Domaine Maldant-Pauvelot s’étend sur 18 Ha sur les Grands Terroirs de Bourgogne. Jean-Luc Maldant reprends les reines en 2009 et installe le domaine dans la qualité de ses produits.</v>
      </c>
      <c r="E272" s="4">
        <v>43.2</v>
      </c>
      <c r="F272" s="2" t="s">
        <v>2219</v>
      </c>
      <c r="G272" s="19">
        <f>VLOOKUP(F272,frs!$A$2:$B$45,2,FALSE)</f>
        <v>23</v>
      </c>
      <c r="H272" s="2" t="b">
        <v>1</v>
      </c>
      <c r="I272" s="2" t="s">
        <v>4716</v>
      </c>
      <c r="J272" s="19">
        <f>VLOOKUP(I272,Families!$A$2:$B$11,2,FALSE)</f>
        <v>1</v>
      </c>
      <c r="K272" s="2" t="s">
        <v>4768</v>
      </c>
      <c r="L272" s="19">
        <f>IFERROR(VLOOKUP(K272,Appellations!$A$2:$B$80,2,FALSE),"0")</f>
        <v>11</v>
      </c>
      <c r="M272" s="2" t="s">
        <v>4762</v>
      </c>
      <c r="N272" s="19">
        <f>IFERROR(VLOOKUP(M272,Regions!$A$2:$B$44,2,FALSE),"0")</f>
        <v>10</v>
      </c>
      <c r="O272" s="2" t="s">
        <v>4719</v>
      </c>
      <c r="P272" s="19">
        <f>IFERROR(VLOOKUP(O272,Colors!$A$2:$B$11,2,FALSE),"0")</f>
        <v>8</v>
      </c>
      <c r="Q272" s="2" t="s">
        <v>2303</v>
      </c>
      <c r="R272" s="19">
        <f>IFERROR(VLOOKUP(Q272,Contenants!$A$2:$B$21,2,FALSE),"0")</f>
        <v>19</v>
      </c>
      <c r="S272" s="2" t="s">
        <v>5649</v>
      </c>
      <c r="T272" s="50" t="s">
        <v>6078</v>
      </c>
      <c r="U272" s="19" t="str">
        <f t="shared" si="86"/>
        <v>jean_luc_maldant_pinot_noir_rouge.png</v>
      </c>
      <c r="V272" s="19">
        <f t="shared" si="87"/>
        <v>1</v>
      </c>
      <c r="W272" s="20" t="str">
        <f t="shared" si="88"/>
        <v>("00272", "Bourgogne Pinot Noir Maldant Rouge Magnum", "Un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75cl.&lt;br&gt;&lt;br&gt;Domaine familial depuis des années, le Domaine Maldant-Pauvelot s’étend sur 18 Ha sur les Grands Terroirs de Bourgogne. Jean-Luc Maldant reprends les reines en 2009 et installe le domaine dans la qualité de ses produits.", "23", "1", "11", "10","8", "19", "jean_luc_maldant_pinot_noir_rouge.png", "1"),</v>
      </c>
    </row>
    <row r="273" spans="1:23" hidden="1" x14ac:dyDescent="0.25">
      <c r="A273" s="2" t="s">
        <v>2501</v>
      </c>
      <c r="B273" s="2" t="s">
        <v>2502</v>
      </c>
      <c r="C273" s="3"/>
      <c r="D273" s="25" t="str">
        <f t="shared" si="78"/>
        <v/>
      </c>
      <c r="E273" s="4">
        <v>15.76</v>
      </c>
      <c r="F273" s="2" t="s">
        <v>2487</v>
      </c>
      <c r="G273" s="26" t="e">
        <f>VLOOKUP(F273,frs!$A$2:$E$41,2,FALSE)</f>
        <v>#N/A</v>
      </c>
      <c r="H273" s="2" t="b">
        <v>0</v>
      </c>
      <c r="I273" s="2" t="s">
        <v>4716</v>
      </c>
      <c r="J273" s="26">
        <f>VLOOKUP(I273,Families!$A$2:$B$11,2,FALSE)</f>
        <v>1</v>
      </c>
      <c r="K273" s="2" t="s">
        <v>4768</v>
      </c>
      <c r="L273" s="26" t="str">
        <f>IFERROR(VLOOKUP(K273,Appellations!$A$3:$B$77,3,FALSE),"")</f>
        <v/>
      </c>
      <c r="M273" s="2" t="s">
        <v>4762</v>
      </c>
      <c r="N273" s="26">
        <f>IFERROR(VLOOKUP(M273,Regions!$A$3:$B$41,2,FALSE),"")</f>
        <v>10</v>
      </c>
      <c r="O273" s="2" t="s">
        <v>4719</v>
      </c>
      <c r="P273" s="26">
        <f>IFERROR(VLOOKUP(O273,Colors!$A$3:$B$11,2,FALSE),"")</f>
        <v>8</v>
      </c>
      <c r="Q273" s="2" t="s">
        <v>4688</v>
      </c>
      <c r="R273" s="26">
        <f>IFERROR(VLOOKUP(Q273,Contenants!$A$3:$B$21,2,FALSE),"")</f>
        <v>16</v>
      </c>
      <c r="S273" s="2"/>
      <c r="T273" s="8" t="s">
        <v>1333</v>
      </c>
      <c r="U273" s="14" t="str">
        <f>SUBSTITUTE(SUBSTITUTE(SUBSTITUTE(SUBSTITUTE(SUBSTITUTE(SUBSTITUTE(SUBSTITUTE(SUBSTITUTE(SUBSTITUTE(SUBSTITUTE(SUBSTITUTE(SUBSTITUTE(S273,"C:\Users\Admin\OneDrive\Site Internet\",""),"BAG-IN-BOX\",""),"BOURGOGNE\",""),"BEAUJOLAIS\",""),"CHAMPAGNE ET EFFERVESCENTS\",""),"LANGUEDOC\",""),"LOIRE\",""),"PROVENCE\",""),"RHONE NORD\",""),"RHONE SUD\",""),"SPIRITUEUX\",""),"SUD OUEST\","")</f>
        <v/>
      </c>
      <c r="V273" s="14"/>
      <c r="W273" s="5" t="e">
        <f>$X$1&amp;A273&amp;$Y$1&amp;T273&amp;$Z$1&amp;C273&amp;$AA$1&amp;E273&amp;#REF!&amp;G273&amp;$AB$1&amp;J273&amp;$AC$1&amp;#REF!&amp;$AD$1&amp;L273&amp;$AE$1&amp;P273&amp;$AF$1&amp;R273&amp;$AF$1&amp;#REF!&amp;$AG$1</f>
        <v>#REF!</v>
      </c>
    </row>
    <row r="274" spans="1:23" hidden="1" x14ac:dyDescent="0.25">
      <c r="A274" s="2" t="s">
        <v>3139</v>
      </c>
      <c r="B274" s="2" t="s">
        <v>3140</v>
      </c>
      <c r="C274" s="3"/>
      <c r="D274" s="33" t="str">
        <f t="shared" si="78"/>
        <v/>
      </c>
      <c r="E274" s="4">
        <v>24.95</v>
      </c>
      <c r="F274" s="2" t="s">
        <v>2227</v>
      </c>
      <c r="G274" s="17">
        <f>VLOOKUP(F274,frs!$A$2:$E$41,2,FALSE)</f>
        <v>25</v>
      </c>
      <c r="H274" s="2" t="b">
        <v>0</v>
      </c>
      <c r="I274" s="2" t="s">
        <v>4709</v>
      </c>
      <c r="J274" s="17">
        <f>VLOOKUP(I274,Families!$A$2:$B$11,2,FALSE)</f>
        <v>2</v>
      </c>
      <c r="K274" s="2" t="s">
        <v>4771</v>
      </c>
      <c r="L274" s="17" t="str">
        <f>IFERROR(VLOOKUP(K274,Appellations!$A$3:$B$77,3,FALSE),"")</f>
        <v/>
      </c>
      <c r="M274" s="2" t="s">
        <v>4762</v>
      </c>
      <c r="N274" s="17">
        <f>IFERROR(VLOOKUP(M274,Regions!$A$3:$B$41,2,FALSE),"")</f>
        <v>10</v>
      </c>
      <c r="O274" s="2" t="s">
        <v>4689</v>
      </c>
      <c r="P274" s="17">
        <f>IFERROR(VLOOKUP(O274,Colors!$A$3:$B$11,2,FALSE),"")</f>
        <v>2</v>
      </c>
      <c r="Q274" s="2" t="s">
        <v>4688</v>
      </c>
      <c r="R274" s="17">
        <f>IFERROR(VLOOKUP(Q274,Contenants!$A$3:$B$21,2,FALSE),"")</f>
        <v>16</v>
      </c>
      <c r="S274" s="2"/>
      <c r="T274" s="8" t="s">
        <v>959</v>
      </c>
      <c r="U274" s="14" t="str">
        <f>SUBSTITUTE(SUBSTITUTE(SUBSTITUTE(SUBSTITUTE(SUBSTITUTE(SUBSTITUTE(SUBSTITUTE(SUBSTITUTE(SUBSTITUTE(SUBSTITUTE(SUBSTITUTE(SUBSTITUTE(S274,"C:\Users\Admin\OneDrive\Site Internet\",""),"BAG-IN-BOX\",""),"BOURGOGNE\",""),"BEAUJOLAIS\",""),"CHAMPAGNE ET EFFERVESCENTS\",""),"LANGUEDOC\",""),"LOIRE\",""),"PROVENCE\",""),"RHONE NORD\",""),"RHONE SUD\",""),"SPIRITUEUX\",""),"SUD OUEST\","")</f>
        <v/>
      </c>
      <c r="V274" s="14"/>
      <c r="W274" s="5" t="e">
        <f>$X$1&amp;A274&amp;$Y$1&amp;T274&amp;$Z$1&amp;C274&amp;$AA$1&amp;E274&amp;#REF!&amp;G274&amp;$AB$1&amp;J274&amp;$AC$1&amp;#REF!&amp;$AD$1&amp;L274&amp;$AE$1&amp;P274&amp;$AF$1&amp;R274&amp;$AF$1&amp;#REF!&amp;$AG$1</f>
        <v>#REF!</v>
      </c>
    </row>
    <row r="275" spans="1:23" ht="285" x14ac:dyDescent="0.25">
      <c r="A275" s="2" t="s">
        <v>818</v>
      </c>
      <c r="B275" s="2" t="s">
        <v>819</v>
      </c>
      <c r="C275" s="3" t="s">
        <v>4772</v>
      </c>
      <c r="D275" s="23" t="str">
        <f t="shared" ref="D275:D276" si="89">SUBSTITUTE(SUBSTITUTE(SUBSTITUTE(C275,CHAR(13),""),CHAR(10),"&lt;br&gt;"),". &amp;car(10)",".")</f>
        <v>Un Chablis 1er Cru complexe et élégant qui pourra accompagner un risotto aux gambas.&lt;br&gt;&lt;br&gt;Encépagement : Chardonnay&lt;br&gt;&lt;br&gt;Dégustation : Robe or blanc ; Nez brioché et intense de fleurs blanches distinguées ; Bouche puissante, riche et élégante. Finale longue et pleine de finesse&lt;br&gt;Accord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275" s="4">
        <v>36.65</v>
      </c>
      <c r="F275" s="2" t="s">
        <v>206</v>
      </c>
      <c r="G275" s="19">
        <f>VLOOKUP(F275,frs!$A$2:$B$45,2,FALSE)</f>
        <v>1</v>
      </c>
      <c r="H275" s="2" t="b">
        <v>1</v>
      </c>
      <c r="I275" s="2" t="s">
        <v>4709</v>
      </c>
      <c r="J275" s="19">
        <f>VLOOKUP(I275,Families!$A$2:$B$11,2,FALSE)</f>
        <v>2</v>
      </c>
      <c r="K275" s="2" t="s">
        <v>4771</v>
      </c>
      <c r="L275" s="19">
        <f>IFERROR(VLOOKUP(K275,Appellations!$A$2:$B$80,2,FALSE),"0")</f>
        <v>15</v>
      </c>
      <c r="M275" s="2" t="s">
        <v>4762</v>
      </c>
      <c r="N275" s="19">
        <f>IFERROR(VLOOKUP(M275,Regions!$A$2:$B$44,2,FALSE),"0")</f>
        <v>10</v>
      </c>
      <c r="O275" s="2" t="s">
        <v>4689</v>
      </c>
      <c r="P275" s="19">
        <f>IFERROR(VLOOKUP(O275,Colors!$A$2:$B$11,2,FALSE),"0")</f>
        <v>2</v>
      </c>
      <c r="Q275" s="2" t="s">
        <v>4688</v>
      </c>
      <c r="R275" s="19">
        <f>IFERROR(VLOOKUP(Q275,Contenants!$A$2:$B$21,2,FALSE),"0")</f>
        <v>16</v>
      </c>
      <c r="S275" s="2" t="s">
        <v>5650</v>
      </c>
      <c r="T275" s="50" t="s">
        <v>6055</v>
      </c>
      <c r="U275" s="19" t="str">
        <f t="shared" ref="U275:U276" si="90">SUBSTITUTE(S275,"C:\Users\Admin\OneDrive\Site Internet\","")</f>
        <v>alain_geoffroy_chablis_premier_cru_fourchaume_blanc.png</v>
      </c>
      <c r="V275" s="19">
        <f t="shared" ref="V275:V276" si="91">IF(U275="",0,1)</f>
        <v>1</v>
      </c>
      <c r="W275" s="20" t="str">
        <f t="shared" ref="W275:W276" si="92">$X$1&amp;A275&amp;$Y$1&amp;T275&amp;$Z$1&amp;D275&amp;$AA$1&amp;G275&amp;$AB$1&amp;J275&amp;$AC$1&amp;L275&amp;$AD$1&amp;N275&amp;$AE$1&amp;P275&amp;$AF$1&amp;R275&amp;$AG$1&amp;U275&amp;$AH$1&amp;V275&amp;$AI$1</f>
        <v>("00275", "Châblis 1er Cru Fourchaume Blanc", "Un Chablis 1er Cru complexe et élégant qui pourra accompagner un risotto aux gambas.&lt;br&gt;&lt;br&gt;Encépagement : Chardonnay&lt;br&gt;&lt;br&gt;Dégustation : Robe or blanc ; Nez brioché et intense de fleurs blanches distinguées ; Bouche puissante, riche et élégante. Finale longue et pleine de finesse&lt;br&gt;Accord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"15", "10","2", "16", "alain_geoffroy_chablis_premier_cru_fourchaume_blanc.png", "1"),</v>
      </c>
    </row>
    <row r="276" spans="1:23" ht="285" x14ac:dyDescent="0.25">
      <c r="A276" s="2" t="s">
        <v>822</v>
      </c>
      <c r="B276" s="2" t="s">
        <v>823</v>
      </c>
      <c r="C276" s="3" t="s">
        <v>4773</v>
      </c>
      <c r="D276" s="23" t="str">
        <f t="shared" si="89"/>
        <v>Un Chablis 1er Cru minéral et aromatique. Idéal sur un plateau de fruits de mer.&lt;br&gt;&lt;br&gt;Encépagement : Chardonnay&lt;br&gt;&lt;br&gt;Dégustation : Robe or blanc ; Nez dense, floral aux notes d’agrumes et de fleurs blanches ; Bouche ample, ronde, minérale sur les fruits frais et une longue finale.&lt;br&gt;Accord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276" s="4">
        <v>30.15</v>
      </c>
      <c r="F276" s="2" t="s">
        <v>206</v>
      </c>
      <c r="G276" s="19">
        <f>VLOOKUP(F276,frs!$A$2:$B$45,2,FALSE)</f>
        <v>1</v>
      </c>
      <c r="H276" s="2" t="b">
        <v>1</v>
      </c>
      <c r="I276" s="2" t="s">
        <v>4709</v>
      </c>
      <c r="J276" s="19">
        <f>VLOOKUP(I276,Families!$A$2:$B$11,2,FALSE)</f>
        <v>2</v>
      </c>
      <c r="K276" s="2" t="s">
        <v>4771</v>
      </c>
      <c r="L276" s="19">
        <f>IFERROR(VLOOKUP(K276,Appellations!$A$2:$B$80,2,FALSE),"0")</f>
        <v>15</v>
      </c>
      <c r="M276" s="2" t="s">
        <v>4762</v>
      </c>
      <c r="N276" s="19">
        <f>IFERROR(VLOOKUP(M276,Regions!$A$2:$B$44,2,FALSE),"0")</f>
        <v>10</v>
      </c>
      <c r="O276" s="2" t="s">
        <v>4689</v>
      </c>
      <c r="P276" s="19">
        <f>IFERROR(VLOOKUP(O276,Colors!$A$2:$B$11,2,FALSE),"0")</f>
        <v>2</v>
      </c>
      <c r="Q276" s="2" t="s">
        <v>4688</v>
      </c>
      <c r="R276" s="19">
        <f>IFERROR(VLOOKUP(Q276,Contenants!$A$2:$B$21,2,FALSE),"0")</f>
        <v>16</v>
      </c>
      <c r="S276" s="2" t="s">
        <v>5651</v>
      </c>
      <c r="T276" s="50" t="s">
        <v>6056</v>
      </c>
      <c r="U276" s="19" t="str">
        <f t="shared" si="90"/>
        <v>alain_geoffroy_chablis_premier_cru_vau_ligneau_blanc.png</v>
      </c>
      <c r="V276" s="19">
        <f t="shared" si="91"/>
        <v>1</v>
      </c>
      <c r="W276" s="20" t="str">
        <f t="shared" si="92"/>
        <v>("00276", "Châblis 1er Cru Vau Ligneau Blanc", "Un Chablis 1er Cru minéral et aromatique. Idéal sur un plateau de fruits de mer.&lt;br&gt;&lt;br&gt;Encépagement : Chardonnay&lt;br&gt;&lt;br&gt;Dégustation : Robe or blanc ; Nez dense, floral aux notes d’agrumes et de fleurs blanches ; Bouche ample, ronde, minérale sur les fruits frais et une longue finale.&lt;br&gt;Accord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"15", "10","2", "16", "alain_geoffroy_chablis_premier_cru_vau_ligneau_blanc.png", "1"),</v>
      </c>
    </row>
    <row r="277" spans="1:23" hidden="1" x14ac:dyDescent="0.25">
      <c r="A277" s="2" t="s">
        <v>3145</v>
      </c>
      <c r="B277" s="2" t="s">
        <v>3146</v>
      </c>
      <c r="C277" s="3"/>
      <c r="D277" s="25" t="str">
        <f t="shared" si="78"/>
        <v/>
      </c>
      <c r="E277" s="4">
        <v>20.5</v>
      </c>
      <c r="F277" s="2" t="s">
        <v>2227</v>
      </c>
      <c r="G277" s="26">
        <f>VLOOKUP(F277,frs!$A$2:$E$41,2,FALSE)</f>
        <v>25</v>
      </c>
      <c r="H277" s="2" t="b">
        <v>0</v>
      </c>
      <c r="I277" s="2" t="s">
        <v>4709</v>
      </c>
      <c r="J277" s="26">
        <f>VLOOKUP(I277,Families!$A$2:$B$11,2,FALSE)</f>
        <v>2</v>
      </c>
      <c r="K277" s="2" t="s">
        <v>4774</v>
      </c>
      <c r="L277" s="26" t="str">
        <f>IFERROR(VLOOKUP(K277,Appellations!$A$3:$B$77,3,FALSE),"")</f>
        <v/>
      </c>
      <c r="M277" s="2" t="s">
        <v>4762</v>
      </c>
      <c r="N277" s="26">
        <f>IFERROR(VLOOKUP(M277,Regions!$A$3:$B$41,2,FALSE),"")</f>
        <v>10</v>
      </c>
      <c r="O277" s="2" t="s">
        <v>4689</v>
      </c>
      <c r="P277" s="26">
        <f>IFERROR(VLOOKUP(O277,Colors!$A$3:$B$11,2,FALSE),"")</f>
        <v>2</v>
      </c>
      <c r="Q277" s="2" t="s">
        <v>4688</v>
      </c>
      <c r="R277" s="26">
        <f>IFERROR(VLOOKUP(Q277,Contenants!$A$3:$B$21,2,FALSE),"")</f>
        <v>16</v>
      </c>
      <c r="S277" s="2"/>
      <c r="T277" s="8" t="s">
        <v>2076</v>
      </c>
      <c r="U277" s="14" t="str">
        <f t="shared" ref="U277:U287" si="93">SUBSTITUTE(SUBSTITUTE(SUBSTITUTE(SUBSTITUTE(SUBSTITUTE(SUBSTITUTE(SUBSTITUTE(SUBSTITUTE(SUBSTITUTE(SUBSTITUTE(SUBSTITUTE(SUBSTITUTE(S277,"C:\Users\Admin\OneDrive\Site Internet\",""),"BAG-IN-BOX\",""),"BOURGOGNE\",""),"BEAUJOLAIS\",""),"CHAMPAGNE ET EFFERVESCENTS\",""),"LANGUEDOC\",""),"LOIRE\",""),"PROVENCE\",""),"RHONE NORD\",""),"RHONE SUD\",""),"SPIRITUEUX\",""),"SUD OUEST\","")</f>
        <v/>
      </c>
      <c r="V277" s="14"/>
      <c r="W277" s="5" t="e">
        <f>$X$1&amp;A277&amp;$Y$1&amp;T277&amp;$Z$1&amp;C277&amp;$AA$1&amp;E277&amp;#REF!&amp;G277&amp;$AB$1&amp;J277&amp;$AC$1&amp;#REF!&amp;$AD$1&amp;L277&amp;$AE$1&amp;P277&amp;$AF$1&amp;R277&amp;$AF$1&amp;#REF!&amp;$AG$1</f>
        <v>#REF!</v>
      </c>
    </row>
    <row r="278" spans="1:23" hidden="1" x14ac:dyDescent="0.25">
      <c r="A278" s="2" t="s">
        <v>3263</v>
      </c>
      <c r="B278" s="2" t="s">
        <v>3264</v>
      </c>
      <c r="C278" s="3"/>
      <c r="D278" s="33" t="str">
        <f t="shared" si="78"/>
        <v/>
      </c>
      <c r="E278" s="4">
        <v>99.4</v>
      </c>
      <c r="F278" s="2" t="s">
        <v>2487</v>
      </c>
      <c r="G278" s="17" t="e">
        <f>VLOOKUP(F278,frs!$A$2:$E$41,2,FALSE)</f>
        <v>#N/A</v>
      </c>
      <c r="H278" s="2" t="b">
        <v>0</v>
      </c>
      <c r="I278" s="2" t="s">
        <v>4716</v>
      </c>
      <c r="J278" s="17">
        <f>VLOOKUP(I278,Families!$A$2:$B$11,2,FALSE)</f>
        <v>1</v>
      </c>
      <c r="K278" s="2" t="s">
        <v>4775</v>
      </c>
      <c r="L278" s="17" t="str">
        <f>IFERROR(VLOOKUP(K278,Appellations!$A$3:$B$77,3,FALSE),"")</f>
        <v/>
      </c>
      <c r="M278" s="2" t="s">
        <v>4762</v>
      </c>
      <c r="N278" s="17">
        <f>IFERROR(VLOOKUP(M278,Regions!$A$3:$B$41,2,FALSE),"")</f>
        <v>10</v>
      </c>
      <c r="O278" s="2" t="s">
        <v>4719</v>
      </c>
      <c r="P278" s="17">
        <f>IFERROR(VLOOKUP(O278,Colors!$A$3:$B$11,2,FALSE),"")</f>
        <v>8</v>
      </c>
      <c r="Q278" s="2" t="s">
        <v>4688</v>
      </c>
      <c r="R278" s="17">
        <f>IFERROR(VLOOKUP(Q278,Contenants!$A$3:$B$21,2,FALSE),"")</f>
        <v>16</v>
      </c>
      <c r="S278" s="2"/>
      <c r="T278" s="8" t="s">
        <v>2159</v>
      </c>
      <c r="U278" s="14" t="str">
        <f t="shared" si="93"/>
        <v/>
      </c>
      <c r="V278" s="14"/>
      <c r="W278" s="5" t="e">
        <f>$X$1&amp;A278&amp;$Y$1&amp;T278&amp;$Z$1&amp;C278&amp;$AA$1&amp;E278&amp;#REF!&amp;G278&amp;$AB$1&amp;J278&amp;$AC$1&amp;#REF!&amp;$AD$1&amp;L278&amp;$AE$1&amp;P278&amp;$AF$1&amp;R278&amp;$AF$1&amp;#REF!&amp;$AG$1</f>
        <v>#REF!</v>
      </c>
    </row>
    <row r="279" spans="1:23" hidden="1" x14ac:dyDescent="0.25">
      <c r="A279" s="2" t="s">
        <v>988</v>
      </c>
      <c r="B279" s="2" t="s">
        <v>989</v>
      </c>
      <c r="C279" s="3"/>
      <c r="D279" s="23" t="str">
        <f>SUBSTITUTE(SUBSTITUTE(SUBSTITUTE(C279,CHAR(13),""),CHAR(10),"&lt;br&gt;"),". &amp;car(10)",".")</f>
        <v/>
      </c>
      <c r="E279" s="4">
        <v>205.1</v>
      </c>
      <c r="F279" s="2" t="s">
        <v>2219</v>
      </c>
      <c r="G279" s="19">
        <f>VLOOKUP(F279,frs!$A$2:$E$41,2,FALSE)</f>
        <v>23</v>
      </c>
      <c r="H279" s="2" t="b">
        <v>1</v>
      </c>
      <c r="I279" s="2" t="s">
        <v>4709</v>
      </c>
      <c r="J279" s="19">
        <f>VLOOKUP(I279,Families!$A$2:$B$11,2,FALSE)</f>
        <v>2</v>
      </c>
      <c r="K279" s="2" t="s">
        <v>4776</v>
      </c>
      <c r="L279" s="19" t="str">
        <f>IFERROR(VLOOKUP(K279,Appellations!$A$2:$B$77,2,FALSE),"0")</f>
        <v>0</v>
      </c>
      <c r="M279" s="2" t="s">
        <v>4762</v>
      </c>
      <c r="N279" s="19">
        <f>IFERROR(VLOOKUP(M279,Regions!$A$2:$B$41,2,FALSE),"0")</f>
        <v>10</v>
      </c>
      <c r="O279" s="2" t="s">
        <v>4689</v>
      </c>
      <c r="P279" s="19">
        <f>IFERROR(VLOOKUP(O279,Colors!$A$2:$B$11,2,FALSE),"0")</f>
        <v>2</v>
      </c>
      <c r="Q279" s="2" t="s">
        <v>4688</v>
      </c>
      <c r="R279" s="19">
        <f>IFERROR(VLOOKUP(Q279,Contenants!$A$2:$B$21,2,FALSE),"0")</f>
        <v>16</v>
      </c>
      <c r="S279" s="2"/>
      <c r="T279" s="50" t="str">
        <f>PROPER(B279)</f>
        <v>Corton Charlemagne Gc Maldant Pauv.Blanc</v>
      </c>
      <c r="U279" s="19" t="str">
        <f t="shared" si="93"/>
        <v/>
      </c>
      <c r="V279" s="19">
        <f>IF(U279="",0,1)</f>
        <v>0</v>
      </c>
      <c r="W279" s="20" t="e">
        <f>$X$1&amp;A279&amp;$Y$1&amp;T279&amp;$Z$1&amp;D279&amp;$AA$1&amp;E279&amp;#REF!&amp;G279&amp;$AB$1&amp;J279&amp;$AC$1&amp;L279&amp;$AD$1&amp;N279&amp;$AE$1&amp;P279&amp;$AF$1&amp;R279&amp;$AG$1&amp;#REF!&amp;$AI$1</f>
        <v>#REF!</v>
      </c>
    </row>
    <row r="280" spans="1:23" hidden="1" x14ac:dyDescent="0.25">
      <c r="A280" s="2" t="s">
        <v>3359</v>
      </c>
      <c r="B280" s="2" t="s">
        <v>3360</v>
      </c>
      <c r="C280" s="3"/>
      <c r="D280" s="25" t="str">
        <f t="shared" si="78"/>
        <v/>
      </c>
      <c r="E280" s="4">
        <v>83.12</v>
      </c>
      <c r="F280" s="2" t="s">
        <v>2487</v>
      </c>
      <c r="G280" s="26" t="e">
        <f>VLOOKUP(F280,frs!$A$2:$E$41,2,FALSE)</f>
        <v>#N/A</v>
      </c>
      <c r="H280" s="2" t="b">
        <v>0</v>
      </c>
      <c r="I280" s="2" t="s">
        <v>4716</v>
      </c>
      <c r="J280" s="26">
        <f>VLOOKUP(I280,Families!$A$2:$B$11,2,FALSE)</f>
        <v>1</v>
      </c>
      <c r="K280" s="2" t="s">
        <v>4777</v>
      </c>
      <c r="L280" s="26" t="str">
        <f>IFERROR(VLOOKUP(K280,Appellations!$A$3:$B$77,3,FALSE),"")</f>
        <v/>
      </c>
      <c r="M280" s="2" t="s">
        <v>4762</v>
      </c>
      <c r="N280" s="26">
        <f>IFERROR(VLOOKUP(M280,Regions!$A$3:$B$41,2,FALSE),"")</f>
        <v>10</v>
      </c>
      <c r="O280" s="2" t="s">
        <v>4719</v>
      </c>
      <c r="P280" s="26">
        <f>IFERROR(VLOOKUP(O280,Colors!$A$3:$B$11,2,FALSE),"")</f>
        <v>8</v>
      </c>
      <c r="Q280" s="2" t="s">
        <v>4688</v>
      </c>
      <c r="R280" s="26">
        <f>IFERROR(VLOOKUP(Q280,Contenants!$A$3:$B$21,2,FALSE),"")</f>
        <v>16</v>
      </c>
      <c r="S280" s="2"/>
      <c r="T280" s="8" t="s">
        <v>1704</v>
      </c>
      <c r="U280" s="14" t="str">
        <f t="shared" si="93"/>
        <v/>
      </c>
      <c r="V280" s="14"/>
      <c r="W280" s="5" t="e">
        <f>$X$1&amp;A280&amp;$Y$1&amp;T280&amp;$Z$1&amp;C280&amp;$AA$1&amp;E280&amp;#REF!&amp;G280&amp;$AB$1&amp;J280&amp;$AC$1&amp;#REF!&amp;$AD$1&amp;L280&amp;$AE$1&amp;P280&amp;$AF$1&amp;R280&amp;$AF$1&amp;#REF!&amp;$AG$1</f>
        <v>#REF!</v>
      </c>
    </row>
    <row r="281" spans="1:23" hidden="1" x14ac:dyDescent="0.25">
      <c r="A281" s="2" t="s">
        <v>3448</v>
      </c>
      <c r="B281" s="2" t="s">
        <v>3449</v>
      </c>
      <c r="C281" s="3"/>
      <c r="D281" s="16" t="str">
        <f t="shared" si="78"/>
        <v/>
      </c>
      <c r="E281" s="4">
        <v>18.100000000000001</v>
      </c>
      <c r="F281" s="2" t="s">
        <v>2323</v>
      </c>
      <c r="G281" s="13" t="e">
        <f>VLOOKUP(F281,frs!$A$2:$E$41,2,FALSE)</f>
        <v>#N/A</v>
      </c>
      <c r="H281" s="2" t="b">
        <v>0</v>
      </c>
      <c r="I281" s="2" t="s">
        <v>4709</v>
      </c>
      <c r="J281" s="13">
        <f>VLOOKUP(I281,Families!$A$2:$B$11,2,FALSE)</f>
        <v>2</v>
      </c>
      <c r="K281" s="2" t="s">
        <v>4778</v>
      </c>
      <c r="L281" s="13" t="str">
        <f>IFERROR(VLOOKUP(K281,Appellations!$A$3:$B$77,3,FALSE),"")</f>
        <v/>
      </c>
      <c r="M281" s="2" t="s">
        <v>4762</v>
      </c>
      <c r="N281" s="13">
        <f>IFERROR(VLOOKUP(M281,Regions!$A$3:$B$41,2,FALSE),"")</f>
        <v>10</v>
      </c>
      <c r="O281" s="2" t="s">
        <v>4689</v>
      </c>
      <c r="P281" s="13">
        <f>IFERROR(VLOOKUP(O281,Colors!$A$3:$B$11,2,FALSE),"")</f>
        <v>2</v>
      </c>
      <c r="Q281" s="2" t="s">
        <v>4688</v>
      </c>
      <c r="R281" s="13">
        <f>IFERROR(VLOOKUP(Q281,Contenants!$A$3:$B$21,2,FALSE),"")</f>
        <v>16</v>
      </c>
      <c r="S281" s="2"/>
      <c r="T281" s="8" t="s">
        <v>1706</v>
      </c>
      <c r="U281" s="14" t="str">
        <f t="shared" si="93"/>
        <v/>
      </c>
      <c r="V281" s="14"/>
      <c r="W281" s="5" t="e">
        <f>$X$1&amp;A281&amp;$Y$1&amp;T281&amp;$Z$1&amp;C281&amp;$AA$1&amp;E281&amp;#REF!&amp;G281&amp;$AB$1&amp;J281&amp;$AC$1&amp;#REF!&amp;$AD$1&amp;L281&amp;$AE$1&amp;P281&amp;$AF$1&amp;R281&amp;$AF$1&amp;#REF!&amp;$AG$1</f>
        <v>#REF!</v>
      </c>
    </row>
    <row r="282" spans="1:23" hidden="1" x14ac:dyDescent="0.25">
      <c r="A282" s="2" t="s">
        <v>3544</v>
      </c>
      <c r="B282" s="2" t="s">
        <v>3545</v>
      </c>
      <c r="C282" s="3"/>
      <c r="D282" s="16" t="str">
        <f t="shared" si="78"/>
        <v/>
      </c>
      <c r="E282" s="4">
        <v>43.3</v>
      </c>
      <c r="F282" s="2" t="s">
        <v>3546</v>
      </c>
      <c r="G282" s="13" t="e">
        <f>VLOOKUP(F282,frs!$A$2:$E$41,2,FALSE)</f>
        <v>#N/A</v>
      </c>
      <c r="H282" s="2" t="b">
        <v>0</v>
      </c>
      <c r="I282" s="2" t="s">
        <v>4716</v>
      </c>
      <c r="J282" s="13">
        <f>VLOOKUP(I282,Families!$A$2:$B$11,2,FALSE)</f>
        <v>1</v>
      </c>
      <c r="K282" s="2" t="s">
        <v>4779</v>
      </c>
      <c r="L282" s="13" t="str">
        <f>IFERROR(VLOOKUP(K282,Appellations!$A$3:$B$77,3,FALSE),"")</f>
        <v/>
      </c>
      <c r="M282" s="2" t="s">
        <v>4762</v>
      </c>
      <c r="N282" s="13">
        <f>IFERROR(VLOOKUP(M282,Regions!$A$3:$B$41,2,FALSE),"")</f>
        <v>10</v>
      </c>
      <c r="O282" s="2" t="s">
        <v>4719</v>
      </c>
      <c r="P282" s="13">
        <f>IFERROR(VLOOKUP(O282,Colors!$A$3:$B$11,2,FALSE),"")</f>
        <v>8</v>
      </c>
      <c r="Q282" s="2" t="s">
        <v>4688</v>
      </c>
      <c r="R282" s="13">
        <f>IFERROR(VLOOKUP(Q282,Contenants!$A$3:$B$21,2,FALSE),"")</f>
        <v>16</v>
      </c>
      <c r="S282" s="2"/>
      <c r="T282" s="8" t="s">
        <v>2177</v>
      </c>
      <c r="U282" s="14" t="str">
        <f t="shared" si="93"/>
        <v/>
      </c>
      <c r="V282" s="14"/>
      <c r="W282" s="5" t="e">
        <f>$X$1&amp;A282&amp;$Y$1&amp;T282&amp;$Z$1&amp;C282&amp;$AA$1&amp;E282&amp;#REF!&amp;G282&amp;$AB$1&amp;J282&amp;$AC$1&amp;#REF!&amp;$AD$1&amp;L282&amp;$AE$1&amp;P282&amp;$AF$1&amp;R282&amp;$AF$1&amp;#REF!&amp;$AG$1</f>
        <v>#REF!</v>
      </c>
    </row>
    <row r="283" spans="1:23" hidden="1" x14ac:dyDescent="0.25">
      <c r="A283" s="2" t="s">
        <v>3590</v>
      </c>
      <c r="B283" s="2" t="s">
        <v>3591</v>
      </c>
      <c r="C283" s="3"/>
      <c r="D283" s="16" t="str">
        <f t="shared" si="78"/>
        <v/>
      </c>
      <c r="E283" s="4">
        <v>19.22</v>
      </c>
      <c r="F283" s="2" t="s">
        <v>2487</v>
      </c>
      <c r="G283" s="13" t="e">
        <f>VLOOKUP(F283,frs!$A$2:$E$41,2,FALSE)</f>
        <v>#N/A</v>
      </c>
      <c r="H283" s="2" t="b">
        <v>0</v>
      </c>
      <c r="I283" s="2" t="s">
        <v>4716</v>
      </c>
      <c r="J283" s="13">
        <f>VLOOKUP(I283,Families!$A$2:$B$11,2,FALSE)</f>
        <v>1</v>
      </c>
      <c r="K283" s="2" t="s">
        <v>4780</v>
      </c>
      <c r="L283" s="13" t="str">
        <f>IFERROR(VLOOKUP(K283,Appellations!$A$3:$B$77,3,FALSE),"")</f>
        <v/>
      </c>
      <c r="M283" s="2" t="s">
        <v>4762</v>
      </c>
      <c r="N283" s="13">
        <f>IFERROR(VLOOKUP(M283,Regions!$A$3:$B$41,2,FALSE),"")</f>
        <v>10</v>
      </c>
      <c r="O283" s="2" t="s">
        <v>4719</v>
      </c>
      <c r="P283" s="13">
        <f>IFERROR(VLOOKUP(O283,Colors!$A$3:$B$11,2,FALSE),"")</f>
        <v>8</v>
      </c>
      <c r="Q283" s="2" t="s">
        <v>4688</v>
      </c>
      <c r="R283" s="13">
        <f>IFERROR(VLOOKUP(Q283,Contenants!$A$3:$B$21,2,FALSE),"")</f>
        <v>16</v>
      </c>
      <c r="S283" s="2"/>
      <c r="T283" s="8" t="s">
        <v>2098</v>
      </c>
      <c r="U283" s="14" t="str">
        <f t="shared" si="93"/>
        <v/>
      </c>
      <c r="V283" s="14"/>
      <c r="W283" s="5" t="e">
        <f>$X$1&amp;A283&amp;$Y$1&amp;T283&amp;$Z$1&amp;C283&amp;$AA$1&amp;E283&amp;#REF!&amp;G283&amp;$AB$1&amp;J283&amp;$AC$1&amp;#REF!&amp;$AD$1&amp;L283&amp;$AE$1&amp;P283&amp;$AF$1&amp;R283&amp;$AF$1&amp;#REF!&amp;$AG$1</f>
        <v>#REF!</v>
      </c>
    </row>
    <row r="284" spans="1:23" hidden="1" x14ac:dyDescent="0.25">
      <c r="A284" s="2" t="s">
        <v>3621</v>
      </c>
      <c r="B284" s="2" t="s">
        <v>3622</v>
      </c>
      <c r="C284" s="3"/>
      <c r="D284" s="16" t="str">
        <f t="shared" si="78"/>
        <v/>
      </c>
      <c r="E284" s="4">
        <v>17.23</v>
      </c>
      <c r="F284" s="2" t="s">
        <v>2487</v>
      </c>
      <c r="G284" s="13" t="e">
        <f>VLOOKUP(F284,frs!$A$2:$E$41,2,FALSE)</f>
        <v>#N/A</v>
      </c>
      <c r="H284" s="2" t="b">
        <v>0</v>
      </c>
      <c r="I284" s="2" t="s">
        <v>4716</v>
      </c>
      <c r="J284" s="13">
        <f>VLOOKUP(I284,Families!$A$2:$B$11,2,FALSE)</f>
        <v>1</v>
      </c>
      <c r="K284" s="2" t="s">
        <v>4781</v>
      </c>
      <c r="L284" s="13" t="str">
        <f>IFERROR(VLOOKUP(K284,Appellations!$A$3:$B$77,3,FALSE),"")</f>
        <v/>
      </c>
      <c r="M284" s="2" t="s">
        <v>4762</v>
      </c>
      <c r="N284" s="13">
        <f>IFERROR(VLOOKUP(M284,Regions!$A$3:$B$41,2,FALSE),"")</f>
        <v>10</v>
      </c>
      <c r="O284" s="2" t="s">
        <v>4719</v>
      </c>
      <c r="P284" s="13">
        <f>IFERROR(VLOOKUP(O284,Colors!$A$3:$B$11,2,FALSE),"")</f>
        <v>8</v>
      </c>
      <c r="Q284" s="2" t="s">
        <v>4688</v>
      </c>
      <c r="R284" s="13">
        <f>IFERROR(VLOOKUP(Q284,Contenants!$A$3:$B$21,2,FALSE),"")</f>
        <v>16</v>
      </c>
      <c r="S284" s="2"/>
      <c r="T284" s="8" t="s">
        <v>2187</v>
      </c>
      <c r="U284" s="14" t="str">
        <f t="shared" si="93"/>
        <v/>
      </c>
      <c r="V284" s="14"/>
      <c r="W284" s="5" t="e">
        <f>$X$1&amp;A284&amp;$Y$1&amp;T284&amp;$Z$1&amp;C284&amp;$AA$1&amp;E284&amp;#REF!&amp;G284&amp;$AB$1&amp;J284&amp;$AC$1&amp;#REF!&amp;$AD$1&amp;L284&amp;$AE$1&amp;P284&amp;$AF$1&amp;R284&amp;$AF$1&amp;#REF!&amp;$AG$1</f>
        <v>#REF!</v>
      </c>
    </row>
    <row r="285" spans="1:23" hidden="1" x14ac:dyDescent="0.25">
      <c r="A285" s="2" t="s">
        <v>3634</v>
      </c>
      <c r="B285" s="2" t="s">
        <v>3635</v>
      </c>
      <c r="C285" s="3"/>
      <c r="D285" s="16" t="str">
        <f t="shared" si="78"/>
        <v/>
      </c>
      <c r="E285" s="4">
        <v>19.559999999999999</v>
      </c>
      <c r="F285" s="2" t="s">
        <v>3546</v>
      </c>
      <c r="G285" s="13" t="e">
        <f>VLOOKUP(F285,frs!$A$2:$E$41,2,FALSE)</f>
        <v>#N/A</v>
      </c>
      <c r="H285" s="2" t="b">
        <v>0</v>
      </c>
      <c r="I285" s="2" t="s">
        <v>4709</v>
      </c>
      <c r="J285" s="13">
        <f>VLOOKUP(I285,Families!$A$2:$B$11,2,FALSE)</f>
        <v>2</v>
      </c>
      <c r="K285" s="2" t="s">
        <v>4782</v>
      </c>
      <c r="L285" s="13" t="str">
        <f>IFERROR(VLOOKUP(K285,Appellations!$A$3:$B$77,3,FALSE),"")</f>
        <v/>
      </c>
      <c r="M285" s="2" t="s">
        <v>4762</v>
      </c>
      <c r="N285" s="13">
        <f>IFERROR(VLOOKUP(M285,Regions!$A$3:$B$41,2,FALSE),"")</f>
        <v>10</v>
      </c>
      <c r="O285" s="2" t="s">
        <v>4689</v>
      </c>
      <c r="P285" s="13">
        <f>IFERROR(VLOOKUP(O285,Colors!$A$3:$B$11,2,FALSE),"")</f>
        <v>2</v>
      </c>
      <c r="Q285" s="2" t="s">
        <v>4688</v>
      </c>
      <c r="R285" s="13">
        <f>IFERROR(VLOOKUP(Q285,Contenants!$A$3:$B$21,2,FALSE),"")</f>
        <v>16</v>
      </c>
      <c r="S285" s="2"/>
      <c r="T285" s="8" t="s">
        <v>2209</v>
      </c>
      <c r="U285" s="14" t="str">
        <f t="shared" si="93"/>
        <v/>
      </c>
      <c r="V285" s="14"/>
      <c r="W285" s="5" t="e">
        <f>$X$1&amp;A285&amp;$Y$1&amp;T285&amp;$Z$1&amp;C285&amp;$AA$1&amp;E285&amp;#REF!&amp;G285&amp;$AB$1&amp;J285&amp;$AC$1&amp;#REF!&amp;$AD$1&amp;L285&amp;$AE$1&amp;P285&amp;$AF$1&amp;R285&amp;$AF$1&amp;#REF!&amp;$AG$1</f>
        <v>#REF!</v>
      </c>
    </row>
    <row r="286" spans="1:23" hidden="1" x14ac:dyDescent="0.25">
      <c r="A286" s="2" t="s">
        <v>2483</v>
      </c>
      <c r="B286" s="2" t="s">
        <v>2484</v>
      </c>
      <c r="C286" s="3"/>
      <c r="D286" s="16" t="str">
        <f t="shared" si="78"/>
        <v/>
      </c>
      <c r="E286" s="4">
        <v>12.78</v>
      </c>
      <c r="F286" s="2" t="s">
        <v>2227</v>
      </c>
      <c r="G286" s="13">
        <f>VLOOKUP(F286,frs!$A$2:$E$41,2,FALSE)</f>
        <v>25</v>
      </c>
      <c r="H286" s="2" t="b">
        <v>0</v>
      </c>
      <c r="I286" s="2" t="s">
        <v>4716</v>
      </c>
      <c r="J286" s="13">
        <f>VLOOKUP(I286,Families!$A$2:$B$11,2,FALSE)</f>
        <v>1</v>
      </c>
      <c r="K286" s="2" t="s">
        <v>4783</v>
      </c>
      <c r="L286" s="13" t="str">
        <f>IFERROR(VLOOKUP(K286,Appellations!$A$3:$B$77,3,FALSE),"")</f>
        <v/>
      </c>
      <c r="M286" s="2" t="s">
        <v>4762</v>
      </c>
      <c r="N286" s="13">
        <f>IFERROR(VLOOKUP(M286,Regions!$A$3:$B$41,2,FALSE),"")</f>
        <v>10</v>
      </c>
      <c r="O286" s="2" t="s">
        <v>4719</v>
      </c>
      <c r="P286" s="13">
        <f>IFERROR(VLOOKUP(O286,Colors!$A$3:$B$11,2,FALSE),"")</f>
        <v>8</v>
      </c>
      <c r="Q286" s="2" t="s">
        <v>4688</v>
      </c>
      <c r="R286" s="13">
        <f>IFERROR(VLOOKUP(Q286,Contenants!$A$3:$B$21,2,FALSE),"")</f>
        <v>16</v>
      </c>
      <c r="S286" s="2"/>
      <c r="T286" s="8" t="s">
        <v>1253</v>
      </c>
      <c r="U286" s="14" t="str">
        <f t="shared" si="93"/>
        <v/>
      </c>
      <c r="V286" s="14"/>
      <c r="W286" s="5" t="e">
        <f>$X$1&amp;A286&amp;$Y$1&amp;T286&amp;$Z$1&amp;C286&amp;$AA$1&amp;E286&amp;#REF!&amp;G286&amp;$AB$1&amp;J286&amp;$AC$1&amp;#REF!&amp;$AD$1&amp;L286&amp;$AE$1&amp;P286&amp;$AF$1&amp;R286&amp;$AF$1&amp;#REF!&amp;$AG$1</f>
        <v>#REF!</v>
      </c>
    </row>
    <row r="287" spans="1:23" hidden="1" x14ac:dyDescent="0.25">
      <c r="A287" s="2" t="s">
        <v>2481</v>
      </c>
      <c r="B287" s="2" t="s">
        <v>2482</v>
      </c>
      <c r="C287" s="3"/>
      <c r="D287" s="33" t="str">
        <f t="shared" si="78"/>
        <v/>
      </c>
      <c r="E287" s="4">
        <v>13.55</v>
      </c>
      <c r="F287" s="2" t="s">
        <v>2227</v>
      </c>
      <c r="G287" s="17">
        <f>VLOOKUP(F287,frs!$A$2:$E$41,2,FALSE)</f>
        <v>25</v>
      </c>
      <c r="H287" s="2" t="b">
        <v>0</v>
      </c>
      <c r="I287" s="2" t="s">
        <v>4716</v>
      </c>
      <c r="J287" s="17">
        <f>VLOOKUP(I287,Families!$A$2:$B$11,2,FALSE)</f>
        <v>1</v>
      </c>
      <c r="K287" s="2" t="s">
        <v>4783</v>
      </c>
      <c r="L287" s="17" t="str">
        <f>IFERROR(VLOOKUP(K287,Appellations!$A$3:$B$77,3,FALSE),"")</f>
        <v/>
      </c>
      <c r="M287" s="2" t="s">
        <v>4762</v>
      </c>
      <c r="N287" s="17">
        <f>IFERROR(VLOOKUP(M287,Regions!$A$3:$B$41,2,FALSE),"")</f>
        <v>10</v>
      </c>
      <c r="O287" s="2" t="s">
        <v>4719</v>
      </c>
      <c r="P287" s="17">
        <f>IFERROR(VLOOKUP(O287,Colors!$A$3:$B$11,2,FALSE),"")</f>
        <v>8</v>
      </c>
      <c r="Q287" s="2" t="s">
        <v>4688</v>
      </c>
      <c r="R287" s="17">
        <f>IFERROR(VLOOKUP(Q287,Contenants!$A$3:$B$21,2,FALSE),"")</f>
        <v>16</v>
      </c>
      <c r="S287" s="2"/>
      <c r="T287" s="8" t="s">
        <v>1271</v>
      </c>
      <c r="U287" s="14" t="str">
        <f t="shared" si="93"/>
        <v/>
      </c>
      <c r="V287" s="14"/>
      <c r="W287" s="5" t="e">
        <f>$X$1&amp;A287&amp;$Y$1&amp;T287&amp;$Z$1&amp;C287&amp;$AA$1&amp;E287&amp;#REF!&amp;G287&amp;$AB$1&amp;J287&amp;$AC$1&amp;#REF!&amp;$AD$1&amp;L287&amp;$AE$1&amp;P287&amp;$AF$1&amp;R287&amp;$AF$1&amp;#REF!&amp;$AG$1</f>
        <v>#REF!</v>
      </c>
    </row>
    <row r="288" spans="1:23" ht="199.5" x14ac:dyDescent="0.25">
      <c r="A288" s="2" t="s">
        <v>1406</v>
      </c>
      <c r="B288" s="2" t="s">
        <v>1407</v>
      </c>
      <c r="C288" s="3" t="s">
        <v>4784</v>
      </c>
      <c r="D288" s="23" t="str">
        <f>SUBSTITUTE(SUBSTITUTE(SUBSTITUTE(C288,CHAR(13),""),CHAR(10),"&lt;br&gt;"),". &amp;car(10)",".")</f>
        <v>Un Ladoix complexe et structuré. Idéal sur un suprûme de volaille légèrement relevé.&lt;br&gt;&lt;br&gt;Encépagement : Pinot Noir&lt;br&gt;&lt;br&gt;Dégustation : Robe rubis profond ; Nez aux notes de fruits noirs, d’épices et de poivre noir ; Bouche ample, fraîche avec des tanins puissants et sanguins.&lt;br&gt;Accord mets/vin : grillades, gibier.&lt;br&gt;&lt;br&gt;Domaine familial depuis des années, le Domaine Maldant-Pauvelot s’étend sur 18 Ha sur les Grands Terroirs de Bourgogne. Jean-Luc Maldant reprends les reines en 2009 et installe le domaine dans la qualité de ses produits.</v>
      </c>
      <c r="E288" s="4">
        <v>33.5</v>
      </c>
      <c r="F288" s="2" t="s">
        <v>2219</v>
      </c>
      <c r="G288" s="19">
        <f>VLOOKUP(F288,frs!$A$2:$B$45,2,FALSE)</f>
        <v>23</v>
      </c>
      <c r="H288" s="2" t="b">
        <v>1</v>
      </c>
      <c r="I288" s="2" t="s">
        <v>4716</v>
      </c>
      <c r="J288" s="19">
        <f>VLOOKUP(I288,Families!$A$2:$B$11,2,FALSE)</f>
        <v>1</v>
      </c>
      <c r="K288" s="2" t="s">
        <v>4785</v>
      </c>
      <c r="L288" s="19">
        <f>IFERROR(VLOOKUP(K288,Appellations!$A$2:$B$80,2,FALSE),"0")</f>
        <v>44</v>
      </c>
      <c r="M288" s="2" t="s">
        <v>4762</v>
      </c>
      <c r="N288" s="19">
        <f>IFERROR(VLOOKUP(M288,Regions!$A$2:$B$44,2,FALSE),"0")</f>
        <v>10</v>
      </c>
      <c r="O288" s="2" t="s">
        <v>4719</v>
      </c>
      <c r="P288" s="19">
        <f>IFERROR(VLOOKUP(O288,Colors!$A$2:$B$11,2,FALSE),"0")</f>
        <v>8</v>
      </c>
      <c r="Q288" s="2" t="s">
        <v>4688</v>
      </c>
      <c r="R288" s="19">
        <f>IFERROR(VLOOKUP(Q288,Contenants!$A$2:$B$21,2,FALSE),"0")</f>
        <v>16</v>
      </c>
      <c r="S288" s="2" t="s">
        <v>5652</v>
      </c>
      <c r="T288" s="50" t="s">
        <v>6079</v>
      </c>
      <c r="U288" s="19" t="str">
        <f>SUBSTITUTE(S288,"C:\Users\Admin\OneDrive\Site Internet\","")</f>
        <v>jean_luc_maldant_ladoix_rouge.png</v>
      </c>
      <c r="V288" s="19">
        <f>IF(U288="",0,1)</f>
        <v>1</v>
      </c>
      <c r="W288" s="20" t="str">
        <f>$X$1&amp;A288&amp;$Y$1&amp;T288&amp;$Z$1&amp;D288&amp;$AA$1&amp;G288&amp;$AB$1&amp;J288&amp;$AC$1&amp;L288&amp;$AD$1&amp;N288&amp;$AE$1&amp;P288&amp;$AF$1&amp;R288&amp;$AG$1&amp;U288&amp;$AH$1&amp;V288&amp;$AI$1</f>
        <v>("00289", "Ladoix Maldant Rouge", "Un Ladoix complexe et structuré. Idéal sur un suprûme de volaille légèrement relevé.&lt;br&gt;&lt;br&gt;Encépagement : Pinot Noir&lt;br&gt;&lt;br&gt;Dégustation : Robe rubis profond ; Nez aux notes de fruits noirs, d’épices et de poivre noir ; Bouche ample, fraîche avec des tanins puissants et sanguins.&lt;br&gt;Accord mets/vin : grillades, gibier.&lt;br&gt;&lt;br&gt;Domaine familial depuis des années, le Domaine Maldant-Pauvelot s’étend sur 18 Ha sur les Grands Terroirs de Bourgogne. Jean-Luc Maldant reprends les reines en 2009 et installe le domaine dans la qualité de ses produits.", "23", "1", "44", "10","8", "16", "jean_luc_maldant_ladoix_rouge.png", "1"),</v>
      </c>
    </row>
    <row r="289" spans="1:23" hidden="1" x14ac:dyDescent="0.25">
      <c r="A289" s="2" t="s">
        <v>3805</v>
      </c>
      <c r="B289" s="2" t="s">
        <v>3806</v>
      </c>
      <c r="C289" s="3"/>
      <c r="D289" s="25" t="str">
        <f t="shared" si="78"/>
        <v/>
      </c>
      <c r="E289" s="4">
        <v>18.600000000000001</v>
      </c>
      <c r="F289" s="2" t="s">
        <v>3807</v>
      </c>
      <c r="G289" s="26" t="e">
        <f>VLOOKUP(F289,frs!$A$2:$E$41,2,FALSE)</f>
        <v>#N/A</v>
      </c>
      <c r="H289" s="2" t="b">
        <v>0</v>
      </c>
      <c r="I289" s="2" t="s">
        <v>4709</v>
      </c>
      <c r="J289" s="26">
        <f>VLOOKUP(I289,Families!$A$2:$B$11,2,FALSE)</f>
        <v>2</v>
      </c>
      <c r="K289" s="2" t="s">
        <v>4786</v>
      </c>
      <c r="L289" s="26" t="str">
        <f>IFERROR(VLOOKUP(K289,Appellations!$A$3:$B$77,3,FALSE),"")</f>
        <v/>
      </c>
      <c r="M289" s="2" t="s">
        <v>4762</v>
      </c>
      <c r="N289" s="26">
        <f>IFERROR(VLOOKUP(M289,Regions!$A$3:$B$41,2,FALSE),"")</f>
        <v>10</v>
      </c>
      <c r="O289" s="2" t="s">
        <v>4689</v>
      </c>
      <c r="P289" s="26">
        <f>IFERROR(VLOOKUP(O289,Colors!$A$3:$B$11,2,FALSE),"")</f>
        <v>2</v>
      </c>
      <c r="Q289" s="2" t="s">
        <v>4688</v>
      </c>
      <c r="R289" s="26">
        <f>IFERROR(VLOOKUP(Q289,Contenants!$A$3:$B$21,2,FALSE),"")</f>
        <v>16</v>
      </c>
      <c r="S289" s="2"/>
      <c r="T289" s="8" t="s">
        <v>183</v>
      </c>
      <c r="U289" s="14" t="str">
        <f t="shared" ref="U289:U303" si="94">SUBSTITUTE(SUBSTITUTE(SUBSTITUTE(SUBSTITUTE(SUBSTITUTE(SUBSTITUTE(SUBSTITUTE(SUBSTITUTE(SUBSTITUTE(SUBSTITUTE(SUBSTITUTE(SUBSTITUTE(S289,"C:\Users\Admin\OneDrive\Site Internet\",""),"BAG-IN-BOX\",""),"BOURGOGNE\",""),"BEAUJOLAIS\",""),"CHAMPAGNE ET EFFERVESCENTS\",""),"LANGUEDOC\",""),"LOIRE\",""),"PROVENCE\",""),"RHONE NORD\",""),"RHONE SUD\",""),"SPIRITUEUX\",""),"SUD OUEST\","")</f>
        <v/>
      </c>
      <c r="V289" s="14"/>
      <c r="W289" s="5" t="e">
        <f>$X$1&amp;A289&amp;$Y$1&amp;T289&amp;$Z$1&amp;C289&amp;$AA$1&amp;E289&amp;#REF!&amp;G289&amp;$AB$1&amp;J289&amp;$AC$1&amp;#REF!&amp;$AD$1&amp;L289&amp;$AE$1&amp;P289&amp;$AF$1&amp;R289&amp;$AF$1&amp;#REF!&amp;$AG$1</f>
        <v>#REF!</v>
      </c>
    </row>
    <row r="290" spans="1:23" hidden="1" x14ac:dyDescent="0.25">
      <c r="A290" s="2" t="s">
        <v>3840</v>
      </c>
      <c r="B290" s="2" t="s">
        <v>3841</v>
      </c>
      <c r="C290" s="3"/>
      <c r="D290" s="16" t="str">
        <f t="shared" si="78"/>
        <v/>
      </c>
      <c r="E290" s="4">
        <v>22.95</v>
      </c>
      <c r="F290" s="2" t="s">
        <v>2487</v>
      </c>
      <c r="G290" s="13" t="e">
        <f>VLOOKUP(F290,frs!$A$2:$E$41,2,FALSE)</f>
        <v>#N/A</v>
      </c>
      <c r="H290" s="2" t="b">
        <v>0</v>
      </c>
      <c r="I290" s="2" t="s">
        <v>4716</v>
      </c>
      <c r="J290" s="13">
        <f>VLOOKUP(I290,Families!$A$2:$B$11,2,FALSE)</f>
        <v>1</v>
      </c>
      <c r="K290" s="2" t="s">
        <v>4787</v>
      </c>
      <c r="L290" s="13" t="str">
        <f>IFERROR(VLOOKUP(K290,Appellations!$A$3:$B$77,3,FALSE),"")</f>
        <v/>
      </c>
      <c r="M290" s="2" t="s">
        <v>4762</v>
      </c>
      <c r="N290" s="13">
        <f>IFERROR(VLOOKUP(M290,Regions!$A$3:$B$41,2,FALSE),"")</f>
        <v>10</v>
      </c>
      <c r="O290" s="2" t="s">
        <v>4719</v>
      </c>
      <c r="P290" s="13">
        <f>IFERROR(VLOOKUP(O290,Colors!$A$3:$B$11,2,FALSE),"")</f>
        <v>8</v>
      </c>
      <c r="Q290" s="2" t="s">
        <v>4688</v>
      </c>
      <c r="R290" s="13">
        <f>IFERROR(VLOOKUP(Q290,Contenants!$A$3:$B$21,2,FALSE),"")</f>
        <v>16</v>
      </c>
      <c r="S290" s="2"/>
      <c r="T290" s="8" t="s">
        <v>893</v>
      </c>
      <c r="U290" s="14" t="str">
        <f t="shared" si="94"/>
        <v/>
      </c>
      <c r="V290" s="14"/>
      <c r="W290" s="5" t="e">
        <f>$X$1&amp;A290&amp;$Y$1&amp;T290&amp;$Z$1&amp;C290&amp;$AA$1&amp;E290&amp;#REF!&amp;G290&amp;$AB$1&amp;J290&amp;$AC$1&amp;#REF!&amp;$AD$1&amp;L290&amp;$AE$1&amp;P290&amp;$AF$1&amp;R290&amp;$AF$1&amp;#REF!&amp;$AG$1</f>
        <v>#REF!</v>
      </c>
    </row>
    <row r="291" spans="1:23" hidden="1" x14ac:dyDescent="0.25">
      <c r="A291" s="2" t="s">
        <v>3842</v>
      </c>
      <c r="B291" s="2" t="s">
        <v>3843</v>
      </c>
      <c r="C291" s="3"/>
      <c r="D291" s="16" t="str">
        <f t="shared" si="78"/>
        <v/>
      </c>
      <c r="E291" s="4">
        <v>12.78</v>
      </c>
      <c r="F291" s="2" t="s">
        <v>2227</v>
      </c>
      <c r="G291" s="13">
        <f>VLOOKUP(F291,frs!$A$2:$E$41,2,FALSE)</f>
        <v>25</v>
      </c>
      <c r="H291" s="2" t="b">
        <v>0</v>
      </c>
      <c r="I291" s="2" t="s">
        <v>4709</v>
      </c>
      <c r="J291" s="13">
        <f>VLOOKUP(I291,Families!$A$2:$B$11,2,FALSE)</f>
        <v>2</v>
      </c>
      <c r="K291" s="2" t="s">
        <v>4788</v>
      </c>
      <c r="L291" s="13" t="str">
        <f>IFERROR(VLOOKUP(K291,Appellations!$A$3:$B$77,3,FALSE),"")</f>
        <v/>
      </c>
      <c r="M291" s="2" t="s">
        <v>4762</v>
      </c>
      <c r="N291" s="13">
        <f>IFERROR(VLOOKUP(M291,Regions!$A$3:$B$41,2,FALSE),"")</f>
        <v>10</v>
      </c>
      <c r="O291" s="2" t="s">
        <v>4689</v>
      </c>
      <c r="P291" s="13">
        <f>IFERROR(VLOOKUP(O291,Colors!$A$3:$B$11,2,FALSE),"")</f>
        <v>2</v>
      </c>
      <c r="Q291" s="2" t="s">
        <v>4688</v>
      </c>
      <c r="R291" s="13">
        <f>IFERROR(VLOOKUP(Q291,Contenants!$A$3:$B$21,2,FALSE),"")</f>
        <v>16</v>
      </c>
      <c r="S291" s="2"/>
      <c r="T291" s="8" t="s">
        <v>891</v>
      </c>
      <c r="U291" s="14" t="str">
        <f t="shared" si="94"/>
        <v/>
      </c>
      <c r="V291" s="14"/>
      <c r="W291" s="5" t="e">
        <f>$X$1&amp;A291&amp;$Y$1&amp;T291&amp;$Z$1&amp;C291&amp;$AA$1&amp;E291&amp;#REF!&amp;G291&amp;$AB$1&amp;J291&amp;$AC$1&amp;#REF!&amp;$AD$1&amp;L291&amp;$AE$1&amp;P291&amp;$AF$1&amp;R291&amp;$AF$1&amp;#REF!&amp;$AG$1</f>
        <v>#REF!</v>
      </c>
    </row>
    <row r="292" spans="1:23" hidden="1" x14ac:dyDescent="0.25">
      <c r="A292" s="2" t="s">
        <v>3844</v>
      </c>
      <c r="B292" s="2" t="s">
        <v>3845</v>
      </c>
      <c r="C292" s="3"/>
      <c r="D292" s="16" t="str">
        <f t="shared" si="78"/>
        <v/>
      </c>
      <c r="E292" s="4">
        <v>19.66</v>
      </c>
      <c r="F292" s="2" t="s">
        <v>2487</v>
      </c>
      <c r="G292" s="13" t="e">
        <f>VLOOKUP(F292,frs!$A$2:$E$41,2,FALSE)</f>
        <v>#N/A</v>
      </c>
      <c r="H292" s="2" t="b">
        <v>0</v>
      </c>
      <c r="I292" s="2" t="s">
        <v>4716</v>
      </c>
      <c r="J292" s="13">
        <f>VLOOKUP(I292,Families!$A$2:$B$11,2,FALSE)</f>
        <v>1</v>
      </c>
      <c r="K292" s="2" t="s">
        <v>4788</v>
      </c>
      <c r="L292" s="13" t="str">
        <f>IFERROR(VLOOKUP(K292,Appellations!$A$3:$B$77,3,FALSE),"")</f>
        <v/>
      </c>
      <c r="M292" s="2" t="s">
        <v>4762</v>
      </c>
      <c r="N292" s="13">
        <f>IFERROR(VLOOKUP(M292,Regions!$A$3:$B$41,2,FALSE),"")</f>
        <v>10</v>
      </c>
      <c r="O292" s="2" t="s">
        <v>4719</v>
      </c>
      <c r="P292" s="13">
        <f>IFERROR(VLOOKUP(O292,Colors!$A$3:$B$11,2,FALSE),"")</f>
        <v>8</v>
      </c>
      <c r="Q292" s="2" t="s">
        <v>4688</v>
      </c>
      <c r="R292" s="13">
        <f>IFERROR(VLOOKUP(Q292,Contenants!$A$3:$B$21,2,FALSE),"")</f>
        <v>16</v>
      </c>
      <c r="S292" s="2"/>
      <c r="T292" s="8" t="s">
        <v>885</v>
      </c>
      <c r="U292" s="14" t="str">
        <f t="shared" si="94"/>
        <v/>
      </c>
      <c r="V292" s="14"/>
      <c r="W292" s="5" t="e">
        <f>$X$1&amp;A292&amp;$Y$1&amp;T292&amp;$Z$1&amp;C292&amp;$AA$1&amp;E292&amp;#REF!&amp;G292&amp;$AB$1&amp;J292&amp;$AC$1&amp;#REF!&amp;$AD$1&amp;L292&amp;$AE$1&amp;P292&amp;$AF$1&amp;R292&amp;$AF$1&amp;#REF!&amp;$AG$1</f>
        <v>#REF!</v>
      </c>
    </row>
    <row r="293" spans="1:23" hidden="1" x14ac:dyDescent="0.25">
      <c r="A293" s="2" t="s">
        <v>3846</v>
      </c>
      <c r="B293" s="2" t="s">
        <v>3847</v>
      </c>
      <c r="C293" s="3"/>
      <c r="D293" s="16" t="str">
        <f t="shared" si="78"/>
        <v/>
      </c>
      <c r="E293" s="4">
        <v>69.78</v>
      </c>
      <c r="F293" s="2" t="s">
        <v>2487</v>
      </c>
      <c r="G293" s="13" t="e">
        <f>VLOOKUP(F293,frs!$A$2:$E$41,2,FALSE)</f>
        <v>#N/A</v>
      </c>
      <c r="H293" s="2" t="b">
        <v>0</v>
      </c>
      <c r="I293" s="2" t="s">
        <v>4709</v>
      </c>
      <c r="J293" s="13">
        <f>VLOOKUP(I293,Families!$A$2:$B$11,2,FALSE)</f>
        <v>2</v>
      </c>
      <c r="K293" s="2" t="s">
        <v>4789</v>
      </c>
      <c r="L293" s="13" t="str">
        <f>IFERROR(VLOOKUP(K293,Appellations!$A$3:$B$77,3,FALSE),"")</f>
        <v/>
      </c>
      <c r="M293" s="2" t="s">
        <v>4762</v>
      </c>
      <c r="N293" s="13">
        <f>IFERROR(VLOOKUP(M293,Regions!$A$3:$B$41,2,FALSE),"")</f>
        <v>10</v>
      </c>
      <c r="O293" s="2" t="s">
        <v>4689</v>
      </c>
      <c r="P293" s="13">
        <f>IFERROR(VLOOKUP(O293,Colors!$A$3:$B$11,2,FALSE),"")</f>
        <v>2</v>
      </c>
      <c r="Q293" s="2" t="s">
        <v>4688</v>
      </c>
      <c r="R293" s="13">
        <f>IFERROR(VLOOKUP(Q293,Contenants!$A$3:$B$21,2,FALSE),"")</f>
        <v>16</v>
      </c>
      <c r="S293" s="2"/>
      <c r="T293" s="8" t="s">
        <v>903</v>
      </c>
      <c r="U293" s="14" t="str">
        <f t="shared" si="94"/>
        <v/>
      </c>
      <c r="V293" s="14"/>
      <c r="W293" s="5" t="e">
        <f>$X$1&amp;A293&amp;$Y$1&amp;T293&amp;$Z$1&amp;C293&amp;$AA$1&amp;E293&amp;#REF!&amp;G293&amp;$AB$1&amp;J293&amp;$AC$1&amp;#REF!&amp;$AD$1&amp;L293&amp;$AE$1&amp;P293&amp;$AF$1&amp;R293&amp;$AF$1&amp;#REF!&amp;$AG$1</f>
        <v>#REF!</v>
      </c>
    </row>
    <row r="294" spans="1:23" hidden="1" x14ac:dyDescent="0.25">
      <c r="A294" s="2" t="s">
        <v>3852</v>
      </c>
      <c r="B294" s="2" t="s">
        <v>3853</v>
      </c>
      <c r="C294" s="3"/>
      <c r="D294" s="16" t="str">
        <f t="shared" si="78"/>
        <v/>
      </c>
      <c r="E294" s="4">
        <v>33.5</v>
      </c>
      <c r="F294" s="2" t="s">
        <v>2367</v>
      </c>
      <c r="G294" s="13" t="e">
        <f>VLOOKUP(F294,frs!$A$2:$E$41,2,FALSE)</f>
        <v>#N/A</v>
      </c>
      <c r="H294" s="2" t="b">
        <v>0</v>
      </c>
      <c r="I294" s="2" t="s">
        <v>4709</v>
      </c>
      <c r="J294" s="13">
        <f>VLOOKUP(I294,Families!$A$2:$B$11,2,FALSE)</f>
        <v>2</v>
      </c>
      <c r="K294" s="2" t="s">
        <v>4790</v>
      </c>
      <c r="L294" s="13" t="str">
        <f>IFERROR(VLOOKUP(K294,Appellations!$A$3:$B$77,3,FALSE),"")</f>
        <v/>
      </c>
      <c r="M294" s="2" t="s">
        <v>4762</v>
      </c>
      <c r="N294" s="13">
        <f>IFERROR(VLOOKUP(M294,Regions!$A$3:$B$41,2,FALSE),"")</f>
        <v>10</v>
      </c>
      <c r="O294" s="2" t="s">
        <v>4689</v>
      </c>
      <c r="P294" s="13">
        <f>IFERROR(VLOOKUP(O294,Colors!$A$3:$B$11,2,FALSE),"")</f>
        <v>2</v>
      </c>
      <c r="Q294" s="2" t="s">
        <v>4688</v>
      </c>
      <c r="R294" s="13">
        <f>IFERROR(VLOOKUP(Q294,Contenants!$A$3:$B$21,2,FALSE),"")</f>
        <v>16</v>
      </c>
      <c r="S294" s="2"/>
      <c r="T294" s="8" t="s">
        <v>307</v>
      </c>
      <c r="U294" s="14" t="str">
        <f t="shared" si="94"/>
        <v/>
      </c>
      <c r="V294" s="14"/>
      <c r="W294" s="5" t="e">
        <f>$X$1&amp;A294&amp;$Y$1&amp;T294&amp;$Z$1&amp;C294&amp;$AA$1&amp;E294&amp;#REF!&amp;G294&amp;$AB$1&amp;J294&amp;$AC$1&amp;#REF!&amp;$AD$1&amp;L294&amp;$AE$1&amp;P294&amp;$AF$1&amp;R294&amp;$AF$1&amp;#REF!&amp;$AG$1</f>
        <v>#REF!</v>
      </c>
    </row>
    <row r="295" spans="1:23" hidden="1" x14ac:dyDescent="0.25">
      <c r="A295" s="2" t="s">
        <v>3863</v>
      </c>
      <c r="B295" s="2" t="s">
        <v>3864</v>
      </c>
      <c r="C295" s="3"/>
      <c r="D295" s="16" t="str">
        <f t="shared" si="78"/>
        <v/>
      </c>
      <c r="E295" s="4">
        <v>14.41</v>
      </c>
      <c r="F295" s="2" t="s">
        <v>2227</v>
      </c>
      <c r="G295" s="13">
        <f>VLOOKUP(F295,frs!$A$2:$E$41,2,FALSE)</f>
        <v>25</v>
      </c>
      <c r="H295" s="2" t="b">
        <v>0</v>
      </c>
      <c r="I295" s="2" t="s">
        <v>4709</v>
      </c>
      <c r="J295" s="13">
        <f>VLOOKUP(I295,Families!$A$2:$B$11,2,FALSE)</f>
        <v>2</v>
      </c>
      <c r="K295" s="2" t="s">
        <v>4791</v>
      </c>
      <c r="L295" s="13" t="str">
        <f>IFERROR(VLOOKUP(K295,Appellations!$A$3:$B$77,3,FALSE),"")</f>
        <v/>
      </c>
      <c r="M295" s="2" t="s">
        <v>4762</v>
      </c>
      <c r="N295" s="13">
        <f>IFERROR(VLOOKUP(M295,Regions!$A$3:$B$41,2,FALSE),"")</f>
        <v>10</v>
      </c>
      <c r="O295" s="2" t="s">
        <v>4689</v>
      </c>
      <c r="P295" s="13">
        <f>IFERROR(VLOOKUP(O295,Colors!$A$3:$B$11,2,FALSE),"")</f>
        <v>2</v>
      </c>
      <c r="Q295" s="2" t="s">
        <v>4688</v>
      </c>
      <c r="R295" s="13">
        <f>IFERROR(VLOOKUP(Q295,Contenants!$A$3:$B$21,2,FALSE),"")</f>
        <v>16</v>
      </c>
      <c r="S295" s="2"/>
      <c r="T295" s="8" t="s">
        <v>311</v>
      </c>
      <c r="U295" s="14" t="str">
        <f t="shared" si="94"/>
        <v/>
      </c>
      <c r="V295" s="14"/>
      <c r="W295" s="5" t="e">
        <f>$X$1&amp;A295&amp;$Y$1&amp;T295&amp;$Z$1&amp;C295&amp;$AA$1&amp;E295&amp;#REF!&amp;G295&amp;$AB$1&amp;J295&amp;$AC$1&amp;#REF!&amp;$AD$1&amp;L295&amp;$AE$1&amp;P295&amp;$AF$1&amp;R295&amp;$AF$1&amp;#REF!&amp;$AG$1</f>
        <v>#REF!</v>
      </c>
    </row>
    <row r="296" spans="1:23" hidden="1" x14ac:dyDescent="0.25">
      <c r="A296" s="2" t="s">
        <v>3865</v>
      </c>
      <c r="B296" s="2" t="s">
        <v>3866</v>
      </c>
      <c r="C296" s="3"/>
      <c r="D296" s="16" t="str">
        <f t="shared" si="78"/>
        <v/>
      </c>
      <c r="E296" s="4">
        <v>25.91</v>
      </c>
      <c r="F296" s="2" t="s">
        <v>2367</v>
      </c>
      <c r="G296" s="13" t="e">
        <f>VLOOKUP(F296,frs!$A$2:$E$41,2,FALSE)</f>
        <v>#N/A</v>
      </c>
      <c r="H296" s="2" t="b">
        <v>0</v>
      </c>
      <c r="I296" s="2" t="s">
        <v>4709</v>
      </c>
      <c r="J296" s="13">
        <f>VLOOKUP(I296,Families!$A$2:$B$11,2,FALSE)</f>
        <v>2</v>
      </c>
      <c r="K296" s="2" t="s">
        <v>4792</v>
      </c>
      <c r="L296" s="13" t="str">
        <f>IFERROR(VLOOKUP(K296,Appellations!$A$3:$B$77,3,FALSE),"")</f>
        <v/>
      </c>
      <c r="M296" s="2" t="s">
        <v>4762</v>
      </c>
      <c r="N296" s="13">
        <f>IFERROR(VLOOKUP(M296,Regions!$A$3:$B$41,2,FALSE),"")</f>
        <v>10</v>
      </c>
      <c r="O296" s="2" t="s">
        <v>4689</v>
      </c>
      <c r="P296" s="13">
        <f>IFERROR(VLOOKUP(O296,Colors!$A$3:$B$11,2,FALSE),"")</f>
        <v>2</v>
      </c>
      <c r="Q296" s="2" t="s">
        <v>4688</v>
      </c>
      <c r="R296" s="13">
        <f>IFERROR(VLOOKUP(Q296,Contenants!$A$3:$B$21,2,FALSE),"")</f>
        <v>16</v>
      </c>
      <c r="S296" s="2"/>
      <c r="T296" s="8" t="s">
        <v>412</v>
      </c>
      <c r="U296" s="14" t="str">
        <f t="shared" si="94"/>
        <v/>
      </c>
      <c r="V296" s="14"/>
      <c r="W296" s="5" t="e">
        <f>$X$1&amp;A296&amp;$Y$1&amp;T296&amp;$Z$1&amp;C296&amp;$AA$1&amp;E296&amp;#REF!&amp;G296&amp;$AB$1&amp;J296&amp;$AC$1&amp;#REF!&amp;$AD$1&amp;L296&amp;$AE$1&amp;P296&amp;$AF$1&amp;R296&amp;$AF$1&amp;#REF!&amp;$AG$1</f>
        <v>#REF!</v>
      </c>
    </row>
    <row r="297" spans="1:23" hidden="1" x14ac:dyDescent="0.25">
      <c r="A297" s="2" t="s">
        <v>3897</v>
      </c>
      <c r="B297" s="2" t="s">
        <v>3898</v>
      </c>
      <c r="C297" s="3"/>
      <c r="D297" s="16" t="str">
        <f t="shared" si="78"/>
        <v/>
      </c>
      <c r="E297" s="4">
        <v>58.43</v>
      </c>
      <c r="F297" s="2" t="s">
        <v>3546</v>
      </c>
      <c r="G297" s="13" t="e">
        <f>VLOOKUP(F297,frs!$A$2:$E$41,2,FALSE)</f>
        <v>#N/A</v>
      </c>
      <c r="H297" s="2" t="b">
        <v>0</v>
      </c>
      <c r="I297" s="2" t="s">
        <v>4716</v>
      </c>
      <c r="J297" s="13">
        <f>VLOOKUP(I297,Families!$A$2:$B$11,2,FALSE)</f>
        <v>1</v>
      </c>
      <c r="K297" s="2" t="s">
        <v>4793</v>
      </c>
      <c r="L297" s="13" t="str">
        <f>IFERROR(VLOOKUP(K297,Appellations!$A$3:$B$77,3,FALSE),"")</f>
        <v/>
      </c>
      <c r="M297" s="2" t="s">
        <v>4762</v>
      </c>
      <c r="N297" s="13">
        <f>IFERROR(VLOOKUP(M297,Regions!$A$3:$B$41,2,FALSE),"")</f>
        <v>10</v>
      </c>
      <c r="O297" s="2" t="s">
        <v>4719</v>
      </c>
      <c r="P297" s="13">
        <f>IFERROR(VLOOKUP(O297,Colors!$A$3:$B$11,2,FALSE),"")</f>
        <v>8</v>
      </c>
      <c r="Q297" s="2" t="s">
        <v>4688</v>
      </c>
      <c r="R297" s="13">
        <f>IFERROR(VLOOKUP(Q297,Contenants!$A$3:$B$21,2,FALSE),"")</f>
        <v>16</v>
      </c>
      <c r="S297" s="2"/>
      <c r="T297" s="8" t="s">
        <v>382</v>
      </c>
      <c r="U297" s="14" t="str">
        <f t="shared" si="94"/>
        <v/>
      </c>
      <c r="V297" s="14"/>
      <c r="W297" s="5" t="e">
        <f>$X$1&amp;A297&amp;$Y$1&amp;T297&amp;$Z$1&amp;C297&amp;$AA$1&amp;E297&amp;#REF!&amp;G297&amp;$AB$1&amp;J297&amp;$AC$1&amp;#REF!&amp;$AD$1&amp;L297&amp;$AE$1&amp;P297&amp;$AF$1&amp;R297&amp;$AF$1&amp;#REF!&amp;$AG$1</f>
        <v>#REF!</v>
      </c>
    </row>
    <row r="298" spans="1:23" hidden="1" x14ac:dyDescent="0.25">
      <c r="A298" s="2" t="s">
        <v>3899</v>
      </c>
      <c r="B298" s="2" t="s">
        <v>3900</v>
      </c>
      <c r="C298" s="3"/>
      <c r="D298" s="16" t="str">
        <f t="shared" si="78"/>
        <v/>
      </c>
      <c r="E298" s="4">
        <v>41.13</v>
      </c>
      <c r="F298" s="2" t="s">
        <v>3546</v>
      </c>
      <c r="G298" s="13" t="e">
        <f>VLOOKUP(F298,frs!$A$2:$E$41,2,FALSE)</f>
        <v>#N/A</v>
      </c>
      <c r="H298" s="2" t="b">
        <v>0</v>
      </c>
      <c r="I298" s="2" t="s">
        <v>4716</v>
      </c>
      <c r="J298" s="13">
        <f>VLOOKUP(I298,Families!$A$2:$B$11,2,FALSE)</f>
        <v>1</v>
      </c>
      <c r="K298" s="2" t="s">
        <v>4794</v>
      </c>
      <c r="L298" s="13" t="str">
        <f>IFERROR(VLOOKUP(K298,Appellations!$A$3:$B$77,3,FALSE),"")</f>
        <v/>
      </c>
      <c r="M298" s="2" t="s">
        <v>4762</v>
      </c>
      <c r="N298" s="13">
        <f>IFERROR(VLOOKUP(M298,Regions!$A$3:$B$41,2,FALSE),"")</f>
        <v>10</v>
      </c>
      <c r="O298" s="2" t="s">
        <v>4719</v>
      </c>
      <c r="P298" s="13">
        <f>IFERROR(VLOOKUP(O298,Colors!$A$3:$B$11,2,FALSE),"")</f>
        <v>8</v>
      </c>
      <c r="Q298" s="2" t="s">
        <v>4688</v>
      </c>
      <c r="R298" s="13">
        <f>IFERROR(VLOOKUP(Q298,Contenants!$A$3:$B$21,2,FALSE),"")</f>
        <v>16</v>
      </c>
      <c r="S298" s="2"/>
      <c r="T298" s="8" t="s">
        <v>384</v>
      </c>
      <c r="U298" s="14" t="str">
        <f t="shared" si="94"/>
        <v/>
      </c>
      <c r="V298" s="14"/>
      <c r="W298" s="5" t="e">
        <f>$X$1&amp;A298&amp;$Y$1&amp;T298&amp;$Z$1&amp;C298&amp;$AA$1&amp;E298&amp;#REF!&amp;G298&amp;$AB$1&amp;J298&amp;$AC$1&amp;#REF!&amp;$AD$1&amp;L298&amp;$AE$1&amp;P298&amp;$AF$1&amp;R298&amp;$AF$1&amp;#REF!&amp;$AG$1</f>
        <v>#REF!</v>
      </c>
    </row>
    <row r="299" spans="1:23" hidden="1" x14ac:dyDescent="0.25">
      <c r="A299" s="2" t="s">
        <v>2485</v>
      </c>
      <c r="B299" s="2" t="s">
        <v>2486</v>
      </c>
      <c r="C299" s="3"/>
      <c r="D299" s="16" t="str">
        <f t="shared" si="78"/>
        <v/>
      </c>
      <c r="E299" s="4">
        <v>9.9499999999999993</v>
      </c>
      <c r="F299" s="2" t="s">
        <v>2487</v>
      </c>
      <c r="G299" s="13" t="e">
        <f>VLOOKUP(F299,frs!$A$2:$E$41,2,FALSE)</f>
        <v>#N/A</v>
      </c>
      <c r="H299" s="2" t="b">
        <v>0</v>
      </c>
      <c r="I299" s="2" t="s">
        <v>4716</v>
      </c>
      <c r="J299" s="13">
        <f>VLOOKUP(I299,Families!$A$2:$B$11,2,FALSE)</f>
        <v>1</v>
      </c>
      <c r="K299" s="2" t="s">
        <v>4795</v>
      </c>
      <c r="L299" s="13" t="str">
        <f>IFERROR(VLOOKUP(K299,Appellations!$A$3:$B$77,3,FALSE),"")</f>
        <v/>
      </c>
      <c r="M299" s="2" t="s">
        <v>4762</v>
      </c>
      <c r="N299" s="13">
        <f>IFERROR(VLOOKUP(M299,Regions!$A$3:$B$41,2,FALSE),"")</f>
        <v>10</v>
      </c>
      <c r="O299" s="2" t="s">
        <v>4719</v>
      </c>
      <c r="P299" s="13">
        <f>IFERROR(VLOOKUP(O299,Colors!$A$3:$B$11,2,FALSE),"")</f>
        <v>8</v>
      </c>
      <c r="Q299" s="2" t="s">
        <v>4688</v>
      </c>
      <c r="R299" s="13">
        <f>IFERROR(VLOOKUP(Q299,Contenants!$A$3:$B$21,2,FALSE),"")</f>
        <v>16</v>
      </c>
      <c r="S299" s="2"/>
      <c r="T299" s="8" t="s">
        <v>436</v>
      </c>
      <c r="U299" s="14" t="str">
        <f t="shared" si="94"/>
        <v/>
      </c>
      <c r="V299" s="14"/>
      <c r="W299" s="5" t="e">
        <f>$X$1&amp;A299&amp;$Y$1&amp;T299&amp;$Z$1&amp;C299&amp;$AA$1&amp;E299&amp;#REF!&amp;G299&amp;$AB$1&amp;J299&amp;$AC$1&amp;#REF!&amp;$AD$1&amp;L299&amp;$AE$1&amp;P299&amp;$AF$1&amp;R299&amp;$AF$1&amp;#REF!&amp;$AG$1</f>
        <v>#REF!</v>
      </c>
    </row>
    <row r="300" spans="1:23" hidden="1" x14ac:dyDescent="0.25">
      <c r="A300" s="2" t="s">
        <v>3980</v>
      </c>
      <c r="B300" s="2" t="s">
        <v>3981</v>
      </c>
      <c r="C300" s="3"/>
      <c r="D300" s="16" t="str">
        <f t="shared" si="78"/>
        <v/>
      </c>
      <c r="E300" s="4">
        <v>95.8</v>
      </c>
      <c r="F300" s="2" t="s">
        <v>2323</v>
      </c>
      <c r="G300" s="13" t="e">
        <f>VLOOKUP(F300,frs!$A$2:$E$41,2,FALSE)</f>
        <v>#N/A</v>
      </c>
      <c r="H300" s="2" t="b">
        <v>0</v>
      </c>
      <c r="I300" s="2" t="s">
        <v>4716</v>
      </c>
      <c r="J300" s="13">
        <f>VLOOKUP(I300,Families!$A$2:$B$11,2,FALSE)</f>
        <v>1</v>
      </c>
      <c r="K300" s="2" t="s">
        <v>4796</v>
      </c>
      <c r="L300" s="13" t="str">
        <f>IFERROR(VLOOKUP(K300,Appellations!$A$3:$B$77,3,FALSE),"")</f>
        <v/>
      </c>
      <c r="M300" s="2" t="s">
        <v>4762</v>
      </c>
      <c r="N300" s="13">
        <f>IFERROR(VLOOKUP(M300,Regions!$A$3:$B$41,2,FALSE),"")</f>
        <v>10</v>
      </c>
      <c r="O300" s="2" t="s">
        <v>4719</v>
      </c>
      <c r="P300" s="13">
        <f>IFERROR(VLOOKUP(O300,Colors!$A$3:$B$11,2,FALSE),"")</f>
        <v>8</v>
      </c>
      <c r="Q300" s="2" t="s">
        <v>4688</v>
      </c>
      <c r="R300" s="13">
        <f>IFERROR(VLOOKUP(Q300,Contenants!$A$3:$B$21,2,FALSE),"")</f>
        <v>16</v>
      </c>
      <c r="S300" s="2"/>
      <c r="T300" s="8" t="s">
        <v>309</v>
      </c>
      <c r="U300" s="14" t="str">
        <f t="shared" si="94"/>
        <v/>
      </c>
      <c r="V300" s="14"/>
      <c r="W300" s="5" t="e">
        <f>$X$1&amp;A300&amp;$Y$1&amp;T300&amp;$Z$1&amp;C300&amp;$AA$1&amp;E300&amp;#REF!&amp;G300&amp;$AB$1&amp;J300&amp;$AC$1&amp;#REF!&amp;$AD$1&amp;L300&amp;$AE$1&amp;P300&amp;$AF$1&amp;R300&amp;$AF$1&amp;#REF!&amp;$AG$1</f>
        <v>#REF!</v>
      </c>
    </row>
    <row r="301" spans="1:23" hidden="1" x14ac:dyDescent="0.25">
      <c r="A301" s="2" t="s">
        <v>3984</v>
      </c>
      <c r="B301" s="2" t="s">
        <v>3985</v>
      </c>
      <c r="C301" s="3"/>
      <c r="D301" s="16" t="str">
        <f t="shared" si="78"/>
        <v/>
      </c>
      <c r="E301" s="4">
        <v>48.15</v>
      </c>
      <c r="F301" s="2" t="s">
        <v>2323</v>
      </c>
      <c r="G301" s="13" t="e">
        <f>VLOOKUP(F301,frs!$A$2:$E$41,2,FALSE)</f>
        <v>#N/A</v>
      </c>
      <c r="H301" s="2" t="b">
        <v>0</v>
      </c>
      <c r="I301" s="2" t="s">
        <v>4716</v>
      </c>
      <c r="J301" s="13">
        <f>VLOOKUP(I301,Families!$A$2:$B$11,2,FALSE)</f>
        <v>1</v>
      </c>
      <c r="K301" s="2" t="s">
        <v>4796</v>
      </c>
      <c r="L301" s="13" t="str">
        <f>IFERROR(VLOOKUP(K301,Appellations!$A$3:$B$77,3,FALSE),"")</f>
        <v/>
      </c>
      <c r="M301" s="2" t="s">
        <v>4762</v>
      </c>
      <c r="N301" s="13">
        <f>IFERROR(VLOOKUP(M301,Regions!$A$3:$B$41,2,FALSE),"")</f>
        <v>10</v>
      </c>
      <c r="O301" s="2" t="s">
        <v>4719</v>
      </c>
      <c r="P301" s="13">
        <f>IFERROR(VLOOKUP(O301,Colors!$A$3:$B$11,2,FALSE),"")</f>
        <v>8</v>
      </c>
      <c r="Q301" s="2" t="s">
        <v>4688</v>
      </c>
      <c r="R301" s="13">
        <f>IFERROR(VLOOKUP(Q301,Contenants!$A$3:$B$21,2,FALSE),"")</f>
        <v>16</v>
      </c>
      <c r="S301" s="2"/>
      <c r="T301" s="8" t="s">
        <v>380</v>
      </c>
      <c r="U301" s="14" t="str">
        <f t="shared" si="94"/>
        <v/>
      </c>
      <c r="V301" s="14"/>
      <c r="W301" s="5" t="e">
        <f>$X$1&amp;A301&amp;$Y$1&amp;T301&amp;$Z$1&amp;C301&amp;$AA$1&amp;E301&amp;#REF!&amp;G301&amp;$AB$1&amp;J301&amp;$AC$1&amp;#REF!&amp;$AD$1&amp;L301&amp;$AE$1&amp;P301&amp;$AF$1&amp;R301&amp;$AF$1&amp;#REF!&amp;$AG$1</f>
        <v>#REF!</v>
      </c>
    </row>
    <row r="302" spans="1:23" hidden="1" x14ac:dyDescent="0.25">
      <c r="A302" s="2" t="s">
        <v>4008</v>
      </c>
      <c r="B302" s="2" t="s">
        <v>4009</v>
      </c>
      <c r="C302" s="3"/>
      <c r="D302" s="16" t="str">
        <f t="shared" si="78"/>
        <v/>
      </c>
      <c r="E302" s="4">
        <v>19.649999999999999</v>
      </c>
      <c r="F302" s="2" t="s">
        <v>3793</v>
      </c>
      <c r="G302" s="13" t="e">
        <f>VLOOKUP(F302,frs!$A$2:$E$41,2,FALSE)</f>
        <v>#N/A</v>
      </c>
      <c r="H302" s="2" t="b">
        <v>0</v>
      </c>
      <c r="I302" s="2" t="s">
        <v>4709</v>
      </c>
      <c r="J302" s="13">
        <f>VLOOKUP(I302,Families!$A$2:$B$11,2,FALSE)</f>
        <v>2</v>
      </c>
      <c r="K302" s="2" t="s">
        <v>4797</v>
      </c>
      <c r="L302" s="13" t="str">
        <f>IFERROR(VLOOKUP(K302,Appellations!$A$3:$B$77,3,FALSE),"")</f>
        <v/>
      </c>
      <c r="M302" s="2" t="s">
        <v>4762</v>
      </c>
      <c r="N302" s="13">
        <f>IFERROR(VLOOKUP(M302,Regions!$A$3:$B$41,2,FALSE),"")</f>
        <v>10</v>
      </c>
      <c r="O302" s="2" t="s">
        <v>4689</v>
      </c>
      <c r="P302" s="13">
        <f>IFERROR(VLOOKUP(O302,Colors!$A$3:$B$11,2,FALSE),"")</f>
        <v>2</v>
      </c>
      <c r="Q302" s="2" t="s">
        <v>4688</v>
      </c>
      <c r="R302" s="13">
        <f>IFERROR(VLOOKUP(Q302,Contenants!$A$3:$B$21,2,FALSE),"")</f>
        <v>16</v>
      </c>
      <c r="S302" s="2"/>
      <c r="T302" s="8" t="s">
        <v>132</v>
      </c>
      <c r="U302" s="14" t="str">
        <f t="shared" si="94"/>
        <v/>
      </c>
      <c r="V302" s="14"/>
      <c r="W302" s="5" t="e">
        <f>$X$1&amp;A302&amp;$Y$1&amp;T302&amp;$Z$1&amp;C302&amp;$AA$1&amp;E302&amp;#REF!&amp;G302&amp;$AB$1&amp;J302&amp;$AC$1&amp;#REF!&amp;$AD$1&amp;L302&amp;$AE$1&amp;P302&amp;$AF$1&amp;R302&amp;$AF$1&amp;#REF!&amp;$AG$1</f>
        <v>#REF!</v>
      </c>
    </row>
    <row r="303" spans="1:23" hidden="1" x14ac:dyDescent="0.25">
      <c r="A303" s="2" t="s">
        <v>4148</v>
      </c>
      <c r="B303" s="2" t="s">
        <v>4149</v>
      </c>
      <c r="C303" s="3"/>
      <c r="D303" s="33" t="str">
        <f t="shared" si="78"/>
        <v/>
      </c>
      <c r="E303" s="4">
        <v>23.55</v>
      </c>
      <c r="F303" s="2" t="s">
        <v>3807</v>
      </c>
      <c r="G303" s="17" t="e">
        <f>VLOOKUP(F303,frs!$A$2:$E$41,2,FALSE)</f>
        <v>#N/A</v>
      </c>
      <c r="H303" s="2" t="b">
        <v>0</v>
      </c>
      <c r="I303" s="2" t="s">
        <v>4709</v>
      </c>
      <c r="J303" s="17">
        <f>VLOOKUP(I303,Families!$A$2:$B$11,2,FALSE)</f>
        <v>2</v>
      </c>
      <c r="K303" s="2" t="s">
        <v>4798</v>
      </c>
      <c r="L303" s="17" t="str">
        <f>IFERROR(VLOOKUP(K303,Appellations!$A$3:$B$77,3,FALSE),"")</f>
        <v/>
      </c>
      <c r="M303" s="2" t="s">
        <v>4762</v>
      </c>
      <c r="N303" s="17">
        <f>IFERROR(VLOOKUP(M303,Regions!$A$3:$B$41,2,FALSE),"")</f>
        <v>10</v>
      </c>
      <c r="O303" s="2" t="s">
        <v>4689</v>
      </c>
      <c r="P303" s="17">
        <f>IFERROR(VLOOKUP(O303,Colors!$A$3:$B$11,2,FALSE),"")</f>
        <v>2</v>
      </c>
      <c r="Q303" s="2" t="s">
        <v>4688</v>
      </c>
      <c r="R303" s="17">
        <f>IFERROR(VLOOKUP(Q303,Contenants!$A$3:$B$21,2,FALSE),"")</f>
        <v>16</v>
      </c>
      <c r="S303" s="2"/>
      <c r="T303" s="8" t="s">
        <v>130</v>
      </c>
      <c r="U303" s="14" t="str">
        <f t="shared" si="94"/>
        <v/>
      </c>
      <c r="V303" s="14"/>
      <c r="W303" s="5" t="e">
        <f>$X$1&amp;A303&amp;$Y$1&amp;T303&amp;$Z$1&amp;C303&amp;$AA$1&amp;E303&amp;#REF!&amp;G303&amp;$AB$1&amp;J303&amp;$AC$1&amp;#REF!&amp;$AD$1&amp;L303&amp;$AE$1&amp;P303&amp;$AF$1&amp;R303&amp;$AF$1&amp;#REF!&amp;$AG$1</f>
        <v>#REF!</v>
      </c>
    </row>
    <row r="304" spans="1:23" ht="213.75" x14ac:dyDescent="0.25">
      <c r="A304" s="2" t="s">
        <v>1837</v>
      </c>
      <c r="B304" s="2" t="s">
        <v>1838</v>
      </c>
      <c r="C304" s="3" t="s">
        <v>4799</v>
      </c>
      <c r="D304" s="23" t="str">
        <f t="shared" ref="D304:D305" si="95">SUBSTITUTE(SUBSTITUTE(SUBSTITUTE(C304,CHAR(13),""),CHAR(10),"&lt;br&gt;"),". &amp;car(10)",".")</f>
        <v>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Magnum.&lt;br&gt;&lt;br&gt;Domaine familial depuis des années, le Domaine Maldant-Pauvelot s’étend sur 18 Ha sur les Grands Terroirs de Bourgogne. Jean-Luc Maldant reprends les reines en 2009 et installe le domaine dans la qualité de ses produits.</v>
      </c>
      <c r="E304" s="4">
        <v>27</v>
      </c>
      <c r="F304" s="2" t="s">
        <v>2219</v>
      </c>
      <c r="G304" s="19">
        <f>VLOOKUP(F304,frs!$A$2:$B$45,2,FALSE)</f>
        <v>23</v>
      </c>
      <c r="H304" s="2" t="b">
        <v>1</v>
      </c>
      <c r="I304" s="2" t="s">
        <v>4716</v>
      </c>
      <c r="J304" s="19">
        <f>VLOOKUP(I304,Families!$A$2:$B$11,2,FALSE)</f>
        <v>1</v>
      </c>
      <c r="K304" s="2" t="s">
        <v>4798</v>
      </c>
      <c r="L304" s="19">
        <f>IFERROR(VLOOKUP(K304,Appellations!$A$2:$B$80,2,FALSE),"0")</f>
        <v>67</v>
      </c>
      <c r="M304" s="2" t="s">
        <v>4762</v>
      </c>
      <c r="N304" s="19">
        <f>IFERROR(VLOOKUP(M304,Regions!$A$2:$B$44,2,FALSE),"0")</f>
        <v>10</v>
      </c>
      <c r="O304" s="2" t="s">
        <v>4719</v>
      </c>
      <c r="P304" s="19">
        <f>IFERROR(VLOOKUP(O304,Colors!$A$2:$B$11,2,FALSE),"0")</f>
        <v>8</v>
      </c>
      <c r="Q304" s="2" t="s">
        <v>4688</v>
      </c>
      <c r="R304" s="19">
        <f>IFERROR(VLOOKUP(Q304,Contenants!$A$2:$B$21,2,FALSE),"0")</f>
        <v>16</v>
      </c>
      <c r="S304" s="2" t="s">
        <v>5653</v>
      </c>
      <c r="T304" s="50" t="s">
        <v>6427</v>
      </c>
      <c r="U304" s="19" t="str">
        <f t="shared" ref="U304:U305" si="96">SUBSTITUTE(S304,"C:\Users\Admin\OneDrive\Site Internet\","")</f>
        <v>jean_luc_maldant_santenay_rouge.png</v>
      </c>
      <c r="V304" s="19">
        <f t="shared" ref="V304:V305" si="97">IF(U304="",0,1)</f>
        <v>1</v>
      </c>
      <c r="W304" s="20" t="str">
        <f t="shared" ref="W304:W305" si="98">$X$1&amp;A304&amp;$Y$1&amp;T304&amp;$Z$1&amp;D304&amp;$AA$1&amp;G304&amp;$AB$1&amp;J304&amp;$AC$1&amp;L304&amp;$AD$1&amp;N304&amp;$AE$1&amp;P304&amp;$AF$1&amp;R304&amp;$AG$1&amp;U304&amp;$AH$1&amp;V304&amp;$AI$1</f>
        <v>("00305", "Santenay Maldant Rouge", "Un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Magnum.&lt;br&gt;&lt;br&gt;Domaine familial depuis des années, le Domaine Maldant-Pauvelot s’étend sur 18 Ha sur les Grands Terroirs de Bourgogne. Jean-Luc Maldant reprends les reines en 2009 et installe le domaine dans la qualité de ses produits.", "23", "1", "67", "10","8", "16", "jean_luc_maldant_santenay_rouge.png", "1"),</v>
      </c>
    </row>
    <row r="305" spans="1:23" ht="228" x14ac:dyDescent="0.25">
      <c r="A305" s="2" t="s">
        <v>1853</v>
      </c>
      <c r="B305" s="2" t="s">
        <v>1854</v>
      </c>
      <c r="C305" s="3" t="s">
        <v>4800</v>
      </c>
      <c r="D305" s="23" t="str">
        <f t="shared" si="95"/>
        <v>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Magnum.&lt;br&gt;&lt;br&gt;Domaine familial depuis des années, le Domaine Maldant-Pauvelot s’étend sur 18 Ha sur les Grands Terroirs de Bourgogne. Jean-Luc Maldant reprends les reines en 2009 et installe le domaine dans la qualité de ses produits.</v>
      </c>
      <c r="E305" s="4">
        <v>28.1</v>
      </c>
      <c r="F305" s="2" t="s">
        <v>2219</v>
      </c>
      <c r="G305" s="19">
        <f>VLOOKUP(F305,frs!$A$2:$B$45,2,FALSE)</f>
        <v>23</v>
      </c>
      <c r="H305" s="2" t="b">
        <v>1</v>
      </c>
      <c r="I305" s="2" t="s">
        <v>4716</v>
      </c>
      <c r="J305" s="19">
        <f>VLOOKUP(I305,Families!$A$2:$B$11,2,FALSE)</f>
        <v>1</v>
      </c>
      <c r="K305" s="2" t="s">
        <v>4801</v>
      </c>
      <c r="L305" s="19">
        <f>IFERROR(VLOOKUP(K305,Appellations!$A$2:$B$80,2,FALSE),"0")</f>
        <v>70</v>
      </c>
      <c r="M305" s="2" t="s">
        <v>4762</v>
      </c>
      <c r="N305" s="19">
        <f>IFERROR(VLOOKUP(M305,Regions!$A$2:$B$44,2,FALSE),"0")</f>
        <v>10</v>
      </c>
      <c r="O305" s="2" t="s">
        <v>4719</v>
      </c>
      <c r="P305" s="19">
        <f>IFERROR(VLOOKUP(O305,Colors!$A$2:$B$11,2,FALSE),"0")</f>
        <v>8</v>
      </c>
      <c r="Q305" s="2" t="s">
        <v>4688</v>
      </c>
      <c r="R305" s="19">
        <f>IFERROR(VLOOKUP(Q305,Contenants!$A$2:$B$21,2,FALSE),"0")</f>
        <v>16</v>
      </c>
      <c r="S305" s="2" t="s">
        <v>5654</v>
      </c>
      <c r="T305" s="50" t="s">
        <v>6080</v>
      </c>
      <c r="U305" s="19" t="str">
        <f t="shared" si="96"/>
        <v>jean_luc_maldant_savigny_les_beaune_rouge.png</v>
      </c>
      <c r="V305" s="19">
        <f t="shared" si="97"/>
        <v>1</v>
      </c>
      <c r="W305" s="20" t="str">
        <f t="shared" si="98"/>
        <v>("00306", "Savigny-Les-Beaune Maldant Rouge", "Un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Magnum.&lt;br&gt;&lt;br&gt;Domaine familial depuis des années, le Domaine Maldant-Pauvelot s’étend sur 18 Ha sur les Grands Terroirs de Bourgogne. Jean-Luc Maldant reprends les reines en 2009 et installe le domaine dans la qualité de ses produits.", "23", "1", "70", "10","8", "16", "jean_luc_maldant_savigny_les_beaune_rouge.png", "1"),</v>
      </c>
    </row>
    <row r="306" spans="1:23" hidden="1" x14ac:dyDescent="0.25">
      <c r="A306" s="2" t="s">
        <v>4162</v>
      </c>
      <c r="B306" s="2" t="s">
        <v>4163</v>
      </c>
      <c r="C306" s="3"/>
      <c r="D306" s="25" t="str">
        <f t="shared" si="78"/>
        <v/>
      </c>
      <c r="E306" s="4">
        <v>71.400000000000006</v>
      </c>
      <c r="F306" s="2" t="s">
        <v>2323</v>
      </c>
      <c r="G306" s="26" t="e">
        <f>VLOOKUP(F306,frs!$A$2:$E$41,2,FALSE)</f>
        <v>#N/A</v>
      </c>
      <c r="H306" s="2" t="b">
        <v>0</v>
      </c>
      <c r="I306" s="2" t="s">
        <v>4716</v>
      </c>
      <c r="J306" s="26">
        <f>VLOOKUP(I306,Families!$A$2:$B$11,2,FALSE)</f>
        <v>1</v>
      </c>
      <c r="K306" s="2"/>
      <c r="L306" s="26" t="str">
        <f>IFERROR(VLOOKUP(K306,Appellations!$A$3:$B$77,3,FALSE),"")</f>
        <v/>
      </c>
      <c r="M306" s="2" t="s">
        <v>4762</v>
      </c>
      <c r="N306" s="26">
        <f>IFERROR(VLOOKUP(M306,Regions!$A$3:$B$41,2,FALSE),"")</f>
        <v>10</v>
      </c>
      <c r="O306" s="2" t="s">
        <v>4719</v>
      </c>
      <c r="P306" s="26">
        <f>IFERROR(VLOOKUP(O306,Colors!$A$3:$B$11,2,FALSE),"")</f>
        <v>8</v>
      </c>
      <c r="Q306" s="2" t="s">
        <v>4688</v>
      </c>
      <c r="R306" s="26">
        <f>IFERROR(VLOOKUP(Q306,Contenants!$A$3:$B$21,2,FALSE),"")</f>
        <v>16</v>
      </c>
      <c r="S306" s="2"/>
      <c r="T306" s="8" t="s">
        <v>124</v>
      </c>
      <c r="U306" s="14" t="str">
        <f t="shared" ref="U306:U325" si="99">SUBSTITUTE(SUBSTITUTE(SUBSTITUTE(SUBSTITUTE(SUBSTITUTE(SUBSTITUTE(SUBSTITUTE(SUBSTITUTE(SUBSTITUTE(SUBSTITUTE(SUBSTITUTE(SUBSTITUTE(S306,"C:\Users\Admin\OneDrive\Site Internet\",""),"BAG-IN-BOX\",""),"BOURGOGNE\",""),"BEAUJOLAIS\",""),"CHAMPAGNE ET EFFERVESCENTS\",""),"LANGUEDOC\",""),"LOIRE\",""),"PROVENCE\",""),"RHONE NORD\",""),"RHONE SUD\",""),"SPIRITUEUX\",""),"SUD OUEST\","")</f>
        <v/>
      </c>
      <c r="V306" s="14"/>
      <c r="W306" s="5" t="e">
        <f>$X$1&amp;A306&amp;$Y$1&amp;T306&amp;$Z$1&amp;C306&amp;$AA$1&amp;E306&amp;#REF!&amp;G306&amp;$AB$1&amp;J306&amp;$AC$1&amp;#REF!&amp;$AD$1&amp;L306&amp;$AE$1&amp;P306&amp;$AF$1&amp;R306&amp;$AF$1&amp;#REF!&amp;$AG$1</f>
        <v>#REF!</v>
      </c>
    </row>
    <row r="307" spans="1:23" hidden="1" x14ac:dyDescent="0.25">
      <c r="A307" s="2" t="s">
        <v>4512</v>
      </c>
      <c r="B307" s="2" t="s">
        <v>4513</v>
      </c>
      <c r="C307" s="3"/>
      <c r="D307" s="16" t="str">
        <f t="shared" si="78"/>
        <v/>
      </c>
      <c r="E307" s="4">
        <v>61.85</v>
      </c>
      <c r="F307" s="2" t="s">
        <v>2487</v>
      </c>
      <c r="G307" s="13" t="e">
        <f>VLOOKUP(F307,frs!$A$2:$E$41,2,FALSE)</f>
        <v>#N/A</v>
      </c>
      <c r="H307" s="2" t="b">
        <v>0</v>
      </c>
      <c r="I307" s="2" t="s">
        <v>4716</v>
      </c>
      <c r="J307" s="13">
        <f>VLOOKUP(I307,Families!$A$2:$B$11,2,FALSE)</f>
        <v>1</v>
      </c>
      <c r="K307" s="2" t="s">
        <v>4802</v>
      </c>
      <c r="L307" s="13" t="str">
        <f>IFERROR(VLOOKUP(K307,Appellations!$A$3:$B$77,3,FALSE),"")</f>
        <v/>
      </c>
      <c r="M307" s="2" t="s">
        <v>4762</v>
      </c>
      <c r="N307" s="13">
        <f>IFERROR(VLOOKUP(M307,Regions!$A$3:$B$41,2,FALSE),"")</f>
        <v>10</v>
      </c>
      <c r="O307" s="2" t="s">
        <v>4719</v>
      </c>
      <c r="P307" s="13">
        <f>IFERROR(VLOOKUP(O307,Colors!$A$3:$B$11,2,FALSE),"")</f>
        <v>8</v>
      </c>
      <c r="Q307" s="2" t="s">
        <v>4688</v>
      </c>
      <c r="R307" s="13">
        <f>IFERROR(VLOOKUP(Q307,Contenants!$A$3:$B$21,2,FALSE),"")</f>
        <v>16</v>
      </c>
      <c r="S307" s="2"/>
      <c r="T307" s="8" t="s">
        <v>122</v>
      </c>
      <c r="U307" s="14" t="str">
        <f t="shared" si="99"/>
        <v/>
      </c>
      <c r="V307" s="14"/>
      <c r="W307" s="5" t="e">
        <f>$X$1&amp;A307&amp;$Y$1&amp;T307&amp;$Z$1&amp;C307&amp;$AA$1&amp;E307&amp;#REF!&amp;G307&amp;$AB$1&amp;J307&amp;$AC$1&amp;#REF!&amp;$AD$1&amp;L307&amp;$AE$1&amp;P307&amp;$AF$1&amp;R307&amp;$AF$1&amp;#REF!&amp;$AG$1</f>
        <v>#REF!</v>
      </c>
    </row>
    <row r="308" spans="1:23" hidden="1" x14ac:dyDescent="0.25">
      <c r="A308" s="2" t="s">
        <v>2689</v>
      </c>
      <c r="B308" s="2" t="s">
        <v>2690</v>
      </c>
      <c r="C308" s="3"/>
      <c r="D308" s="16" t="str">
        <f t="shared" si="78"/>
        <v/>
      </c>
      <c r="E308" s="4">
        <v>13.5</v>
      </c>
      <c r="F308" s="2" t="s">
        <v>2216</v>
      </c>
      <c r="G308" s="13" t="e">
        <f>VLOOKUP(F308,frs!$A$2:$E$41,2,FALSE)</f>
        <v>#N/A</v>
      </c>
      <c r="H308" s="2" t="b">
        <v>0</v>
      </c>
      <c r="I308" s="2" t="s">
        <v>2307</v>
      </c>
      <c r="J308" s="13">
        <f>VLOOKUP(I308,Families!$A$2:$B$11,2,FALSE)</f>
        <v>8</v>
      </c>
      <c r="K308" s="2"/>
      <c r="L308" s="13" t="str">
        <f>IFERROR(VLOOKUP(K308,Appellations!$A$3:$B$77,3,FALSE),"")</f>
        <v/>
      </c>
      <c r="M308" s="2" t="s">
        <v>2307</v>
      </c>
      <c r="N308" s="13">
        <f>IFERROR(VLOOKUP(M308,Regions!$A$3:$B$41,2,FALSE),"")</f>
        <v>7</v>
      </c>
      <c r="O308" s="2" t="s">
        <v>4803</v>
      </c>
      <c r="P308" s="13">
        <f>IFERROR(VLOOKUP(O308,Colors!$A$3:$B$11,2,FALSE),"")</f>
        <v>4</v>
      </c>
      <c r="Q308" s="2" t="s">
        <v>4804</v>
      </c>
      <c r="R308" s="13">
        <f>IFERROR(VLOOKUP(Q308,Contenants!$A$3:$B$21,2,FALSE),"")</f>
        <v>8</v>
      </c>
      <c r="S308" s="2"/>
      <c r="T308" s="8" t="s">
        <v>120</v>
      </c>
      <c r="U308" s="14" t="str">
        <f t="shared" si="99"/>
        <v/>
      </c>
      <c r="V308" s="14"/>
      <c r="W308" s="5" t="e">
        <f>$X$1&amp;A308&amp;$Y$1&amp;T308&amp;$Z$1&amp;C308&amp;$AA$1&amp;E308&amp;#REF!&amp;G308&amp;$AB$1&amp;J308&amp;$AC$1&amp;#REF!&amp;$AD$1&amp;L308&amp;$AE$1&amp;P308&amp;$AF$1&amp;R308&amp;$AF$1&amp;#REF!&amp;$AG$1</f>
        <v>#REF!</v>
      </c>
    </row>
    <row r="309" spans="1:23" hidden="1" x14ac:dyDescent="0.25">
      <c r="A309" s="2" t="s">
        <v>2830</v>
      </c>
      <c r="B309" s="2" t="s">
        <v>2831</v>
      </c>
      <c r="C309" s="3"/>
      <c r="D309" s="16" t="str">
        <f t="shared" si="78"/>
        <v/>
      </c>
      <c r="E309" s="4">
        <v>6.99</v>
      </c>
      <c r="F309" s="2" t="s">
        <v>2227</v>
      </c>
      <c r="G309" s="13">
        <f>VLOOKUP(F309,frs!$A$2:$E$41,2,FALSE)</f>
        <v>25</v>
      </c>
      <c r="H309" s="2" t="b">
        <v>0</v>
      </c>
      <c r="I309" s="2" t="s">
        <v>4687</v>
      </c>
      <c r="J309" s="13">
        <f>VLOOKUP(I309,Families!$A$2:$B$11,2,FALSE)</f>
        <v>6</v>
      </c>
      <c r="K309" s="2"/>
      <c r="L309" s="13" t="str">
        <f>IFERROR(VLOOKUP(K309,Appellations!$A$3:$B$77,3,FALSE),"")</f>
        <v/>
      </c>
      <c r="M309" s="2"/>
      <c r="N309" s="13" t="str">
        <f>IFERROR(VLOOKUP(M309,Regions!$A$3:$B$41,2,FALSE),"")</f>
        <v/>
      </c>
      <c r="O309" s="2"/>
      <c r="P309" s="13" t="str">
        <f>IFERROR(VLOOKUP(O309,Colors!$A$3:$B$11,2,FALSE),"")</f>
        <v/>
      </c>
      <c r="Q309" s="2"/>
      <c r="R309" s="13" t="str">
        <f>IFERROR(VLOOKUP(Q309,Contenants!$A$3:$B$21,2,FALSE),"")</f>
        <v/>
      </c>
      <c r="S309" s="2"/>
      <c r="T309" s="8" t="s">
        <v>118</v>
      </c>
      <c r="U309" s="14" t="str">
        <f t="shared" si="99"/>
        <v/>
      </c>
      <c r="V309" s="14"/>
      <c r="W309" s="5" t="e">
        <f>$X$1&amp;A309&amp;$Y$1&amp;T309&amp;$Z$1&amp;C309&amp;$AA$1&amp;E309&amp;#REF!&amp;G309&amp;$AB$1&amp;J309&amp;$AC$1&amp;#REF!&amp;$AD$1&amp;L309&amp;$AE$1&amp;P309&amp;$AF$1&amp;R309&amp;$AF$1&amp;#REF!&amp;$AG$1</f>
        <v>#REF!</v>
      </c>
    </row>
    <row r="310" spans="1:23" hidden="1" x14ac:dyDescent="0.25">
      <c r="A310" s="2" t="s">
        <v>3162</v>
      </c>
      <c r="B310" s="2" t="s">
        <v>3163</v>
      </c>
      <c r="C310" s="3"/>
      <c r="D310" s="16" t="str">
        <f t="shared" si="78"/>
        <v/>
      </c>
      <c r="E310" s="4">
        <v>44.45</v>
      </c>
      <c r="F310" s="2" t="s">
        <v>3153</v>
      </c>
      <c r="G310" s="13" t="e">
        <f>VLOOKUP(F310,frs!$A$2:$E$41,2,FALSE)</f>
        <v>#N/A</v>
      </c>
      <c r="H310" s="2" t="b">
        <v>0</v>
      </c>
      <c r="I310" s="2" t="s">
        <v>4805</v>
      </c>
      <c r="J310" s="13">
        <f>VLOOKUP(I310,Families!$A$2:$B$11,2,FALSE)</f>
        <v>5</v>
      </c>
      <c r="K310" s="2" t="s">
        <v>4806</v>
      </c>
      <c r="L310" s="13" t="str">
        <f>IFERROR(VLOOKUP(K310,Appellations!$A$3:$B$77,3,FALSE),"")</f>
        <v/>
      </c>
      <c r="M310" s="2" t="s">
        <v>4806</v>
      </c>
      <c r="N310" s="13">
        <f>IFERROR(VLOOKUP(M310,Regions!$A$3:$B$41,2,FALSE),"")</f>
        <v>12</v>
      </c>
      <c r="O310" s="2"/>
      <c r="P310" s="13" t="str">
        <f>IFERROR(VLOOKUP(O310,Colors!$A$3:$B$11,2,FALSE),"")</f>
        <v/>
      </c>
      <c r="Q310" s="2"/>
      <c r="R310" s="13" t="str">
        <f>IFERROR(VLOOKUP(Q310,Contenants!$A$3:$B$21,2,FALSE),"")</f>
        <v/>
      </c>
      <c r="S310" s="2"/>
      <c r="T310" s="8" t="s">
        <v>116</v>
      </c>
      <c r="U310" s="14" t="str">
        <f t="shared" si="99"/>
        <v/>
      </c>
      <c r="V310" s="14"/>
      <c r="W310" s="5" t="e">
        <f>$X$1&amp;A310&amp;$Y$1&amp;T310&amp;$Z$1&amp;C310&amp;$AA$1&amp;E310&amp;#REF!&amp;G310&amp;$AB$1&amp;J310&amp;$AC$1&amp;#REF!&amp;$AD$1&amp;L310&amp;$AE$1&amp;P310&amp;$AF$1&amp;R310&amp;$AF$1&amp;#REF!&amp;$AG$1</f>
        <v>#REF!</v>
      </c>
    </row>
    <row r="311" spans="1:23" hidden="1" x14ac:dyDescent="0.25">
      <c r="A311" s="2" t="s">
        <v>3164</v>
      </c>
      <c r="B311" s="2" t="s">
        <v>3165</v>
      </c>
      <c r="C311" s="3"/>
      <c r="D311" s="16" t="str">
        <f t="shared" si="78"/>
        <v/>
      </c>
      <c r="E311" s="4">
        <v>98.5</v>
      </c>
      <c r="F311" s="2" t="s">
        <v>3153</v>
      </c>
      <c r="G311" s="13" t="e">
        <f>VLOOKUP(F311,frs!$A$2:$E$41,2,FALSE)</f>
        <v>#N/A</v>
      </c>
      <c r="H311" s="2" t="b">
        <v>0</v>
      </c>
      <c r="I311" s="2" t="s">
        <v>4805</v>
      </c>
      <c r="J311" s="13">
        <f>VLOOKUP(I311,Families!$A$2:$B$11,2,FALSE)</f>
        <v>5</v>
      </c>
      <c r="K311" s="2" t="s">
        <v>4806</v>
      </c>
      <c r="L311" s="13" t="str">
        <f>IFERROR(VLOOKUP(K311,Appellations!$A$3:$B$77,3,FALSE),"")</f>
        <v/>
      </c>
      <c r="M311" s="2" t="s">
        <v>4806</v>
      </c>
      <c r="N311" s="13">
        <f>IFERROR(VLOOKUP(M311,Regions!$A$3:$B$41,2,FALSE),"")</f>
        <v>12</v>
      </c>
      <c r="O311" s="2"/>
      <c r="P311" s="13" t="str">
        <f>IFERROR(VLOOKUP(O311,Colors!$A$3:$B$11,2,FALSE),"")</f>
        <v/>
      </c>
      <c r="Q311" s="2"/>
      <c r="R311" s="13" t="str">
        <f>IFERROR(VLOOKUP(Q311,Contenants!$A$3:$B$21,2,FALSE),"")</f>
        <v/>
      </c>
      <c r="S311" s="2"/>
      <c r="T311" s="8" t="s">
        <v>114</v>
      </c>
      <c r="U311" s="14" t="str">
        <f t="shared" si="99"/>
        <v/>
      </c>
      <c r="V311" s="14"/>
      <c r="W311" s="5" t="e">
        <f>$X$1&amp;A311&amp;$Y$1&amp;T311&amp;$Z$1&amp;C311&amp;$AA$1&amp;E311&amp;#REF!&amp;G311&amp;$AB$1&amp;J311&amp;$AC$1&amp;#REF!&amp;$AD$1&amp;L311&amp;$AE$1&amp;P311&amp;$AF$1&amp;R311&amp;$AF$1&amp;#REF!&amp;$AG$1</f>
        <v>#REF!</v>
      </c>
    </row>
    <row r="312" spans="1:23" hidden="1" x14ac:dyDescent="0.25">
      <c r="A312" s="2" t="s">
        <v>3166</v>
      </c>
      <c r="B312" s="2" t="s">
        <v>3167</v>
      </c>
      <c r="C312" s="3"/>
      <c r="D312" s="16" t="str">
        <f t="shared" si="78"/>
        <v/>
      </c>
      <c r="E312" s="4">
        <v>38.9</v>
      </c>
      <c r="F312" s="2" t="s">
        <v>3153</v>
      </c>
      <c r="G312" s="13" t="e">
        <f>VLOOKUP(F312,frs!$A$2:$E$41,2,FALSE)</f>
        <v>#N/A</v>
      </c>
      <c r="H312" s="2" t="b">
        <v>0</v>
      </c>
      <c r="I312" s="2" t="s">
        <v>4805</v>
      </c>
      <c r="J312" s="13">
        <f>VLOOKUP(I312,Families!$A$2:$B$11,2,FALSE)</f>
        <v>5</v>
      </c>
      <c r="K312" s="2" t="s">
        <v>4806</v>
      </c>
      <c r="L312" s="13" t="str">
        <f>IFERROR(VLOOKUP(K312,Appellations!$A$3:$B$77,3,FALSE),"")</f>
        <v/>
      </c>
      <c r="M312" s="2" t="s">
        <v>4806</v>
      </c>
      <c r="N312" s="13">
        <f>IFERROR(VLOOKUP(M312,Regions!$A$3:$B$41,2,FALSE),"")</f>
        <v>12</v>
      </c>
      <c r="O312" s="2"/>
      <c r="P312" s="13" t="str">
        <f>IFERROR(VLOOKUP(O312,Colors!$A$3:$B$11,2,FALSE),"")</f>
        <v/>
      </c>
      <c r="Q312" s="2"/>
      <c r="R312" s="13" t="str">
        <f>IFERROR(VLOOKUP(Q312,Contenants!$A$3:$B$21,2,FALSE),"")</f>
        <v/>
      </c>
      <c r="S312" s="2"/>
      <c r="T312" s="8" t="s">
        <v>112</v>
      </c>
      <c r="U312" s="14" t="str">
        <f t="shared" si="99"/>
        <v/>
      </c>
      <c r="V312" s="14"/>
      <c r="W312" s="5" t="e">
        <f>$X$1&amp;A312&amp;$Y$1&amp;T312&amp;$Z$1&amp;C312&amp;$AA$1&amp;E312&amp;#REF!&amp;G312&amp;$AB$1&amp;J312&amp;$AC$1&amp;#REF!&amp;$AD$1&amp;L312&amp;$AE$1&amp;P312&amp;$AF$1&amp;R312&amp;$AF$1&amp;#REF!&amp;$AG$1</f>
        <v>#REF!</v>
      </c>
    </row>
    <row r="313" spans="1:23" hidden="1" x14ac:dyDescent="0.25">
      <c r="A313" s="2" t="s">
        <v>3151</v>
      </c>
      <c r="B313" s="2" t="s">
        <v>3152</v>
      </c>
      <c r="C313" s="3"/>
      <c r="D313" s="16" t="str">
        <f t="shared" si="78"/>
        <v/>
      </c>
      <c r="E313" s="4">
        <v>98.5</v>
      </c>
      <c r="F313" s="2" t="s">
        <v>3153</v>
      </c>
      <c r="G313" s="13" t="e">
        <f>VLOOKUP(F313,frs!$A$2:$E$41,2,FALSE)</f>
        <v>#N/A</v>
      </c>
      <c r="H313" s="2" t="b">
        <v>0</v>
      </c>
      <c r="I313" s="2" t="s">
        <v>4805</v>
      </c>
      <c r="J313" s="13">
        <f>VLOOKUP(I313,Families!$A$2:$B$11,2,FALSE)</f>
        <v>5</v>
      </c>
      <c r="K313" s="2" t="s">
        <v>4806</v>
      </c>
      <c r="L313" s="13" t="str">
        <f>IFERROR(VLOOKUP(K313,Appellations!$A$3:$B$77,3,FALSE),"")</f>
        <v/>
      </c>
      <c r="M313" s="2" t="s">
        <v>4806</v>
      </c>
      <c r="N313" s="13">
        <f>IFERROR(VLOOKUP(M313,Regions!$A$3:$B$41,2,FALSE),"")</f>
        <v>12</v>
      </c>
      <c r="O313" s="2"/>
      <c r="P313" s="13" t="str">
        <f>IFERROR(VLOOKUP(O313,Colors!$A$3:$B$11,2,FALSE),"")</f>
        <v/>
      </c>
      <c r="Q313" s="2"/>
      <c r="R313" s="13" t="str">
        <f>IFERROR(VLOOKUP(Q313,Contenants!$A$3:$B$21,2,FALSE),"")</f>
        <v/>
      </c>
      <c r="S313" s="2"/>
      <c r="T313" s="8" t="s">
        <v>154</v>
      </c>
      <c r="U313" s="14" t="str">
        <f t="shared" si="99"/>
        <v/>
      </c>
      <c r="V313" s="14"/>
      <c r="W313" s="5" t="e">
        <f>$X$1&amp;A313&amp;$Y$1&amp;T313&amp;$Z$1&amp;C313&amp;$AA$1&amp;E313&amp;#REF!&amp;G313&amp;$AB$1&amp;J313&amp;$AC$1&amp;#REF!&amp;$AD$1&amp;L313&amp;$AE$1&amp;P313&amp;$AF$1&amp;R313&amp;$AF$1&amp;#REF!&amp;$AG$1</f>
        <v>#REF!</v>
      </c>
    </row>
    <row r="314" spans="1:23" hidden="1" x14ac:dyDescent="0.25">
      <c r="A314" s="2" t="s">
        <v>3170</v>
      </c>
      <c r="B314" s="2" t="s">
        <v>3171</v>
      </c>
      <c r="C314" s="3"/>
      <c r="D314" s="16" t="str">
        <f t="shared" si="78"/>
        <v/>
      </c>
      <c r="E314" s="4">
        <v>43.4</v>
      </c>
      <c r="F314" s="2" t="s">
        <v>3153</v>
      </c>
      <c r="G314" s="13" t="e">
        <f>VLOOKUP(F314,frs!$A$2:$E$41,2,FALSE)</f>
        <v>#N/A</v>
      </c>
      <c r="H314" s="2" t="b">
        <v>0</v>
      </c>
      <c r="I314" s="2" t="s">
        <v>4805</v>
      </c>
      <c r="J314" s="13">
        <f>VLOOKUP(I314,Families!$A$2:$B$11,2,FALSE)</f>
        <v>5</v>
      </c>
      <c r="K314" s="2" t="s">
        <v>4806</v>
      </c>
      <c r="L314" s="13" t="str">
        <f>IFERROR(VLOOKUP(K314,Appellations!$A$3:$B$77,3,FALSE),"")</f>
        <v/>
      </c>
      <c r="M314" s="2" t="s">
        <v>4806</v>
      </c>
      <c r="N314" s="13">
        <f>IFERROR(VLOOKUP(M314,Regions!$A$3:$B$41,2,FALSE),"")</f>
        <v>12</v>
      </c>
      <c r="O314" s="2"/>
      <c r="P314" s="13" t="str">
        <f>IFERROR(VLOOKUP(O314,Colors!$A$3:$B$11,2,FALSE),"")</f>
        <v/>
      </c>
      <c r="Q314" s="2"/>
      <c r="R314" s="13" t="str">
        <f>IFERROR(VLOOKUP(Q314,Contenants!$A$3:$B$21,2,FALSE),"")</f>
        <v/>
      </c>
      <c r="S314" s="2"/>
      <c r="T314" s="8" t="s">
        <v>148</v>
      </c>
      <c r="U314" s="14" t="str">
        <f t="shared" si="99"/>
        <v/>
      </c>
      <c r="V314" s="14"/>
      <c r="W314" s="5" t="e">
        <f>$X$1&amp;A314&amp;$Y$1&amp;T314&amp;$Z$1&amp;C314&amp;$AA$1&amp;E314&amp;#REF!&amp;G314&amp;$AB$1&amp;J314&amp;$AC$1&amp;#REF!&amp;$AD$1&amp;L314&amp;$AE$1&amp;P314&amp;$AF$1&amp;R314&amp;$AF$1&amp;#REF!&amp;$AG$1</f>
        <v>#REF!</v>
      </c>
    </row>
    <row r="315" spans="1:23" hidden="1" x14ac:dyDescent="0.25">
      <c r="A315" s="2" t="s">
        <v>3174</v>
      </c>
      <c r="B315" s="2" t="s">
        <v>3175</v>
      </c>
      <c r="C315" s="3"/>
      <c r="D315" s="16" t="str">
        <f t="shared" si="78"/>
        <v/>
      </c>
      <c r="E315" s="4">
        <v>58.95</v>
      </c>
      <c r="F315" s="2" t="s">
        <v>3153</v>
      </c>
      <c r="G315" s="13" t="e">
        <f>VLOOKUP(F315,frs!$A$2:$E$41,2,FALSE)</f>
        <v>#N/A</v>
      </c>
      <c r="H315" s="2" t="b">
        <v>0</v>
      </c>
      <c r="I315" s="2" t="s">
        <v>4805</v>
      </c>
      <c r="J315" s="13">
        <f>VLOOKUP(I315,Families!$A$2:$B$11,2,FALSE)</f>
        <v>5</v>
      </c>
      <c r="K315" s="2" t="s">
        <v>4806</v>
      </c>
      <c r="L315" s="13" t="str">
        <f>IFERROR(VLOOKUP(K315,Appellations!$A$3:$B$77,3,FALSE),"")</f>
        <v/>
      </c>
      <c r="M315" s="2" t="s">
        <v>4806</v>
      </c>
      <c r="N315" s="13">
        <f>IFERROR(VLOOKUP(M315,Regions!$A$3:$B$41,2,FALSE),"")</f>
        <v>12</v>
      </c>
      <c r="O315" s="2"/>
      <c r="P315" s="13" t="str">
        <f>IFERROR(VLOOKUP(O315,Colors!$A$3:$B$11,2,FALSE),"")</f>
        <v/>
      </c>
      <c r="Q315" s="2"/>
      <c r="R315" s="13" t="str">
        <f>IFERROR(VLOOKUP(Q315,Contenants!$A$3:$B$21,2,FALSE),"")</f>
        <v/>
      </c>
      <c r="S315" s="2"/>
      <c r="T315" s="8" t="s">
        <v>110</v>
      </c>
      <c r="U315" s="14" t="str">
        <f t="shared" si="99"/>
        <v/>
      </c>
      <c r="V315" s="14"/>
      <c r="W315" s="5" t="e">
        <f>$X$1&amp;A315&amp;$Y$1&amp;T315&amp;$Z$1&amp;C315&amp;$AA$1&amp;E315&amp;#REF!&amp;G315&amp;$AB$1&amp;J315&amp;$AC$1&amp;#REF!&amp;$AD$1&amp;L315&amp;$AE$1&amp;P315&amp;$AF$1&amp;R315&amp;$AF$1&amp;#REF!&amp;$AG$1</f>
        <v>#REF!</v>
      </c>
    </row>
    <row r="316" spans="1:23" hidden="1" x14ac:dyDescent="0.25">
      <c r="A316" s="2" t="s">
        <v>3176</v>
      </c>
      <c r="B316" s="2" t="s">
        <v>3177</v>
      </c>
      <c r="C316" s="3"/>
      <c r="D316" s="16" t="str">
        <f t="shared" si="78"/>
        <v/>
      </c>
      <c r="E316" s="4">
        <v>39.92</v>
      </c>
      <c r="F316" s="2" t="s">
        <v>3153</v>
      </c>
      <c r="G316" s="13" t="e">
        <f>VLOOKUP(F316,frs!$A$2:$E$41,2,FALSE)</f>
        <v>#N/A</v>
      </c>
      <c r="H316" s="2" t="b">
        <v>0</v>
      </c>
      <c r="I316" s="2" t="s">
        <v>4805</v>
      </c>
      <c r="J316" s="13">
        <f>VLOOKUP(I316,Families!$A$2:$B$11,2,FALSE)</f>
        <v>5</v>
      </c>
      <c r="K316" s="2" t="s">
        <v>4806</v>
      </c>
      <c r="L316" s="13" t="str">
        <f>IFERROR(VLOOKUP(K316,Appellations!$A$3:$B$77,3,FALSE),"")</f>
        <v/>
      </c>
      <c r="M316" s="2" t="s">
        <v>4806</v>
      </c>
      <c r="N316" s="13">
        <f>IFERROR(VLOOKUP(M316,Regions!$A$3:$B$41,2,FALSE),"")</f>
        <v>12</v>
      </c>
      <c r="O316" s="2"/>
      <c r="P316" s="13" t="str">
        <f>IFERROR(VLOOKUP(O316,Colors!$A$3:$B$11,2,FALSE),"")</f>
        <v/>
      </c>
      <c r="Q316" s="2"/>
      <c r="R316" s="13" t="str">
        <f>IFERROR(VLOOKUP(Q316,Contenants!$A$3:$B$21,2,FALSE),"")</f>
        <v/>
      </c>
      <c r="S316" s="2"/>
      <c r="T316" s="8" t="s">
        <v>108</v>
      </c>
      <c r="U316" s="14" t="str">
        <f t="shared" si="99"/>
        <v/>
      </c>
      <c r="V316" s="14"/>
      <c r="W316" s="5" t="e">
        <f>$X$1&amp;A316&amp;$Y$1&amp;T316&amp;$Z$1&amp;C316&amp;$AA$1&amp;E316&amp;#REF!&amp;G316&amp;$AB$1&amp;J316&amp;$AC$1&amp;#REF!&amp;$AD$1&amp;L316&amp;$AE$1&amp;P316&amp;$AF$1&amp;R316&amp;$AF$1&amp;#REF!&amp;$AG$1</f>
        <v>#REF!</v>
      </c>
    </row>
    <row r="317" spans="1:23" hidden="1" x14ac:dyDescent="0.25">
      <c r="A317" s="2" t="s">
        <v>3178</v>
      </c>
      <c r="B317" s="2" t="s">
        <v>3179</v>
      </c>
      <c r="C317" s="3"/>
      <c r="D317" s="16" t="str">
        <f t="shared" si="78"/>
        <v/>
      </c>
      <c r="E317" s="4">
        <v>43.1</v>
      </c>
      <c r="F317" s="2" t="s">
        <v>3153</v>
      </c>
      <c r="G317" s="13" t="e">
        <f>VLOOKUP(F317,frs!$A$2:$E$41,2,FALSE)</f>
        <v>#N/A</v>
      </c>
      <c r="H317" s="2" t="b">
        <v>0</v>
      </c>
      <c r="I317" s="2" t="s">
        <v>4805</v>
      </c>
      <c r="J317" s="13">
        <f>VLOOKUP(I317,Families!$A$2:$B$11,2,FALSE)</f>
        <v>5</v>
      </c>
      <c r="K317" s="2" t="s">
        <v>4806</v>
      </c>
      <c r="L317" s="13" t="str">
        <f>IFERROR(VLOOKUP(K317,Appellations!$A$3:$B$77,3,FALSE),"")</f>
        <v/>
      </c>
      <c r="M317" s="2" t="s">
        <v>4806</v>
      </c>
      <c r="N317" s="13">
        <f>IFERROR(VLOOKUP(M317,Regions!$A$3:$B$41,2,FALSE),"")</f>
        <v>12</v>
      </c>
      <c r="O317" s="2"/>
      <c r="P317" s="13" t="str">
        <f>IFERROR(VLOOKUP(O317,Colors!$A$3:$B$11,2,FALSE),"")</f>
        <v/>
      </c>
      <c r="Q317" s="2"/>
      <c r="R317" s="13" t="str">
        <f>IFERROR(VLOOKUP(Q317,Contenants!$A$3:$B$21,2,FALSE),"")</f>
        <v/>
      </c>
      <c r="S317" s="2"/>
      <c r="T317" s="8" t="s">
        <v>106</v>
      </c>
      <c r="U317" s="14" t="str">
        <f t="shared" si="99"/>
        <v/>
      </c>
      <c r="V317" s="14"/>
      <c r="W317" s="5" t="e">
        <f>$X$1&amp;A317&amp;$Y$1&amp;T317&amp;$Z$1&amp;C317&amp;$AA$1&amp;E317&amp;#REF!&amp;G317&amp;$AB$1&amp;J317&amp;$AC$1&amp;#REF!&amp;$AD$1&amp;L317&amp;$AE$1&amp;P317&amp;$AF$1&amp;R317&amp;$AF$1&amp;#REF!&amp;$AG$1</f>
        <v>#REF!</v>
      </c>
    </row>
    <row r="318" spans="1:23" hidden="1" x14ac:dyDescent="0.25">
      <c r="A318" s="2" t="s">
        <v>3195</v>
      </c>
      <c r="B318" s="2" t="s">
        <v>3196</v>
      </c>
      <c r="C318" s="3"/>
      <c r="D318" s="16" t="str">
        <f t="shared" si="78"/>
        <v/>
      </c>
      <c r="E318" s="4">
        <v>39.549999999999997</v>
      </c>
      <c r="F318" s="2" t="s">
        <v>3197</v>
      </c>
      <c r="G318" s="13" t="e">
        <f>VLOOKUP(F318,frs!$A$2:$E$41,2,FALSE)</f>
        <v>#N/A</v>
      </c>
      <c r="H318" s="2" t="b">
        <v>0</v>
      </c>
      <c r="I318" s="2" t="s">
        <v>4805</v>
      </c>
      <c r="J318" s="13">
        <f>VLOOKUP(I318,Families!$A$2:$B$11,2,FALSE)</f>
        <v>5</v>
      </c>
      <c r="K318" s="2" t="s">
        <v>4806</v>
      </c>
      <c r="L318" s="13" t="str">
        <f>IFERROR(VLOOKUP(K318,Appellations!$A$3:$B$77,3,FALSE),"")</f>
        <v/>
      </c>
      <c r="M318" s="2" t="s">
        <v>4806</v>
      </c>
      <c r="N318" s="13">
        <f>IFERROR(VLOOKUP(M318,Regions!$A$3:$B$41,2,FALSE),"")</f>
        <v>12</v>
      </c>
      <c r="O318" s="2"/>
      <c r="P318" s="13" t="str">
        <f>IFERROR(VLOOKUP(O318,Colors!$A$3:$B$11,2,FALSE),"")</f>
        <v/>
      </c>
      <c r="Q318" s="2"/>
      <c r="R318" s="13" t="str">
        <f>IFERROR(VLOOKUP(Q318,Contenants!$A$3:$B$21,2,FALSE),"")</f>
        <v/>
      </c>
      <c r="S318" s="2"/>
      <c r="T318" s="8" t="s">
        <v>104</v>
      </c>
      <c r="U318" s="14" t="str">
        <f t="shared" si="99"/>
        <v/>
      </c>
      <c r="V318" s="14"/>
      <c r="W318" s="5" t="e">
        <f>$X$1&amp;A318&amp;$Y$1&amp;T318&amp;$Z$1&amp;C318&amp;$AA$1&amp;E318&amp;#REF!&amp;G318&amp;$AB$1&amp;J318&amp;$AC$1&amp;#REF!&amp;$AD$1&amp;L318&amp;$AE$1&amp;P318&amp;$AF$1&amp;R318&amp;$AF$1&amp;#REF!&amp;$AG$1</f>
        <v>#REF!</v>
      </c>
    </row>
    <row r="319" spans="1:23" hidden="1" x14ac:dyDescent="0.25">
      <c r="A319" s="2" t="s">
        <v>3198</v>
      </c>
      <c r="B319" s="2" t="s">
        <v>3199</v>
      </c>
      <c r="C319" s="3"/>
      <c r="D319" s="16" t="str">
        <f t="shared" si="78"/>
        <v/>
      </c>
      <c r="E319" s="4">
        <v>173.1</v>
      </c>
      <c r="F319" s="2" t="s">
        <v>3200</v>
      </c>
      <c r="G319" s="13" t="e">
        <f>VLOOKUP(F319,frs!$A$2:$E$41,2,FALSE)</f>
        <v>#N/A</v>
      </c>
      <c r="H319" s="2" t="b">
        <v>0</v>
      </c>
      <c r="I319" s="2" t="s">
        <v>4805</v>
      </c>
      <c r="J319" s="13">
        <f>VLOOKUP(I319,Families!$A$2:$B$11,2,FALSE)</f>
        <v>5</v>
      </c>
      <c r="K319" s="2" t="s">
        <v>4806</v>
      </c>
      <c r="L319" s="13" t="str">
        <f>IFERROR(VLOOKUP(K319,Appellations!$A$3:$B$77,3,FALSE),"")</f>
        <v/>
      </c>
      <c r="M319" s="2" t="s">
        <v>4806</v>
      </c>
      <c r="N319" s="13">
        <f>IFERROR(VLOOKUP(M319,Regions!$A$3:$B$41,2,FALSE),"")</f>
        <v>12</v>
      </c>
      <c r="O319" s="2"/>
      <c r="P319" s="13" t="str">
        <f>IFERROR(VLOOKUP(O319,Colors!$A$3:$B$11,2,FALSE),"")</f>
        <v/>
      </c>
      <c r="Q319" s="2"/>
      <c r="R319" s="13" t="str">
        <f>IFERROR(VLOOKUP(Q319,Contenants!$A$3:$B$21,2,FALSE),"")</f>
        <v/>
      </c>
      <c r="S319" s="2"/>
      <c r="T319" s="8" t="s">
        <v>102</v>
      </c>
      <c r="U319" s="14" t="str">
        <f t="shared" si="99"/>
        <v/>
      </c>
      <c r="V319" s="14"/>
      <c r="W319" s="5" t="e">
        <f>$X$1&amp;A319&amp;$Y$1&amp;T319&amp;$Z$1&amp;C319&amp;$AA$1&amp;E319&amp;#REF!&amp;G319&amp;$AB$1&amp;J319&amp;$AC$1&amp;#REF!&amp;$AD$1&amp;L319&amp;$AE$1&amp;P319&amp;$AF$1&amp;R319&amp;$AF$1&amp;#REF!&amp;$AG$1</f>
        <v>#REF!</v>
      </c>
    </row>
    <row r="320" spans="1:23" hidden="1" x14ac:dyDescent="0.25">
      <c r="A320" s="2" t="s">
        <v>3209</v>
      </c>
      <c r="B320" s="2" t="s">
        <v>3210</v>
      </c>
      <c r="C320" s="3"/>
      <c r="D320" s="16" t="str">
        <f t="shared" si="78"/>
        <v/>
      </c>
      <c r="E320" s="4">
        <v>25.95</v>
      </c>
      <c r="F320" s="2" t="s">
        <v>3200</v>
      </c>
      <c r="G320" s="13" t="e">
        <f>VLOOKUP(F320,frs!$A$2:$E$41,2,FALSE)</f>
        <v>#N/A</v>
      </c>
      <c r="H320" s="2" t="b">
        <v>0</v>
      </c>
      <c r="I320" s="2" t="s">
        <v>4805</v>
      </c>
      <c r="J320" s="13">
        <f>VLOOKUP(I320,Families!$A$2:$B$11,2,FALSE)</f>
        <v>5</v>
      </c>
      <c r="K320" s="2" t="s">
        <v>4806</v>
      </c>
      <c r="L320" s="13" t="str">
        <f>IFERROR(VLOOKUP(K320,Appellations!$A$3:$B$77,3,FALSE),"")</f>
        <v/>
      </c>
      <c r="M320" s="2" t="s">
        <v>4806</v>
      </c>
      <c r="N320" s="13">
        <f>IFERROR(VLOOKUP(M320,Regions!$A$3:$B$41,2,FALSE),"")</f>
        <v>12</v>
      </c>
      <c r="O320" s="2"/>
      <c r="P320" s="13" t="str">
        <f>IFERROR(VLOOKUP(O320,Colors!$A$3:$B$11,2,FALSE),"")</f>
        <v/>
      </c>
      <c r="Q320" s="2"/>
      <c r="R320" s="13" t="str">
        <f>IFERROR(VLOOKUP(Q320,Contenants!$A$3:$B$21,2,FALSE),"")</f>
        <v/>
      </c>
      <c r="S320" s="2"/>
      <c r="T320" s="8" t="s">
        <v>100</v>
      </c>
      <c r="U320" s="14" t="str">
        <f t="shared" si="99"/>
        <v/>
      </c>
      <c r="V320" s="14"/>
      <c r="W320" s="5" t="e">
        <f>$X$1&amp;A320&amp;$Y$1&amp;T320&amp;$Z$1&amp;C320&amp;$AA$1&amp;E320&amp;#REF!&amp;G320&amp;$AB$1&amp;J320&amp;$AC$1&amp;#REF!&amp;$AD$1&amp;L320&amp;$AE$1&amp;P320&amp;$AF$1&amp;R320&amp;$AF$1&amp;#REF!&amp;$AG$1</f>
        <v>#REF!</v>
      </c>
    </row>
    <row r="321" spans="1:23" hidden="1" x14ac:dyDescent="0.25">
      <c r="A321" s="2" t="s">
        <v>3201</v>
      </c>
      <c r="B321" s="2" t="s">
        <v>3202</v>
      </c>
      <c r="C321" s="3"/>
      <c r="D321" s="16" t="str">
        <f t="shared" si="78"/>
        <v/>
      </c>
      <c r="E321" s="4">
        <v>18.5</v>
      </c>
      <c r="F321" s="2" t="s">
        <v>3200</v>
      </c>
      <c r="G321" s="13" t="e">
        <f>VLOOKUP(F321,frs!$A$2:$E$41,2,FALSE)</f>
        <v>#N/A</v>
      </c>
      <c r="H321" s="2" t="b">
        <v>0</v>
      </c>
      <c r="I321" s="2" t="s">
        <v>4805</v>
      </c>
      <c r="J321" s="13">
        <f>VLOOKUP(I321,Families!$A$2:$B$11,2,FALSE)</f>
        <v>5</v>
      </c>
      <c r="K321" s="2" t="s">
        <v>4806</v>
      </c>
      <c r="L321" s="13" t="str">
        <f>IFERROR(VLOOKUP(K321,Appellations!$A$3:$B$77,3,FALSE),"")</f>
        <v/>
      </c>
      <c r="M321" s="2" t="s">
        <v>4806</v>
      </c>
      <c r="N321" s="13">
        <f>IFERROR(VLOOKUP(M321,Regions!$A$3:$B$41,2,FALSE),"")</f>
        <v>12</v>
      </c>
      <c r="O321" s="2"/>
      <c r="P321" s="13" t="str">
        <f>IFERROR(VLOOKUP(O321,Colors!$A$3:$B$11,2,FALSE),"")</f>
        <v/>
      </c>
      <c r="Q321" s="2"/>
      <c r="R321" s="13" t="str">
        <f>IFERROR(VLOOKUP(Q321,Contenants!$A$3:$B$21,2,FALSE),"")</f>
        <v/>
      </c>
      <c r="S321" s="2"/>
      <c r="T321" s="8" t="s">
        <v>98</v>
      </c>
      <c r="U321" s="14" t="str">
        <f t="shared" si="99"/>
        <v/>
      </c>
      <c r="V321" s="14"/>
      <c r="W321" s="5" t="e">
        <f>$X$1&amp;A321&amp;$Y$1&amp;T321&amp;$Z$1&amp;C321&amp;$AA$1&amp;E321&amp;#REF!&amp;G321&amp;$AB$1&amp;J321&amp;$AC$1&amp;#REF!&amp;$AD$1&amp;L321&amp;$AE$1&amp;P321&amp;$AF$1&amp;R321&amp;$AF$1&amp;#REF!&amp;$AG$1</f>
        <v>#REF!</v>
      </c>
    </row>
    <row r="322" spans="1:23" hidden="1" x14ac:dyDescent="0.25">
      <c r="A322" s="2" t="s">
        <v>3211</v>
      </c>
      <c r="B322" s="2" t="s">
        <v>3212</v>
      </c>
      <c r="C322" s="3"/>
      <c r="D322" s="16" t="str">
        <f t="shared" ref="D322:D385" si="100">SUBSTITUTE(SUBSTITUTE(C322,CHAR(13),""),CHAR(10),"&lt;br&gt;")</f>
        <v/>
      </c>
      <c r="E322" s="4">
        <v>35.659999999999997</v>
      </c>
      <c r="F322" s="2" t="s">
        <v>3200</v>
      </c>
      <c r="G322" s="13" t="e">
        <f>VLOOKUP(F322,frs!$A$2:$E$41,2,FALSE)</f>
        <v>#N/A</v>
      </c>
      <c r="H322" s="2" t="b">
        <v>0</v>
      </c>
      <c r="I322" s="2" t="s">
        <v>4805</v>
      </c>
      <c r="J322" s="13">
        <f>VLOOKUP(I322,Families!$A$2:$B$11,2,FALSE)</f>
        <v>5</v>
      </c>
      <c r="K322" s="2" t="s">
        <v>4806</v>
      </c>
      <c r="L322" s="13" t="str">
        <f>IFERROR(VLOOKUP(K322,Appellations!$A$3:$B$77,3,FALSE),"")</f>
        <v/>
      </c>
      <c r="M322" s="2" t="s">
        <v>4806</v>
      </c>
      <c r="N322" s="13">
        <f>IFERROR(VLOOKUP(M322,Regions!$A$3:$B$41,2,FALSE),"")</f>
        <v>12</v>
      </c>
      <c r="O322" s="2"/>
      <c r="P322" s="13" t="str">
        <f>IFERROR(VLOOKUP(O322,Colors!$A$3:$B$11,2,FALSE),"")</f>
        <v/>
      </c>
      <c r="Q322" s="2"/>
      <c r="R322" s="13" t="str">
        <f>IFERROR(VLOOKUP(Q322,Contenants!$A$3:$B$21,2,FALSE),"")</f>
        <v/>
      </c>
      <c r="S322" s="2"/>
      <c r="T322" s="8" t="s">
        <v>96</v>
      </c>
      <c r="U322" s="14" t="str">
        <f t="shared" si="99"/>
        <v/>
      </c>
      <c r="V322" s="14"/>
      <c r="W322" s="5" t="e">
        <f>$X$1&amp;A322&amp;$Y$1&amp;T322&amp;$Z$1&amp;C322&amp;$AA$1&amp;E322&amp;#REF!&amp;G322&amp;$AB$1&amp;J322&amp;$AC$1&amp;#REF!&amp;$AD$1&amp;L322&amp;$AE$1&amp;P322&amp;$AF$1&amp;R322&amp;$AF$1&amp;#REF!&amp;$AG$1</f>
        <v>#REF!</v>
      </c>
    </row>
    <row r="323" spans="1:23" hidden="1" x14ac:dyDescent="0.25">
      <c r="A323" s="2" t="s">
        <v>3203</v>
      </c>
      <c r="B323" s="2" t="s">
        <v>3204</v>
      </c>
      <c r="C323" s="3"/>
      <c r="D323" s="16" t="str">
        <f t="shared" si="100"/>
        <v/>
      </c>
      <c r="E323" s="4">
        <v>33.68</v>
      </c>
      <c r="F323" s="2" t="s">
        <v>3200</v>
      </c>
      <c r="G323" s="13" t="e">
        <f>VLOOKUP(F323,frs!$A$2:$E$41,2,FALSE)</f>
        <v>#N/A</v>
      </c>
      <c r="H323" s="2" t="b">
        <v>0</v>
      </c>
      <c r="I323" s="2" t="s">
        <v>4805</v>
      </c>
      <c r="J323" s="13">
        <f>VLOOKUP(I323,Families!$A$2:$B$11,2,FALSE)</f>
        <v>5</v>
      </c>
      <c r="K323" s="2" t="s">
        <v>4806</v>
      </c>
      <c r="L323" s="13" t="str">
        <f>IFERROR(VLOOKUP(K323,Appellations!$A$3:$B$77,3,FALSE),"")</f>
        <v/>
      </c>
      <c r="M323" s="2" t="s">
        <v>4806</v>
      </c>
      <c r="N323" s="13">
        <f>IFERROR(VLOOKUP(M323,Regions!$A$3:$B$41,2,FALSE),"")</f>
        <v>12</v>
      </c>
      <c r="O323" s="2"/>
      <c r="P323" s="13" t="str">
        <f>IFERROR(VLOOKUP(O323,Colors!$A$3:$B$11,2,FALSE),"")</f>
        <v/>
      </c>
      <c r="Q323" s="2"/>
      <c r="R323" s="13" t="str">
        <f>IFERROR(VLOOKUP(Q323,Contenants!$A$3:$B$21,2,FALSE),"")</f>
        <v/>
      </c>
      <c r="S323" s="2"/>
      <c r="T323" s="8" t="s">
        <v>94</v>
      </c>
      <c r="U323" s="14" t="str">
        <f t="shared" si="99"/>
        <v/>
      </c>
      <c r="V323" s="14"/>
      <c r="W323" s="5" t="e">
        <f>$X$1&amp;A323&amp;$Y$1&amp;T323&amp;$Z$1&amp;C323&amp;$AA$1&amp;E323&amp;#REF!&amp;G323&amp;$AB$1&amp;J323&amp;$AC$1&amp;#REF!&amp;$AD$1&amp;L323&amp;$AE$1&amp;P323&amp;$AF$1&amp;R323&amp;$AF$1&amp;#REF!&amp;$AG$1</f>
        <v>#REF!</v>
      </c>
    </row>
    <row r="324" spans="1:23" hidden="1" x14ac:dyDescent="0.25">
      <c r="A324" s="2" t="s">
        <v>3207</v>
      </c>
      <c r="B324" s="2" t="s">
        <v>3208</v>
      </c>
      <c r="C324" s="3"/>
      <c r="D324" s="16" t="str">
        <f t="shared" si="100"/>
        <v/>
      </c>
      <c r="E324" s="4">
        <v>34.909999999999997</v>
      </c>
      <c r="F324" s="2" t="s">
        <v>3200</v>
      </c>
      <c r="G324" s="13" t="e">
        <f>VLOOKUP(F324,frs!$A$2:$E$41,2,FALSE)</f>
        <v>#N/A</v>
      </c>
      <c r="H324" s="2" t="b">
        <v>0</v>
      </c>
      <c r="I324" s="2" t="s">
        <v>4805</v>
      </c>
      <c r="J324" s="13">
        <f>VLOOKUP(I324,Families!$A$2:$B$11,2,FALSE)</f>
        <v>5</v>
      </c>
      <c r="K324" s="2" t="s">
        <v>4806</v>
      </c>
      <c r="L324" s="13" t="str">
        <f>IFERROR(VLOOKUP(K324,Appellations!$A$3:$B$77,3,FALSE),"")</f>
        <v/>
      </c>
      <c r="M324" s="2" t="s">
        <v>4806</v>
      </c>
      <c r="N324" s="13">
        <f>IFERROR(VLOOKUP(M324,Regions!$A$3:$B$41,2,FALSE),"")</f>
        <v>12</v>
      </c>
      <c r="O324" s="2"/>
      <c r="P324" s="13" t="str">
        <f>IFERROR(VLOOKUP(O324,Colors!$A$3:$B$11,2,FALSE),"")</f>
        <v/>
      </c>
      <c r="Q324" s="2"/>
      <c r="R324" s="13" t="str">
        <f>IFERROR(VLOOKUP(Q324,Contenants!$A$3:$B$21,2,FALSE),"")</f>
        <v/>
      </c>
      <c r="S324" s="2"/>
      <c r="T324" s="8" t="s">
        <v>92</v>
      </c>
      <c r="U324" s="14" t="str">
        <f t="shared" si="99"/>
        <v/>
      </c>
      <c r="V324" s="14"/>
      <c r="W324" s="5" t="e">
        <f>$X$1&amp;A324&amp;$Y$1&amp;T324&amp;$Z$1&amp;C324&amp;$AA$1&amp;E324&amp;#REF!&amp;G324&amp;$AB$1&amp;J324&amp;$AC$1&amp;#REF!&amp;$AD$1&amp;L324&amp;$AE$1&amp;P324&amp;$AF$1&amp;R324&amp;$AF$1&amp;#REF!&amp;$AG$1</f>
        <v>#REF!</v>
      </c>
    </row>
    <row r="325" spans="1:23" hidden="1" x14ac:dyDescent="0.25">
      <c r="A325" s="2" t="s">
        <v>3205</v>
      </c>
      <c r="B325" s="2" t="s">
        <v>3206</v>
      </c>
      <c r="C325" s="3"/>
      <c r="D325" s="33" t="str">
        <f t="shared" si="100"/>
        <v/>
      </c>
      <c r="E325" s="4">
        <v>77.900000000000006</v>
      </c>
      <c r="F325" s="2" t="s">
        <v>3200</v>
      </c>
      <c r="G325" s="17" t="e">
        <f>VLOOKUP(F325,frs!$A$2:$E$41,2,FALSE)</f>
        <v>#N/A</v>
      </c>
      <c r="H325" s="2" t="b">
        <v>0</v>
      </c>
      <c r="I325" s="2" t="s">
        <v>4805</v>
      </c>
      <c r="J325" s="17">
        <f>VLOOKUP(I325,Families!$A$2:$B$11,2,FALSE)</f>
        <v>5</v>
      </c>
      <c r="K325" s="2" t="s">
        <v>4806</v>
      </c>
      <c r="L325" s="17" t="str">
        <f>IFERROR(VLOOKUP(K325,Appellations!$A$3:$B$77,3,FALSE),"")</f>
        <v/>
      </c>
      <c r="M325" s="2" t="s">
        <v>4806</v>
      </c>
      <c r="N325" s="17">
        <f>IFERROR(VLOOKUP(M325,Regions!$A$3:$B$41,2,FALSE),"")</f>
        <v>12</v>
      </c>
      <c r="O325" s="2"/>
      <c r="P325" s="17" t="str">
        <f>IFERROR(VLOOKUP(O325,Colors!$A$3:$B$11,2,FALSE),"")</f>
        <v/>
      </c>
      <c r="Q325" s="2"/>
      <c r="R325" s="17" t="str">
        <f>IFERROR(VLOOKUP(Q325,Contenants!$A$3:$B$21,2,FALSE),"")</f>
        <v/>
      </c>
      <c r="S325" s="2"/>
      <c r="T325" s="8" t="s">
        <v>86</v>
      </c>
      <c r="U325" s="14" t="str">
        <f t="shared" si="99"/>
        <v/>
      </c>
      <c r="V325" s="14"/>
      <c r="W325" s="5" t="e">
        <f>$X$1&amp;A325&amp;$Y$1&amp;T325&amp;$Z$1&amp;C325&amp;$AA$1&amp;E325&amp;#REF!&amp;G325&amp;$AB$1&amp;J325&amp;$AC$1&amp;#REF!&amp;$AD$1&amp;L325&amp;$AE$1&amp;P325&amp;$AF$1&amp;R325&amp;$AF$1&amp;#REF!&amp;$AG$1</f>
        <v>#REF!</v>
      </c>
    </row>
    <row r="326" spans="1:23" ht="356.25" x14ac:dyDescent="0.25">
      <c r="A326" s="2" t="s">
        <v>844</v>
      </c>
      <c r="B326" s="2" t="s">
        <v>845</v>
      </c>
      <c r="C326" s="3" t="s">
        <v>4807</v>
      </c>
      <c r="D326" s="23" t="str">
        <f t="shared" ref="D326:D328" si="101">SUBSTITUTE(SUBSTITUTE(SUBSTITUTE(C326,CHAR(13),""),CHAR(10),"&lt;br&gt;"),". &amp;car(10)",".")</f>
        <v>Un Champagne brut élégant, fruité et passe partout. Idéal pour les évènements familliaux &lt;br&gt;&lt;br&gt;Encépagement : Pinot noir, Pinot meunier&lt;br&gt;&lt;br&gt;Dégustation : Bulles fines, nez aux notes d’agrumes, et de fleurs séchées ; bouche fraîche aux notes d’agrumes et belle finale.&lt;br&gt;&lt;br&gt;La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326" s="4">
        <v>23.9</v>
      </c>
      <c r="F326" s="2" t="s">
        <v>2228</v>
      </c>
      <c r="G326" s="19">
        <f>VLOOKUP(F326,frs!$A$2:$B$45,2,FALSE)</f>
        <v>6</v>
      </c>
      <c r="H326" s="2" t="b">
        <v>1</v>
      </c>
      <c r="I326" s="2" t="s">
        <v>4805</v>
      </c>
      <c r="J326" s="19">
        <f>VLOOKUP(I326,Families!$A$2:$B$11,2,FALSE)</f>
        <v>5</v>
      </c>
      <c r="K326" s="2" t="s">
        <v>4806</v>
      </c>
      <c r="L326" s="19">
        <f>IFERROR(VLOOKUP(K326,Appellations!$A$2:$B$80,2,FALSE),"0")</f>
        <v>16</v>
      </c>
      <c r="M326" s="2" t="s">
        <v>4806</v>
      </c>
      <c r="N326" s="19">
        <f>IFERROR(VLOOKUP(M326,Regions!$A$2:$B$44,2,FALSE),"0")</f>
        <v>12</v>
      </c>
      <c r="O326" s="2"/>
      <c r="P326" s="19" t="str">
        <f>IFERROR(VLOOKUP(O326,Colors!$A$2:$B$11,2,FALSE),"0")</f>
        <v>0</v>
      </c>
      <c r="Q326" s="2" t="s">
        <v>4688</v>
      </c>
      <c r="R326" s="19">
        <f>IFERROR(VLOOKUP(Q326,Contenants!$A$2:$B$21,2,FALSE),"0")</f>
        <v>16</v>
      </c>
      <c r="S326" s="2" t="s">
        <v>5781</v>
      </c>
      <c r="T326" s="50" t="s">
        <v>5512</v>
      </c>
      <c r="U326" s="19" t="str">
        <f t="shared" ref="U326:U328" si="102">SUBSTITUTE(S326,"C:\Users\Admin\OneDrive\Site Internet\","")</f>
        <v>champagne_jean_noel_haton_classic.png</v>
      </c>
      <c r="V326" s="19">
        <f t="shared" ref="V326:V328" si="103">IF(U326="",0,1)</f>
        <v>1</v>
      </c>
      <c r="W326" s="20" t="str">
        <f t="shared" ref="W326:W328" si="104">$X$1&amp;A326&amp;$Y$1&amp;T326&amp;$Z$1&amp;D326&amp;$AA$1&amp;G326&amp;$AB$1&amp;J326&amp;$AC$1&amp;L326&amp;$AD$1&amp;N326&amp;$AE$1&amp;P326&amp;$AF$1&amp;R326&amp;$AG$1&amp;U326&amp;$AH$1&amp;V326&amp;$AI$1</f>
        <v>("00328", "Champagne Haton Cuvée Classic", "Un Champagne brut élégant, fruité et passe partout. Idéal pour les évènements familliaux &lt;br&gt;&lt;br&gt;Encépagement : Pinot noir, Pinot meunier&lt;br&gt;&lt;br&gt;Dégustation : Bulles fines, nez aux notes d’agrumes, et de fleurs séchées ; bouche fraîche aux notes d’agrumes et belle finale.&lt;br&gt;&lt;br&gt;La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"champagne_jean_noel_haton_classic.png", "1"),</v>
      </c>
    </row>
    <row r="327" spans="1:23" ht="356.25" x14ac:dyDescent="0.25">
      <c r="A327" s="2" t="s">
        <v>882</v>
      </c>
      <c r="B327" s="2" t="s">
        <v>883</v>
      </c>
      <c r="C327" s="3" t="s">
        <v>5523</v>
      </c>
      <c r="D327" s="23" t="str">
        <f t="shared" si="101"/>
        <v>Un Champagne Grand Cru Blanc de Blanc soyeux, élégant aux bulles fines pouvant s'accorder sur en apéritif ou sur un dessert au chocolat.&lt;br&gt;&lt;br&gt;Encépagement : Chardonnay&lt;br&gt;&lt;br&gt;Dégustation : Bulles Fines  Nez d’agrumes et floral ; Bouche élégante, minérale et aux notes de fruits blancs.&lt;br&gt;&lt;br&gt;La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27" s="4">
        <v>50.6</v>
      </c>
      <c r="F327" s="2" t="s">
        <v>2229</v>
      </c>
      <c r="G327" s="19">
        <f>VLOOKUP(F327,frs!$A$2:$B$45,2,FALSE)</f>
        <v>8</v>
      </c>
      <c r="H327" s="2" t="b">
        <v>1</v>
      </c>
      <c r="I327" s="2" t="s">
        <v>4805</v>
      </c>
      <c r="J327" s="19">
        <f>VLOOKUP(I327,Families!$A$2:$B$11,2,FALSE)</f>
        <v>5</v>
      </c>
      <c r="K327" s="2" t="s">
        <v>4806</v>
      </c>
      <c r="L327" s="19">
        <f>IFERROR(VLOOKUP(K327,Appellations!$A$2:$B$80,2,FALSE),"0")</f>
        <v>16</v>
      </c>
      <c r="M327" s="2" t="s">
        <v>4806</v>
      </c>
      <c r="N327" s="19">
        <f>IFERROR(VLOOKUP(M327,Regions!$A$2:$B$44,2,FALSE),"0")</f>
        <v>12</v>
      </c>
      <c r="O327" s="2"/>
      <c r="P327" s="19" t="str">
        <f>IFERROR(VLOOKUP(O327,Colors!$A$2:$B$11,2,FALSE),"0")</f>
        <v>0</v>
      </c>
      <c r="Q327" s="2" t="s">
        <v>4688</v>
      </c>
      <c r="R327" s="19">
        <f>IFERROR(VLOOKUP(Q327,Contenants!$A$2:$B$21,2,FALSE),"0")</f>
        <v>16</v>
      </c>
      <c r="S327" s="2" t="s">
        <v>5886</v>
      </c>
      <c r="T327" s="50" t="s">
        <v>5513</v>
      </c>
      <c r="U327" s="19" t="str">
        <f t="shared" si="102"/>
        <v>champagne_soutiran_blanc_de_blanc.png</v>
      </c>
      <c r="V327" s="19">
        <f t="shared" si="103"/>
        <v>1</v>
      </c>
      <c r="W327" s="20" t="str">
        <f t="shared" si="104"/>
        <v>("00329", "Champagne Soutiran Grand Cru Blanc de Blancs", "Un Champagne Grand Cru Blanc de Blanc soyeux, élégant aux bulles fines pouvant s'accorder sur en apéritif ou sur un dessert au chocolat.&lt;br&gt;&lt;br&gt;Encépagement : Chardonnay&lt;br&gt;&lt;br&gt;Dégustation : Bulles Fines  Nez d’agrumes et floral ; Bouche élégante, minérale et aux notes de fruits blancs.&lt;br&gt;&lt;br&gt;La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"champagne_soutiran_blanc_de_blanc.png", "1"),</v>
      </c>
    </row>
    <row r="328" spans="1:23" ht="356.25" x14ac:dyDescent="0.25">
      <c r="A328" s="2" t="s">
        <v>888</v>
      </c>
      <c r="B328" s="2" t="s">
        <v>889</v>
      </c>
      <c r="C328" s="3" t="s">
        <v>5524</v>
      </c>
      <c r="D328" s="23" t="str">
        <f t="shared" si="101"/>
        <v>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28" s="4">
        <v>52.3</v>
      </c>
      <c r="F328" s="2" t="s">
        <v>2229</v>
      </c>
      <c r="G328" s="19">
        <f>VLOOKUP(F328,frs!$A$2:$B$45,2,FALSE)</f>
        <v>8</v>
      </c>
      <c r="H328" s="2" t="b">
        <v>1</v>
      </c>
      <c r="I328" s="2" t="s">
        <v>4805</v>
      </c>
      <c r="J328" s="19">
        <f>VLOOKUP(I328,Families!$A$2:$B$11,2,FALSE)</f>
        <v>5</v>
      </c>
      <c r="K328" s="2" t="s">
        <v>4806</v>
      </c>
      <c r="L328" s="19">
        <f>IFERROR(VLOOKUP(K328,Appellations!$A$2:$B$80,2,FALSE),"0")</f>
        <v>16</v>
      </c>
      <c r="M328" s="2" t="s">
        <v>4806</v>
      </c>
      <c r="N328" s="19">
        <f>IFERROR(VLOOKUP(M328,Regions!$A$2:$B$44,2,FALSE),"0")</f>
        <v>12</v>
      </c>
      <c r="O328" s="2"/>
      <c r="P328" s="19" t="str">
        <f>IFERROR(VLOOKUP(O328,Colors!$A$2:$B$11,2,FALSE),"0")</f>
        <v>0</v>
      </c>
      <c r="Q328" s="2" t="s">
        <v>4688</v>
      </c>
      <c r="R328" s="19">
        <f>IFERROR(VLOOKUP(Q328,Contenants!$A$2:$B$21,2,FALSE),"0")</f>
        <v>16</v>
      </c>
      <c r="S328" s="2" t="s">
        <v>5887</v>
      </c>
      <c r="T328" s="50" t="s">
        <v>5514</v>
      </c>
      <c r="U328" s="19" t="str">
        <f t="shared" si="102"/>
        <v>champagne_soutiran_collection_privee.png</v>
      </c>
      <c r="V328" s="19">
        <f t="shared" si="103"/>
        <v>1</v>
      </c>
      <c r="W328" s="20" t="str">
        <f t="shared" si="104"/>
        <v>("00330", "Champagne Soutiran Grand Cru Collection Privée ", "Un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"champagne_soutiran_collection_privee.png", "1"),</v>
      </c>
    </row>
    <row r="329" spans="1:23" hidden="1" x14ac:dyDescent="0.25">
      <c r="A329" s="2" t="s">
        <v>3227</v>
      </c>
      <c r="B329" s="2" t="s">
        <v>3228</v>
      </c>
      <c r="C329" s="3"/>
      <c r="D329" s="34" t="str">
        <f t="shared" si="100"/>
        <v/>
      </c>
      <c r="E329" s="4">
        <v>58.84</v>
      </c>
      <c r="F329" s="2" t="s">
        <v>2229</v>
      </c>
      <c r="G329" s="35">
        <f>VLOOKUP(F329,frs!$A$2:$E$41,2,FALSE)</f>
        <v>8</v>
      </c>
      <c r="H329" s="2" t="b">
        <v>0</v>
      </c>
      <c r="I329" s="2" t="s">
        <v>4805</v>
      </c>
      <c r="J329" s="35">
        <f>VLOOKUP(I329,Families!$A$2:$B$11,2,FALSE)</f>
        <v>5</v>
      </c>
      <c r="K329" s="2" t="s">
        <v>4806</v>
      </c>
      <c r="L329" s="35" t="str">
        <f>IFERROR(VLOOKUP(K329,Appellations!$A$3:$B$77,3,FALSE),"")</f>
        <v/>
      </c>
      <c r="M329" s="2" t="s">
        <v>4806</v>
      </c>
      <c r="N329" s="35">
        <f>IFERROR(VLOOKUP(M329,Regions!$A$3:$B$41,2,FALSE),"")</f>
        <v>12</v>
      </c>
      <c r="O329" s="2"/>
      <c r="P329" s="35" t="str">
        <f>IFERROR(VLOOKUP(O329,Colors!$A$3:$B$11,2,FALSE),"")</f>
        <v/>
      </c>
      <c r="Q329" s="2"/>
      <c r="R329" s="35" t="str">
        <f>IFERROR(VLOOKUP(Q329,Contenants!$A$3:$B$21,2,FALSE),"")</f>
        <v/>
      </c>
      <c r="S329" s="2"/>
      <c r="T329" s="8" t="s">
        <v>78</v>
      </c>
      <c r="U329" s="14" t="str">
        <f>SUBSTITUTE(SUBSTITUTE(SUBSTITUTE(SUBSTITUTE(SUBSTITUTE(SUBSTITUTE(SUBSTITUTE(SUBSTITUTE(SUBSTITUTE(SUBSTITUTE(SUBSTITUTE(SUBSTITUTE(S329,"C:\Users\Admin\OneDrive\Site Internet\",""),"BAG-IN-BOX\",""),"BOURGOGNE\",""),"BEAUJOLAIS\",""),"CHAMPAGNE ET EFFERVESCENTS\",""),"LANGUEDOC\",""),"LOIRE\",""),"PROVENCE\",""),"RHONE NORD\",""),"RHONE SUD\",""),"SPIRITUEUX\",""),"SUD OUEST\","")</f>
        <v/>
      </c>
      <c r="V329" s="14"/>
      <c r="W329" s="5" t="e">
        <f>$X$1&amp;A329&amp;$Y$1&amp;T329&amp;$Z$1&amp;C329&amp;$AA$1&amp;E329&amp;#REF!&amp;G329&amp;$AB$1&amp;J329&amp;$AC$1&amp;#REF!&amp;$AD$1&amp;L329&amp;$AE$1&amp;P329&amp;$AF$1&amp;R329&amp;$AF$1&amp;#REF!&amp;$AG$1</f>
        <v>#REF!</v>
      </c>
    </row>
    <row r="330" spans="1:23" ht="356.25" x14ac:dyDescent="0.25">
      <c r="A330" s="2" t="s">
        <v>898</v>
      </c>
      <c r="B330" s="2" t="s">
        <v>899</v>
      </c>
      <c r="C330" s="3" t="s">
        <v>5525</v>
      </c>
      <c r="D330" s="23" t="str">
        <f t="shared" ref="D330:D332" si="105">SUBSTITUTE(SUBSTITUTE(SUBSTITUTE(C330,CHAR(13),""),CHAR(10),"&lt;br&gt;"),".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Magnum,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30" s="4">
        <v>43.9</v>
      </c>
      <c r="F330" s="2" t="s">
        <v>2229</v>
      </c>
      <c r="G330" s="19">
        <f>VLOOKUP(F330,frs!$A$2:$B$45,2,FALSE)</f>
        <v>8</v>
      </c>
      <c r="H330" s="2" t="b">
        <v>1</v>
      </c>
      <c r="I330" s="2" t="s">
        <v>4805</v>
      </c>
      <c r="J330" s="19">
        <f>VLOOKUP(I330,Families!$A$2:$B$11,2,FALSE)</f>
        <v>5</v>
      </c>
      <c r="K330" s="2" t="s">
        <v>4806</v>
      </c>
      <c r="L330" s="19">
        <f>IFERROR(VLOOKUP(K330,Appellations!$A$2:$B$80,2,FALSE),"0")</f>
        <v>16</v>
      </c>
      <c r="M330" s="2" t="s">
        <v>4806</v>
      </c>
      <c r="N330" s="19">
        <f>IFERROR(VLOOKUP(M330,Regions!$A$2:$B$44,2,FALSE),"0")</f>
        <v>12</v>
      </c>
      <c r="O330" s="2"/>
      <c r="P330" s="19" t="str">
        <f>IFERROR(VLOOKUP(O330,Colors!$A$2:$B$11,2,FALSE),"0")</f>
        <v>0</v>
      </c>
      <c r="Q330" s="2" t="s">
        <v>4688</v>
      </c>
      <c r="R330" s="19">
        <f>IFERROR(VLOOKUP(Q330,Contenants!$A$2:$B$21,2,FALSE),"0")</f>
        <v>16</v>
      </c>
      <c r="S330" s="2" t="s">
        <v>5888</v>
      </c>
      <c r="T330" s="50" t="s">
        <v>5515</v>
      </c>
      <c r="U330" s="19" t="str">
        <f t="shared" ref="U330:U332" si="106">SUBSTITUTE(S330,"C:\Users\Admin\OneDrive\Site Internet\","")</f>
        <v>champagne_soutiran_signature.png</v>
      </c>
      <c r="V330" s="19">
        <f t="shared" ref="V330:V332" si="107">IF(U330="",0,1)</f>
        <v>1</v>
      </c>
      <c r="W330" s="20" t="str">
        <f t="shared" ref="W330:W332" si="108">$X$1&amp;A330&amp;$Y$1&amp;T330&amp;$Z$1&amp;D330&amp;$AA$1&amp;G330&amp;$AB$1&amp;J330&amp;$AC$1&amp;L330&amp;$AD$1&amp;N330&amp;$AE$1&amp;P330&amp;$AF$1&amp;R330&amp;$AG$1&amp;U330&amp;$AH$1&amp;V330&amp;$AI$1</f>
        <v>("00332", "Champagne Soutiran Grand Cru Signature Brut",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Magnum,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"champagne_soutiran_signature.png", "1"),</v>
      </c>
    </row>
    <row r="331" spans="1:23" ht="185.25" x14ac:dyDescent="0.25">
      <c r="A331" s="2" t="s">
        <v>908</v>
      </c>
      <c r="B331" s="2" t="s">
        <v>909</v>
      </c>
      <c r="C331" s="3" t="s">
        <v>4811</v>
      </c>
      <c r="D331" s="23" t="str">
        <f t="shared" si="105"/>
        <v>Un Champagne frais et fruité, idéal en apéritif ou sur un dessert aux fruits.&lt;br&gt;&lt;br&gt;Encépagement : Chardonnay, Pinot noir, Pinot meunier&lt;br&gt;&lt;br&gt;Dégustation : Bulles fines, nez aux notes printanières, floral et fruits blanc ; bouche fine, fraîche et élégante.&lt;br&gt;&lt;br&gt;Maison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331" s="4">
        <v>37.9</v>
      </c>
      <c r="F331" s="2" t="s">
        <v>2222</v>
      </c>
      <c r="G331" s="19">
        <f>VLOOKUP(F331,frs!$A$2:$B$45,2,FALSE)</f>
        <v>9</v>
      </c>
      <c r="H331" s="2" t="b">
        <v>1</v>
      </c>
      <c r="I331" s="2" t="s">
        <v>4805</v>
      </c>
      <c r="J331" s="19">
        <f>VLOOKUP(I331,Families!$A$2:$B$11,2,FALSE)</f>
        <v>5</v>
      </c>
      <c r="K331" s="2" t="s">
        <v>4806</v>
      </c>
      <c r="L331" s="19">
        <f>IFERROR(VLOOKUP(K331,Appellations!$A$2:$B$80,2,FALSE),"0")</f>
        <v>16</v>
      </c>
      <c r="M331" s="2" t="s">
        <v>4806</v>
      </c>
      <c r="N331" s="19">
        <f>IFERROR(VLOOKUP(M331,Regions!$A$2:$B$44,2,FALSE),"0")</f>
        <v>12</v>
      </c>
      <c r="O331" s="2"/>
      <c r="P331" s="19" t="str">
        <f>IFERROR(VLOOKUP(O331,Colors!$A$2:$B$11,2,FALSE),"0")</f>
        <v>0</v>
      </c>
      <c r="Q331" s="2" t="s">
        <v>4688</v>
      </c>
      <c r="R331" s="19">
        <f>IFERROR(VLOOKUP(Q331,Contenants!$A$2:$B$21,2,FALSE),"0")</f>
        <v>16</v>
      </c>
      <c r="S331" s="2" t="s">
        <v>5894</v>
      </c>
      <c r="T331" s="50" t="s">
        <v>5516</v>
      </c>
      <c r="U331" s="19" t="str">
        <f t="shared" si="106"/>
        <v>champagne_thienot_brut.png</v>
      </c>
      <c r="V331" s="19">
        <f t="shared" si="107"/>
        <v>1</v>
      </c>
      <c r="W331" s="20" t="str">
        <f t="shared" si="108"/>
        <v>("00333", "Champagne Thiénot Brut Blanc", "Un Champagne frais et fruité, idéal en apéritif ou sur un dessert aux fruits.&lt;br&gt;&lt;br&gt;Encépagement : Chardonnay, Pinot noir, Pinot meunier&lt;br&gt;&lt;br&gt;Dégustation : Bulles fines, nez aux notes printanières, floral et fruits blanc ; bouche fine, fraîche et élégante.&lt;br&gt;&lt;br&gt;Maison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"12","0", "16", "champagne_thienot_brut.png", "1"),</v>
      </c>
    </row>
    <row r="332" spans="1:23" ht="185.25" x14ac:dyDescent="0.25">
      <c r="A332" s="2" t="s">
        <v>910</v>
      </c>
      <c r="B332" s="2" t="s">
        <v>911</v>
      </c>
      <c r="C332" s="3" t="s">
        <v>4812</v>
      </c>
      <c r="D332" s="23" t="str">
        <f t="shared" si="105"/>
        <v>Un Champagne rosé fruité et élégant pour accompagner une tarte aux fraises.&lt;br&gt;&lt;br&gt;Encépagement : Pinot noir, Pinot meunier&lt;br&gt;&lt;br&gt;Dégustation : Bulles fines, nez aux notes de fruits rouges ; bouche élégante et fruitée avec une finale pleine de finesse.&lt;br&gt;&lt;br&gt;Maison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332" s="4">
        <v>49.9</v>
      </c>
      <c r="F332" s="2" t="s">
        <v>2222</v>
      </c>
      <c r="G332" s="19">
        <f>VLOOKUP(F332,frs!$A$2:$B$45,2,FALSE)</f>
        <v>9</v>
      </c>
      <c r="H332" s="2" t="b">
        <v>1</v>
      </c>
      <c r="I332" s="2" t="s">
        <v>4805</v>
      </c>
      <c r="J332" s="19">
        <f>VLOOKUP(I332,Families!$A$2:$B$11,2,FALSE)</f>
        <v>5</v>
      </c>
      <c r="K332" s="2" t="s">
        <v>4806</v>
      </c>
      <c r="L332" s="19">
        <f>IFERROR(VLOOKUP(K332,Appellations!$A$2:$B$80,2,FALSE),"0")</f>
        <v>16</v>
      </c>
      <c r="M332" s="2" t="s">
        <v>4806</v>
      </c>
      <c r="N332" s="19">
        <f>IFERROR(VLOOKUP(M332,Regions!$A$2:$B$44,2,FALSE),"0")</f>
        <v>12</v>
      </c>
      <c r="O332" s="2" t="s">
        <v>2306</v>
      </c>
      <c r="P332" s="19">
        <f>IFERROR(VLOOKUP(O332,Colors!$A$2:$B$11,2,FALSE),"0")</f>
        <v>7</v>
      </c>
      <c r="Q332" s="2" t="s">
        <v>4688</v>
      </c>
      <c r="R332" s="19">
        <f>IFERROR(VLOOKUP(Q332,Contenants!$A$2:$B$21,2,FALSE),"0")</f>
        <v>16</v>
      </c>
      <c r="S332" s="2" t="s">
        <v>5895</v>
      </c>
      <c r="T332" s="50" t="s">
        <v>5517</v>
      </c>
      <c r="U332" s="19" t="str">
        <f t="shared" si="106"/>
        <v>champagne_thienot_rose.png</v>
      </c>
      <c r="V332" s="19">
        <f t="shared" si="107"/>
        <v>1</v>
      </c>
      <c r="W332" s="20" t="str">
        <f t="shared" si="108"/>
        <v>("00334", "Champagne Thiénot Brut Rosé", "Un Champagne rosé fruité et élégant pour accompagner une tarte aux fraises.&lt;br&gt;&lt;br&gt;Encépagement : Pinot noir, Pinot meunier&lt;br&gt;&lt;br&gt;Dégustation : Bulles fines, nez aux notes de fruits rouges ; bouche élégante et fruitée avec une finale pleine de finesse.&lt;br&gt;&lt;br&gt;Maison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"12","7", "16", "champagne_thienot_rose.png", "1"),</v>
      </c>
    </row>
    <row r="333" spans="1:23" hidden="1" x14ac:dyDescent="0.25">
      <c r="A333" s="2" t="s">
        <v>3256</v>
      </c>
      <c r="B333" s="2" t="s">
        <v>3257</v>
      </c>
      <c r="C333" s="3"/>
      <c r="D333" s="25" t="str">
        <f t="shared" si="100"/>
        <v/>
      </c>
      <c r="E333" s="4">
        <v>4.6500000000000004</v>
      </c>
      <c r="F333" s="2" t="s">
        <v>938</v>
      </c>
      <c r="G333" s="26" t="e">
        <f>VLOOKUP(F333,frs!$A$2:$E$41,2,FALSE)</f>
        <v>#N/A</v>
      </c>
      <c r="H333" s="2" t="b">
        <v>0</v>
      </c>
      <c r="I333" s="2" t="s">
        <v>4813</v>
      </c>
      <c r="J333" s="26" t="e">
        <f>VLOOKUP(I333,Families!$A$2:$B$11,2,FALSE)</f>
        <v>#N/A</v>
      </c>
      <c r="K333" s="2"/>
      <c r="L333" s="26" t="str">
        <f>IFERROR(VLOOKUP(K333,Appellations!$A$3:$B$77,3,FALSE),"")</f>
        <v/>
      </c>
      <c r="M333" s="2"/>
      <c r="N333" s="26" t="str">
        <f>IFERROR(VLOOKUP(M333,Regions!$A$3:$B$41,2,FALSE),"")</f>
        <v/>
      </c>
      <c r="O333" s="2"/>
      <c r="P333" s="26" t="str">
        <f>IFERROR(VLOOKUP(O333,Colors!$A$3:$B$11,2,FALSE),"")</f>
        <v/>
      </c>
      <c r="Q333" s="2"/>
      <c r="R333" s="26" t="str">
        <f>IFERROR(VLOOKUP(Q333,Contenants!$A$3:$B$21,2,FALSE),"")</f>
        <v/>
      </c>
      <c r="S333" s="2"/>
      <c r="T333" s="8" t="s">
        <v>1146</v>
      </c>
      <c r="U333" s="14" t="str">
        <f>SUBSTITUTE(SUBSTITUTE(SUBSTITUTE(SUBSTITUTE(SUBSTITUTE(SUBSTITUTE(SUBSTITUTE(SUBSTITUTE(SUBSTITUTE(SUBSTITUTE(SUBSTITUTE(SUBSTITUTE(S333,"C:\Users\Admin\OneDrive\Site Internet\",""),"BAG-IN-BOX\",""),"BOURGOGNE\",""),"BEAUJOLAIS\",""),"CHAMPAGNE ET EFFERVESCENTS\",""),"LANGUEDOC\",""),"LOIRE\",""),"PROVENCE\",""),"RHONE NORD\",""),"RHONE SUD\",""),"SPIRITUEUX\",""),"SUD OUEST\","")</f>
        <v/>
      </c>
      <c r="V333" s="14"/>
      <c r="W333" s="5" t="e">
        <f>$X$1&amp;A333&amp;$Y$1&amp;T333&amp;$Z$1&amp;C333&amp;$AA$1&amp;E333&amp;#REF!&amp;G333&amp;$AB$1&amp;J333&amp;$AC$1&amp;#REF!&amp;$AD$1&amp;L333&amp;$AE$1&amp;P333&amp;$AF$1&amp;R333&amp;$AF$1&amp;#REF!&amp;$AG$1</f>
        <v>#REF!</v>
      </c>
    </row>
    <row r="334" spans="1:23" hidden="1" x14ac:dyDescent="0.25">
      <c r="A334" s="2" t="s">
        <v>3258</v>
      </c>
      <c r="B334" s="2" t="s">
        <v>3259</v>
      </c>
      <c r="C334" s="3"/>
      <c r="D334" s="16" t="str">
        <f t="shared" si="100"/>
        <v/>
      </c>
      <c r="E334" s="4">
        <v>4.6500000000000004</v>
      </c>
      <c r="F334" s="2" t="s">
        <v>938</v>
      </c>
      <c r="G334" s="13" t="e">
        <f>VLOOKUP(F334,frs!$A$2:$E$41,2,FALSE)</f>
        <v>#N/A</v>
      </c>
      <c r="H334" s="2" t="b">
        <v>0</v>
      </c>
      <c r="I334" s="2" t="s">
        <v>4813</v>
      </c>
      <c r="J334" s="13" t="e">
        <f>VLOOKUP(I334,Families!$A$2:$B$11,2,FALSE)</f>
        <v>#N/A</v>
      </c>
      <c r="K334" s="2"/>
      <c r="L334" s="13" t="str">
        <f>IFERROR(VLOOKUP(K334,Appellations!$A$3:$B$77,3,FALSE),"")</f>
        <v/>
      </c>
      <c r="M334" s="2"/>
      <c r="N334" s="13" t="str">
        <f>IFERROR(VLOOKUP(M334,Regions!$A$3:$B$41,2,FALSE),"")</f>
        <v/>
      </c>
      <c r="O334" s="2"/>
      <c r="P334" s="13" t="str">
        <f>IFERROR(VLOOKUP(O334,Colors!$A$3:$B$11,2,FALSE),"")</f>
        <v/>
      </c>
      <c r="Q334" s="2"/>
      <c r="R334" s="13" t="str">
        <f>IFERROR(VLOOKUP(Q334,Contenants!$A$3:$B$21,2,FALSE),"")</f>
        <v/>
      </c>
      <c r="S334" s="2"/>
      <c r="T334" s="8" t="s">
        <v>1150</v>
      </c>
      <c r="U334" s="14" t="str">
        <f>SUBSTITUTE(SUBSTITUTE(SUBSTITUTE(SUBSTITUTE(SUBSTITUTE(SUBSTITUTE(SUBSTITUTE(SUBSTITUTE(SUBSTITUTE(SUBSTITUTE(SUBSTITUTE(SUBSTITUTE(S334,"C:\Users\Admin\OneDrive\Site Internet\",""),"BAG-IN-BOX\",""),"BOURGOGNE\",""),"BEAUJOLAIS\",""),"CHAMPAGNE ET EFFERVESCENTS\",""),"LANGUEDOC\",""),"LOIRE\",""),"PROVENCE\",""),"RHONE NORD\",""),"RHONE SUD\",""),"SPIRITUEUX\",""),"SUD OUEST\","")</f>
        <v/>
      </c>
      <c r="V334" s="14"/>
      <c r="W334" s="5" t="e">
        <f>$X$1&amp;A334&amp;$Y$1&amp;T334&amp;$Z$1&amp;C334&amp;$AA$1&amp;E334&amp;#REF!&amp;G334&amp;$AB$1&amp;J334&amp;$AC$1&amp;#REF!&amp;$AD$1&amp;L334&amp;$AE$1&amp;P334&amp;$AF$1&amp;R334&amp;$AF$1&amp;#REF!&amp;$AG$1</f>
        <v>#REF!</v>
      </c>
    </row>
    <row r="335" spans="1:23" hidden="1" x14ac:dyDescent="0.25">
      <c r="A335" s="2" t="s">
        <v>3968</v>
      </c>
      <c r="B335" s="2" t="s">
        <v>3969</v>
      </c>
      <c r="C335" s="3"/>
      <c r="D335" s="16" t="str">
        <f t="shared" si="100"/>
        <v/>
      </c>
      <c r="E335" s="4">
        <v>4.6500000000000004</v>
      </c>
      <c r="F335" s="2" t="s">
        <v>938</v>
      </c>
      <c r="G335" s="13" t="e">
        <f>VLOOKUP(F335,frs!$A$2:$E$41,2,FALSE)</f>
        <v>#N/A</v>
      </c>
      <c r="H335" s="2" t="b">
        <v>0</v>
      </c>
      <c r="I335" s="2" t="s">
        <v>4813</v>
      </c>
      <c r="J335" s="13" t="e">
        <f>VLOOKUP(I335,Families!$A$2:$B$11,2,FALSE)</f>
        <v>#N/A</v>
      </c>
      <c r="K335" s="2"/>
      <c r="L335" s="13" t="str">
        <f>IFERROR(VLOOKUP(K335,Appellations!$A$3:$B$77,3,FALSE),"")</f>
        <v/>
      </c>
      <c r="M335" s="2"/>
      <c r="N335" s="13" t="str">
        <f>IFERROR(VLOOKUP(M335,Regions!$A$3:$B$41,2,FALSE),"")</f>
        <v/>
      </c>
      <c r="O335" s="2"/>
      <c r="P335" s="13" t="str">
        <f>IFERROR(VLOOKUP(O335,Colors!$A$3:$B$11,2,FALSE),"")</f>
        <v/>
      </c>
      <c r="Q335" s="2"/>
      <c r="R335" s="13" t="str">
        <f>IFERROR(VLOOKUP(Q335,Contenants!$A$3:$B$21,2,FALSE),"")</f>
        <v/>
      </c>
      <c r="S335" s="2"/>
      <c r="T335" s="8" t="s">
        <v>1680</v>
      </c>
      <c r="U335" s="14" t="str">
        <f>SUBSTITUTE(SUBSTITUTE(SUBSTITUTE(SUBSTITUTE(SUBSTITUTE(SUBSTITUTE(SUBSTITUTE(SUBSTITUTE(SUBSTITUTE(SUBSTITUTE(SUBSTITUTE(SUBSTITUTE(S335,"C:\Users\Admin\OneDrive\Site Internet\",""),"BAG-IN-BOX\",""),"BOURGOGNE\",""),"BEAUJOLAIS\",""),"CHAMPAGNE ET EFFERVESCENTS\",""),"LANGUEDOC\",""),"LOIRE\",""),"PROVENCE\",""),"RHONE NORD\",""),"RHONE SUD\",""),"SPIRITUEUX\",""),"SUD OUEST\","")</f>
        <v/>
      </c>
      <c r="V335" s="14"/>
      <c r="W335" s="5" t="e">
        <f>$X$1&amp;A335&amp;$Y$1&amp;T335&amp;$Z$1&amp;C335&amp;$AA$1&amp;E335&amp;#REF!&amp;G335&amp;$AB$1&amp;J335&amp;$AC$1&amp;#REF!&amp;$AD$1&amp;L335&amp;$AE$1&amp;P335&amp;$AF$1&amp;R335&amp;$AF$1&amp;#REF!&amp;$AG$1</f>
        <v>#REF!</v>
      </c>
    </row>
    <row r="336" spans="1:23" hidden="1" x14ac:dyDescent="0.25">
      <c r="A336" s="2" t="s">
        <v>3260</v>
      </c>
      <c r="B336" s="2" t="s">
        <v>3261</v>
      </c>
      <c r="C336" s="3"/>
      <c r="D336" s="16" t="str">
        <f t="shared" si="100"/>
        <v/>
      </c>
      <c r="E336" s="4">
        <v>11.97</v>
      </c>
      <c r="F336" s="2" t="s">
        <v>3262</v>
      </c>
      <c r="G336" s="13" t="e">
        <f>VLOOKUP(F336,frs!$A$2:$E$41,2,FALSE)</f>
        <v>#N/A</v>
      </c>
      <c r="H336" s="2" t="b">
        <v>0</v>
      </c>
      <c r="I336" s="2" t="s">
        <v>4687</v>
      </c>
      <c r="J336" s="13">
        <f>VLOOKUP(I336,Families!$A$2:$B$11,2,FALSE)</f>
        <v>6</v>
      </c>
      <c r="K336" s="2" t="s">
        <v>4814</v>
      </c>
      <c r="L336" s="13" t="str">
        <f>IFERROR(VLOOKUP(K336,Appellations!$A$3:$B$77,3,FALSE),"")</f>
        <v/>
      </c>
      <c r="M336" s="2" t="s">
        <v>4745</v>
      </c>
      <c r="N336" s="13">
        <f>IFERROR(VLOOKUP(M336,Regions!$A$3:$B$41,2,FALSE),"")</f>
        <v>33</v>
      </c>
      <c r="O336" s="2"/>
      <c r="P336" s="13" t="str">
        <f>IFERROR(VLOOKUP(O336,Colors!$A$3:$B$11,2,FALSE),"")</f>
        <v/>
      </c>
      <c r="Q336" s="2"/>
      <c r="R336" s="13" t="str">
        <f>IFERROR(VLOOKUP(Q336,Contenants!$A$3:$B$21,2,FALSE),"")</f>
        <v/>
      </c>
      <c r="S336" s="2"/>
      <c r="T336" s="8" t="s">
        <v>1995</v>
      </c>
      <c r="U336" s="14" t="str">
        <f>SUBSTITUTE(SUBSTITUTE(SUBSTITUTE(SUBSTITUTE(SUBSTITUTE(SUBSTITUTE(SUBSTITUTE(SUBSTITUTE(SUBSTITUTE(SUBSTITUTE(SUBSTITUTE(SUBSTITUTE(S336,"C:\Users\Admin\OneDrive\Site Internet\",""),"BAG-IN-BOX\",""),"BOURGOGNE\",""),"BEAUJOLAIS\",""),"CHAMPAGNE ET EFFERVESCENTS\",""),"LANGUEDOC\",""),"LOIRE\",""),"PROVENCE\",""),"RHONE NORD\",""),"RHONE SUD\",""),"SPIRITUEUX\",""),"SUD OUEST\","")</f>
        <v/>
      </c>
      <c r="V336" s="14"/>
      <c r="W336" s="5" t="e">
        <f>$X$1&amp;A336&amp;$Y$1&amp;T336&amp;$Z$1&amp;C336&amp;$AA$1&amp;E336&amp;#REF!&amp;G336&amp;$AB$1&amp;J336&amp;$AC$1&amp;#REF!&amp;$AD$1&amp;L336&amp;$AE$1&amp;P336&amp;$AF$1&amp;R336&amp;$AF$1&amp;#REF!&amp;$AG$1</f>
        <v>#REF!</v>
      </c>
    </row>
    <row r="337" spans="1:23" hidden="1" x14ac:dyDescent="0.25">
      <c r="A337" s="2" t="s">
        <v>3452</v>
      </c>
      <c r="B337" s="2" t="s">
        <v>3453</v>
      </c>
      <c r="C337" s="3"/>
      <c r="D337" s="33" t="str">
        <f t="shared" si="100"/>
        <v/>
      </c>
      <c r="E337" s="4">
        <v>16.45</v>
      </c>
      <c r="F337" s="2" t="s">
        <v>2328</v>
      </c>
      <c r="G337" s="17" t="e">
        <f>VLOOKUP(F337,frs!$A$2:$E$41,2,FALSE)</f>
        <v>#N/A</v>
      </c>
      <c r="H337" s="2" t="b">
        <v>0</v>
      </c>
      <c r="I337" s="2" t="s">
        <v>4687</v>
      </c>
      <c r="J337" s="17">
        <f>VLOOKUP(I337,Families!$A$2:$B$11,2,FALSE)</f>
        <v>6</v>
      </c>
      <c r="K337" s="2" t="s">
        <v>4815</v>
      </c>
      <c r="L337" s="17" t="str">
        <f>IFERROR(VLOOKUP(K337,Appellations!$A$3:$B$77,3,FALSE),"")</f>
        <v/>
      </c>
      <c r="M337" s="2" t="s">
        <v>4710</v>
      </c>
      <c r="N337" s="17" t="str">
        <f>IFERROR(VLOOKUP(M337,Regions!$A$3:$B$41,2,FALSE),"")</f>
        <v/>
      </c>
      <c r="O337" s="2"/>
      <c r="P337" s="17" t="str">
        <f>IFERROR(VLOOKUP(O337,Colors!$A$3:$B$11,2,FALSE),"")</f>
        <v/>
      </c>
      <c r="Q337" s="2"/>
      <c r="R337" s="17" t="str">
        <f>IFERROR(VLOOKUP(Q337,Contenants!$A$3:$B$21,2,FALSE),"")</f>
        <v/>
      </c>
      <c r="S337" s="2"/>
      <c r="T337" s="8" t="s">
        <v>1283</v>
      </c>
      <c r="U337" s="14" t="str">
        <f>SUBSTITUTE(SUBSTITUTE(SUBSTITUTE(SUBSTITUTE(SUBSTITUTE(SUBSTITUTE(SUBSTITUTE(SUBSTITUTE(SUBSTITUTE(SUBSTITUTE(SUBSTITUTE(SUBSTITUTE(S337,"C:\Users\Admin\OneDrive\Site Internet\",""),"BAG-IN-BOX\",""),"BOURGOGNE\",""),"BEAUJOLAIS\",""),"CHAMPAGNE ET EFFERVESCENTS\",""),"LANGUEDOC\",""),"LOIRE\",""),"PROVENCE\",""),"RHONE NORD\",""),"RHONE SUD\",""),"SPIRITUEUX\",""),"SUD OUEST\","")</f>
        <v/>
      </c>
      <c r="V337" s="14"/>
      <c r="W337" s="5" t="e">
        <f>$X$1&amp;A337&amp;$Y$1&amp;T337&amp;$Z$1&amp;C337&amp;$AA$1&amp;E337&amp;#REF!&amp;G337&amp;$AB$1&amp;J337&amp;$AC$1&amp;#REF!&amp;$AD$1&amp;L337&amp;$AE$1&amp;P337&amp;$AF$1&amp;R337&amp;$AF$1&amp;#REF!&amp;$AG$1</f>
        <v>#REF!</v>
      </c>
    </row>
    <row r="338" spans="1:23" ht="199.5" x14ac:dyDescent="0.25">
      <c r="A338" s="2" t="s">
        <v>1085</v>
      </c>
      <c r="B338" s="2" t="s">
        <v>1086</v>
      </c>
      <c r="C338" s="3" t="s">
        <v>4816</v>
      </c>
      <c r="D338" s="23" t="str">
        <f>SUBSTITUTE(SUBSTITUTE(SUBSTITUTE(C338,CHAR(13),""),CHAR(10),"&lt;br&gt;"),". &amp;car(10)",".")</f>
        <v>Un Crémant de Bourgogne fin et aérien. Idéal sur un apértif entre amis.&lt;br&gt;&lt;br&gt;Encépagement : Chardonnay, Aligoté&lt;br&gt;&lt;br&gt;Dégustation : Bulles élégantes et fines ; Nez pur et aériens aux notes de fruits blancs ; Bouche souple, complexe aux arômes de brioche et d’amande grillée.&lt;br&gt;Accord mets/vin : apéritif, dessert, poisson.&lt;br&gt;&lt;br&gt;Les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v>
      </c>
      <c r="E338" s="4">
        <v>12.5</v>
      </c>
      <c r="F338" s="2" t="s">
        <v>2227</v>
      </c>
      <c r="G338" s="19">
        <f>VLOOKUP(F338,frs!$A$2:$B$45,2,FALSE)</f>
        <v>25</v>
      </c>
      <c r="H338" s="2" t="b">
        <v>1</v>
      </c>
      <c r="I338" s="2" t="s">
        <v>4687</v>
      </c>
      <c r="J338" s="19">
        <f>VLOOKUP(I338,Families!$A$2:$B$11,2,FALSE)</f>
        <v>6</v>
      </c>
      <c r="K338" s="2" t="s">
        <v>4817</v>
      </c>
      <c r="L338" s="19">
        <f>IFERROR(VLOOKUP(K338,Appellations!$A$2:$B$80,2,FALSE),"0")</f>
        <v>31</v>
      </c>
      <c r="M338" s="2" t="s">
        <v>4762</v>
      </c>
      <c r="N338" s="19">
        <f>IFERROR(VLOOKUP(M338,Regions!$A$2:$B$44,2,FALSE),"0")</f>
        <v>10</v>
      </c>
      <c r="O338" s="2" t="s">
        <v>4689</v>
      </c>
      <c r="P338" s="19">
        <f>IFERROR(VLOOKUP(O338,Colors!$A$2:$B$11,2,FALSE),"0")</f>
        <v>2</v>
      </c>
      <c r="Q338" s="2" t="s">
        <v>4688</v>
      </c>
      <c r="R338" s="19">
        <f>IFERROR(VLOOKUP(Q338,Contenants!$A$2:$B$21,2,FALSE),"0")</f>
        <v>16</v>
      </c>
      <c r="S338" s="2" t="s">
        <v>5903</v>
      </c>
      <c r="T338" s="50" t="s">
        <v>6057</v>
      </c>
      <c r="U338" s="19" t="str">
        <f>SUBSTITUTE(S338,"C:\Users\Admin\OneDrive\Site Internet\","")</f>
        <v>cremant_de_bourgogne_blanc_de_blanc.png</v>
      </c>
      <c r="V338" s="19">
        <f>IF(U338="",0,1)</f>
        <v>1</v>
      </c>
      <c r="W338" s="20" t="str">
        <f>$X$1&amp;A338&amp;$Y$1&amp;T338&amp;$Z$1&amp;D338&amp;$AA$1&amp;G338&amp;$AB$1&amp;J338&amp;$AC$1&amp;L338&amp;$AD$1&amp;N338&amp;$AE$1&amp;P338&amp;$AF$1&amp;R338&amp;$AG$1&amp;U338&amp;$AH$1&amp;V338&amp;$AI$1</f>
        <v>("00340", "Crémant de Bourgogne Chardonnay Brut", "Un Crémant de Bourgogne fin et aérien. Idéal sur un apértif entre amis.&lt;br&gt;&lt;br&gt;Encépagement : Chardonnay, Aligoté&lt;br&gt;&lt;br&gt;Dégustation : Bulles élégantes et fines ; Nez pur et aériens aux notes de fruits blancs ; Bouche souple, complexe aux arômes de brioche et d’amande grillée.&lt;br&gt;Accord mets/vin : apéritif, dessert, poisson.&lt;br&gt;&lt;br&gt;Les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 "25", "6", "31", "10","2", "16", "cremant_de_bourgogne_blanc_de_blanc.png", "1"),</v>
      </c>
    </row>
    <row r="339" spans="1:23" hidden="1" x14ac:dyDescent="0.25">
      <c r="A339" s="2" t="s">
        <v>3456</v>
      </c>
      <c r="B339" s="2" t="s">
        <v>3457</v>
      </c>
      <c r="C339" s="3"/>
      <c r="D339" s="25" t="str">
        <f t="shared" si="100"/>
        <v/>
      </c>
      <c r="E339" s="4">
        <v>11.9</v>
      </c>
      <c r="F339" s="2" t="s">
        <v>2227</v>
      </c>
      <c r="G339" s="26">
        <f>VLOOKUP(F339,frs!$A$2:$E$41,2,FALSE)</f>
        <v>25</v>
      </c>
      <c r="H339" s="2" t="b">
        <v>0</v>
      </c>
      <c r="I339" s="2" t="s">
        <v>4687</v>
      </c>
      <c r="J339" s="26">
        <f>VLOOKUP(I339,Families!$A$2:$B$11,2,FALSE)</f>
        <v>6</v>
      </c>
      <c r="K339" s="2" t="s">
        <v>4817</v>
      </c>
      <c r="L339" s="26" t="str">
        <f>IFERROR(VLOOKUP(K339,Appellations!$A$3:$B$77,3,FALSE),"")</f>
        <v/>
      </c>
      <c r="M339" s="2" t="s">
        <v>4762</v>
      </c>
      <c r="N339" s="26">
        <f>IFERROR(VLOOKUP(M339,Regions!$A$3:$B$41,2,FALSE),"")</f>
        <v>10</v>
      </c>
      <c r="O339" s="2"/>
      <c r="P339" s="26" t="str">
        <f>IFERROR(VLOOKUP(O339,Colors!$A$3:$B$11,2,FALSE),"")</f>
        <v/>
      </c>
      <c r="Q339" s="2"/>
      <c r="R339" s="26" t="str">
        <f>IFERROR(VLOOKUP(Q339,Contenants!$A$3:$B$21,2,FALSE),"")</f>
        <v/>
      </c>
      <c r="S339" s="2"/>
      <c r="T339" s="8" t="s">
        <v>1534</v>
      </c>
      <c r="U339" s="14" t="str">
        <f>SUBSTITUTE(SUBSTITUTE(SUBSTITUTE(SUBSTITUTE(SUBSTITUTE(SUBSTITUTE(SUBSTITUTE(SUBSTITUTE(SUBSTITUTE(SUBSTITUTE(SUBSTITUTE(SUBSTITUTE(S339,"C:\Users\Admin\OneDrive\Site Internet\",""),"BAG-IN-BOX\",""),"BOURGOGNE\",""),"BEAUJOLAIS\",""),"CHAMPAGNE ET EFFERVESCENTS\",""),"LANGUEDOC\",""),"LOIRE\",""),"PROVENCE\",""),"RHONE NORD\",""),"RHONE SUD\",""),"SPIRITUEUX\",""),"SUD OUEST\","")</f>
        <v/>
      </c>
      <c r="V339" s="14"/>
      <c r="W339" s="5" t="e">
        <f>$X$1&amp;A339&amp;$Y$1&amp;T339&amp;$Z$1&amp;C339&amp;$AA$1&amp;E339&amp;#REF!&amp;G339&amp;$AB$1&amp;J339&amp;$AC$1&amp;#REF!&amp;$AD$1&amp;L339&amp;$AE$1&amp;P339&amp;$AF$1&amp;R339&amp;$AF$1&amp;#REF!&amp;$AG$1</f>
        <v>#REF!</v>
      </c>
    </row>
    <row r="340" spans="1:23" hidden="1" x14ac:dyDescent="0.25">
      <c r="A340" s="2" t="s">
        <v>3454</v>
      </c>
      <c r="B340" s="2" t="s">
        <v>3455</v>
      </c>
      <c r="C340" s="3"/>
      <c r="D340" s="16" t="str">
        <f t="shared" si="100"/>
        <v/>
      </c>
      <c r="E340" s="4">
        <v>12.92</v>
      </c>
      <c r="F340" s="2" t="s">
        <v>2487</v>
      </c>
      <c r="G340" s="13" t="e">
        <f>VLOOKUP(F340,frs!$A$2:$E$41,2,FALSE)</f>
        <v>#N/A</v>
      </c>
      <c r="H340" s="2" t="b">
        <v>0</v>
      </c>
      <c r="I340" s="2" t="s">
        <v>4687</v>
      </c>
      <c r="J340" s="13">
        <f>VLOOKUP(I340,Families!$A$2:$B$11,2,FALSE)</f>
        <v>6</v>
      </c>
      <c r="K340" s="2" t="s">
        <v>4817</v>
      </c>
      <c r="L340" s="13" t="str">
        <f>IFERROR(VLOOKUP(K340,Appellations!$A$3:$B$77,3,FALSE),"")</f>
        <v/>
      </c>
      <c r="M340" s="2" t="s">
        <v>4762</v>
      </c>
      <c r="N340" s="13">
        <f>IFERROR(VLOOKUP(M340,Regions!$A$3:$B$41,2,FALSE),"")</f>
        <v>10</v>
      </c>
      <c r="O340" s="2"/>
      <c r="P340" s="13" t="str">
        <f>IFERROR(VLOOKUP(O340,Colors!$A$3:$B$11,2,FALSE),"")</f>
        <v/>
      </c>
      <c r="Q340" s="2"/>
      <c r="R340" s="13" t="str">
        <f>IFERROR(VLOOKUP(Q340,Contenants!$A$3:$B$21,2,FALSE),"")</f>
        <v/>
      </c>
      <c r="S340" s="2"/>
      <c r="T340" s="22" t="s">
        <v>2204</v>
      </c>
      <c r="U340" s="14" t="str">
        <f>SUBSTITUTE(SUBSTITUTE(SUBSTITUTE(SUBSTITUTE(SUBSTITUTE(SUBSTITUTE(SUBSTITUTE(SUBSTITUTE(SUBSTITUTE(SUBSTITUTE(SUBSTITUTE(SUBSTITUTE(S340,"C:\Users\Admin\OneDrive\Site Internet\",""),"BAG-IN-BOX\",""),"BOURGOGNE\",""),"BEAUJOLAIS\",""),"CHAMPAGNE ET EFFERVESCENTS\",""),"LANGUEDOC\",""),"LOIRE\",""),"PROVENCE\",""),"RHONE NORD\",""),"RHONE SUD\",""),"SPIRITUEUX\",""),"SUD OUEST\","")</f>
        <v/>
      </c>
      <c r="V340" s="14"/>
      <c r="W340" s="5" t="e">
        <f>$X$1&amp;A340&amp;$Y$1&amp;T340&amp;$Z$1&amp;C340&amp;$AA$1&amp;E340&amp;#REF!&amp;G340&amp;$AB$1&amp;J340&amp;$AC$1&amp;#REF!&amp;$AD$1&amp;L340&amp;$AE$1&amp;P340&amp;$AF$1&amp;R340&amp;$AF$1&amp;#REF!&amp;$AG$1</f>
        <v>#REF!</v>
      </c>
    </row>
    <row r="341" spans="1:23" hidden="1" x14ac:dyDescent="0.25">
      <c r="A341" s="2" t="s">
        <v>4020</v>
      </c>
      <c r="B341" s="2" t="s">
        <v>4021</v>
      </c>
      <c r="C341" s="3"/>
      <c r="D341" s="16" t="str">
        <f t="shared" si="100"/>
        <v/>
      </c>
      <c r="E341" s="4">
        <v>6.96</v>
      </c>
      <c r="F341" s="2" t="s">
        <v>3923</v>
      </c>
      <c r="G341" s="13" t="e">
        <f>VLOOKUP(F341,frs!$A$2:$E$41,2,FALSE)</f>
        <v>#N/A</v>
      </c>
      <c r="H341" s="2" t="b">
        <v>0</v>
      </c>
      <c r="I341" s="2" t="s">
        <v>4687</v>
      </c>
      <c r="J341" s="13">
        <f>VLOOKUP(I341,Families!$A$2:$B$11,2,FALSE)</f>
        <v>6</v>
      </c>
      <c r="K341" s="2" t="s">
        <v>4818</v>
      </c>
      <c r="L341" s="13" t="str">
        <f>IFERROR(VLOOKUP(K341,Appellations!$A$3:$B$77,3,FALSE),"")</f>
        <v/>
      </c>
      <c r="M341" s="2" t="s">
        <v>4819</v>
      </c>
      <c r="N341" s="13">
        <f>IFERROR(VLOOKUP(M341,Regions!$A$3:$B$41,2,FALSE),"")</f>
        <v>23</v>
      </c>
      <c r="O341" s="2"/>
      <c r="P341" s="13" t="str">
        <f>IFERROR(VLOOKUP(O341,Colors!$A$3:$B$11,2,FALSE),"")</f>
        <v/>
      </c>
      <c r="Q341" s="2"/>
      <c r="R341" s="13" t="str">
        <f>IFERROR(VLOOKUP(Q341,Contenants!$A$3:$B$21,2,FALSE),"")</f>
        <v/>
      </c>
      <c r="S341" s="2"/>
      <c r="T341" s="8" t="s">
        <v>1287</v>
      </c>
      <c r="U341" s="14" t="str">
        <f>SUBSTITUTE(SUBSTITUTE(SUBSTITUTE(SUBSTITUTE(SUBSTITUTE(SUBSTITUTE(SUBSTITUTE(SUBSTITUTE(SUBSTITUTE(SUBSTITUTE(SUBSTITUTE(SUBSTITUTE(S341,"C:\Users\Admin\OneDrive\Site Internet\",""),"BAG-IN-BOX\",""),"BOURGOGNE\",""),"BEAUJOLAIS\",""),"CHAMPAGNE ET EFFERVESCENTS\",""),"LANGUEDOC\",""),"LOIRE\",""),"PROVENCE\",""),"RHONE NORD\",""),"RHONE SUD\",""),"SPIRITUEUX\",""),"SUD OUEST\","")</f>
        <v/>
      </c>
      <c r="V341" s="14"/>
      <c r="W341" s="5" t="e">
        <f>$X$1&amp;A341&amp;$Y$1&amp;T341&amp;$Z$1&amp;C341&amp;$AA$1&amp;E341&amp;#REF!&amp;G341&amp;$AB$1&amp;J341&amp;$AC$1&amp;#REF!&amp;$AD$1&amp;L341&amp;$AE$1&amp;P341&amp;$AF$1&amp;R341&amp;$AF$1&amp;#REF!&amp;$AG$1</f>
        <v>#REF!</v>
      </c>
    </row>
    <row r="342" spans="1:23" hidden="1" x14ac:dyDescent="0.25">
      <c r="A342" s="2" t="s">
        <v>4373</v>
      </c>
      <c r="B342" s="2" t="s">
        <v>4374</v>
      </c>
      <c r="C342" s="3"/>
      <c r="D342" s="33" t="str">
        <f t="shared" si="100"/>
        <v/>
      </c>
      <c r="E342" s="4">
        <v>11.2</v>
      </c>
      <c r="F342" s="2" t="s">
        <v>2218</v>
      </c>
      <c r="G342" s="17" t="e">
        <f>VLOOKUP(F342,frs!$A$2:$E$41,2,FALSE)</f>
        <v>#N/A</v>
      </c>
      <c r="H342" s="2" t="b">
        <v>0</v>
      </c>
      <c r="I342" s="2" t="s">
        <v>4716</v>
      </c>
      <c r="J342" s="17">
        <f>VLOOKUP(I342,Families!$A$2:$B$11,2,FALSE)</f>
        <v>1</v>
      </c>
      <c r="K342" s="2"/>
      <c r="L342" s="17" t="str">
        <f>IFERROR(VLOOKUP(K342,Appellations!$A$3:$B$77,3,FALSE),"")</f>
        <v/>
      </c>
      <c r="M342" s="2" t="s">
        <v>4819</v>
      </c>
      <c r="N342" s="17">
        <f>IFERROR(VLOOKUP(M342,Regions!$A$3:$B$41,2,FALSE),"")</f>
        <v>23</v>
      </c>
      <c r="O342" s="2" t="s">
        <v>4719</v>
      </c>
      <c r="P342" s="17">
        <f>IFERROR(VLOOKUP(O342,Colors!$A$3:$B$11,2,FALSE),"")</f>
        <v>8</v>
      </c>
      <c r="Q342" s="2" t="s">
        <v>4688</v>
      </c>
      <c r="R342" s="17">
        <f>IFERROR(VLOOKUP(Q342,Contenants!$A$3:$B$21,2,FALSE),"")</f>
        <v>16</v>
      </c>
      <c r="S342" s="2"/>
      <c r="T342" s="8" t="s">
        <v>913</v>
      </c>
      <c r="U342" s="14" t="str">
        <f>SUBSTITUTE(SUBSTITUTE(SUBSTITUTE(SUBSTITUTE(SUBSTITUTE(SUBSTITUTE(SUBSTITUTE(SUBSTITUTE(SUBSTITUTE(SUBSTITUTE(SUBSTITUTE(SUBSTITUTE(S342,"C:\Users\Admin\OneDrive\Site Internet\",""),"BAG-IN-BOX\",""),"BOURGOGNE\",""),"BEAUJOLAIS\",""),"CHAMPAGNE ET EFFERVESCENTS\",""),"LANGUEDOC\",""),"LOIRE\",""),"PROVENCE\",""),"RHONE NORD\",""),"RHONE SUD\",""),"SPIRITUEUX\",""),"SUD OUEST\","")</f>
        <v/>
      </c>
      <c r="V342" s="14"/>
      <c r="W342" s="5" t="e">
        <f>$X$1&amp;A342&amp;$Y$1&amp;T342&amp;$Z$1&amp;C342&amp;$AA$1&amp;E342&amp;#REF!&amp;G342&amp;$AB$1&amp;J342&amp;$AC$1&amp;#REF!&amp;$AD$1&amp;L342&amp;$AE$1&amp;P342&amp;$AF$1&amp;R342&amp;$AF$1&amp;#REF!&amp;$AG$1</f>
        <v>#REF!</v>
      </c>
    </row>
    <row r="343" spans="1:23" ht="242.25" x14ac:dyDescent="0.25">
      <c r="A343" s="2" t="s">
        <v>1133</v>
      </c>
      <c r="B343" s="2" t="s">
        <v>1134</v>
      </c>
      <c r="C343" s="3" t="s">
        <v>5308</v>
      </c>
      <c r="D343" s="23" t="str">
        <f>SUBSTITUTE(SUBSTITUTE(SUBSTITUTE(C343,CHAR(13),""),CHAR(10),"&lt;br&gt;"),". &amp;car(10)",".")</f>
        <v>Un Tokaji moelleux, idéal sur un foie gras.&lt;br&gt;&lt;br&gt;Encépagement : Furmint (Vendanges Tardives)&lt;br&gt;&lt;br&gt;Dégustation : Robe jaune or tuilé ; Nez intense et complexe aux notes de fruits confits ; Bouche fraîche et sucrée, bien équilibrée.&lt;br&gt;Accord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343" s="4">
        <v>21.4</v>
      </c>
      <c r="F343" s="2" t="s">
        <v>23</v>
      </c>
      <c r="G343" s="19">
        <f>VLOOKUP(F343,frs!$A$2:$B$45,2,FALSE)</f>
        <v>42</v>
      </c>
      <c r="H343" s="2" t="b">
        <v>1</v>
      </c>
      <c r="I343" s="2" t="s">
        <v>4709</v>
      </c>
      <c r="J343" s="19">
        <f>VLOOKUP(I343,Families!$A$2:$B$11,2,FALSE)</f>
        <v>2</v>
      </c>
      <c r="K343" s="2"/>
      <c r="L343" s="19" t="str">
        <f>IFERROR(VLOOKUP(K343,Appellations!$A$2:$B$80,2,FALSE),"0")</f>
        <v>0</v>
      </c>
      <c r="M343" s="2" t="s">
        <v>4820</v>
      </c>
      <c r="N343" s="19">
        <f>IFERROR(VLOOKUP(M343,Regions!$A$2:$B$44,2,FALSE),"0")</f>
        <v>22</v>
      </c>
      <c r="O343" s="2" t="s">
        <v>4689</v>
      </c>
      <c r="P343" s="19">
        <f>IFERROR(VLOOKUP(O343,Colors!$A$2:$B$11,2,FALSE),"0")</f>
        <v>2</v>
      </c>
      <c r="Q343" s="2" t="s">
        <v>4695</v>
      </c>
      <c r="R343" s="19">
        <f>IFERROR(VLOOKUP(Q343,Contenants!$A$2:$B$21,2,FALSE),"0")</f>
        <v>13</v>
      </c>
      <c r="S343" s="2" t="s">
        <v>5619</v>
      </c>
      <c r="T343" s="50" t="s">
        <v>6428</v>
      </c>
      <c r="U343" s="19" t="str">
        <f>SUBSTITUTE(S343,"C:\Users\Admin\OneDrive\Site Internet\","")</f>
        <v>hongrie_chateau_dereszla_tokaji_furmint_blanc.png</v>
      </c>
      <c r="V343" s="19">
        <f>IF(U343="",0,1)</f>
        <v>1</v>
      </c>
      <c r="W343" s="20" t="str">
        <f>$X$1&amp;A343&amp;$Y$1&amp;T343&amp;$Z$1&amp;D343&amp;$AA$1&amp;G343&amp;$AB$1&amp;J343&amp;$AC$1&amp;L343&amp;$AD$1&amp;N343&amp;$AE$1&amp;P343&amp;$AF$1&amp;R343&amp;$AG$1&amp;U343&amp;$AH$1&amp;V343&amp;$AI$1</f>
        <v>("00346", "Derezla Tokaji Vendanges tardives Furmint Blanc", "Un Tokaji moelleux, idéal sur un foie gras.&lt;br&gt;&lt;br&gt;Encépagement : Furmint (Vendanges Tardives)&lt;br&gt;&lt;br&gt;Dégustation : Robe jaune or tuilé ; Nez intense et complexe aux notes de fruits confits ; Bouche fraîche et sucrée, bien équilibrée.&lt;br&gt;Accord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"hongrie_chateau_dereszla_tokaji_furmint_blanc.png", "1"),</v>
      </c>
    </row>
    <row r="344" spans="1:23" hidden="1" x14ac:dyDescent="0.25">
      <c r="A344" s="2" t="s">
        <v>3235</v>
      </c>
      <c r="B344" s="2" t="s">
        <v>3236</v>
      </c>
      <c r="C344" s="3"/>
      <c r="D344" s="25" t="str">
        <f t="shared" si="100"/>
        <v/>
      </c>
      <c r="E344" s="4">
        <v>7.35</v>
      </c>
      <c r="F344" s="2" t="s">
        <v>2217</v>
      </c>
      <c r="G344" s="26" t="e">
        <f>VLOOKUP(F344,frs!$A$2:$E$41,2,FALSE)</f>
        <v>#N/A</v>
      </c>
      <c r="H344" s="2" t="b">
        <v>0</v>
      </c>
      <c r="I344" s="2" t="s">
        <v>4716</v>
      </c>
      <c r="J344" s="26">
        <f>VLOOKUP(I344,Families!$A$2:$B$11,2,FALSE)</f>
        <v>1</v>
      </c>
      <c r="K344" s="2" t="s">
        <v>4821</v>
      </c>
      <c r="L344" s="26" t="str">
        <f>IFERROR(VLOOKUP(K344,Appellations!$A$3:$B$77,3,FALSE),"")</f>
        <v/>
      </c>
      <c r="M344" s="2" t="s">
        <v>4822</v>
      </c>
      <c r="N344" s="26">
        <f>IFERROR(VLOOKUP(M344,Regions!$A$3:$B$41,2,FALSE),"")</f>
        <v>27</v>
      </c>
      <c r="O344" s="2" t="s">
        <v>4719</v>
      </c>
      <c r="P344" s="26">
        <f>IFERROR(VLOOKUP(O344,Colors!$A$3:$B$11,2,FALSE),"")</f>
        <v>8</v>
      </c>
      <c r="Q344" s="2" t="s">
        <v>4688</v>
      </c>
      <c r="R344" s="26">
        <f>IFERROR(VLOOKUP(Q344,Contenants!$A$3:$B$21,2,FALSE),"")</f>
        <v>16</v>
      </c>
      <c r="S344" s="2"/>
      <c r="T344" s="8" t="s">
        <v>1828</v>
      </c>
      <c r="U344" s="14" t="str">
        <f t="shared" ref="U344:U349" si="109">SUBSTITUTE(SUBSTITUTE(SUBSTITUTE(SUBSTITUTE(SUBSTITUTE(SUBSTITUTE(SUBSTITUTE(SUBSTITUTE(SUBSTITUTE(SUBSTITUTE(SUBSTITUTE(SUBSTITUTE(S344,"C:\Users\Admin\OneDrive\Site Internet\",""),"BAG-IN-BOX\",""),"BOURGOGNE\",""),"BEAUJOLAIS\",""),"CHAMPAGNE ET EFFERVESCENTS\",""),"LANGUEDOC\",""),"LOIRE\",""),"PROVENCE\",""),"RHONE NORD\",""),"RHONE SUD\",""),"SPIRITUEUX\",""),"SUD OUEST\","")</f>
        <v/>
      </c>
      <c r="V344" s="14"/>
      <c r="W344" s="5" t="e">
        <f>$X$1&amp;A344&amp;$Y$1&amp;T344&amp;$Z$1&amp;C344&amp;$AA$1&amp;E344&amp;#REF!&amp;G344&amp;$AB$1&amp;J344&amp;$AC$1&amp;#REF!&amp;$AD$1&amp;L344&amp;$AE$1&amp;P344&amp;$AF$1&amp;R344&amp;$AF$1&amp;#REF!&amp;$AG$1</f>
        <v>#REF!</v>
      </c>
    </row>
    <row r="345" spans="1:23" hidden="1" x14ac:dyDescent="0.25">
      <c r="A345" s="2" t="s">
        <v>3891</v>
      </c>
      <c r="B345" s="2" t="s">
        <v>3892</v>
      </c>
      <c r="C345" s="3"/>
      <c r="D345" s="16" t="str">
        <f t="shared" si="100"/>
        <v/>
      </c>
      <c r="E345" s="4">
        <v>6.98</v>
      </c>
      <c r="F345" s="2" t="s">
        <v>2217</v>
      </c>
      <c r="G345" s="13" t="e">
        <f>VLOOKUP(F345,frs!$A$2:$E$41,2,FALSE)</f>
        <v>#N/A</v>
      </c>
      <c r="H345" s="2" t="b">
        <v>0</v>
      </c>
      <c r="I345" s="2" t="s">
        <v>4709</v>
      </c>
      <c r="J345" s="13">
        <f>VLOOKUP(I345,Families!$A$2:$B$11,2,FALSE)</f>
        <v>2</v>
      </c>
      <c r="K345" s="2" t="s">
        <v>4823</v>
      </c>
      <c r="L345" s="13" t="str">
        <f>IFERROR(VLOOKUP(K345,Appellations!$A$3:$B$77,3,FALSE),"")</f>
        <v/>
      </c>
      <c r="M345" s="2" t="s">
        <v>4822</v>
      </c>
      <c r="N345" s="13">
        <f>IFERROR(VLOOKUP(M345,Regions!$A$3:$B$41,2,FALSE),"")</f>
        <v>27</v>
      </c>
      <c r="O345" s="2" t="s">
        <v>4689</v>
      </c>
      <c r="P345" s="13">
        <f>IFERROR(VLOOKUP(O345,Colors!$A$3:$B$11,2,FALSE),"")</f>
        <v>2</v>
      </c>
      <c r="Q345" s="2" t="s">
        <v>4688</v>
      </c>
      <c r="R345" s="13">
        <f>IFERROR(VLOOKUP(Q345,Contenants!$A$3:$B$21,2,FALSE),"")</f>
        <v>16</v>
      </c>
      <c r="S345" s="2"/>
      <c r="T345" s="8" t="s">
        <v>1140</v>
      </c>
      <c r="U345" s="14" t="str">
        <f t="shared" si="109"/>
        <v/>
      </c>
      <c r="V345" s="14"/>
      <c r="W345" s="5" t="e">
        <f>$X$1&amp;A345&amp;$Y$1&amp;T345&amp;$Z$1&amp;C345&amp;$AA$1&amp;E345&amp;#REF!&amp;G345&amp;$AB$1&amp;J345&amp;$AC$1&amp;#REF!&amp;$AD$1&amp;L345&amp;$AE$1&amp;P345&amp;$AF$1&amp;R345&amp;$AF$1&amp;#REF!&amp;$AG$1</f>
        <v>#REF!</v>
      </c>
    </row>
    <row r="346" spans="1:23" hidden="1" x14ac:dyDescent="0.25">
      <c r="A346" s="2" t="s">
        <v>4014</v>
      </c>
      <c r="B346" s="2" t="s">
        <v>4015</v>
      </c>
      <c r="C346" s="3"/>
      <c r="D346" s="16" t="str">
        <f t="shared" si="100"/>
        <v/>
      </c>
      <c r="E346" s="4">
        <v>16.87</v>
      </c>
      <c r="F346" s="2" t="s">
        <v>4016</v>
      </c>
      <c r="G346" s="13" t="e">
        <f>VLOOKUP(F346,frs!$A$2:$E$41,2,FALSE)</f>
        <v>#N/A</v>
      </c>
      <c r="H346" s="2" t="b">
        <v>0</v>
      </c>
      <c r="I346" s="2" t="s">
        <v>4709</v>
      </c>
      <c r="J346" s="13">
        <f>VLOOKUP(I346,Families!$A$2:$B$11,2,FALSE)</f>
        <v>2</v>
      </c>
      <c r="K346" s="2" t="s">
        <v>4824</v>
      </c>
      <c r="L346" s="13" t="str">
        <f>IFERROR(VLOOKUP(K346,Appellations!$A$3:$B$77,3,FALSE),"")</f>
        <v/>
      </c>
      <c r="M346" s="2" t="s">
        <v>4822</v>
      </c>
      <c r="N346" s="13">
        <f>IFERROR(VLOOKUP(M346,Regions!$A$3:$B$41,2,FALSE),"")</f>
        <v>27</v>
      </c>
      <c r="O346" s="2" t="s">
        <v>4689</v>
      </c>
      <c r="P346" s="13">
        <f>IFERROR(VLOOKUP(O346,Colors!$A$3:$B$11,2,FALSE),"")</f>
        <v>2</v>
      </c>
      <c r="Q346" s="2" t="s">
        <v>4688</v>
      </c>
      <c r="R346" s="13">
        <f>IFERROR(VLOOKUP(Q346,Contenants!$A$3:$B$21,2,FALSE),"")</f>
        <v>16</v>
      </c>
      <c r="S346" s="2"/>
      <c r="T346" s="8" t="s">
        <v>170</v>
      </c>
      <c r="U346" s="14" t="str">
        <f t="shared" si="109"/>
        <v/>
      </c>
      <c r="V346" s="14"/>
      <c r="W346" s="5" t="e">
        <f>$X$1&amp;A346&amp;$Y$1&amp;T346&amp;$Z$1&amp;C346&amp;$AA$1&amp;E346&amp;#REF!&amp;G346&amp;$AB$1&amp;J346&amp;$AC$1&amp;#REF!&amp;$AD$1&amp;L346&amp;$AE$1&amp;P346&amp;$AF$1&amp;R346&amp;$AF$1&amp;#REF!&amp;$AG$1</f>
        <v>#REF!</v>
      </c>
    </row>
    <row r="347" spans="1:23" hidden="1" x14ac:dyDescent="0.25">
      <c r="A347" s="2" t="s">
        <v>4032</v>
      </c>
      <c r="B347" s="2" t="s">
        <v>4033</v>
      </c>
      <c r="C347" s="3"/>
      <c r="D347" s="16" t="str">
        <f t="shared" si="100"/>
        <v/>
      </c>
      <c r="E347" s="4">
        <v>12.63</v>
      </c>
      <c r="F347" s="2" t="s">
        <v>4034</v>
      </c>
      <c r="G347" s="13" t="e">
        <f>VLOOKUP(F347,frs!$A$2:$E$41,2,FALSE)</f>
        <v>#N/A</v>
      </c>
      <c r="H347" s="2" t="b">
        <v>0</v>
      </c>
      <c r="I347" s="2" t="s">
        <v>4709</v>
      </c>
      <c r="J347" s="13">
        <f>VLOOKUP(I347,Families!$A$2:$B$11,2,FALSE)</f>
        <v>2</v>
      </c>
      <c r="K347" s="2" t="s">
        <v>4825</v>
      </c>
      <c r="L347" s="13" t="str">
        <f>IFERROR(VLOOKUP(K347,Appellations!$A$3:$B$77,3,FALSE),"")</f>
        <v/>
      </c>
      <c r="M347" s="2" t="s">
        <v>4822</v>
      </c>
      <c r="N347" s="13">
        <f>IFERROR(VLOOKUP(M347,Regions!$A$3:$B$41,2,FALSE),"")</f>
        <v>27</v>
      </c>
      <c r="O347" s="2" t="s">
        <v>4689</v>
      </c>
      <c r="P347" s="13">
        <f>IFERROR(VLOOKUP(O347,Colors!$A$3:$B$11,2,FALSE),"")</f>
        <v>2</v>
      </c>
      <c r="Q347" s="2" t="s">
        <v>4688</v>
      </c>
      <c r="R347" s="13">
        <f>IFERROR(VLOOKUP(Q347,Contenants!$A$3:$B$21,2,FALSE),"")</f>
        <v>16</v>
      </c>
      <c r="S347" s="2"/>
      <c r="T347" s="8" t="s">
        <v>1076</v>
      </c>
      <c r="U347" s="14" t="str">
        <f t="shared" si="109"/>
        <v/>
      </c>
      <c r="V347" s="14"/>
      <c r="W347" s="5" t="e">
        <f>$X$1&amp;A347&amp;$Y$1&amp;T347&amp;$Z$1&amp;C347&amp;$AA$1&amp;E347&amp;#REF!&amp;G347&amp;$AB$1&amp;J347&amp;$AC$1&amp;#REF!&amp;$AD$1&amp;L347&amp;$AE$1&amp;P347&amp;$AF$1&amp;R347&amp;$AF$1&amp;#REF!&amp;$AG$1</f>
        <v>#REF!</v>
      </c>
    </row>
    <row r="348" spans="1:23" hidden="1" x14ac:dyDescent="0.25">
      <c r="A348" s="2" t="s">
        <v>4154</v>
      </c>
      <c r="B348" s="2" t="s">
        <v>4155</v>
      </c>
      <c r="C348" s="3"/>
      <c r="D348" s="16" t="str">
        <f t="shared" si="100"/>
        <v/>
      </c>
      <c r="E348" s="4">
        <v>8.94</v>
      </c>
      <c r="F348" s="2" t="s">
        <v>2217</v>
      </c>
      <c r="G348" s="13" t="e">
        <f>VLOOKUP(F348,frs!$A$2:$E$41,2,FALSE)</f>
        <v>#N/A</v>
      </c>
      <c r="H348" s="2" t="b">
        <v>0</v>
      </c>
      <c r="I348" s="2" t="s">
        <v>4716</v>
      </c>
      <c r="J348" s="13">
        <f>VLOOKUP(I348,Families!$A$2:$B$11,2,FALSE)</f>
        <v>1</v>
      </c>
      <c r="K348" s="2" t="s">
        <v>4826</v>
      </c>
      <c r="L348" s="13" t="str">
        <f>IFERROR(VLOOKUP(K348,Appellations!$A$3:$B$77,3,FALSE),"")</f>
        <v/>
      </c>
      <c r="M348" s="2" t="s">
        <v>4822</v>
      </c>
      <c r="N348" s="13">
        <f>IFERROR(VLOOKUP(M348,Regions!$A$3:$B$41,2,FALSE),"")</f>
        <v>27</v>
      </c>
      <c r="O348" s="2" t="s">
        <v>4719</v>
      </c>
      <c r="P348" s="13">
        <f>IFERROR(VLOOKUP(O348,Colors!$A$3:$B$11,2,FALSE),"")</f>
        <v>8</v>
      </c>
      <c r="Q348" s="2" t="s">
        <v>4688</v>
      </c>
      <c r="R348" s="13">
        <f>IFERROR(VLOOKUP(Q348,Contenants!$A$3:$B$21,2,FALSE),"")</f>
        <v>16</v>
      </c>
      <c r="S348" s="2"/>
      <c r="T348" s="8" t="s">
        <v>721</v>
      </c>
      <c r="U348" s="14" t="str">
        <f t="shared" si="109"/>
        <v/>
      </c>
      <c r="V348" s="14"/>
      <c r="W348" s="5" t="e">
        <f>$X$1&amp;A348&amp;$Y$1&amp;T348&amp;$Z$1&amp;C348&amp;$AA$1&amp;E348&amp;#REF!&amp;G348&amp;$AB$1&amp;J348&amp;$AC$1&amp;#REF!&amp;$AD$1&amp;L348&amp;$AE$1&amp;P348&amp;$AF$1&amp;R348&amp;$AF$1&amp;#REF!&amp;$AG$1</f>
        <v>#REF!</v>
      </c>
    </row>
    <row r="349" spans="1:23" hidden="1" x14ac:dyDescent="0.25">
      <c r="A349" s="2" t="s">
        <v>4253</v>
      </c>
      <c r="B349" s="2" t="s">
        <v>4254</v>
      </c>
      <c r="C349" s="3"/>
      <c r="D349" s="33" t="str">
        <f t="shared" si="100"/>
        <v/>
      </c>
      <c r="E349" s="4">
        <v>9.94</v>
      </c>
      <c r="F349" s="2" t="s">
        <v>2217</v>
      </c>
      <c r="G349" s="17" t="e">
        <f>VLOOKUP(F349,frs!$A$2:$E$41,2,FALSE)</f>
        <v>#N/A</v>
      </c>
      <c r="H349" s="2" t="b">
        <v>0</v>
      </c>
      <c r="I349" s="2" t="s">
        <v>4716</v>
      </c>
      <c r="J349" s="17">
        <f>VLOOKUP(I349,Families!$A$2:$B$11,2,FALSE)</f>
        <v>1</v>
      </c>
      <c r="K349" s="2" t="s">
        <v>4827</v>
      </c>
      <c r="L349" s="17" t="str">
        <f>IFERROR(VLOOKUP(K349,Appellations!$A$3:$B$77,3,FALSE),"")</f>
        <v/>
      </c>
      <c r="M349" s="2" t="s">
        <v>4822</v>
      </c>
      <c r="N349" s="17">
        <f>IFERROR(VLOOKUP(M349,Regions!$A$3:$B$41,2,FALSE),"")</f>
        <v>27</v>
      </c>
      <c r="O349" s="2" t="s">
        <v>4719</v>
      </c>
      <c r="P349" s="17">
        <f>IFERROR(VLOOKUP(O349,Colors!$A$3:$B$11,2,FALSE),"")</f>
        <v>8</v>
      </c>
      <c r="Q349" s="2" t="s">
        <v>4688</v>
      </c>
      <c r="R349" s="17">
        <f>IFERROR(VLOOKUP(Q349,Contenants!$A$3:$B$21,2,FALSE),"")</f>
        <v>16</v>
      </c>
      <c r="S349" s="2"/>
      <c r="T349" s="8" t="s">
        <v>1997</v>
      </c>
      <c r="U349" s="14" t="str">
        <f t="shared" si="109"/>
        <v/>
      </c>
      <c r="V349" s="14"/>
      <c r="W349" s="5" t="e">
        <f>$X$1&amp;A349&amp;$Y$1&amp;T349&amp;$Z$1&amp;C349&amp;$AA$1&amp;E349&amp;#REF!&amp;G349&amp;$AB$1&amp;J349&amp;$AC$1&amp;#REF!&amp;$AD$1&amp;L349&amp;$AE$1&amp;P349&amp;$AF$1&amp;R349&amp;$AF$1&amp;#REF!&amp;$AG$1</f>
        <v>#REF!</v>
      </c>
    </row>
    <row r="350" spans="1:23" ht="213.75" x14ac:dyDescent="0.25">
      <c r="A350" s="2" t="s">
        <v>62</v>
      </c>
      <c r="B350" s="2" t="s">
        <v>63</v>
      </c>
      <c r="C350" s="3" t="s">
        <v>2389</v>
      </c>
      <c r="D350" s="23" t="str">
        <f>SUBSTITUTE(SUBSTITUTE(SUBSTITUTE(C350,CHAR(13),""),CHAR(10),"&lt;br&gt;"),". &amp;car(10)",".")</f>
        <v>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350" s="4">
        <v>29.9</v>
      </c>
      <c r="F350" s="2" t="s">
        <v>2230</v>
      </c>
      <c r="G350" s="19">
        <f>VLOOKUP(F350,frs!$A$2:$B$45,2,FALSE)</f>
        <v>17</v>
      </c>
      <c r="H350" s="2" t="b">
        <v>1</v>
      </c>
      <c r="I350" s="2" t="s">
        <v>4716</v>
      </c>
      <c r="J350" s="19">
        <f>VLOOKUP(I350,Families!$A$2:$B$11,2,FALSE)</f>
        <v>1</v>
      </c>
      <c r="K350" s="2" t="s">
        <v>4828</v>
      </c>
      <c r="L350" s="19">
        <f>IFERROR(VLOOKUP(K350,Appellations!$A$2:$B$80,2,FALSE),"0")</f>
        <v>2</v>
      </c>
      <c r="M350" s="2" t="s">
        <v>4741</v>
      </c>
      <c r="N350" s="19">
        <f>IFERROR(VLOOKUP(M350,Regions!$A$2:$B$44,2,FALSE),"0")</f>
        <v>32</v>
      </c>
      <c r="O350" s="2" t="s">
        <v>4719</v>
      </c>
      <c r="P350" s="19">
        <f>IFERROR(VLOOKUP(O350,Colors!$A$2:$B$11,2,FALSE),"0")</f>
        <v>8</v>
      </c>
      <c r="Q350" s="2" t="s">
        <v>4688</v>
      </c>
      <c r="R350" s="19">
        <f>IFERROR(VLOOKUP(Q350,Contenants!$A$2:$B$21,2,FALSE),"0")</f>
        <v>16</v>
      </c>
      <c r="S350" s="2" t="s">
        <v>5680</v>
      </c>
      <c r="T350" s="50" t="s">
        <v>6429</v>
      </c>
      <c r="U350" s="19" t="str">
        <f>SUBSTITUTE(S350,"C:\Users\Admin\OneDrive\Site Internet\","")</f>
        <v>domaine_chretienne_lecque_rouge.png</v>
      </c>
      <c r="V350" s="19">
        <f>IF(U350="",0,1)</f>
        <v>1</v>
      </c>
      <c r="W350" s="20" t="str">
        <f>$X$1&amp;A350&amp;$Y$1&amp;T350&amp;$Z$1&amp;D350&amp;$AA$1&amp;G350&amp;$AB$1&amp;J350&amp;$AC$1&amp;L350&amp;$AD$1&amp;N350&amp;$AE$1&amp;P350&amp;$AF$1&amp;R350&amp;$AG$1&amp;U350&amp;$AH$1&amp;V350&amp;$AI$1</f>
        <v>("00353", "Bandol La Lecque La Chrétienne Rouge", "Un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"1", "2", "32","8", "16", "domaine_chretienne_lecque_rouge.png", "1"),</v>
      </c>
    </row>
    <row r="351" spans="1:23" hidden="1" x14ac:dyDescent="0.25">
      <c r="A351" s="2" t="s">
        <v>2395</v>
      </c>
      <c r="B351" s="2" t="s">
        <v>2396</v>
      </c>
      <c r="C351" s="3"/>
      <c r="D351" s="25" t="str">
        <f t="shared" si="100"/>
        <v/>
      </c>
      <c r="E351" s="4">
        <v>19.41</v>
      </c>
      <c r="F351" s="2" t="s">
        <v>2394</v>
      </c>
      <c r="G351" s="26" t="e">
        <f>VLOOKUP(F351,frs!$A$2:$E$41,2,FALSE)</f>
        <v>#N/A</v>
      </c>
      <c r="H351" s="2" t="b">
        <v>0</v>
      </c>
      <c r="I351" s="2" t="s">
        <v>4709</v>
      </c>
      <c r="J351" s="26">
        <f>VLOOKUP(I351,Families!$A$2:$B$11,2,FALSE)</f>
        <v>2</v>
      </c>
      <c r="K351" s="2" t="s">
        <v>4828</v>
      </c>
      <c r="L351" s="26" t="str">
        <f>IFERROR(VLOOKUP(K351,Appellations!$A$3:$B$77,3,FALSE),"")</f>
        <v/>
      </c>
      <c r="M351" s="2" t="s">
        <v>4741</v>
      </c>
      <c r="N351" s="26">
        <f>IFERROR(VLOOKUP(M351,Regions!$A$3:$B$41,2,FALSE),"")</f>
        <v>32</v>
      </c>
      <c r="O351" s="2" t="s">
        <v>4689</v>
      </c>
      <c r="P351" s="26">
        <f>IFERROR(VLOOKUP(O351,Colors!$A$3:$B$11,2,FALSE),"")</f>
        <v>2</v>
      </c>
      <c r="Q351" s="2" t="s">
        <v>4688</v>
      </c>
      <c r="R351" s="26">
        <f>IFERROR(VLOOKUP(Q351,Contenants!$A$3:$B$21,2,FALSE),"")</f>
        <v>16</v>
      </c>
      <c r="S351" s="2"/>
      <c r="T351" s="8" t="s">
        <v>2040</v>
      </c>
      <c r="U351" s="14" t="str">
        <f t="shared" ref="U351:U358" si="110">SUBSTITUTE(SUBSTITUTE(SUBSTITUTE(SUBSTITUTE(SUBSTITUTE(SUBSTITUTE(SUBSTITUTE(SUBSTITUTE(SUBSTITUTE(SUBSTITUTE(SUBSTITUTE(SUBSTITUTE(S351,"C:\Users\Admin\OneDrive\Site Internet\",""),"BAG-IN-BOX\",""),"BOURGOGNE\",""),"BEAUJOLAIS\",""),"CHAMPAGNE ET EFFERVESCENTS\",""),"LANGUEDOC\",""),"LOIRE\",""),"PROVENCE\",""),"RHONE NORD\",""),"RHONE SUD\",""),"SPIRITUEUX\",""),"SUD OUEST\","")</f>
        <v/>
      </c>
      <c r="V351" s="14"/>
      <c r="W351" s="5" t="e">
        <f>$X$1&amp;A351&amp;$Y$1&amp;T351&amp;$Z$1&amp;C351&amp;$AA$1&amp;E351&amp;#REF!&amp;G351&amp;$AB$1&amp;J351&amp;$AC$1&amp;#REF!&amp;$AD$1&amp;L351&amp;$AE$1&amp;P351&amp;$AF$1&amp;R351&amp;$AF$1&amp;#REF!&amp;$AG$1</f>
        <v>#REF!</v>
      </c>
    </row>
    <row r="352" spans="1:23" hidden="1" x14ac:dyDescent="0.25">
      <c r="A352" s="2" t="s">
        <v>2392</v>
      </c>
      <c r="B352" s="2" t="s">
        <v>2393</v>
      </c>
      <c r="C352" s="3"/>
      <c r="D352" s="16" t="str">
        <f t="shared" si="100"/>
        <v/>
      </c>
      <c r="E352" s="4">
        <v>23.73</v>
      </c>
      <c r="F352" s="2" t="s">
        <v>2394</v>
      </c>
      <c r="G352" s="13" t="e">
        <f>VLOOKUP(F352,frs!$A$2:$E$41,2,FALSE)</f>
        <v>#N/A</v>
      </c>
      <c r="H352" s="2" t="b">
        <v>0</v>
      </c>
      <c r="I352" s="2" t="s">
        <v>4716</v>
      </c>
      <c r="J352" s="13">
        <f>VLOOKUP(I352,Families!$A$2:$B$11,2,FALSE)</f>
        <v>1</v>
      </c>
      <c r="K352" s="2" t="s">
        <v>4828</v>
      </c>
      <c r="L352" s="13" t="str">
        <f>IFERROR(VLOOKUP(K352,Appellations!$A$3:$B$77,3,FALSE),"")</f>
        <v/>
      </c>
      <c r="M352" s="2" t="s">
        <v>4741</v>
      </c>
      <c r="N352" s="13">
        <f>IFERROR(VLOOKUP(M352,Regions!$A$3:$B$41,2,FALSE),"")</f>
        <v>32</v>
      </c>
      <c r="O352" s="2" t="s">
        <v>4719</v>
      </c>
      <c r="P352" s="13">
        <f>IFERROR(VLOOKUP(O352,Colors!$A$3:$B$11,2,FALSE),"")</f>
        <v>8</v>
      </c>
      <c r="Q352" s="2" t="s">
        <v>4688</v>
      </c>
      <c r="R352" s="13">
        <f>IFERROR(VLOOKUP(Q352,Contenants!$A$3:$B$21,2,FALSE),"")</f>
        <v>16</v>
      </c>
      <c r="S352" s="2"/>
      <c r="T352" s="8" t="s">
        <v>569</v>
      </c>
      <c r="U352" s="14" t="str">
        <f t="shared" si="110"/>
        <v/>
      </c>
      <c r="V352" s="14"/>
      <c r="W352" s="5" t="e">
        <f>$X$1&amp;A352&amp;$Y$1&amp;T352&amp;$Z$1&amp;C352&amp;$AA$1&amp;E352&amp;#REF!&amp;G352&amp;$AB$1&amp;J352&amp;$AC$1&amp;#REF!&amp;$AD$1&amp;L352&amp;$AE$1&amp;P352&amp;$AF$1&amp;R352&amp;$AF$1&amp;#REF!&amp;$AG$1</f>
        <v>#REF!</v>
      </c>
    </row>
    <row r="353" spans="1:23" hidden="1" x14ac:dyDescent="0.25">
      <c r="A353" s="2" t="s">
        <v>2399</v>
      </c>
      <c r="B353" s="2" t="s">
        <v>2400</v>
      </c>
      <c r="C353" s="3"/>
      <c r="D353" s="16" t="str">
        <f t="shared" si="100"/>
        <v/>
      </c>
      <c r="E353" s="4">
        <v>33.53</v>
      </c>
      <c r="F353" s="2" t="s">
        <v>2238</v>
      </c>
      <c r="G353" s="13" t="e">
        <f>VLOOKUP(F353,frs!$A$2:$E$41,2,FALSE)</f>
        <v>#N/A</v>
      </c>
      <c r="H353" s="2" t="b">
        <v>0</v>
      </c>
      <c r="I353" s="2" t="s">
        <v>4716</v>
      </c>
      <c r="J353" s="13">
        <f>VLOOKUP(I353,Families!$A$2:$B$11,2,FALSE)</f>
        <v>1</v>
      </c>
      <c r="K353" s="2" t="s">
        <v>4828</v>
      </c>
      <c r="L353" s="13" t="str">
        <f>IFERROR(VLOOKUP(K353,Appellations!$A$3:$B$77,3,FALSE),"")</f>
        <v/>
      </c>
      <c r="M353" s="2" t="s">
        <v>4741</v>
      </c>
      <c r="N353" s="13">
        <f>IFERROR(VLOOKUP(M353,Regions!$A$3:$B$41,2,FALSE),"")</f>
        <v>32</v>
      </c>
      <c r="O353" s="2" t="s">
        <v>4719</v>
      </c>
      <c r="P353" s="13">
        <f>IFERROR(VLOOKUP(O353,Colors!$A$3:$B$11,2,FALSE),"")</f>
        <v>8</v>
      </c>
      <c r="Q353" s="2" t="s">
        <v>4688</v>
      </c>
      <c r="R353" s="13">
        <f>IFERROR(VLOOKUP(Q353,Contenants!$A$3:$B$21,2,FALSE),"")</f>
        <v>16</v>
      </c>
      <c r="S353" s="2"/>
      <c r="T353" s="8" t="s">
        <v>571</v>
      </c>
      <c r="U353" s="14" t="str">
        <f t="shared" si="110"/>
        <v/>
      </c>
      <c r="V353" s="14"/>
      <c r="W353" s="5" t="e">
        <f>$X$1&amp;A353&amp;$Y$1&amp;T353&amp;$Z$1&amp;C353&amp;$AA$1&amp;E353&amp;#REF!&amp;G353&amp;$AB$1&amp;J353&amp;$AC$1&amp;#REF!&amp;$AD$1&amp;L353&amp;$AE$1&amp;P353&amp;$AF$1&amp;R353&amp;$AF$1&amp;#REF!&amp;$AG$1</f>
        <v>#REF!</v>
      </c>
    </row>
    <row r="354" spans="1:23" hidden="1" x14ac:dyDescent="0.25">
      <c r="A354" s="2" t="s">
        <v>2375</v>
      </c>
      <c r="B354" s="2" t="s">
        <v>2376</v>
      </c>
      <c r="C354" s="3"/>
      <c r="D354" s="16" t="str">
        <f t="shared" si="100"/>
        <v/>
      </c>
      <c r="E354" s="4">
        <v>37.799999999999997</v>
      </c>
      <c r="F354" s="2" t="s">
        <v>2370</v>
      </c>
      <c r="G354" s="13" t="e">
        <f>VLOOKUP(F354,frs!$A$2:$E$41,2,FALSE)</f>
        <v>#N/A</v>
      </c>
      <c r="H354" s="2" t="b">
        <v>0</v>
      </c>
      <c r="I354" s="2" t="s">
        <v>4716</v>
      </c>
      <c r="J354" s="13">
        <f>VLOOKUP(I354,Families!$A$2:$B$11,2,FALSE)</f>
        <v>1</v>
      </c>
      <c r="K354" s="2" t="s">
        <v>4828</v>
      </c>
      <c r="L354" s="13" t="str">
        <f>IFERROR(VLOOKUP(K354,Appellations!$A$3:$B$77,3,FALSE),"")</f>
        <v/>
      </c>
      <c r="M354" s="2" t="s">
        <v>4741</v>
      </c>
      <c r="N354" s="13">
        <f>IFERROR(VLOOKUP(M354,Regions!$A$3:$B$41,2,FALSE),"")</f>
        <v>32</v>
      </c>
      <c r="O354" s="2" t="s">
        <v>4719</v>
      </c>
      <c r="P354" s="13">
        <f>IFERROR(VLOOKUP(O354,Colors!$A$3:$B$11,2,FALSE),"")</f>
        <v>8</v>
      </c>
      <c r="Q354" s="2" t="s">
        <v>4688</v>
      </c>
      <c r="R354" s="13">
        <f>IFERROR(VLOOKUP(Q354,Contenants!$A$3:$B$21,2,FALSE),"")</f>
        <v>16</v>
      </c>
      <c r="S354" s="2"/>
      <c r="T354" s="8" t="s">
        <v>2042</v>
      </c>
      <c r="U354" s="14" t="str">
        <f t="shared" si="110"/>
        <v/>
      </c>
      <c r="V354" s="14"/>
      <c r="W354" s="5" t="e">
        <f>$X$1&amp;A354&amp;$Y$1&amp;T354&amp;$Z$1&amp;C354&amp;$AA$1&amp;E354&amp;#REF!&amp;G354&amp;$AB$1&amp;J354&amp;$AC$1&amp;#REF!&amp;$AD$1&amp;L354&amp;$AE$1&amp;P354&amp;$AF$1&amp;R354&amp;$AF$1&amp;#REF!&amp;$AG$1</f>
        <v>#REF!</v>
      </c>
    </row>
    <row r="355" spans="1:23" hidden="1" x14ac:dyDescent="0.25">
      <c r="A355" s="2" t="s">
        <v>2403</v>
      </c>
      <c r="B355" s="2" t="s">
        <v>2404</v>
      </c>
      <c r="C355" s="3"/>
      <c r="D355" s="16" t="str">
        <f t="shared" si="100"/>
        <v/>
      </c>
      <c r="E355" s="4">
        <v>14.7</v>
      </c>
      <c r="F355" s="2" t="s">
        <v>2218</v>
      </c>
      <c r="G355" s="13" t="e">
        <f>VLOOKUP(F355,frs!$A$2:$E$41,2,FALSE)</f>
        <v>#N/A</v>
      </c>
      <c r="H355" s="2" t="b">
        <v>0</v>
      </c>
      <c r="I355" s="2" t="s">
        <v>2308</v>
      </c>
      <c r="J355" s="13">
        <f>VLOOKUP(I355,Families!$A$2:$B$11,2,FALSE)</f>
        <v>3</v>
      </c>
      <c r="K355" s="2" t="s">
        <v>4828</v>
      </c>
      <c r="L355" s="13" t="str">
        <f>IFERROR(VLOOKUP(K355,Appellations!$A$3:$B$77,3,FALSE),"")</f>
        <v/>
      </c>
      <c r="M355" s="2" t="s">
        <v>4741</v>
      </c>
      <c r="N355" s="13">
        <f>IFERROR(VLOOKUP(M355,Regions!$A$3:$B$41,2,FALSE),"")</f>
        <v>32</v>
      </c>
      <c r="O355" s="2" t="s">
        <v>2306</v>
      </c>
      <c r="P355" s="13">
        <f>IFERROR(VLOOKUP(O355,Colors!$A$3:$B$11,2,FALSE),"")</f>
        <v>7</v>
      </c>
      <c r="Q355" s="2" t="s">
        <v>4688</v>
      </c>
      <c r="R355" s="13">
        <f>IFERROR(VLOOKUP(Q355,Contenants!$A$3:$B$21,2,FALSE),"")</f>
        <v>16</v>
      </c>
      <c r="S355" s="2"/>
      <c r="T355" s="8" t="s">
        <v>3728</v>
      </c>
      <c r="U355" s="14" t="str">
        <f t="shared" si="110"/>
        <v/>
      </c>
      <c r="V355" s="14"/>
      <c r="W355" s="5" t="e">
        <f>$X$1&amp;A355&amp;$Y$1&amp;T355&amp;$Z$1&amp;C355&amp;$AA$1&amp;E355&amp;#REF!&amp;G355&amp;$AB$1&amp;J355&amp;$AC$1&amp;#REF!&amp;$AD$1&amp;L355&amp;$AE$1&amp;P355&amp;$AF$1&amp;R355&amp;$AF$1&amp;#REF!&amp;$AG$1</f>
        <v>#REF!</v>
      </c>
    </row>
    <row r="356" spans="1:23" hidden="1" x14ac:dyDescent="0.25">
      <c r="A356" s="2" t="s">
        <v>2407</v>
      </c>
      <c r="B356" s="2" t="s">
        <v>2408</v>
      </c>
      <c r="C356" s="3"/>
      <c r="D356" s="16" t="str">
        <f t="shared" si="100"/>
        <v/>
      </c>
      <c r="E356" s="4">
        <v>7.85</v>
      </c>
      <c r="F356" s="2" t="s">
        <v>2218</v>
      </c>
      <c r="G356" s="13" t="e">
        <f>VLOOKUP(F356,frs!$A$2:$E$41,2,FALSE)</f>
        <v>#N/A</v>
      </c>
      <c r="H356" s="2" t="b">
        <v>0</v>
      </c>
      <c r="I356" s="2" t="s">
        <v>4716</v>
      </c>
      <c r="J356" s="13">
        <f>VLOOKUP(I356,Families!$A$2:$B$11,2,FALSE)</f>
        <v>1</v>
      </c>
      <c r="K356" s="2" t="s">
        <v>4828</v>
      </c>
      <c r="L356" s="13" t="str">
        <f>IFERROR(VLOOKUP(K356,Appellations!$A$3:$B$77,3,FALSE),"")</f>
        <v/>
      </c>
      <c r="M356" s="2" t="s">
        <v>4741</v>
      </c>
      <c r="N356" s="13">
        <f>IFERROR(VLOOKUP(M356,Regions!$A$3:$B$41,2,FALSE),"")</f>
        <v>32</v>
      </c>
      <c r="O356" s="2" t="s">
        <v>4719</v>
      </c>
      <c r="P356" s="13">
        <f>IFERROR(VLOOKUP(O356,Colors!$A$3:$B$11,2,FALSE),"")</f>
        <v>8</v>
      </c>
      <c r="Q356" s="2" t="s">
        <v>4688</v>
      </c>
      <c r="R356" s="13">
        <f>IFERROR(VLOOKUP(Q356,Contenants!$A$3:$B$21,2,FALSE),"")</f>
        <v>16</v>
      </c>
      <c r="S356" s="2"/>
      <c r="T356" s="8" t="s">
        <v>1235</v>
      </c>
      <c r="U356" s="14" t="str">
        <f t="shared" si="110"/>
        <v/>
      </c>
      <c r="V356" s="14"/>
      <c r="W356" s="5" t="e">
        <f>$X$1&amp;A356&amp;$Y$1&amp;T356&amp;$Z$1&amp;C356&amp;$AA$1&amp;E356&amp;#REF!&amp;G356&amp;$AB$1&amp;J356&amp;$AC$1&amp;#REF!&amp;$AD$1&amp;L356&amp;$AE$1&amp;P356&amp;$AF$1&amp;R356&amp;$AF$1&amp;#REF!&amp;$AG$1</f>
        <v>#REF!</v>
      </c>
    </row>
    <row r="357" spans="1:23" hidden="1" x14ac:dyDescent="0.25">
      <c r="A357" s="2" t="s">
        <v>2405</v>
      </c>
      <c r="B357" s="2" t="s">
        <v>2406</v>
      </c>
      <c r="C357" s="3"/>
      <c r="D357" s="16" t="str">
        <f t="shared" si="100"/>
        <v/>
      </c>
      <c r="E357" s="4">
        <v>15.8</v>
      </c>
      <c r="F357" s="2" t="s">
        <v>2218</v>
      </c>
      <c r="G357" s="13" t="e">
        <f>VLOOKUP(F357,frs!$A$2:$E$41,2,FALSE)</f>
        <v>#N/A</v>
      </c>
      <c r="H357" s="2" t="b">
        <v>0</v>
      </c>
      <c r="I357" s="2" t="s">
        <v>4716</v>
      </c>
      <c r="J357" s="13">
        <f>VLOOKUP(I357,Families!$A$2:$B$11,2,FALSE)</f>
        <v>1</v>
      </c>
      <c r="K357" s="2" t="s">
        <v>4828</v>
      </c>
      <c r="L357" s="13" t="str">
        <f>IFERROR(VLOOKUP(K357,Appellations!$A$3:$B$77,3,FALSE),"")</f>
        <v/>
      </c>
      <c r="M357" s="2" t="s">
        <v>4741</v>
      </c>
      <c r="N357" s="13">
        <f>IFERROR(VLOOKUP(M357,Regions!$A$3:$B$41,2,FALSE),"")</f>
        <v>32</v>
      </c>
      <c r="O357" s="2" t="s">
        <v>4719</v>
      </c>
      <c r="P357" s="13">
        <f>IFERROR(VLOOKUP(O357,Colors!$A$3:$B$11,2,FALSE),"")</f>
        <v>8</v>
      </c>
      <c r="Q357" s="2" t="s">
        <v>4688</v>
      </c>
      <c r="R357" s="13">
        <f>IFERROR(VLOOKUP(Q357,Contenants!$A$3:$B$21,2,FALSE),"")</f>
        <v>16</v>
      </c>
      <c r="S357" s="2"/>
      <c r="T357" s="8" t="s">
        <v>25</v>
      </c>
      <c r="U357" s="14" t="str">
        <f t="shared" si="110"/>
        <v/>
      </c>
      <c r="V357" s="14"/>
      <c r="W357" s="5" t="e">
        <f>$X$1&amp;A357&amp;$Y$1&amp;T357&amp;$Z$1&amp;C357&amp;$AA$1&amp;E357&amp;#REF!&amp;G357&amp;$AB$1&amp;J357&amp;$AC$1&amp;#REF!&amp;$AD$1&amp;L357&amp;$AE$1&amp;P357&amp;$AF$1&amp;R357&amp;$AF$1&amp;#REF!&amp;$AG$1</f>
        <v>#REF!</v>
      </c>
    </row>
    <row r="358" spans="1:23" hidden="1" x14ac:dyDescent="0.25">
      <c r="A358" s="2" t="s">
        <v>2401</v>
      </c>
      <c r="B358" s="2" t="s">
        <v>2402</v>
      </c>
      <c r="C358" s="3"/>
      <c r="D358" s="33" t="str">
        <f t="shared" si="100"/>
        <v/>
      </c>
      <c r="E358" s="4">
        <v>7.6</v>
      </c>
      <c r="F358" s="2" t="s">
        <v>2218</v>
      </c>
      <c r="G358" s="17" t="e">
        <f>VLOOKUP(F358,frs!$A$2:$E$41,2,FALSE)</f>
        <v>#N/A</v>
      </c>
      <c r="H358" s="2" t="b">
        <v>0</v>
      </c>
      <c r="I358" s="2" t="s">
        <v>2308</v>
      </c>
      <c r="J358" s="17">
        <f>VLOOKUP(I358,Families!$A$2:$B$11,2,FALSE)</f>
        <v>3</v>
      </c>
      <c r="K358" s="2" t="s">
        <v>4828</v>
      </c>
      <c r="L358" s="17" t="str">
        <f>IFERROR(VLOOKUP(K358,Appellations!$A$3:$B$77,3,FALSE),"")</f>
        <v/>
      </c>
      <c r="M358" s="2" t="s">
        <v>4741</v>
      </c>
      <c r="N358" s="17">
        <f>IFERROR(VLOOKUP(M358,Regions!$A$3:$B$41,2,FALSE),"")</f>
        <v>32</v>
      </c>
      <c r="O358" s="2" t="s">
        <v>2306</v>
      </c>
      <c r="P358" s="17">
        <f>IFERROR(VLOOKUP(O358,Colors!$A$3:$B$11,2,FALSE),"")</f>
        <v>7</v>
      </c>
      <c r="Q358" s="2" t="s">
        <v>4688</v>
      </c>
      <c r="R358" s="17">
        <f>IFERROR(VLOOKUP(Q358,Contenants!$A$3:$B$21,2,FALSE),"")</f>
        <v>16</v>
      </c>
      <c r="S358" s="2"/>
      <c r="T358" s="8" t="s">
        <v>22</v>
      </c>
      <c r="U358" s="14" t="str">
        <f t="shared" si="110"/>
        <v/>
      </c>
      <c r="V358" s="14"/>
      <c r="W358" s="5" t="e">
        <f>$X$1&amp;A358&amp;$Y$1&amp;T358&amp;$Z$1&amp;C358&amp;$AA$1&amp;E358&amp;#REF!&amp;G358&amp;$AB$1&amp;J358&amp;$AC$1&amp;#REF!&amp;$AD$1&amp;L358&amp;$AE$1&amp;P358&amp;$AF$1&amp;R358&amp;$AF$1&amp;#REF!&amp;$AG$1</f>
        <v>#REF!</v>
      </c>
    </row>
    <row r="359" spans="1:23" ht="285" x14ac:dyDescent="0.25">
      <c r="A359" s="2" t="s">
        <v>176</v>
      </c>
      <c r="B359" s="2" t="s">
        <v>177</v>
      </c>
      <c r="C359" s="3" t="s">
        <v>6142</v>
      </c>
      <c r="D359" s="23" t="str">
        <f>SUBSTITUTE(SUBSTITUTE(SUBSTITUTE(C359,CHAR(13),""),CHAR(10),"&lt;br&gt;"),". &amp;car(10)",".")</f>
        <v xml:space="preserve">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359" s="4">
        <v>13.5</v>
      </c>
      <c r="F359" s="2" t="s">
        <v>175</v>
      </c>
      <c r="G359" s="19">
        <f>VLOOKUP(F359,frs!$A$2:$B$45,2,FALSE)</f>
        <v>35</v>
      </c>
      <c r="H359" s="2" t="b">
        <v>1</v>
      </c>
      <c r="I359" s="2" t="s">
        <v>4716</v>
      </c>
      <c r="J359" s="19">
        <f>VLOOKUP(I359,Families!$A$2:$B$11,2,FALSE)</f>
        <v>1</v>
      </c>
      <c r="K359" s="2" t="s">
        <v>4829</v>
      </c>
      <c r="L359" s="19">
        <f>IFERROR(VLOOKUP(K359,Appellations!$A$2:$B$80,2,FALSE),"0")</f>
        <v>4</v>
      </c>
      <c r="M359" s="2" t="s">
        <v>4745</v>
      </c>
      <c r="N359" s="19">
        <f>IFERROR(VLOOKUP(M359,Regions!$A$2:$B$44,2,FALSE),"0")</f>
        <v>33</v>
      </c>
      <c r="O359" s="2" t="s">
        <v>4719</v>
      </c>
      <c r="P359" s="19">
        <f>IFERROR(VLOOKUP(O359,Colors!$A$2:$B$11,2,FALSE),"0")</f>
        <v>8</v>
      </c>
      <c r="Q359" s="2" t="s">
        <v>4688</v>
      </c>
      <c r="R359" s="19">
        <f>IFERROR(VLOOKUP(Q359,Contenants!$A$2:$B$21,2,FALSE),"0")</f>
        <v>16</v>
      </c>
      <c r="S359" s="2" t="s">
        <v>5702</v>
      </c>
      <c r="T359" s="50" t="s">
        <v>6430</v>
      </c>
      <c r="U359" s="19" t="str">
        <f>SUBSTITUTE(S359,"C:\Users\Admin\OneDrive\Site Internet\","")</f>
        <v>rhone_rive_gauche_beaume_de_venise_terrissimo_rouge.png</v>
      </c>
      <c r="V359" s="19">
        <f>IF(U359="",0,1)</f>
        <v>1</v>
      </c>
      <c r="W359" s="20" t="str">
        <f>$X$1&amp;A359&amp;$Y$1&amp;T359&amp;$Z$1&amp;D359&amp;$AA$1&amp;G359&amp;$AB$1&amp;J359&amp;$AC$1&amp;L359&amp;$AD$1&amp;N359&amp;$AE$1&amp;P359&amp;$AF$1&amp;R359&amp;$AG$1&amp;U359&amp;$AH$1&amp;V359&amp;$AI$1</f>
        <v>("00362", "Terrissimo RRG Rouge", "Un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"4", "33","8", "16", "rhone_rive_gauche_beaume_de_venise_terrissimo_rouge.png", "1"),</v>
      </c>
    </row>
    <row r="360" spans="1:23" hidden="1" x14ac:dyDescent="0.25">
      <c r="A360" s="2" t="s">
        <v>2799</v>
      </c>
      <c r="B360" s="2" t="s">
        <v>2800</v>
      </c>
      <c r="C360" s="3"/>
      <c r="D360" s="25" t="str">
        <f t="shared" si="100"/>
        <v/>
      </c>
      <c r="E360" s="4">
        <v>5</v>
      </c>
      <c r="F360" s="2" t="s">
        <v>2225</v>
      </c>
      <c r="G360" s="26" t="e">
        <f>VLOOKUP(F360,frs!$A$2:$E$41,2,FALSE)</f>
        <v>#N/A</v>
      </c>
      <c r="H360" s="2" t="b">
        <v>0</v>
      </c>
      <c r="I360" s="2" t="s">
        <v>4709</v>
      </c>
      <c r="J360" s="26">
        <f>VLOOKUP(I360,Families!$A$2:$B$11,2,FALSE)</f>
        <v>2</v>
      </c>
      <c r="K360" s="2" t="s">
        <v>4751</v>
      </c>
      <c r="L360" s="26" t="str">
        <f>IFERROR(VLOOKUP(K360,Appellations!$A$3:$B$77,3,FALSE),"")</f>
        <v/>
      </c>
      <c r="M360" s="2" t="s">
        <v>4752</v>
      </c>
      <c r="N360" s="26">
        <f>IFERROR(VLOOKUP(M360,Regions!$A$3:$B$41,2,FALSE),"")</f>
        <v>20</v>
      </c>
      <c r="O360" s="2" t="s">
        <v>4689</v>
      </c>
      <c r="P360" s="26">
        <f>IFERROR(VLOOKUP(O360,Colors!$A$3:$B$11,2,FALSE),"")</f>
        <v>2</v>
      </c>
      <c r="Q360" s="2" t="s">
        <v>4688</v>
      </c>
      <c r="R360" s="26">
        <f>IFERROR(VLOOKUP(Q360,Contenants!$A$3:$B$21,2,FALSE),"")</f>
        <v>16</v>
      </c>
      <c r="S360" s="2"/>
      <c r="T360" s="8" t="s">
        <v>1846</v>
      </c>
      <c r="U360" s="14" t="str">
        <f t="shared" ref="U360:U381" si="111">SUBSTITUTE(SUBSTITUTE(SUBSTITUTE(SUBSTITUTE(SUBSTITUTE(SUBSTITUTE(SUBSTITUTE(SUBSTITUTE(SUBSTITUTE(SUBSTITUTE(SUBSTITUTE(SUBSTITUTE(S360,"C:\Users\Admin\OneDrive\Site Internet\",""),"BAG-IN-BOX\",""),"BOURGOGNE\",""),"BEAUJOLAIS\",""),"CHAMPAGNE ET EFFERVESCENTS\",""),"LANGUEDOC\",""),"LOIRE\",""),"PROVENCE\",""),"RHONE NORD\",""),"RHONE SUD\",""),"SPIRITUEUX\",""),"SUD OUEST\","")</f>
        <v/>
      </c>
      <c r="V360" s="14"/>
      <c r="W360" s="5" t="e">
        <f>$X$1&amp;A360&amp;$Y$1&amp;T360&amp;$Z$1&amp;C360&amp;$AA$1&amp;E360&amp;#REF!&amp;G360&amp;$AB$1&amp;J360&amp;$AC$1&amp;#REF!&amp;$AD$1&amp;L360&amp;$AE$1&amp;P360&amp;$AF$1&amp;R360&amp;$AF$1&amp;#REF!&amp;$AG$1</f>
        <v>#REF!</v>
      </c>
    </row>
    <row r="361" spans="1:23" hidden="1" x14ac:dyDescent="0.25">
      <c r="A361" s="2" t="s">
        <v>2352</v>
      </c>
      <c r="B361" s="2" t="s">
        <v>2353</v>
      </c>
      <c r="C361" s="3"/>
      <c r="D361" s="16" t="str">
        <f t="shared" si="100"/>
        <v/>
      </c>
      <c r="E361" s="4">
        <v>9.9499999999999993</v>
      </c>
      <c r="F361" s="2" t="s">
        <v>2354</v>
      </c>
      <c r="G361" s="13" t="e">
        <f>VLOOKUP(F361,frs!$A$2:$E$41,2,FALSE)</f>
        <v>#N/A</v>
      </c>
      <c r="H361" s="2" t="b">
        <v>0</v>
      </c>
      <c r="I361" s="2" t="s">
        <v>4716</v>
      </c>
      <c r="J361" s="13">
        <f>VLOOKUP(I361,Families!$A$2:$B$11,2,FALSE)</f>
        <v>1</v>
      </c>
      <c r="K361" s="2" t="s">
        <v>4830</v>
      </c>
      <c r="L361" s="13" t="str">
        <f>IFERROR(VLOOKUP(K361,Appellations!$A$3:$B$77,3,FALSE),"")</f>
        <v/>
      </c>
      <c r="M361" s="2" t="s">
        <v>4745</v>
      </c>
      <c r="N361" s="13">
        <f>IFERROR(VLOOKUP(M361,Regions!$A$3:$B$41,2,FALSE),"")</f>
        <v>33</v>
      </c>
      <c r="O361" s="2" t="s">
        <v>4719</v>
      </c>
      <c r="P361" s="13">
        <f>IFERROR(VLOOKUP(O361,Colors!$A$3:$B$11,2,FALSE),"")</f>
        <v>8</v>
      </c>
      <c r="Q361" s="2" t="s">
        <v>4688</v>
      </c>
      <c r="R361" s="13">
        <f>IFERROR(VLOOKUP(Q361,Contenants!$A$3:$B$21,2,FALSE),"")</f>
        <v>16</v>
      </c>
      <c r="S361" s="2"/>
      <c r="T361" s="8" t="s">
        <v>1874</v>
      </c>
      <c r="U361" s="14" t="str">
        <f t="shared" si="111"/>
        <v/>
      </c>
      <c r="V361" s="14"/>
      <c r="W361" s="5" t="e">
        <f>$X$1&amp;A361&amp;$Y$1&amp;T361&amp;$Z$1&amp;C361&amp;$AA$1&amp;E361&amp;#REF!&amp;G361&amp;$AB$1&amp;J361&amp;$AC$1&amp;#REF!&amp;$AD$1&amp;L361&amp;$AE$1&amp;P361&amp;$AF$1&amp;R361&amp;$AF$1&amp;#REF!&amp;$AG$1</f>
        <v>#REF!</v>
      </c>
    </row>
    <row r="362" spans="1:23" hidden="1" x14ac:dyDescent="0.25">
      <c r="A362" s="2" t="s">
        <v>2884</v>
      </c>
      <c r="B362" s="2" t="s">
        <v>2885</v>
      </c>
      <c r="C362" s="3"/>
      <c r="D362" s="16" t="str">
        <f t="shared" si="100"/>
        <v/>
      </c>
      <c r="E362" s="4">
        <v>12.9</v>
      </c>
      <c r="F362" s="2" t="s">
        <v>2886</v>
      </c>
      <c r="G362" s="13" t="e">
        <f>VLOOKUP(F362,frs!$A$2:$E$41,2,FALSE)</f>
        <v>#N/A</v>
      </c>
      <c r="H362" s="2" t="b">
        <v>0</v>
      </c>
      <c r="I362" s="2" t="s">
        <v>4716</v>
      </c>
      <c r="J362" s="13">
        <f>VLOOKUP(I362,Families!$A$2:$B$11,2,FALSE)</f>
        <v>1</v>
      </c>
      <c r="K362" s="2" t="s">
        <v>4831</v>
      </c>
      <c r="L362" s="13" t="str">
        <f>IFERROR(VLOOKUP(K362,Appellations!$A$3:$B$77,3,FALSE),"")</f>
        <v/>
      </c>
      <c r="M362" s="2" t="s">
        <v>4745</v>
      </c>
      <c r="N362" s="13">
        <f>IFERROR(VLOOKUP(M362,Regions!$A$3:$B$41,2,FALSE),"")</f>
        <v>33</v>
      </c>
      <c r="O362" s="2" t="s">
        <v>4719</v>
      </c>
      <c r="P362" s="13">
        <f>IFERROR(VLOOKUP(O362,Colors!$A$3:$B$11,2,FALSE),"")</f>
        <v>8</v>
      </c>
      <c r="Q362" s="2" t="s">
        <v>4688</v>
      </c>
      <c r="R362" s="13">
        <f>IFERROR(VLOOKUP(Q362,Contenants!$A$3:$B$21,2,FALSE),"")</f>
        <v>16</v>
      </c>
      <c r="S362" s="2"/>
      <c r="T362" s="8" t="s">
        <v>579</v>
      </c>
      <c r="U362" s="14" t="str">
        <f t="shared" si="111"/>
        <v/>
      </c>
      <c r="V362" s="14"/>
      <c r="W362" s="5" t="e">
        <f>$X$1&amp;A362&amp;$Y$1&amp;T362&amp;$Z$1&amp;C362&amp;$AA$1&amp;E362&amp;#REF!&amp;G362&amp;$AB$1&amp;J362&amp;$AC$1&amp;#REF!&amp;$AD$1&amp;L362&amp;$AE$1&amp;P362&amp;$AF$1&amp;R362&amp;$AF$1&amp;#REF!&amp;$AG$1</f>
        <v>#REF!</v>
      </c>
    </row>
    <row r="363" spans="1:23" hidden="1" x14ac:dyDescent="0.25">
      <c r="A363" s="2" t="s">
        <v>2925</v>
      </c>
      <c r="B363" s="2" t="s">
        <v>2926</v>
      </c>
      <c r="C363" s="3"/>
      <c r="D363" s="33" t="str">
        <f t="shared" si="100"/>
        <v/>
      </c>
      <c r="E363" s="4">
        <v>13.15</v>
      </c>
      <c r="F363" s="2" t="s">
        <v>2218</v>
      </c>
      <c r="G363" s="17" t="e">
        <f>VLOOKUP(F363,frs!$A$2:$E$41,2,FALSE)</f>
        <v>#N/A</v>
      </c>
      <c r="H363" s="2" t="b">
        <v>0</v>
      </c>
      <c r="I363" s="2" t="s">
        <v>4709</v>
      </c>
      <c r="J363" s="17">
        <f>VLOOKUP(I363,Families!$A$2:$B$11,2,FALSE)</f>
        <v>2</v>
      </c>
      <c r="K363" s="2" t="s">
        <v>4832</v>
      </c>
      <c r="L363" s="17" t="str">
        <f>IFERROR(VLOOKUP(K363,Appellations!$A$3:$B$77,3,FALSE),"")</f>
        <v/>
      </c>
      <c r="M363" s="2" t="s">
        <v>4741</v>
      </c>
      <c r="N363" s="17">
        <f>IFERROR(VLOOKUP(M363,Regions!$A$3:$B$41,2,FALSE),"")</f>
        <v>32</v>
      </c>
      <c r="O363" s="2" t="s">
        <v>4689</v>
      </c>
      <c r="P363" s="17">
        <f>IFERROR(VLOOKUP(O363,Colors!$A$3:$B$11,2,FALSE),"")</f>
        <v>2</v>
      </c>
      <c r="Q363" s="2" t="s">
        <v>4695</v>
      </c>
      <c r="R363" s="17">
        <f>IFERROR(VLOOKUP(Q363,Contenants!$A$3:$B$21,2,FALSE),"")</f>
        <v>13</v>
      </c>
      <c r="S363" s="2"/>
      <c r="T363" s="8" t="s">
        <v>581</v>
      </c>
      <c r="U363" s="14" t="str">
        <f t="shared" si="111"/>
        <v/>
      </c>
      <c r="V363" s="14"/>
      <c r="W363" s="5" t="e">
        <f>$X$1&amp;A363&amp;$Y$1&amp;T363&amp;$Z$1&amp;C363&amp;$AA$1&amp;E363&amp;#REF!&amp;G363&amp;$AB$1&amp;J363&amp;$AC$1&amp;#REF!&amp;$AD$1&amp;L363&amp;$AE$1&amp;P363&amp;$AF$1&amp;R363&amp;$AF$1&amp;#REF!&amp;$AG$1</f>
        <v>#REF!</v>
      </c>
    </row>
    <row r="364" spans="1:23" hidden="1" x14ac:dyDescent="0.25">
      <c r="A364" s="2" t="s">
        <v>592</v>
      </c>
      <c r="B364" s="2" t="s">
        <v>593</v>
      </c>
      <c r="C364" s="3"/>
      <c r="D364" s="23" t="str">
        <f>SUBSTITUTE(SUBSTITUTE(SUBSTITUTE(C364,CHAR(13),""),CHAR(10),"&lt;br&gt;"),". &amp;car(10)",".")</f>
        <v/>
      </c>
      <c r="E364" s="4">
        <v>20.3</v>
      </c>
      <c r="F364" s="2" t="s">
        <v>2231</v>
      </c>
      <c r="G364" s="19" t="e">
        <f>VLOOKUP(F364,frs!$A$2:$E$41,2,FALSE)</f>
        <v>#N/A</v>
      </c>
      <c r="H364" s="2" t="b">
        <v>1</v>
      </c>
      <c r="I364" s="2" t="s">
        <v>4709</v>
      </c>
      <c r="J364" s="19">
        <f>VLOOKUP(I364,Families!$A$2:$B$11,2,FALSE)</f>
        <v>2</v>
      </c>
      <c r="K364" s="2" t="s">
        <v>4832</v>
      </c>
      <c r="L364" s="19" t="str">
        <f>IFERROR(VLOOKUP(K364,Appellations!$A$2:$B$77,2,FALSE),"0")</f>
        <v>0</v>
      </c>
      <c r="M364" s="2" t="s">
        <v>4741</v>
      </c>
      <c r="N364" s="19">
        <f>IFERROR(VLOOKUP(M364,Regions!$A$2:$B$41,2,FALSE),"0")</f>
        <v>32</v>
      </c>
      <c r="O364" s="2" t="s">
        <v>4689</v>
      </c>
      <c r="P364" s="19">
        <f>IFERROR(VLOOKUP(O364,Colors!$A$2:$B$11,2,FALSE),"0")</f>
        <v>2</v>
      </c>
      <c r="Q364" s="2" t="s">
        <v>4688</v>
      </c>
      <c r="R364" s="19">
        <f>IFERROR(VLOOKUP(Q364,Contenants!$A$2:$B$21,2,FALSE),"0")</f>
        <v>16</v>
      </c>
      <c r="S364" s="2"/>
      <c r="T364" s="50" t="str">
        <f>PROPER(B364)</f>
        <v>Cassis Fontcreuse Blanc</v>
      </c>
      <c r="U364" s="19" t="str">
        <f t="shared" si="111"/>
        <v/>
      </c>
      <c r="V364" s="19">
        <f>IF(U364="",0,1)</f>
        <v>0</v>
      </c>
      <c r="W364" s="20" t="e">
        <f>$X$1&amp;A364&amp;$Y$1&amp;T364&amp;$Z$1&amp;D364&amp;$AA$1&amp;E364&amp;#REF!&amp;G364&amp;$AB$1&amp;J364&amp;$AC$1&amp;L364&amp;$AD$1&amp;N364&amp;$AE$1&amp;P364&amp;$AF$1&amp;R364&amp;$AG$1&amp;#REF!&amp;$AI$1</f>
        <v>#REF!</v>
      </c>
    </row>
    <row r="365" spans="1:23" hidden="1" x14ac:dyDescent="0.25">
      <c r="A365" s="2" t="s">
        <v>2929</v>
      </c>
      <c r="B365" s="2" t="s">
        <v>2930</v>
      </c>
      <c r="C365" s="3"/>
      <c r="D365" s="34" t="str">
        <f t="shared" si="100"/>
        <v/>
      </c>
      <c r="E365" s="4">
        <v>12.25</v>
      </c>
      <c r="F365" s="2" t="s">
        <v>2218</v>
      </c>
      <c r="G365" s="35" t="e">
        <f>VLOOKUP(F365,frs!$A$2:$E$41,2,FALSE)</f>
        <v>#N/A</v>
      </c>
      <c r="H365" s="2" t="b">
        <v>0</v>
      </c>
      <c r="I365" s="2" t="s">
        <v>2308</v>
      </c>
      <c r="J365" s="35">
        <f>VLOOKUP(I365,Families!$A$2:$B$11,2,FALSE)</f>
        <v>3</v>
      </c>
      <c r="K365" s="2" t="s">
        <v>4832</v>
      </c>
      <c r="L365" s="35" t="str">
        <f>IFERROR(VLOOKUP(K365,Appellations!$A$3:$B$77,3,FALSE),"")</f>
        <v/>
      </c>
      <c r="M365" s="2" t="s">
        <v>4741</v>
      </c>
      <c r="N365" s="35">
        <f>IFERROR(VLOOKUP(M365,Regions!$A$3:$B$41,2,FALSE),"")</f>
        <v>32</v>
      </c>
      <c r="O365" s="2" t="s">
        <v>2306</v>
      </c>
      <c r="P365" s="35">
        <f>IFERROR(VLOOKUP(O365,Colors!$A$3:$B$11,2,FALSE),"")</f>
        <v>7</v>
      </c>
      <c r="Q365" s="2" t="s">
        <v>4695</v>
      </c>
      <c r="R365" s="35">
        <f>IFERROR(VLOOKUP(Q365,Contenants!$A$3:$B$21,2,FALSE),"")</f>
        <v>13</v>
      </c>
      <c r="S365" s="2"/>
      <c r="T365" s="8" t="s">
        <v>1128</v>
      </c>
      <c r="U365" s="14" t="str">
        <f t="shared" si="111"/>
        <v/>
      </c>
      <c r="V365" s="14"/>
      <c r="W365" s="5" t="e">
        <f>$X$1&amp;A365&amp;$Y$1&amp;T365&amp;$Z$1&amp;C365&amp;$AA$1&amp;E365&amp;#REF!&amp;G365&amp;$AB$1&amp;J365&amp;$AC$1&amp;#REF!&amp;$AD$1&amp;L365&amp;$AE$1&amp;P365&amp;$AF$1&amp;R365&amp;$AF$1&amp;#REF!&amp;$AG$1</f>
        <v>#REF!</v>
      </c>
    </row>
    <row r="366" spans="1:23" hidden="1" x14ac:dyDescent="0.25">
      <c r="A366" s="2" t="s">
        <v>594</v>
      </c>
      <c r="B366" s="2" t="s">
        <v>595</v>
      </c>
      <c r="C366" s="3"/>
      <c r="D366" s="23" t="str">
        <f t="shared" ref="D366:D368" si="112">SUBSTITUTE(SUBSTITUTE(SUBSTITUTE(C366,CHAR(13),""),CHAR(10),"&lt;br&gt;"),". &amp;car(10)",".")</f>
        <v/>
      </c>
      <c r="E366" s="4">
        <v>20.3</v>
      </c>
      <c r="F366" s="2" t="s">
        <v>2231</v>
      </c>
      <c r="G366" s="19" t="e">
        <f>VLOOKUP(F366,frs!$A$2:$E$41,2,FALSE)</f>
        <v>#N/A</v>
      </c>
      <c r="H366" s="2" t="b">
        <v>1</v>
      </c>
      <c r="I366" s="2" t="s">
        <v>2308</v>
      </c>
      <c r="J366" s="19">
        <f>VLOOKUP(I366,Families!$A$2:$B$11,2,FALSE)</f>
        <v>3</v>
      </c>
      <c r="K366" s="2" t="s">
        <v>4832</v>
      </c>
      <c r="L366" s="19" t="str">
        <f>IFERROR(VLOOKUP(K366,Appellations!$A$2:$B$77,2,FALSE),"0")</f>
        <v>0</v>
      </c>
      <c r="M366" s="2" t="s">
        <v>4741</v>
      </c>
      <c r="N366" s="19">
        <f>IFERROR(VLOOKUP(M366,Regions!$A$2:$B$41,2,FALSE),"0")</f>
        <v>32</v>
      </c>
      <c r="O366" s="2" t="s">
        <v>2306</v>
      </c>
      <c r="P366" s="19">
        <f>IFERROR(VLOOKUP(O366,Colors!$A$2:$B$11,2,FALSE),"0")</f>
        <v>7</v>
      </c>
      <c r="Q366" s="2" t="s">
        <v>4688</v>
      </c>
      <c r="R366" s="19">
        <f>IFERROR(VLOOKUP(Q366,Contenants!$A$2:$B$21,2,FALSE),"0")</f>
        <v>16</v>
      </c>
      <c r="S366" s="2"/>
      <c r="T366" s="50" t="str">
        <f t="shared" ref="T366:T368" si="113">PROPER(B366)</f>
        <v>Cassis Fontcreuse Rose</v>
      </c>
      <c r="U366" s="19" t="str">
        <f t="shared" si="111"/>
        <v/>
      </c>
      <c r="V366" s="19">
        <f t="shared" ref="V366:V368" si="114">IF(U366="",0,1)</f>
        <v>0</v>
      </c>
      <c r="W366" s="20" t="e">
        <f>$X$1&amp;A366&amp;$Y$1&amp;T366&amp;$Z$1&amp;D366&amp;$AA$1&amp;E366&amp;#REF!&amp;G366&amp;$AB$1&amp;J366&amp;$AC$1&amp;L366&amp;$AD$1&amp;N366&amp;$AE$1&amp;P366&amp;$AF$1&amp;R366&amp;$AG$1&amp;#REF!&amp;$AI$1</f>
        <v>#REF!</v>
      </c>
    </row>
    <row r="367" spans="1:23" hidden="1" x14ac:dyDescent="0.25">
      <c r="A367" s="2" t="s">
        <v>596</v>
      </c>
      <c r="B367" s="2" t="s">
        <v>597</v>
      </c>
      <c r="C367" s="3"/>
      <c r="D367" s="23" t="str">
        <f t="shared" si="112"/>
        <v/>
      </c>
      <c r="E367" s="4">
        <v>23.5</v>
      </c>
      <c r="F367" s="2" t="s">
        <v>2232</v>
      </c>
      <c r="G367" s="19" t="e">
        <f>VLOOKUP(F367,frs!$A$2:$E$41,2,FALSE)</f>
        <v>#N/A</v>
      </c>
      <c r="H367" s="2" t="b">
        <v>1</v>
      </c>
      <c r="I367" s="2" t="s">
        <v>4709</v>
      </c>
      <c r="J367" s="19">
        <f>VLOOKUP(I367,Families!$A$2:$B$11,2,FALSE)</f>
        <v>2</v>
      </c>
      <c r="K367" s="2" t="s">
        <v>4832</v>
      </c>
      <c r="L367" s="19" t="str">
        <f>IFERROR(VLOOKUP(K367,Appellations!$A$2:$B$77,2,FALSE),"0")</f>
        <v>0</v>
      </c>
      <c r="M367" s="2" t="s">
        <v>4741</v>
      </c>
      <c r="N367" s="19">
        <f>IFERROR(VLOOKUP(M367,Regions!$A$2:$B$41,2,FALSE),"0")</f>
        <v>32</v>
      </c>
      <c r="O367" s="2" t="s">
        <v>4689</v>
      </c>
      <c r="P367" s="19">
        <f>IFERROR(VLOOKUP(O367,Colors!$A$2:$B$11,2,FALSE),"0")</f>
        <v>2</v>
      </c>
      <c r="Q367" s="2" t="s">
        <v>4688</v>
      </c>
      <c r="R367" s="19">
        <f>IFERROR(VLOOKUP(Q367,Contenants!$A$2:$B$21,2,FALSE),"0")</f>
        <v>16</v>
      </c>
      <c r="S367" s="2"/>
      <c r="T367" s="50" t="str">
        <f t="shared" si="113"/>
        <v>Cassis Paternel Blanc</v>
      </c>
      <c r="U367" s="19" t="str">
        <f t="shared" si="111"/>
        <v/>
      </c>
      <c r="V367" s="19">
        <f t="shared" si="114"/>
        <v>0</v>
      </c>
      <c r="W367" s="20" t="e">
        <f>$X$1&amp;A367&amp;$Y$1&amp;T367&amp;$Z$1&amp;D367&amp;$AA$1&amp;E367&amp;#REF!&amp;G367&amp;$AB$1&amp;J367&amp;$AC$1&amp;L367&amp;$AD$1&amp;N367&amp;$AE$1&amp;P367&amp;$AF$1&amp;R367&amp;$AG$1&amp;#REF!&amp;$AI$1</f>
        <v>#REF!</v>
      </c>
    </row>
    <row r="368" spans="1:23" hidden="1" x14ac:dyDescent="0.25">
      <c r="A368" s="2" t="s">
        <v>598</v>
      </c>
      <c r="B368" s="2" t="s">
        <v>599</v>
      </c>
      <c r="C368" s="3"/>
      <c r="D368" s="23" t="str">
        <f t="shared" si="112"/>
        <v/>
      </c>
      <c r="E368" s="4">
        <v>23.5</v>
      </c>
      <c r="F368" s="2" t="s">
        <v>2232</v>
      </c>
      <c r="G368" s="19" t="e">
        <f>VLOOKUP(F368,frs!$A$2:$E$41,2,FALSE)</f>
        <v>#N/A</v>
      </c>
      <c r="H368" s="2" t="b">
        <v>1</v>
      </c>
      <c r="I368" s="2" t="s">
        <v>2308</v>
      </c>
      <c r="J368" s="19">
        <f>VLOOKUP(I368,Families!$A$2:$B$11,2,FALSE)</f>
        <v>3</v>
      </c>
      <c r="K368" s="2" t="s">
        <v>4832</v>
      </c>
      <c r="L368" s="19" t="str">
        <f>IFERROR(VLOOKUP(K368,Appellations!$A$2:$B$77,2,FALSE),"0")</f>
        <v>0</v>
      </c>
      <c r="M368" s="2" t="s">
        <v>4741</v>
      </c>
      <c r="N368" s="19">
        <f>IFERROR(VLOOKUP(M368,Regions!$A$2:$B$41,2,FALSE),"0")</f>
        <v>32</v>
      </c>
      <c r="O368" s="2" t="s">
        <v>2306</v>
      </c>
      <c r="P368" s="19">
        <f>IFERROR(VLOOKUP(O368,Colors!$A$2:$B$11,2,FALSE),"0")</f>
        <v>7</v>
      </c>
      <c r="Q368" s="2" t="s">
        <v>4688</v>
      </c>
      <c r="R368" s="19">
        <f>IFERROR(VLOOKUP(Q368,Contenants!$A$2:$B$21,2,FALSE),"0")</f>
        <v>16</v>
      </c>
      <c r="S368" s="2"/>
      <c r="T368" s="50" t="str">
        <f t="shared" si="113"/>
        <v>Cassis Paternel Rose</v>
      </c>
      <c r="U368" s="19" t="str">
        <f t="shared" si="111"/>
        <v/>
      </c>
      <c r="V368" s="19">
        <f t="shared" si="114"/>
        <v>0</v>
      </c>
      <c r="W368" s="20" t="e">
        <f>$X$1&amp;A368&amp;$Y$1&amp;T368&amp;$Z$1&amp;D368&amp;$AA$1&amp;E368&amp;#REF!&amp;G368&amp;$AB$1&amp;J368&amp;$AC$1&amp;L368&amp;$AD$1&amp;N368&amp;$AE$1&amp;P368&amp;$AF$1&amp;R368&amp;$AG$1&amp;#REF!&amp;$AI$1</f>
        <v>#REF!</v>
      </c>
    </row>
    <row r="369" spans="1:23" hidden="1" x14ac:dyDescent="0.25">
      <c r="A369" s="2" t="s">
        <v>2943</v>
      </c>
      <c r="B369" s="2" t="s">
        <v>2944</v>
      </c>
      <c r="C369" s="3"/>
      <c r="D369" s="25" t="str">
        <f t="shared" si="100"/>
        <v/>
      </c>
      <c r="E369" s="4">
        <v>19.8</v>
      </c>
      <c r="F369" s="2" t="s">
        <v>2218</v>
      </c>
      <c r="G369" s="26" t="e">
        <f>VLOOKUP(F369,frs!$A$2:$E$41,2,FALSE)</f>
        <v>#N/A</v>
      </c>
      <c r="H369" s="2" t="b">
        <v>0</v>
      </c>
      <c r="I369" s="2" t="s">
        <v>4709</v>
      </c>
      <c r="J369" s="26">
        <f>VLOOKUP(I369,Families!$A$2:$B$11,2,FALSE)</f>
        <v>2</v>
      </c>
      <c r="K369" s="2" t="s">
        <v>4740</v>
      </c>
      <c r="L369" s="26" t="str">
        <f>IFERROR(VLOOKUP(K369,Appellations!$A$3:$B$77,3,FALSE),"")</f>
        <v/>
      </c>
      <c r="M369" s="2" t="s">
        <v>4741</v>
      </c>
      <c r="N369" s="26">
        <f>IFERROR(VLOOKUP(M369,Regions!$A$3:$B$41,2,FALSE),"")</f>
        <v>32</v>
      </c>
      <c r="O369" s="2" t="s">
        <v>4689</v>
      </c>
      <c r="P369" s="26">
        <f>IFERROR(VLOOKUP(O369,Colors!$A$3:$B$11,2,FALSE),"")</f>
        <v>2</v>
      </c>
      <c r="Q369" s="2" t="s">
        <v>4688</v>
      </c>
      <c r="R369" s="26">
        <f>IFERROR(VLOOKUP(Q369,Contenants!$A$3:$B$21,2,FALSE),"")</f>
        <v>16</v>
      </c>
      <c r="S369" s="2"/>
      <c r="T369" s="8" t="s">
        <v>49</v>
      </c>
      <c r="U369" s="14" t="str">
        <f t="shared" si="111"/>
        <v/>
      </c>
      <c r="V369" s="14"/>
      <c r="W369" s="5" t="e">
        <f>$X$1&amp;A369&amp;$Y$1&amp;T369&amp;$Z$1&amp;C369&amp;$AA$1&amp;E369&amp;#REF!&amp;G369&amp;$AB$1&amp;J369&amp;$AC$1&amp;#REF!&amp;$AD$1&amp;L369&amp;$AE$1&amp;P369&amp;$AF$1&amp;R369&amp;$AF$1&amp;#REF!&amp;$AG$1</f>
        <v>#REF!</v>
      </c>
    </row>
    <row r="370" spans="1:23" hidden="1" x14ac:dyDescent="0.25">
      <c r="A370" s="2" t="s">
        <v>2945</v>
      </c>
      <c r="B370" s="2" t="s">
        <v>2946</v>
      </c>
      <c r="C370" s="3"/>
      <c r="D370" s="16" t="str">
        <f t="shared" si="100"/>
        <v/>
      </c>
      <c r="E370" s="4">
        <v>17.2</v>
      </c>
      <c r="F370" s="2" t="s">
        <v>2218</v>
      </c>
      <c r="G370" s="13" t="e">
        <f>VLOOKUP(F370,frs!$A$2:$E$41,2,FALSE)</f>
        <v>#N/A</v>
      </c>
      <c r="H370" s="2" t="b">
        <v>0</v>
      </c>
      <c r="I370" s="2" t="s">
        <v>2308</v>
      </c>
      <c r="J370" s="13">
        <f>VLOOKUP(I370,Families!$A$2:$B$11,2,FALSE)</f>
        <v>3</v>
      </c>
      <c r="K370" s="2" t="s">
        <v>4740</v>
      </c>
      <c r="L370" s="13" t="str">
        <f>IFERROR(VLOOKUP(K370,Appellations!$A$3:$B$77,3,FALSE),"")</f>
        <v/>
      </c>
      <c r="M370" s="2" t="s">
        <v>4741</v>
      </c>
      <c r="N370" s="13">
        <f>IFERROR(VLOOKUP(M370,Regions!$A$3:$B$41,2,FALSE),"")</f>
        <v>32</v>
      </c>
      <c r="O370" s="2" t="s">
        <v>2306</v>
      </c>
      <c r="P370" s="13">
        <f>IFERROR(VLOOKUP(O370,Colors!$A$3:$B$11,2,FALSE),"")</f>
        <v>7</v>
      </c>
      <c r="Q370" s="2" t="s">
        <v>4688</v>
      </c>
      <c r="R370" s="13">
        <f>IFERROR(VLOOKUP(Q370,Contenants!$A$3:$B$21,2,FALSE),"")</f>
        <v>16</v>
      </c>
      <c r="S370" s="2"/>
      <c r="T370" s="8" t="s">
        <v>1191</v>
      </c>
      <c r="U370" s="14" t="str">
        <f t="shared" si="111"/>
        <v/>
      </c>
      <c r="V370" s="14"/>
      <c r="W370" s="5" t="e">
        <f>$X$1&amp;A370&amp;$Y$1&amp;T370&amp;$Z$1&amp;C370&amp;$AA$1&amp;E370&amp;#REF!&amp;G370&amp;$AB$1&amp;J370&amp;$AC$1&amp;#REF!&amp;$AD$1&amp;L370&amp;$AE$1&amp;P370&amp;$AF$1&amp;R370&amp;$AF$1&amp;#REF!&amp;$AG$1</f>
        <v>#REF!</v>
      </c>
    </row>
    <row r="371" spans="1:23" hidden="1" x14ac:dyDescent="0.25">
      <c r="A371" s="2" t="s">
        <v>2947</v>
      </c>
      <c r="B371" s="2" t="s">
        <v>2948</v>
      </c>
      <c r="C371" s="3"/>
      <c r="D371" s="16" t="str">
        <f t="shared" si="100"/>
        <v/>
      </c>
      <c r="E371" s="4">
        <v>19.8</v>
      </c>
      <c r="F371" s="2" t="s">
        <v>2218</v>
      </c>
      <c r="G371" s="13" t="e">
        <f>VLOOKUP(F371,frs!$A$2:$E$41,2,FALSE)</f>
        <v>#N/A</v>
      </c>
      <c r="H371" s="2" t="b">
        <v>0</v>
      </c>
      <c r="I371" s="2" t="s">
        <v>4716</v>
      </c>
      <c r="J371" s="13">
        <f>VLOOKUP(I371,Families!$A$2:$B$11,2,FALSE)</f>
        <v>1</v>
      </c>
      <c r="K371" s="2" t="s">
        <v>4740</v>
      </c>
      <c r="L371" s="13" t="str">
        <f>IFERROR(VLOOKUP(K371,Appellations!$A$3:$B$77,3,FALSE),"")</f>
        <v/>
      </c>
      <c r="M371" s="2" t="s">
        <v>4741</v>
      </c>
      <c r="N371" s="13">
        <f>IFERROR(VLOOKUP(M371,Regions!$A$3:$B$41,2,FALSE),"")</f>
        <v>32</v>
      </c>
      <c r="O371" s="2" t="s">
        <v>4719</v>
      </c>
      <c r="P371" s="13">
        <f>IFERROR(VLOOKUP(O371,Colors!$A$3:$B$11,2,FALSE),"")</f>
        <v>8</v>
      </c>
      <c r="Q371" s="2" t="s">
        <v>4688</v>
      </c>
      <c r="R371" s="13">
        <f>IFERROR(VLOOKUP(Q371,Contenants!$A$3:$B$21,2,FALSE),"")</f>
        <v>16</v>
      </c>
      <c r="S371" s="2"/>
      <c r="T371" s="8" t="s">
        <v>1397</v>
      </c>
      <c r="U371" s="14" t="str">
        <f t="shared" si="111"/>
        <v/>
      </c>
      <c r="V371" s="14"/>
      <c r="W371" s="5" t="e">
        <f>$X$1&amp;A371&amp;$Y$1&amp;T371&amp;$Z$1&amp;C371&amp;$AA$1&amp;E371&amp;#REF!&amp;G371&amp;$AB$1&amp;J371&amp;$AC$1&amp;#REF!&amp;$AD$1&amp;L371&amp;$AE$1&amp;P371&amp;$AF$1&amp;R371&amp;$AF$1&amp;#REF!&amp;$AG$1</f>
        <v>#REF!</v>
      </c>
    </row>
    <row r="372" spans="1:23" hidden="1" x14ac:dyDescent="0.25">
      <c r="A372" s="2" t="s">
        <v>2976</v>
      </c>
      <c r="B372" s="2" t="s">
        <v>2977</v>
      </c>
      <c r="C372" s="3"/>
      <c r="D372" s="16" t="str">
        <f t="shared" si="100"/>
        <v/>
      </c>
      <c r="E372" s="4">
        <v>15.9</v>
      </c>
      <c r="F372" s="2" t="s">
        <v>2978</v>
      </c>
      <c r="G372" s="13" t="e">
        <f>VLOOKUP(F372,frs!$A$2:$E$41,2,FALSE)</f>
        <v>#N/A</v>
      </c>
      <c r="H372" s="2" t="b">
        <v>0</v>
      </c>
      <c r="I372" s="2" t="s">
        <v>4709</v>
      </c>
      <c r="J372" s="13">
        <f>VLOOKUP(I372,Families!$A$2:$B$11,2,FALSE)</f>
        <v>2</v>
      </c>
      <c r="K372" s="2" t="s">
        <v>4740</v>
      </c>
      <c r="L372" s="13" t="str">
        <f>IFERROR(VLOOKUP(K372,Appellations!$A$3:$B$77,3,FALSE),"")</f>
        <v/>
      </c>
      <c r="M372" s="2" t="s">
        <v>4741</v>
      </c>
      <c r="N372" s="13">
        <f>IFERROR(VLOOKUP(M372,Regions!$A$3:$B$41,2,FALSE),"")</f>
        <v>32</v>
      </c>
      <c r="O372" s="2" t="s">
        <v>4689</v>
      </c>
      <c r="P372" s="13">
        <f>IFERROR(VLOOKUP(O372,Colors!$A$3:$B$11,2,FALSE),"")</f>
        <v>2</v>
      </c>
      <c r="Q372" s="2" t="s">
        <v>4688</v>
      </c>
      <c r="R372" s="13">
        <f>IFERROR(VLOOKUP(Q372,Contenants!$A$3:$B$21,2,FALSE),"")</f>
        <v>16</v>
      </c>
      <c r="S372" s="2"/>
      <c r="T372" s="8" t="s">
        <v>1617</v>
      </c>
      <c r="U372" s="14" t="str">
        <f t="shared" si="111"/>
        <v/>
      </c>
      <c r="V372" s="14"/>
      <c r="W372" s="5" t="e">
        <f>$X$1&amp;A372&amp;$Y$1&amp;T372&amp;$Z$1&amp;C372&amp;$AA$1&amp;E372&amp;#REF!&amp;G372&amp;$AB$1&amp;J372&amp;$AC$1&amp;#REF!&amp;$AD$1&amp;L372&amp;$AE$1&amp;P372&amp;$AF$1&amp;R372&amp;$AF$1&amp;#REF!&amp;$AG$1</f>
        <v>#REF!</v>
      </c>
    </row>
    <row r="373" spans="1:23" hidden="1" x14ac:dyDescent="0.25">
      <c r="A373" s="2" t="s">
        <v>2979</v>
      </c>
      <c r="B373" s="2" t="s">
        <v>2980</v>
      </c>
      <c r="C373" s="3"/>
      <c r="D373" s="16" t="str">
        <f t="shared" si="100"/>
        <v/>
      </c>
      <c r="E373" s="4">
        <v>12.95</v>
      </c>
      <c r="F373" s="2" t="s">
        <v>2978</v>
      </c>
      <c r="G373" s="13" t="e">
        <f>VLOOKUP(F373,frs!$A$2:$E$41,2,FALSE)</f>
        <v>#N/A</v>
      </c>
      <c r="H373" s="2" t="b">
        <v>0</v>
      </c>
      <c r="I373" s="2" t="s">
        <v>2308</v>
      </c>
      <c r="J373" s="13">
        <f>VLOOKUP(I373,Families!$A$2:$B$11,2,FALSE)</f>
        <v>3</v>
      </c>
      <c r="K373" s="2" t="s">
        <v>4740</v>
      </c>
      <c r="L373" s="13" t="str">
        <f>IFERROR(VLOOKUP(K373,Appellations!$A$3:$B$77,3,FALSE),"")</f>
        <v/>
      </c>
      <c r="M373" s="2" t="s">
        <v>4741</v>
      </c>
      <c r="N373" s="13">
        <f>IFERROR(VLOOKUP(M373,Regions!$A$3:$B$41,2,FALSE),"")</f>
        <v>32</v>
      </c>
      <c r="O373" s="2" t="s">
        <v>2306</v>
      </c>
      <c r="P373" s="13">
        <f>IFERROR(VLOOKUP(O373,Colors!$A$3:$B$11,2,FALSE),"")</f>
        <v>7</v>
      </c>
      <c r="Q373" s="2" t="s">
        <v>4688</v>
      </c>
      <c r="R373" s="13">
        <f>IFERROR(VLOOKUP(Q373,Contenants!$A$3:$B$21,2,FALSE),"")</f>
        <v>16</v>
      </c>
      <c r="S373" s="2"/>
      <c r="T373" s="8" t="s">
        <v>1183</v>
      </c>
      <c r="U373" s="14" t="str">
        <f t="shared" si="111"/>
        <v/>
      </c>
      <c r="V373" s="14"/>
      <c r="W373" s="5" t="e">
        <f>$X$1&amp;A373&amp;$Y$1&amp;T373&amp;$Z$1&amp;C373&amp;$AA$1&amp;E373&amp;#REF!&amp;G373&amp;$AB$1&amp;J373&amp;$AC$1&amp;#REF!&amp;$AD$1&amp;L373&amp;$AE$1&amp;P373&amp;$AF$1&amp;R373&amp;$AF$1&amp;#REF!&amp;$AG$1</f>
        <v>#REF!</v>
      </c>
    </row>
    <row r="374" spans="1:23" hidden="1" x14ac:dyDescent="0.25">
      <c r="A374" s="2" t="s">
        <v>2954</v>
      </c>
      <c r="B374" s="2" t="s">
        <v>2955</v>
      </c>
      <c r="C374" s="3"/>
      <c r="D374" s="16" t="str">
        <f t="shared" si="100"/>
        <v/>
      </c>
      <c r="E374" s="4">
        <v>11.16</v>
      </c>
      <c r="F374" s="2" t="s">
        <v>2951</v>
      </c>
      <c r="G374" s="13" t="e">
        <f>VLOOKUP(F374,frs!$A$2:$E$41,2,FALSE)</f>
        <v>#N/A</v>
      </c>
      <c r="H374" s="2" t="b">
        <v>0</v>
      </c>
      <c r="I374" s="2" t="s">
        <v>4716</v>
      </c>
      <c r="J374" s="13">
        <f>VLOOKUP(I374,Families!$A$2:$B$11,2,FALSE)</f>
        <v>1</v>
      </c>
      <c r="K374" s="2" t="s">
        <v>4740</v>
      </c>
      <c r="L374" s="13" t="str">
        <f>IFERROR(VLOOKUP(K374,Appellations!$A$3:$B$77,3,FALSE),"")</f>
        <v/>
      </c>
      <c r="M374" s="2" t="s">
        <v>4741</v>
      </c>
      <c r="N374" s="13">
        <f>IFERROR(VLOOKUP(M374,Regions!$A$3:$B$41,2,FALSE),"")</f>
        <v>32</v>
      </c>
      <c r="O374" s="2" t="s">
        <v>4719</v>
      </c>
      <c r="P374" s="13">
        <f>IFERROR(VLOOKUP(O374,Colors!$A$3:$B$11,2,FALSE),"")</f>
        <v>8</v>
      </c>
      <c r="Q374" s="2" t="s">
        <v>4688</v>
      </c>
      <c r="R374" s="13">
        <f>IFERROR(VLOOKUP(Q374,Contenants!$A$3:$B$21,2,FALSE),"")</f>
        <v>16</v>
      </c>
      <c r="S374" s="2"/>
      <c r="T374" s="8" t="s">
        <v>1585</v>
      </c>
      <c r="U374" s="14" t="str">
        <f t="shared" si="111"/>
        <v/>
      </c>
      <c r="V374" s="14"/>
      <c r="W374" s="5" t="e">
        <f>$X$1&amp;A374&amp;$Y$1&amp;T374&amp;$Z$1&amp;C374&amp;$AA$1&amp;E374&amp;#REF!&amp;G374&amp;$AB$1&amp;J374&amp;$AC$1&amp;#REF!&amp;$AD$1&amp;L374&amp;$AE$1&amp;P374&amp;$AF$1&amp;R374&amp;$AF$1&amp;#REF!&amp;$AG$1</f>
        <v>#REF!</v>
      </c>
    </row>
    <row r="375" spans="1:23" hidden="1" x14ac:dyDescent="0.25">
      <c r="A375" s="2" t="s">
        <v>2949</v>
      </c>
      <c r="B375" s="2" t="s">
        <v>2950</v>
      </c>
      <c r="C375" s="3"/>
      <c r="D375" s="16" t="str">
        <f t="shared" si="100"/>
        <v/>
      </c>
      <c r="E375" s="4">
        <v>11.16</v>
      </c>
      <c r="F375" s="2" t="s">
        <v>2951</v>
      </c>
      <c r="G375" s="13" t="e">
        <f>VLOOKUP(F375,frs!$A$2:$E$41,2,FALSE)</f>
        <v>#N/A</v>
      </c>
      <c r="H375" s="2" t="b">
        <v>0</v>
      </c>
      <c r="I375" s="2" t="s">
        <v>4709</v>
      </c>
      <c r="J375" s="13">
        <f>VLOOKUP(I375,Families!$A$2:$B$11,2,FALSE)</f>
        <v>2</v>
      </c>
      <c r="K375" s="2" t="s">
        <v>4740</v>
      </c>
      <c r="L375" s="13" t="str">
        <f>IFERROR(VLOOKUP(K375,Appellations!$A$3:$B$77,3,FALSE),"")</f>
        <v/>
      </c>
      <c r="M375" s="2" t="s">
        <v>4741</v>
      </c>
      <c r="N375" s="13">
        <f>IFERROR(VLOOKUP(M375,Regions!$A$3:$B$41,2,FALSE),"")</f>
        <v>32</v>
      </c>
      <c r="O375" s="2" t="s">
        <v>4689</v>
      </c>
      <c r="P375" s="13">
        <f>IFERROR(VLOOKUP(O375,Colors!$A$3:$B$11,2,FALSE),"")</f>
        <v>2</v>
      </c>
      <c r="Q375" s="2" t="s">
        <v>4688</v>
      </c>
      <c r="R375" s="13">
        <f>IFERROR(VLOOKUP(Q375,Contenants!$A$3:$B$21,2,FALSE),"")</f>
        <v>16</v>
      </c>
      <c r="S375" s="2"/>
      <c r="T375" s="8" t="s">
        <v>1343</v>
      </c>
      <c r="U375" s="14" t="str">
        <f t="shared" si="111"/>
        <v/>
      </c>
      <c r="V375" s="14"/>
      <c r="W375" s="5" t="e">
        <f>$X$1&amp;A375&amp;$Y$1&amp;T375&amp;$Z$1&amp;C375&amp;$AA$1&amp;E375&amp;#REF!&amp;G375&amp;$AB$1&amp;J375&amp;$AC$1&amp;#REF!&amp;$AD$1&amp;L375&amp;$AE$1&amp;P375&amp;$AF$1&amp;R375&amp;$AF$1&amp;#REF!&amp;$AG$1</f>
        <v>#REF!</v>
      </c>
    </row>
    <row r="376" spans="1:23" hidden="1" x14ac:dyDescent="0.25">
      <c r="A376" s="2" t="s">
        <v>2952</v>
      </c>
      <c r="B376" s="2" t="s">
        <v>2953</v>
      </c>
      <c r="C376" s="3"/>
      <c r="D376" s="16" t="str">
        <f t="shared" si="100"/>
        <v/>
      </c>
      <c r="E376" s="4">
        <v>10.8</v>
      </c>
      <c r="F376" s="2" t="s">
        <v>2951</v>
      </c>
      <c r="G376" s="13" t="e">
        <f>VLOOKUP(F376,frs!$A$2:$E$41,2,FALSE)</f>
        <v>#N/A</v>
      </c>
      <c r="H376" s="2" t="b">
        <v>0</v>
      </c>
      <c r="I376" s="2" t="s">
        <v>2308</v>
      </c>
      <c r="J376" s="13">
        <f>VLOOKUP(I376,Families!$A$2:$B$11,2,FALSE)</f>
        <v>3</v>
      </c>
      <c r="K376" s="2" t="s">
        <v>4740</v>
      </c>
      <c r="L376" s="13" t="str">
        <f>IFERROR(VLOOKUP(K376,Appellations!$A$3:$B$77,3,FALSE),"")</f>
        <v/>
      </c>
      <c r="M376" s="2" t="s">
        <v>4741</v>
      </c>
      <c r="N376" s="13">
        <f>IFERROR(VLOOKUP(M376,Regions!$A$3:$B$41,2,FALSE),"")</f>
        <v>32</v>
      </c>
      <c r="O376" s="2" t="s">
        <v>2306</v>
      </c>
      <c r="P376" s="13">
        <f>IFERROR(VLOOKUP(O376,Colors!$A$3:$B$11,2,FALSE),"")</f>
        <v>7</v>
      </c>
      <c r="Q376" s="2" t="s">
        <v>4688</v>
      </c>
      <c r="R376" s="13">
        <f>IFERROR(VLOOKUP(Q376,Contenants!$A$3:$B$21,2,FALSE),"")</f>
        <v>16</v>
      </c>
      <c r="S376" s="2"/>
      <c r="T376" s="8" t="s">
        <v>1345</v>
      </c>
      <c r="U376" s="14" t="str">
        <f t="shared" si="111"/>
        <v/>
      </c>
      <c r="V376" s="14"/>
      <c r="W376" s="5" t="e">
        <f>$X$1&amp;A376&amp;$Y$1&amp;T376&amp;$Z$1&amp;C376&amp;$AA$1&amp;E376&amp;#REF!&amp;G376&amp;$AB$1&amp;J376&amp;$AC$1&amp;#REF!&amp;$AD$1&amp;L376&amp;$AE$1&amp;P376&amp;$AF$1&amp;R376&amp;$AF$1&amp;#REF!&amp;$AG$1</f>
        <v>#REF!</v>
      </c>
    </row>
    <row r="377" spans="1:23" hidden="1" x14ac:dyDescent="0.25">
      <c r="A377" s="2" t="s">
        <v>2985</v>
      </c>
      <c r="B377" s="2" t="s">
        <v>2986</v>
      </c>
      <c r="C377" s="3"/>
      <c r="D377" s="16" t="str">
        <f t="shared" si="100"/>
        <v/>
      </c>
      <c r="E377" s="4">
        <v>10.57</v>
      </c>
      <c r="F377" s="2" t="s">
        <v>2514</v>
      </c>
      <c r="G377" s="13" t="e">
        <f>VLOOKUP(F377,frs!$A$2:$E$41,2,FALSE)</f>
        <v>#N/A</v>
      </c>
      <c r="H377" s="2" t="b">
        <v>0</v>
      </c>
      <c r="I377" s="2" t="s">
        <v>4709</v>
      </c>
      <c r="J377" s="13">
        <f>VLOOKUP(I377,Families!$A$2:$B$11,2,FALSE)</f>
        <v>2</v>
      </c>
      <c r="K377" s="2" t="s">
        <v>4740</v>
      </c>
      <c r="L377" s="13" t="str">
        <f>IFERROR(VLOOKUP(K377,Appellations!$A$3:$B$77,3,FALSE),"")</f>
        <v/>
      </c>
      <c r="M377" s="2" t="s">
        <v>4741</v>
      </c>
      <c r="N377" s="13">
        <f>IFERROR(VLOOKUP(M377,Regions!$A$3:$B$41,2,FALSE),"")</f>
        <v>32</v>
      </c>
      <c r="O377" s="2" t="s">
        <v>4689</v>
      </c>
      <c r="P377" s="13">
        <f>IFERROR(VLOOKUP(O377,Colors!$A$3:$B$11,2,FALSE),"")</f>
        <v>2</v>
      </c>
      <c r="Q377" s="2" t="s">
        <v>4688</v>
      </c>
      <c r="R377" s="13">
        <f>IFERROR(VLOOKUP(Q377,Contenants!$A$3:$B$21,2,FALSE),"")</f>
        <v>16</v>
      </c>
      <c r="S377" s="2"/>
      <c r="T377" s="8" t="s">
        <v>1410</v>
      </c>
      <c r="U377" s="14" t="str">
        <f t="shared" si="111"/>
        <v/>
      </c>
      <c r="V377" s="14"/>
      <c r="W377" s="5" t="e">
        <f>$X$1&amp;A377&amp;$Y$1&amp;T377&amp;$Z$1&amp;C377&amp;$AA$1&amp;E377&amp;#REF!&amp;G377&amp;$AB$1&amp;J377&amp;$AC$1&amp;#REF!&amp;$AD$1&amp;L377&amp;$AE$1&amp;P377&amp;$AF$1&amp;R377&amp;$AF$1&amp;#REF!&amp;$AG$1</f>
        <v>#REF!</v>
      </c>
    </row>
    <row r="378" spans="1:23" hidden="1" x14ac:dyDescent="0.25">
      <c r="A378" s="2" t="s">
        <v>2987</v>
      </c>
      <c r="B378" s="2" t="s">
        <v>2988</v>
      </c>
      <c r="C378" s="3"/>
      <c r="D378" s="16" t="str">
        <f t="shared" si="100"/>
        <v/>
      </c>
      <c r="E378" s="4">
        <v>10.57</v>
      </c>
      <c r="F378" s="2" t="s">
        <v>2514</v>
      </c>
      <c r="G378" s="13" t="e">
        <f>VLOOKUP(F378,frs!$A$2:$E$41,2,FALSE)</f>
        <v>#N/A</v>
      </c>
      <c r="H378" s="2" t="b">
        <v>0</v>
      </c>
      <c r="I378" s="2" t="s">
        <v>2308</v>
      </c>
      <c r="J378" s="13">
        <f>VLOOKUP(I378,Families!$A$2:$B$11,2,FALSE)</f>
        <v>3</v>
      </c>
      <c r="K378" s="2" t="s">
        <v>4740</v>
      </c>
      <c r="L378" s="13" t="str">
        <f>IFERROR(VLOOKUP(K378,Appellations!$A$3:$B$77,3,FALSE),"")</f>
        <v/>
      </c>
      <c r="M378" s="2" t="s">
        <v>4741</v>
      </c>
      <c r="N378" s="13">
        <f>IFERROR(VLOOKUP(M378,Regions!$A$3:$B$41,2,FALSE),"")</f>
        <v>32</v>
      </c>
      <c r="O378" s="2" t="s">
        <v>2306</v>
      </c>
      <c r="P378" s="13">
        <f>IFERROR(VLOOKUP(O378,Colors!$A$3:$B$11,2,FALSE),"")</f>
        <v>7</v>
      </c>
      <c r="Q378" s="2" t="s">
        <v>4688</v>
      </c>
      <c r="R378" s="13">
        <f>IFERROR(VLOOKUP(Q378,Contenants!$A$3:$B$21,2,FALSE),"")</f>
        <v>16</v>
      </c>
      <c r="S378" s="2"/>
      <c r="T378" s="8" t="s">
        <v>1405</v>
      </c>
      <c r="U378" s="14" t="str">
        <f t="shared" si="111"/>
        <v/>
      </c>
      <c r="V378" s="14"/>
      <c r="W378" s="5" t="e">
        <f>$X$1&amp;A378&amp;$Y$1&amp;T378&amp;$Z$1&amp;C378&amp;$AA$1&amp;E378&amp;#REF!&amp;G378&amp;$AB$1&amp;J378&amp;$AC$1&amp;#REF!&amp;$AD$1&amp;L378&amp;$AE$1&amp;P378&amp;$AF$1&amp;R378&amp;$AF$1&amp;#REF!&amp;$AG$1</f>
        <v>#REF!</v>
      </c>
    </row>
    <row r="379" spans="1:23" hidden="1" x14ac:dyDescent="0.25">
      <c r="A379" s="2" t="s">
        <v>2989</v>
      </c>
      <c r="B379" s="2" t="s">
        <v>2990</v>
      </c>
      <c r="C379" s="3"/>
      <c r="D379" s="16" t="str">
        <f t="shared" si="100"/>
        <v/>
      </c>
      <c r="E379" s="4">
        <v>10.92</v>
      </c>
      <c r="F379" s="2" t="s">
        <v>2514</v>
      </c>
      <c r="G379" s="13" t="e">
        <f>VLOOKUP(F379,frs!$A$2:$E$41,2,FALSE)</f>
        <v>#N/A</v>
      </c>
      <c r="H379" s="2" t="b">
        <v>0</v>
      </c>
      <c r="I379" s="2" t="s">
        <v>4716</v>
      </c>
      <c r="J379" s="13">
        <f>VLOOKUP(I379,Families!$A$2:$B$11,2,FALSE)</f>
        <v>1</v>
      </c>
      <c r="K379" s="2" t="s">
        <v>4740</v>
      </c>
      <c r="L379" s="13" t="str">
        <f>IFERROR(VLOOKUP(K379,Appellations!$A$3:$B$77,3,FALSE),"")</f>
        <v/>
      </c>
      <c r="M379" s="2" t="s">
        <v>4741</v>
      </c>
      <c r="N379" s="13">
        <f>IFERROR(VLOOKUP(M379,Regions!$A$3:$B$41,2,FALSE),"")</f>
        <v>32</v>
      </c>
      <c r="O379" s="2" t="s">
        <v>4719</v>
      </c>
      <c r="P379" s="13">
        <f>IFERROR(VLOOKUP(O379,Colors!$A$3:$B$11,2,FALSE),"")</f>
        <v>8</v>
      </c>
      <c r="Q379" s="2" t="s">
        <v>4688</v>
      </c>
      <c r="R379" s="13">
        <f>IFERROR(VLOOKUP(Q379,Contenants!$A$3:$B$21,2,FALSE),"")</f>
        <v>16</v>
      </c>
      <c r="S379" s="2"/>
      <c r="T379" s="8" t="s">
        <v>1561</v>
      </c>
      <c r="U379" s="14" t="str">
        <f t="shared" si="111"/>
        <v/>
      </c>
      <c r="V379" s="14"/>
      <c r="W379" s="5" t="e">
        <f>$X$1&amp;A379&amp;$Y$1&amp;T379&amp;$Z$1&amp;C379&amp;$AA$1&amp;E379&amp;#REF!&amp;G379&amp;$AB$1&amp;J379&amp;$AC$1&amp;#REF!&amp;$AD$1&amp;L379&amp;$AE$1&amp;P379&amp;$AF$1&amp;R379&amp;$AF$1&amp;#REF!&amp;$AG$1</f>
        <v>#REF!</v>
      </c>
    </row>
    <row r="380" spans="1:23" hidden="1" x14ac:dyDescent="0.25">
      <c r="A380" s="2" t="s">
        <v>2997</v>
      </c>
      <c r="B380" s="2" t="s">
        <v>2998</v>
      </c>
      <c r="C380" s="3"/>
      <c r="D380" s="16" t="str">
        <f t="shared" si="100"/>
        <v/>
      </c>
      <c r="E380" s="4">
        <v>11.89</v>
      </c>
      <c r="F380" s="2" t="s">
        <v>2514</v>
      </c>
      <c r="G380" s="13" t="e">
        <f>VLOOKUP(F380,frs!$A$2:$E$41,2,FALSE)</f>
        <v>#N/A</v>
      </c>
      <c r="H380" s="2" t="b">
        <v>0</v>
      </c>
      <c r="I380" s="2" t="s">
        <v>2308</v>
      </c>
      <c r="J380" s="13">
        <f>VLOOKUP(I380,Families!$A$2:$B$11,2,FALSE)</f>
        <v>3</v>
      </c>
      <c r="K380" s="2" t="s">
        <v>4740</v>
      </c>
      <c r="L380" s="13" t="str">
        <f>IFERROR(VLOOKUP(K380,Appellations!$A$3:$B$77,3,FALSE),"")</f>
        <v/>
      </c>
      <c r="M380" s="2" t="s">
        <v>4741</v>
      </c>
      <c r="N380" s="13">
        <f>IFERROR(VLOOKUP(M380,Regions!$A$3:$B$41,2,FALSE),"")</f>
        <v>32</v>
      </c>
      <c r="O380" s="2" t="s">
        <v>2306</v>
      </c>
      <c r="P380" s="13">
        <f>IFERROR(VLOOKUP(O380,Colors!$A$3:$B$11,2,FALSE),"")</f>
        <v>7</v>
      </c>
      <c r="Q380" s="2" t="s">
        <v>4688</v>
      </c>
      <c r="R380" s="13">
        <f>IFERROR(VLOOKUP(Q380,Contenants!$A$3:$B$21,2,FALSE),"")</f>
        <v>16</v>
      </c>
      <c r="S380" s="2"/>
      <c r="T380" s="8" t="s">
        <v>1563</v>
      </c>
      <c r="U380" s="14" t="str">
        <f t="shared" si="111"/>
        <v/>
      </c>
      <c r="V380" s="14"/>
      <c r="W380" s="5" t="e">
        <f>$X$1&amp;A380&amp;$Y$1&amp;T380&amp;$Z$1&amp;C380&amp;$AA$1&amp;E380&amp;#REF!&amp;G380&amp;$AB$1&amp;J380&amp;$AC$1&amp;#REF!&amp;$AD$1&amp;L380&amp;$AE$1&amp;P380&amp;$AF$1&amp;R380&amp;$AF$1&amp;#REF!&amp;$AG$1</f>
        <v>#REF!</v>
      </c>
    </row>
    <row r="381" spans="1:23" hidden="1" x14ac:dyDescent="0.25">
      <c r="A381" s="2" t="s">
        <v>2981</v>
      </c>
      <c r="B381" s="2" t="s">
        <v>2982</v>
      </c>
      <c r="C381" s="3"/>
      <c r="D381" s="33" t="str">
        <f t="shared" si="100"/>
        <v/>
      </c>
      <c r="E381" s="4">
        <v>18.7</v>
      </c>
      <c r="F381" s="2" t="s">
        <v>2978</v>
      </c>
      <c r="G381" s="17" t="e">
        <f>VLOOKUP(F381,frs!$A$2:$E$41,2,FALSE)</f>
        <v>#N/A</v>
      </c>
      <c r="H381" s="2" t="b">
        <v>0</v>
      </c>
      <c r="I381" s="2" t="s">
        <v>4716</v>
      </c>
      <c r="J381" s="17">
        <f>VLOOKUP(I381,Families!$A$2:$B$11,2,FALSE)</f>
        <v>1</v>
      </c>
      <c r="K381" s="2" t="s">
        <v>4740</v>
      </c>
      <c r="L381" s="17" t="str">
        <f>IFERROR(VLOOKUP(K381,Appellations!$A$3:$B$77,3,FALSE),"")</f>
        <v/>
      </c>
      <c r="M381" s="2" t="s">
        <v>4741</v>
      </c>
      <c r="N381" s="17">
        <f>IFERROR(VLOOKUP(M381,Regions!$A$3:$B$41,2,FALSE),"")</f>
        <v>32</v>
      </c>
      <c r="O381" s="2" t="s">
        <v>4719</v>
      </c>
      <c r="P381" s="17">
        <f>IFERROR(VLOOKUP(O381,Colors!$A$3:$B$11,2,FALSE),"")</f>
        <v>8</v>
      </c>
      <c r="Q381" s="2" t="s">
        <v>4688</v>
      </c>
      <c r="R381" s="17">
        <f>IFERROR(VLOOKUP(Q381,Contenants!$A$3:$B$21,2,FALSE),"")</f>
        <v>16</v>
      </c>
      <c r="S381" s="2"/>
      <c r="T381" s="8" t="s">
        <v>1870</v>
      </c>
      <c r="U381" s="14" t="str">
        <f t="shared" si="111"/>
        <v/>
      </c>
      <c r="V381" s="14"/>
      <c r="W381" s="5" t="e">
        <f>$X$1&amp;A381&amp;$Y$1&amp;T381&amp;$Z$1&amp;C381&amp;$AA$1&amp;E381&amp;#REF!&amp;G381&amp;$AB$1&amp;J381&amp;$AC$1&amp;#REF!&amp;$AD$1&amp;L381&amp;$AE$1&amp;P381&amp;$AF$1&amp;R381&amp;$AF$1&amp;#REF!&amp;$AG$1</f>
        <v>#REF!</v>
      </c>
    </row>
    <row r="382" spans="1:23" ht="213.75" x14ac:dyDescent="0.25">
      <c r="A382" s="2" t="s">
        <v>680</v>
      </c>
      <c r="B382" s="2" t="s">
        <v>681</v>
      </c>
      <c r="C382" s="3" t="s">
        <v>3008</v>
      </c>
      <c r="D382" s="23" t="str">
        <f t="shared" ref="D382:D384" si="115">SUBSTITUTE(SUBSTITUTE(SUBSTITUTE(C382,CHAR(13),""),CHAR(10),"&lt;br&gt;"),". &amp;car(10)",".")</f>
        <v>Un Côtes de Provence blanc sec, ample d'une belle complexité aromatique. Idéal sur une dorade en papillote.&lt;br&gt;&lt;br&gt;Encépagement : assemblage de différents cépages phares de la Provence.&lt;br&gt;&lt;br&gt;Dégustation : robe jaune pâle brillante, nez complexe, fruité et floral, bouche sur des notes de fruits mûrs, agréable et aérienne.&lt;br&gt;Accord mets/vin : poissons grillés, volaille crémée.&lt;br&gt;&lt;br&gt;Le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2" s="4">
        <v>12.3</v>
      </c>
      <c r="F382" s="2" t="s">
        <v>2223</v>
      </c>
      <c r="G382" s="19">
        <f>VLOOKUP(F382,frs!$A$2:$B$45,2,FALSE)</f>
        <v>15</v>
      </c>
      <c r="H382" s="2" t="b">
        <v>1</v>
      </c>
      <c r="I382" s="2" t="s">
        <v>4709</v>
      </c>
      <c r="J382" s="19">
        <f>VLOOKUP(I382,Families!$A$2:$B$11,2,FALSE)</f>
        <v>2</v>
      </c>
      <c r="K382" s="2" t="s">
        <v>4740</v>
      </c>
      <c r="L382" s="19">
        <f>IFERROR(VLOOKUP(K382,Appellations!$A$2:$B$80,2,FALSE),"0")</f>
        <v>25</v>
      </c>
      <c r="M382" s="2" t="s">
        <v>4741</v>
      </c>
      <c r="N382" s="19">
        <f>IFERROR(VLOOKUP(M382,Regions!$A$2:$B$44,2,FALSE),"0")</f>
        <v>32</v>
      </c>
      <c r="O382" s="2" t="s">
        <v>4689</v>
      </c>
      <c r="P382" s="19">
        <f>IFERROR(VLOOKUP(O382,Colors!$A$2:$B$11,2,FALSE),"0")</f>
        <v>2</v>
      </c>
      <c r="Q382" s="2" t="s">
        <v>4688</v>
      </c>
      <c r="R382" s="19">
        <f>IFERROR(VLOOKUP(Q382,Contenants!$A$2:$B$21,2,FALSE),"0")</f>
        <v>16</v>
      </c>
      <c r="S382" s="2" t="s">
        <v>5681</v>
      </c>
      <c r="T382" s="50" t="s">
        <v>6058</v>
      </c>
      <c r="U382" s="19" t="str">
        <f t="shared" ref="U382:U384" si="116">SUBSTITUTE(S382,"C:\Users\Admin\OneDrive\Site Internet\","")</f>
        <v>domaine_goujonne_gamali_blanc.png</v>
      </c>
      <c r="V382" s="19">
        <f t="shared" ref="V382:V384" si="117">IF(U382="",0,1)</f>
        <v>1</v>
      </c>
      <c r="W382" s="20" t="str">
        <f t="shared" ref="W382:W384" si="118">$X$1&amp;A382&amp;$Y$1&amp;T382&amp;$Z$1&amp;D382&amp;$AA$1&amp;G382&amp;$AB$1&amp;J382&amp;$AC$1&amp;L382&amp;$AD$1&amp;N382&amp;$AE$1&amp;P382&amp;$AF$1&amp;R382&amp;$AG$1&amp;U382&amp;$AH$1&amp;V382&amp;$AI$1</f>
        <v>("00385", "Gamali Goujonne Blanc", "Un Côtes de Provence blanc sec, ample d'une belle complexité aromatique. Idéal sur une dorade en papillote.&lt;br&gt;&lt;br&gt;Encépagement : assemblage de différents cépages phares de la Provence.&lt;br&gt;&lt;br&gt;Dégustation : robe jaune pâle brillante, nez complexe, fruité et floral, bouche sur des notes de fruits mûrs, agréable et aérienne.&lt;br&gt;Accord mets/vin : poissons grillés, volaille crémée.&lt;br&gt;&lt;br&gt;Le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"25", "32","2", "16", "domaine_goujonne_gamali_blanc.png", "1"),</v>
      </c>
    </row>
    <row r="383" spans="1:23" ht="213.75" x14ac:dyDescent="0.25">
      <c r="A383" s="2" t="s">
        <v>682</v>
      </c>
      <c r="B383" s="2" t="s">
        <v>683</v>
      </c>
      <c r="C383" s="3" t="s">
        <v>3009</v>
      </c>
      <c r="D383" s="23" t="str">
        <f t="shared" si="115"/>
        <v>Un Côtes de Provence rosé sec, rond et fruité parfait sur des grillades ou une paella.&lt;br&gt;&lt;br&gt;Encépagement : assemblage de différents cépages phares de la Provence.&lt;br&gt;&lt;br&gt;Dégustation : robe rose pâle, nez de fleurs blanches et de fruits secs, la bouche est équilibrée et ronde, finale sur des notes d’agrumes.&lt;br&gt;Accord mets/vin : volaille,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3" s="4">
        <v>12.3</v>
      </c>
      <c r="F383" s="2" t="s">
        <v>2223</v>
      </c>
      <c r="G383" s="19">
        <f>VLOOKUP(F383,frs!$A$2:$B$45,2,FALSE)</f>
        <v>15</v>
      </c>
      <c r="H383" s="2" t="b">
        <v>1</v>
      </c>
      <c r="I383" s="2" t="s">
        <v>2308</v>
      </c>
      <c r="J383" s="19">
        <f>VLOOKUP(I383,Families!$A$2:$B$11,2,FALSE)</f>
        <v>3</v>
      </c>
      <c r="K383" s="2" t="s">
        <v>4740</v>
      </c>
      <c r="L383" s="19">
        <f>IFERROR(VLOOKUP(K383,Appellations!$A$2:$B$80,2,FALSE),"0")</f>
        <v>25</v>
      </c>
      <c r="M383" s="2" t="s">
        <v>4741</v>
      </c>
      <c r="N383" s="19">
        <f>IFERROR(VLOOKUP(M383,Regions!$A$2:$B$44,2,FALSE),"0")</f>
        <v>32</v>
      </c>
      <c r="O383" s="2" t="s">
        <v>2306</v>
      </c>
      <c r="P383" s="19">
        <f>IFERROR(VLOOKUP(O383,Colors!$A$2:$B$11,2,FALSE),"0")</f>
        <v>7</v>
      </c>
      <c r="Q383" s="2" t="s">
        <v>4688</v>
      </c>
      <c r="R383" s="19">
        <f>IFERROR(VLOOKUP(Q383,Contenants!$A$2:$B$21,2,FALSE),"0")</f>
        <v>16</v>
      </c>
      <c r="S383" s="2" t="s">
        <v>5682</v>
      </c>
      <c r="T383" s="50" t="s">
        <v>6059</v>
      </c>
      <c r="U383" s="19" t="str">
        <f t="shared" si="116"/>
        <v>domaine_goujonne_gamali_rose.png</v>
      </c>
      <c r="V383" s="19">
        <f t="shared" si="117"/>
        <v>1</v>
      </c>
      <c r="W383" s="20" t="str">
        <f t="shared" si="118"/>
        <v>("00386", "Gamali Goujonne Rosé", "Un Côtes de Provence rosé sec, rond et fruité parfait sur des grillades ou une paella.&lt;br&gt;&lt;br&gt;Encépagement : assemblage de différents cépages phares de la Provence.&lt;br&gt;&lt;br&gt;Dégustation : robe rose pâle, nez de fleurs blanches et de fruits secs, la bouche est équilibrée et ronde, finale sur des notes d’agrumes.&lt;br&gt;Accord mets/vin : volaille,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"25", "32","7", "16", "domaine_goujonne_gamali_rose.png", "1"),</v>
      </c>
    </row>
    <row r="384" spans="1:23" ht="228" x14ac:dyDescent="0.25">
      <c r="A384" s="2" t="s">
        <v>684</v>
      </c>
      <c r="B384" s="2" t="s">
        <v>685</v>
      </c>
      <c r="C384" s="3" t="s">
        <v>3013</v>
      </c>
      <c r="D384" s="23" t="str">
        <f t="shared" si="115"/>
        <v>Un Côtes de Provence rouge épicé et fruité qui pourra accompagner une côte de boeuf.&lt;br&gt;&lt;br&gt;Encépagement : assemblage de différents cépages phares de la Provence.&lt;br&gt;&lt;br&gt;Dégustation : robe rouge profond, nez de fruits mûrs, de cerises, bouche ronde aux tanins mûrs, finale longue sur des notes de fruits rouges et noirs.&lt;br&gt;Accord mets/vin : Grillades, viandes rouges,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4" s="4">
        <v>12.3</v>
      </c>
      <c r="F384" s="2" t="s">
        <v>2223</v>
      </c>
      <c r="G384" s="19">
        <f>VLOOKUP(F384,frs!$A$2:$B$45,2,FALSE)</f>
        <v>15</v>
      </c>
      <c r="H384" s="2" t="b">
        <v>1</v>
      </c>
      <c r="I384" s="2" t="s">
        <v>4716</v>
      </c>
      <c r="J384" s="19">
        <f>VLOOKUP(I384,Families!$A$2:$B$11,2,FALSE)</f>
        <v>1</v>
      </c>
      <c r="K384" s="2" t="s">
        <v>4740</v>
      </c>
      <c r="L384" s="19">
        <f>IFERROR(VLOOKUP(K384,Appellations!$A$2:$B$80,2,FALSE),"0")</f>
        <v>25</v>
      </c>
      <c r="M384" s="2" t="s">
        <v>4741</v>
      </c>
      <c r="N384" s="19">
        <f>IFERROR(VLOOKUP(M384,Regions!$A$2:$B$44,2,FALSE),"0")</f>
        <v>32</v>
      </c>
      <c r="O384" s="2" t="s">
        <v>4719</v>
      </c>
      <c r="P384" s="19">
        <f>IFERROR(VLOOKUP(O384,Colors!$A$2:$B$11,2,FALSE),"0")</f>
        <v>8</v>
      </c>
      <c r="Q384" s="2" t="s">
        <v>4688</v>
      </c>
      <c r="R384" s="19">
        <f>IFERROR(VLOOKUP(Q384,Contenants!$A$2:$B$21,2,FALSE),"0")</f>
        <v>16</v>
      </c>
      <c r="S384" s="2" t="s">
        <v>5683</v>
      </c>
      <c r="T384" s="50" t="s">
        <v>6060</v>
      </c>
      <c r="U384" s="19" t="str">
        <f t="shared" si="116"/>
        <v>domaine_goujonne_gamali_rouge.png</v>
      </c>
      <c r="V384" s="19">
        <f t="shared" si="117"/>
        <v>1</v>
      </c>
      <c r="W384" s="20" t="str">
        <f t="shared" si="118"/>
        <v>("00387", "Gamali Goujonne Rouge", "Un Côtes de Provence rouge épicé et fruité qui pourra accompagner une côte de boeuf.&lt;br&gt;&lt;br&gt;Encépagement : assemblage de différents cépages phares de la Provence.&lt;br&gt;&lt;br&gt;Dégustation : robe rouge profond, nez de fruits mûrs, de cerises, bouche ronde aux tanins mûrs, finale longue sur des notes de fruits rouges et noirs.&lt;br&gt;Accord mets/vin : Grillades, viandes rouges,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"25", "32","8", "16", "domaine_goujonne_gamali_rouge.png", "1"),</v>
      </c>
    </row>
    <row r="385" spans="1:23" hidden="1" x14ac:dyDescent="0.25">
      <c r="A385" s="2" t="s">
        <v>2999</v>
      </c>
      <c r="B385" s="2" t="s">
        <v>3000</v>
      </c>
      <c r="C385" s="3"/>
      <c r="D385" s="25" t="str">
        <f t="shared" si="100"/>
        <v/>
      </c>
      <c r="E385" s="4">
        <v>10.15</v>
      </c>
      <c r="F385" s="2" t="s">
        <v>3001</v>
      </c>
      <c r="G385" s="26" t="e">
        <f>VLOOKUP(F385,frs!$A$2:$E$41,2,FALSE)</f>
        <v>#N/A</v>
      </c>
      <c r="H385" s="2" t="b">
        <v>0</v>
      </c>
      <c r="I385" s="2" t="s">
        <v>4709</v>
      </c>
      <c r="J385" s="26">
        <f>VLOOKUP(I385,Families!$A$2:$B$11,2,FALSE)</f>
        <v>2</v>
      </c>
      <c r="K385" s="2" t="s">
        <v>4740</v>
      </c>
      <c r="L385" s="26" t="str">
        <f>IFERROR(VLOOKUP(K385,Appellations!$A$3:$B$77,3,FALSE),"")</f>
        <v/>
      </c>
      <c r="M385" s="2" t="s">
        <v>4741</v>
      </c>
      <c r="N385" s="26">
        <f>IFERROR(VLOOKUP(M385,Regions!$A$3:$B$41,2,FALSE),"")</f>
        <v>32</v>
      </c>
      <c r="O385" s="2" t="s">
        <v>4689</v>
      </c>
      <c r="P385" s="26">
        <f>IFERROR(VLOOKUP(O385,Colors!$A$3:$B$11,2,FALSE),"")</f>
        <v>2</v>
      </c>
      <c r="Q385" s="2" t="s">
        <v>4688</v>
      </c>
      <c r="R385" s="26">
        <f>IFERROR(VLOOKUP(Q385,Contenants!$A$3:$B$21,2,FALSE),"")</f>
        <v>16</v>
      </c>
      <c r="S385" s="2"/>
      <c r="T385" s="8" t="s">
        <v>2189</v>
      </c>
      <c r="U385" s="14" t="str">
        <f t="shared" ref="U385:U402" si="119">SUBSTITUTE(SUBSTITUTE(SUBSTITUTE(SUBSTITUTE(SUBSTITUTE(SUBSTITUTE(SUBSTITUTE(SUBSTITUTE(SUBSTITUTE(SUBSTITUTE(SUBSTITUTE(SUBSTITUTE(S385,"C:\Users\Admin\OneDrive\Site Internet\",""),"BAG-IN-BOX\",""),"BOURGOGNE\",""),"BEAUJOLAIS\",""),"CHAMPAGNE ET EFFERVESCENTS\",""),"LANGUEDOC\",""),"LOIRE\",""),"PROVENCE\",""),"RHONE NORD\",""),"RHONE SUD\",""),"SPIRITUEUX\",""),"SUD OUEST\","")</f>
        <v/>
      </c>
      <c r="V385" s="14"/>
      <c r="W385" s="5" t="e">
        <f>$X$1&amp;A385&amp;$Y$1&amp;T385&amp;$Z$1&amp;C385&amp;$AA$1&amp;E385&amp;#REF!&amp;G385&amp;$AB$1&amp;J385&amp;$AC$1&amp;#REF!&amp;$AD$1&amp;L385&amp;$AE$1&amp;P385&amp;$AF$1&amp;R385&amp;$AF$1&amp;#REF!&amp;$AG$1</f>
        <v>#REF!</v>
      </c>
    </row>
    <row r="386" spans="1:23" hidden="1" x14ac:dyDescent="0.25">
      <c r="A386" s="2" t="s">
        <v>3032</v>
      </c>
      <c r="B386" s="2" t="s">
        <v>3033</v>
      </c>
      <c r="C386" s="3"/>
      <c r="D386" s="16" t="str">
        <f t="shared" ref="D386:D447" si="120">SUBSTITUTE(SUBSTITUTE(C386,CHAR(13),""),CHAR(10),"&lt;br&gt;")</f>
        <v/>
      </c>
      <c r="E386" s="4">
        <v>17.559999999999999</v>
      </c>
      <c r="F386" s="2" t="s">
        <v>2951</v>
      </c>
      <c r="G386" s="13" t="e">
        <f>VLOOKUP(F386,frs!$A$2:$E$41,2,FALSE)</f>
        <v>#N/A</v>
      </c>
      <c r="H386" s="2" t="b">
        <v>0</v>
      </c>
      <c r="I386" s="2" t="s">
        <v>4709</v>
      </c>
      <c r="J386" s="13">
        <f>VLOOKUP(I386,Families!$A$2:$B$11,2,FALSE)</f>
        <v>2</v>
      </c>
      <c r="K386" s="2" t="s">
        <v>4740</v>
      </c>
      <c r="L386" s="13" t="str">
        <f>IFERROR(VLOOKUP(K386,Appellations!$A$3:$B$77,3,FALSE),"")</f>
        <v/>
      </c>
      <c r="M386" s="2" t="s">
        <v>4741</v>
      </c>
      <c r="N386" s="13">
        <f>IFERROR(VLOOKUP(M386,Regions!$A$3:$B$41,2,FALSE),"")</f>
        <v>32</v>
      </c>
      <c r="O386" s="2" t="s">
        <v>4689</v>
      </c>
      <c r="P386" s="13">
        <f>IFERROR(VLOOKUP(O386,Colors!$A$3:$B$11,2,FALSE),"")</f>
        <v>2</v>
      </c>
      <c r="Q386" s="2" t="s">
        <v>4688</v>
      </c>
      <c r="R386" s="13">
        <f>IFERROR(VLOOKUP(Q386,Contenants!$A$3:$B$21,2,FALSE),"")</f>
        <v>16</v>
      </c>
      <c r="S386" s="2"/>
      <c r="T386" s="8" t="s">
        <v>2191</v>
      </c>
      <c r="U386" s="14" t="str">
        <f t="shared" si="119"/>
        <v/>
      </c>
      <c r="V386" s="14"/>
      <c r="W386" s="5" t="e">
        <f>$X$1&amp;A386&amp;$Y$1&amp;T386&amp;$Z$1&amp;C386&amp;$AA$1&amp;E386&amp;#REF!&amp;G386&amp;$AB$1&amp;J386&amp;$AC$1&amp;#REF!&amp;$AD$1&amp;L386&amp;$AE$1&amp;P386&amp;$AF$1&amp;R386&amp;$AF$1&amp;#REF!&amp;$AG$1</f>
        <v>#REF!</v>
      </c>
    </row>
    <row r="387" spans="1:23" hidden="1" x14ac:dyDescent="0.25">
      <c r="A387" s="2" t="s">
        <v>3034</v>
      </c>
      <c r="B387" s="2" t="s">
        <v>3035</v>
      </c>
      <c r="C387" s="3"/>
      <c r="D387" s="16" t="str">
        <f t="shared" si="120"/>
        <v/>
      </c>
      <c r="E387" s="4">
        <v>16.899999999999999</v>
      </c>
      <c r="F387" s="2" t="s">
        <v>2951</v>
      </c>
      <c r="G387" s="13" t="e">
        <f>VLOOKUP(F387,frs!$A$2:$E$41,2,FALSE)</f>
        <v>#N/A</v>
      </c>
      <c r="H387" s="2" t="b">
        <v>0</v>
      </c>
      <c r="I387" s="2" t="s">
        <v>2308</v>
      </c>
      <c r="J387" s="13">
        <f>VLOOKUP(I387,Families!$A$2:$B$11,2,FALSE)</f>
        <v>3</v>
      </c>
      <c r="K387" s="2" t="s">
        <v>4740</v>
      </c>
      <c r="L387" s="13" t="str">
        <f>IFERROR(VLOOKUP(K387,Appellations!$A$3:$B$77,3,FALSE),"")</f>
        <v/>
      </c>
      <c r="M387" s="2" t="s">
        <v>4741</v>
      </c>
      <c r="N387" s="13">
        <f>IFERROR(VLOOKUP(M387,Regions!$A$3:$B$41,2,FALSE),"")</f>
        <v>32</v>
      </c>
      <c r="O387" s="2" t="s">
        <v>2306</v>
      </c>
      <c r="P387" s="13">
        <f>IFERROR(VLOOKUP(O387,Colors!$A$3:$B$11,2,FALSE),"")</f>
        <v>7</v>
      </c>
      <c r="Q387" s="2" t="s">
        <v>4688</v>
      </c>
      <c r="R387" s="13">
        <f>IFERROR(VLOOKUP(Q387,Contenants!$A$3:$B$21,2,FALSE),"")</f>
        <v>16</v>
      </c>
      <c r="S387" s="2"/>
      <c r="T387" s="8" t="s">
        <v>1195</v>
      </c>
      <c r="U387" s="14" t="str">
        <f t="shared" si="119"/>
        <v/>
      </c>
      <c r="V387" s="14"/>
      <c r="W387" s="5" t="e">
        <f>$X$1&amp;A387&amp;$Y$1&amp;T387&amp;$Z$1&amp;C387&amp;$AA$1&amp;E387&amp;#REF!&amp;G387&amp;$AB$1&amp;J387&amp;$AC$1&amp;#REF!&amp;$AD$1&amp;L387&amp;$AE$1&amp;P387&amp;$AF$1&amp;R387&amp;$AF$1&amp;#REF!&amp;$AG$1</f>
        <v>#REF!</v>
      </c>
    </row>
    <row r="388" spans="1:23" hidden="1" x14ac:dyDescent="0.25">
      <c r="A388" s="2" t="s">
        <v>3036</v>
      </c>
      <c r="B388" s="2" t="s">
        <v>3037</v>
      </c>
      <c r="C388" s="3"/>
      <c r="D388" s="16" t="str">
        <f t="shared" si="120"/>
        <v/>
      </c>
      <c r="E388" s="4">
        <v>19.96</v>
      </c>
      <c r="F388" s="2" t="s">
        <v>2951</v>
      </c>
      <c r="G388" s="13" t="e">
        <f>VLOOKUP(F388,frs!$A$2:$E$41,2,FALSE)</f>
        <v>#N/A</v>
      </c>
      <c r="H388" s="2" t="b">
        <v>0</v>
      </c>
      <c r="I388" s="2" t="s">
        <v>4716</v>
      </c>
      <c r="J388" s="13">
        <f>VLOOKUP(I388,Families!$A$2:$B$11,2,FALSE)</f>
        <v>1</v>
      </c>
      <c r="K388" s="2" t="s">
        <v>4740</v>
      </c>
      <c r="L388" s="13" t="str">
        <f>IFERROR(VLOOKUP(K388,Appellations!$A$3:$B$77,3,FALSE),"")</f>
        <v/>
      </c>
      <c r="M388" s="2" t="s">
        <v>4741</v>
      </c>
      <c r="N388" s="13">
        <f>IFERROR(VLOOKUP(M388,Regions!$A$3:$B$41,2,FALSE),"")</f>
        <v>32</v>
      </c>
      <c r="O388" s="2" t="s">
        <v>4719</v>
      </c>
      <c r="P388" s="13">
        <f>IFERROR(VLOOKUP(O388,Colors!$A$3:$B$11,2,FALSE),"")</f>
        <v>8</v>
      </c>
      <c r="Q388" s="2" t="s">
        <v>4688</v>
      </c>
      <c r="R388" s="13">
        <f>IFERROR(VLOOKUP(Q388,Contenants!$A$3:$B$21,2,FALSE),"")</f>
        <v>16</v>
      </c>
      <c r="S388" s="2"/>
      <c r="T388" s="8" t="s">
        <v>1962</v>
      </c>
      <c r="U388" s="14" t="str">
        <f t="shared" si="119"/>
        <v/>
      </c>
      <c r="V388" s="14"/>
      <c r="W388" s="5" t="e">
        <f>$X$1&amp;A388&amp;$Y$1&amp;T388&amp;$Z$1&amp;C388&amp;$AA$1&amp;E388&amp;#REF!&amp;G388&amp;$AB$1&amp;J388&amp;$AC$1&amp;#REF!&amp;$AD$1&amp;L388&amp;$AE$1&amp;P388&amp;$AF$1&amp;R388&amp;$AF$1&amp;#REF!&amp;$AG$1</f>
        <v>#REF!</v>
      </c>
    </row>
    <row r="389" spans="1:23" hidden="1" x14ac:dyDescent="0.25">
      <c r="A389" s="2" t="s">
        <v>3018</v>
      </c>
      <c r="B389" s="2" t="s">
        <v>3019</v>
      </c>
      <c r="C389" s="3"/>
      <c r="D389" s="16" t="str">
        <f t="shared" si="120"/>
        <v/>
      </c>
      <c r="E389" s="4">
        <v>7.35</v>
      </c>
      <c r="F389" s="2" t="s">
        <v>2218</v>
      </c>
      <c r="G389" s="13" t="e">
        <f>VLOOKUP(F389,frs!$A$2:$E$41,2,FALSE)</f>
        <v>#N/A</v>
      </c>
      <c r="H389" s="2" t="b">
        <v>0</v>
      </c>
      <c r="I389" s="2" t="s">
        <v>4709</v>
      </c>
      <c r="J389" s="13">
        <f>VLOOKUP(I389,Families!$A$2:$B$11,2,FALSE)</f>
        <v>2</v>
      </c>
      <c r="K389" s="2" t="s">
        <v>4740</v>
      </c>
      <c r="L389" s="13" t="str">
        <f>IFERROR(VLOOKUP(K389,Appellations!$A$3:$B$77,3,FALSE),"")</f>
        <v/>
      </c>
      <c r="M389" s="2" t="s">
        <v>4741</v>
      </c>
      <c r="N389" s="13">
        <f>IFERROR(VLOOKUP(M389,Regions!$A$3:$B$41,2,FALSE),"")</f>
        <v>32</v>
      </c>
      <c r="O389" s="2" t="s">
        <v>4689</v>
      </c>
      <c r="P389" s="13">
        <f>IFERROR(VLOOKUP(O389,Colors!$A$3:$B$11,2,FALSE),"")</f>
        <v>2</v>
      </c>
      <c r="Q389" s="2" t="s">
        <v>4688</v>
      </c>
      <c r="R389" s="13">
        <f>IFERROR(VLOOKUP(Q389,Contenants!$A$3:$B$21,2,FALSE),"")</f>
        <v>16</v>
      </c>
      <c r="S389" s="2"/>
      <c r="T389" s="8" t="s">
        <v>179</v>
      </c>
      <c r="U389" s="14" t="str">
        <f t="shared" si="119"/>
        <v/>
      </c>
      <c r="V389" s="14"/>
      <c r="W389" s="5" t="e">
        <f>$X$1&amp;A389&amp;$Y$1&amp;T389&amp;$Z$1&amp;C389&amp;$AA$1&amp;E389&amp;#REF!&amp;G389&amp;$AB$1&amp;J389&amp;$AC$1&amp;#REF!&amp;$AD$1&amp;L389&amp;$AE$1&amp;P389&amp;$AF$1&amp;R389&amp;$AF$1&amp;#REF!&amp;$AG$1</f>
        <v>#REF!</v>
      </c>
    </row>
    <row r="390" spans="1:23" hidden="1" x14ac:dyDescent="0.25">
      <c r="A390" s="2" t="s">
        <v>3016</v>
      </c>
      <c r="B390" s="2" t="s">
        <v>3017</v>
      </c>
      <c r="C390" s="3"/>
      <c r="D390" s="16" t="str">
        <f t="shared" si="120"/>
        <v/>
      </c>
      <c r="E390" s="4">
        <v>9.9499999999999993</v>
      </c>
      <c r="F390" s="2" t="s">
        <v>2218</v>
      </c>
      <c r="G390" s="13" t="e">
        <f>VLOOKUP(F390,frs!$A$2:$E$41,2,FALSE)</f>
        <v>#N/A</v>
      </c>
      <c r="H390" s="2" t="b">
        <v>0</v>
      </c>
      <c r="I390" s="2" t="s">
        <v>4709</v>
      </c>
      <c r="J390" s="13">
        <f>VLOOKUP(I390,Families!$A$2:$B$11,2,FALSE)</f>
        <v>2</v>
      </c>
      <c r="K390" s="2" t="s">
        <v>4740</v>
      </c>
      <c r="L390" s="13" t="str">
        <f>IFERROR(VLOOKUP(K390,Appellations!$A$3:$B$77,3,FALSE),"")</f>
        <v/>
      </c>
      <c r="M390" s="2" t="s">
        <v>4741</v>
      </c>
      <c r="N390" s="13">
        <f>IFERROR(VLOOKUP(M390,Regions!$A$3:$B$41,2,FALSE),"")</f>
        <v>32</v>
      </c>
      <c r="O390" s="2" t="s">
        <v>4689</v>
      </c>
      <c r="P390" s="13">
        <f>IFERROR(VLOOKUP(O390,Colors!$A$3:$B$11,2,FALSE),"")</f>
        <v>2</v>
      </c>
      <c r="Q390" s="2" t="s">
        <v>4688</v>
      </c>
      <c r="R390" s="13">
        <f>IFERROR(VLOOKUP(Q390,Contenants!$A$3:$B$21,2,FALSE),"")</f>
        <v>16</v>
      </c>
      <c r="S390" s="2"/>
      <c r="T390" s="8" t="s">
        <v>37</v>
      </c>
      <c r="U390" s="14" t="str">
        <f t="shared" si="119"/>
        <v/>
      </c>
      <c r="V390" s="14"/>
      <c r="W390" s="5" t="e">
        <f>$X$1&amp;A390&amp;$Y$1&amp;T390&amp;$Z$1&amp;C390&amp;$AA$1&amp;E390&amp;#REF!&amp;G390&amp;$AB$1&amp;J390&amp;$AC$1&amp;#REF!&amp;$AD$1&amp;L390&amp;$AE$1&amp;P390&amp;$AF$1&amp;R390&amp;$AF$1&amp;#REF!&amp;$AG$1</f>
        <v>#REF!</v>
      </c>
    </row>
    <row r="391" spans="1:23" hidden="1" x14ac:dyDescent="0.25">
      <c r="A391" s="2" t="s">
        <v>3020</v>
      </c>
      <c r="B391" s="2" t="s">
        <v>3021</v>
      </c>
      <c r="C391" s="3"/>
      <c r="D391" s="16" t="str">
        <f t="shared" si="120"/>
        <v/>
      </c>
      <c r="E391" s="4">
        <v>9.9499999999999993</v>
      </c>
      <c r="F391" s="2" t="s">
        <v>2218</v>
      </c>
      <c r="G391" s="13" t="e">
        <f>VLOOKUP(F391,frs!$A$2:$E$41,2,FALSE)</f>
        <v>#N/A</v>
      </c>
      <c r="H391" s="2" t="b">
        <v>0</v>
      </c>
      <c r="I391" s="2" t="s">
        <v>2308</v>
      </c>
      <c r="J391" s="13">
        <f>VLOOKUP(I391,Families!$A$2:$B$11,2,FALSE)</f>
        <v>3</v>
      </c>
      <c r="K391" s="2" t="s">
        <v>4740</v>
      </c>
      <c r="L391" s="13" t="str">
        <f>IFERROR(VLOOKUP(K391,Appellations!$A$3:$B$77,3,FALSE),"")</f>
        <v/>
      </c>
      <c r="M391" s="2" t="s">
        <v>4741</v>
      </c>
      <c r="N391" s="13">
        <f>IFERROR(VLOOKUP(M391,Regions!$A$3:$B$41,2,FALSE),"")</f>
        <v>32</v>
      </c>
      <c r="O391" s="2" t="s">
        <v>2306</v>
      </c>
      <c r="P391" s="13">
        <f>IFERROR(VLOOKUP(O391,Colors!$A$3:$B$11,2,FALSE),"")</f>
        <v>7</v>
      </c>
      <c r="Q391" s="2" t="s">
        <v>4688</v>
      </c>
      <c r="R391" s="13">
        <f>IFERROR(VLOOKUP(Q391,Contenants!$A$3:$B$21,2,FALSE),"")</f>
        <v>16</v>
      </c>
      <c r="S391" s="2"/>
      <c r="T391" s="8" t="s">
        <v>1960</v>
      </c>
      <c r="U391" s="14" t="str">
        <f t="shared" si="119"/>
        <v/>
      </c>
      <c r="V391" s="14"/>
      <c r="W391" s="5" t="e">
        <f>$X$1&amp;A391&amp;$Y$1&amp;T391&amp;$Z$1&amp;C391&amp;$AA$1&amp;E391&amp;#REF!&amp;G391&amp;$AB$1&amp;J391&amp;$AC$1&amp;#REF!&amp;$AD$1&amp;L391&amp;$AE$1&amp;P391&amp;$AF$1&amp;R391&amp;$AF$1&amp;#REF!&amp;$AG$1</f>
        <v>#REF!</v>
      </c>
    </row>
    <row r="392" spans="1:23" hidden="1" x14ac:dyDescent="0.25">
      <c r="A392" s="2" t="s">
        <v>3022</v>
      </c>
      <c r="B392" s="2" t="s">
        <v>3023</v>
      </c>
      <c r="C392" s="3"/>
      <c r="D392" s="16" t="str">
        <f t="shared" si="120"/>
        <v/>
      </c>
      <c r="E392" s="4">
        <v>6.4</v>
      </c>
      <c r="F392" s="2" t="s">
        <v>2218</v>
      </c>
      <c r="G392" s="13" t="e">
        <f>VLOOKUP(F392,frs!$A$2:$E$41,2,FALSE)</f>
        <v>#N/A</v>
      </c>
      <c r="H392" s="2" t="b">
        <v>0</v>
      </c>
      <c r="I392" s="2" t="s">
        <v>2308</v>
      </c>
      <c r="J392" s="13">
        <f>VLOOKUP(I392,Families!$A$2:$B$11,2,FALSE)</f>
        <v>3</v>
      </c>
      <c r="K392" s="2" t="s">
        <v>4740</v>
      </c>
      <c r="L392" s="13" t="str">
        <f>IFERROR(VLOOKUP(K392,Appellations!$A$3:$B$77,3,FALSE),"")</f>
        <v/>
      </c>
      <c r="M392" s="2" t="s">
        <v>4741</v>
      </c>
      <c r="N392" s="13">
        <f>IFERROR(VLOOKUP(M392,Regions!$A$3:$B$41,2,FALSE),"")</f>
        <v>32</v>
      </c>
      <c r="O392" s="2" t="s">
        <v>2306</v>
      </c>
      <c r="P392" s="13">
        <f>IFERROR(VLOOKUP(O392,Colors!$A$3:$B$11,2,FALSE),"")</f>
        <v>7</v>
      </c>
      <c r="Q392" s="2" t="s">
        <v>4833</v>
      </c>
      <c r="R392" s="13">
        <f>IFERROR(VLOOKUP(Q392,Contenants!$A$3:$B$21,2,FALSE),"")</f>
        <v>11</v>
      </c>
      <c r="S392" s="2"/>
      <c r="T392" s="8" t="s">
        <v>2050</v>
      </c>
      <c r="U392" s="14" t="str">
        <f t="shared" si="119"/>
        <v/>
      </c>
      <c r="V392" s="14"/>
      <c r="W392" s="5" t="e">
        <f>$X$1&amp;A392&amp;$Y$1&amp;T392&amp;$Z$1&amp;C392&amp;$AA$1&amp;E392&amp;#REF!&amp;G392&amp;$AB$1&amp;J392&amp;$AC$1&amp;#REF!&amp;$AD$1&amp;L392&amp;$AE$1&amp;P392&amp;$AF$1&amp;R392&amp;$AF$1&amp;#REF!&amp;$AG$1</f>
        <v>#REF!</v>
      </c>
    </row>
    <row r="393" spans="1:23" hidden="1" x14ac:dyDescent="0.25">
      <c r="A393" s="2" t="s">
        <v>3024</v>
      </c>
      <c r="B393" s="2" t="s">
        <v>3025</v>
      </c>
      <c r="C393" s="3"/>
      <c r="D393" s="33" t="str">
        <f t="shared" si="120"/>
        <v/>
      </c>
      <c r="E393" s="4">
        <v>7.35</v>
      </c>
      <c r="F393" s="2" t="s">
        <v>2218</v>
      </c>
      <c r="G393" s="17" t="e">
        <f>VLOOKUP(F393,frs!$A$2:$E$41,2,FALSE)</f>
        <v>#N/A</v>
      </c>
      <c r="H393" s="2" t="b">
        <v>0</v>
      </c>
      <c r="I393" s="2" t="s">
        <v>2308</v>
      </c>
      <c r="J393" s="17">
        <f>VLOOKUP(I393,Families!$A$2:$B$11,2,FALSE)</f>
        <v>3</v>
      </c>
      <c r="K393" s="2" t="s">
        <v>4740</v>
      </c>
      <c r="L393" s="17" t="str">
        <f>IFERROR(VLOOKUP(K393,Appellations!$A$3:$B$77,3,FALSE),"")</f>
        <v/>
      </c>
      <c r="M393" s="2" t="s">
        <v>4741</v>
      </c>
      <c r="N393" s="17">
        <f>IFERROR(VLOOKUP(M393,Regions!$A$3:$B$41,2,FALSE),"")</f>
        <v>32</v>
      </c>
      <c r="O393" s="2" t="s">
        <v>2306</v>
      </c>
      <c r="P393" s="17">
        <f>IFERROR(VLOOKUP(O393,Colors!$A$3:$B$11,2,FALSE),"")</f>
        <v>7</v>
      </c>
      <c r="Q393" s="2" t="s">
        <v>4695</v>
      </c>
      <c r="R393" s="17">
        <f>IFERROR(VLOOKUP(Q393,Contenants!$A$3:$B$21,2,FALSE),"")</f>
        <v>13</v>
      </c>
      <c r="S393" s="2"/>
      <c r="T393" s="8" t="s">
        <v>1532</v>
      </c>
      <c r="U393" s="14" t="str">
        <f t="shared" si="119"/>
        <v/>
      </c>
      <c r="V393" s="14"/>
      <c r="W393" s="5" t="e">
        <f>$X$1&amp;A393&amp;$Y$1&amp;T393&amp;$Z$1&amp;C393&amp;$AA$1&amp;E393&amp;#REF!&amp;G393&amp;$AB$1&amp;J393&amp;$AC$1&amp;#REF!&amp;$AD$1&amp;L393&amp;$AE$1&amp;P393&amp;$AF$1&amp;R393&amp;$AF$1&amp;#REF!&amp;$AG$1</f>
        <v>#REF!</v>
      </c>
    </row>
    <row r="394" spans="1:23" hidden="1" x14ac:dyDescent="0.25">
      <c r="A394" s="2" t="s">
        <v>686</v>
      </c>
      <c r="B394" s="2" t="s">
        <v>687</v>
      </c>
      <c r="C394" s="3"/>
      <c r="D394" s="23" t="str">
        <f>SUBSTITUTE(SUBSTITUTE(SUBSTITUTE(C394,CHAR(13),""),CHAR(10),"&lt;br&gt;"),". &amp;car(10)",".")</f>
        <v/>
      </c>
      <c r="E394" s="4">
        <v>6.15</v>
      </c>
      <c r="F394" s="2" t="s">
        <v>2218</v>
      </c>
      <c r="G394" s="19" t="e">
        <f>VLOOKUP(F394,frs!$A$2:$E$41,2,FALSE)</f>
        <v>#N/A</v>
      </c>
      <c r="H394" s="2" t="b">
        <v>1</v>
      </c>
      <c r="I394" s="2" t="s">
        <v>4716</v>
      </c>
      <c r="J394" s="19">
        <f>VLOOKUP(I394,Families!$A$2:$B$11,2,FALSE)</f>
        <v>1</v>
      </c>
      <c r="K394" s="2" t="s">
        <v>4740</v>
      </c>
      <c r="L394" s="19">
        <f>IFERROR(VLOOKUP(K394,Appellations!$A$2:$B$77,2,FALSE),"0")</f>
        <v>25</v>
      </c>
      <c r="M394" s="2" t="s">
        <v>4741</v>
      </c>
      <c r="N394" s="19">
        <f>IFERROR(VLOOKUP(M394,Regions!$A$2:$B$41,2,FALSE),"0")</f>
        <v>32</v>
      </c>
      <c r="O394" s="2" t="s">
        <v>4719</v>
      </c>
      <c r="P394" s="19">
        <f>IFERROR(VLOOKUP(O394,Colors!$A$2:$B$11,2,FALSE),"0")</f>
        <v>8</v>
      </c>
      <c r="Q394" s="2" t="s">
        <v>4833</v>
      </c>
      <c r="R394" s="19">
        <f>IFERROR(VLOOKUP(Q394,Contenants!$A$2:$B$21,2,FALSE),"0")</f>
        <v>11</v>
      </c>
      <c r="S394" s="2"/>
      <c r="T394" s="50" t="str">
        <f>PROPER(B394)</f>
        <v>Cdp L De Lauzade Rouge 37,5 Cl</v>
      </c>
      <c r="U394" s="19" t="str">
        <f t="shared" si="119"/>
        <v/>
      </c>
      <c r="V394" s="19">
        <f>IF(U394="",0,1)</f>
        <v>0</v>
      </c>
      <c r="W394" s="20" t="e">
        <f>$X$1&amp;A394&amp;$Y$1&amp;T394&amp;$Z$1&amp;D394&amp;$AA$1&amp;E394&amp;#REF!&amp;G394&amp;$AB$1&amp;J394&amp;$AC$1&amp;L394&amp;$AD$1&amp;N394&amp;$AE$1&amp;P394&amp;$AF$1&amp;R394&amp;$AG$1&amp;#REF!&amp;$AI$1</f>
        <v>#REF!</v>
      </c>
    </row>
    <row r="395" spans="1:23" hidden="1" x14ac:dyDescent="0.25">
      <c r="A395" s="2" t="s">
        <v>3026</v>
      </c>
      <c r="B395" s="2" t="s">
        <v>3027</v>
      </c>
      <c r="C395" s="3"/>
      <c r="D395" s="25" t="str">
        <f t="shared" si="120"/>
        <v/>
      </c>
      <c r="E395" s="4">
        <v>9.9499999999999993</v>
      </c>
      <c r="F395" s="2" t="s">
        <v>2218</v>
      </c>
      <c r="G395" s="26" t="e">
        <f>VLOOKUP(F395,frs!$A$2:$E$41,2,FALSE)</f>
        <v>#N/A</v>
      </c>
      <c r="H395" s="2" t="b">
        <v>0</v>
      </c>
      <c r="I395" s="2" t="s">
        <v>4716</v>
      </c>
      <c r="J395" s="26">
        <f>VLOOKUP(I395,Families!$A$2:$B$11,2,FALSE)</f>
        <v>1</v>
      </c>
      <c r="K395" s="2" t="s">
        <v>4740</v>
      </c>
      <c r="L395" s="26" t="str">
        <f>IFERROR(VLOOKUP(K395,Appellations!$A$3:$B$77,3,FALSE),"")</f>
        <v/>
      </c>
      <c r="M395" s="2" t="s">
        <v>4741</v>
      </c>
      <c r="N395" s="26">
        <f>IFERROR(VLOOKUP(M395,Regions!$A$3:$B$41,2,FALSE),"")</f>
        <v>32</v>
      </c>
      <c r="O395" s="2" t="s">
        <v>4719</v>
      </c>
      <c r="P395" s="26">
        <f>IFERROR(VLOOKUP(O395,Colors!$A$3:$B$11,2,FALSE),"")</f>
        <v>8</v>
      </c>
      <c r="Q395" s="2" t="s">
        <v>4688</v>
      </c>
      <c r="R395" s="26">
        <f>IFERROR(VLOOKUP(Q395,Contenants!$A$3:$B$21,2,FALSE),"")</f>
        <v>16</v>
      </c>
      <c r="S395" s="2"/>
      <c r="T395" s="8" t="s">
        <v>1587</v>
      </c>
      <c r="U395" s="14" t="str">
        <f t="shared" si="119"/>
        <v/>
      </c>
      <c r="V395" s="14"/>
      <c r="W395" s="5" t="e">
        <f>$X$1&amp;A395&amp;$Y$1&amp;T395&amp;$Z$1&amp;C395&amp;$AA$1&amp;E395&amp;#REF!&amp;G395&amp;$AB$1&amp;J395&amp;$AC$1&amp;#REF!&amp;$AD$1&amp;L395&amp;$AE$1&amp;P395&amp;$AF$1&amp;R395&amp;$AF$1&amp;#REF!&amp;$AG$1</f>
        <v>#REF!</v>
      </c>
    </row>
    <row r="396" spans="1:23" hidden="1" x14ac:dyDescent="0.25">
      <c r="A396" s="2" t="s">
        <v>3028</v>
      </c>
      <c r="B396" s="2" t="s">
        <v>3029</v>
      </c>
      <c r="C396" s="3"/>
      <c r="D396" s="16" t="str">
        <f t="shared" si="120"/>
        <v/>
      </c>
      <c r="E396" s="4">
        <v>7.35</v>
      </c>
      <c r="F396" s="2" t="s">
        <v>2218</v>
      </c>
      <c r="G396" s="13" t="e">
        <f>VLOOKUP(F396,frs!$A$2:$E$41,2,FALSE)</f>
        <v>#N/A</v>
      </c>
      <c r="H396" s="2" t="b">
        <v>0</v>
      </c>
      <c r="I396" s="2" t="s">
        <v>4716</v>
      </c>
      <c r="J396" s="13">
        <f>VLOOKUP(I396,Families!$A$2:$B$11,2,FALSE)</f>
        <v>1</v>
      </c>
      <c r="K396" s="2" t="s">
        <v>4740</v>
      </c>
      <c r="L396" s="13" t="str">
        <f>IFERROR(VLOOKUP(K396,Appellations!$A$3:$B$77,3,FALSE),"")</f>
        <v/>
      </c>
      <c r="M396" s="2" t="s">
        <v>4741</v>
      </c>
      <c r="N396" s="13">
        <f>IFERROR(VLOOKUP(M396,Regions!$A$3:$B$41,2,FALSE),"")</f>
        <v>32</v>
      </c>
      <c r="O396" s="2" t="s">
        <v>4719</v>
      </c>
      <c r="P396" s="13">
        <f>IFERROR(VLOOKUP(O396,Colors!$A$3:$B$11,2,FALSE),"")</f>
        <v>8</v>
      </c>
      <c r="Q396" s="2" t="s">
        <v>4688</v>
      </c>
      <c r="R396" s="13">
        <f>IFERROR(VLOOKUP(Q396,Contenants!$A$3:$B$21,2,FALSE),"")</f>
        <v>16</v>
      </c>
      <c r="S396" s="2"/>
      <c r="T396" s="8" t="s">
        <v>1399</v>
      </c>
      <c r="U396" s="14" t="str">
        <f t="shared" si="119"/>
        <v/>
      </c>
      <c r="V396" s="14"/>
      <c r="W396" s="5" t="e">
        <f>$X$1&amp;A396&amp;$Y$1&amp;T396&amp;$Z$1&amp;C396&amp;$AA$1&amp;E396&amp;#REF!&amp;G396&amp;$AB$1&amp;J396&amp;$AC$1&amp;#REF!&amp;$AD$1&amp;L396&amp;$AE$1&amp;P396&amp;$AF$1&amp;R396&amp;$AF$1&amp;#REF!&amp;$AG$1</f>
        <v>#REF!</v>
      </c>
    </row>
    <row r="397" spans="1:23" hidden="1" x14ac:dyDescent="0.25">
      <c r="A397" s="2" t="s">
        <v>3002</v>
      </c>
      <c r="B397" s="2" t="s">
        <v>3003</v>
      </c>
      <c r="C397" s="3"/>
      <c r="D397" s="16" t="str">
        <f t="shared" si="120"/>
        <v/>
      </c>
      <c r="E397" s="4">
        <v>10.15</v>
      </c>
      <c r="F397" s="2" t="s">
        <v>3001</v>
      </c>
      <c r="G397" s="13" t="e">
        <f>VLOOKUP(F397,frs!$A$2:$E$41,2,FALSE)</f>
        <v>#N/A</v>
      </c>
      <c r="H397" s="2" t="b">
        <v>0</v>
      </c>
      <c r="I397" s="2" t="s">
        <v>2308</v>
      </c>
      <c r="J397" s="13">
        <f>VLOOKUP(I397,Families!$A$2:$B$11,2,FALSE)</f>
        <v>3</v>
      </c>
      <c r="K397" s="2" t="s">
        <v>4740</v>
      </c>
      <c r="L397" s="13" t="str">
        <f>IFERROR(VLOOKUP(K397,Appellations!$A$3:$B$77,3,FALSE),"")</f>
        <v/>
      </c>
      <c r="M397" s="2" t="s">
        <v>4741</v>
      </c>
      <c r="N397" s="13">
        <f>IFERROR(VLOOKUP(M397,Regions!$A$3:$B$41,2,FALSE),"")</f>
        <v>32</v>
      </c>
      <c r="O397" s="2" t="s">
        <v>2306</v>
      </c>
      <c r="P397" s="13">
        <f>IFERROR(VLOOKUP(O397,Colors!$A$3:$B$11,2,FALSE),"")</f>
        <v>7</v>
      </c>
      <c r="Q397" s="2" t="s">
        <v>4688</v>
      </c>
      <c r="R397" s="13">
        <f>IFERROR(VLOOKUP(Q397,Contenants!$A$3:$B$21,2,FALSE),"")</f>
        <v>16</v>
      </c>
      <c r="S397" s="2"/>
      <c r="T397" s="8" t="s">
        <v>1241</v>
      </c>
      <c r="U397" s="14" t="str">
        <f t="shared" si="119"/>
        <v/>
      </c>
      <c r="V397" s="14"/>
      <c r="W397" s="5" t="e">
        <f>$X$1&amp;A397&amp;$Y$1&amp;T397&amp;$Z$1&amp;C397&amp;$AA$1&amp;E397&amp;#REF!&amp;G397&amp;$AB$1&amp;J397&amp;$AC$1&amp;#REF!&amp;$AD$1&amp;L397&amp;$AE$1&amp;P397&amp;$AF$1&amp;R397&amp;$AF$1&amp;#REF!&amp;$AG$1</f>
        <v>#REF!</v>
      </c>
    </row>
    <row r="398" spans="1:23" hidden="1" x14ac:dyDescent="0.25">
      <c r="A398" s="2" t="s">
        <v>3046</v>
      </c>
      <c r="B398" s="2" t="s">
        <v>3047</v>
      </c>
      <c r="C398" s="3"/>
      <c r="D398" s="16" t="str">
        <f t="shared" si="120"/>
        <v/>
      </c>
      <c r="E398" s="4">
        <v>15.98</v>
      </c>
      <c r="F398" s="2" t="s">
        <v>3048</v>
      </c>
      <c r="G398" s="13" t="e">
        <f>VLOOKUP(F398,frs!$A$2:$E$41,2,FALSE)</f>
        <v>#N/A</v>
      </c>
      <c r="H398" s="2" t="b">
        <v>0</v>
      </c>
      <c r="I398" s="2" t="s">
        <v>4709</v>
      </c>
      <c r="J398" s="13">
        <f>VLOOKUP(I398,Families!$A$2:$B$11,2,FALSE)</f>
        <v>2</v>
      </c>
      <c r="K398" s="2" t="s">
        <v>4740</v>
      </c>
      <c r="L398" s="13" t="str">
        <f>IFERROR(VLOOKUP(K398,Appellations!$A$3:$B$77,3,FALSE),"")</f>
        <v/>
      </c>
      <c r="M398" s="2" t="s">
        <v>4741</v>
      </c>
      <c r="N398" s="13">
        <f>IFERROR(VLOOKUP(M398,Regions!$A$3:$B$41,2,FALSE),"")</f>
        <v>32</v>
      </c>
      <c r="O398" s="2" t="s">
        <v>4689</v>
      </c>
      <c r="P398" s="13">
        <f>IFERROR(VLOOKUP(O398,Colors!$A$3:$B$11,2,FALSE),"")</f>
        <v>2</v>
      </c>
      <c r="Q398" s="2" t="s">
        <v>4688</v>
      </c>
      <c r="R398" s="13">
        <f>IFERROR(VLOOKUP(Q398,Contenants!$A$3:$B$21,2,FALSE),"")</f>
        <v>16</v>
      </c>
      <c r="S398" s="2"/>
      <c r="T398" s="8" t="s">
        <v>1385</v>
      </c>
      <c r="U398" s="14" t="str">
        <f t="shared" si="119"/>
        <v/>
      </c>
      <c r="V398" s="14"/>
      <c r="W398" s="5" t="e">
        <f>$X$1&amp;A398&amp;$Y$1&amp;T398&amp;$Z$1&amp;C398&amp;$AA$1&amp;E398&amp;#REF!&amp;G398&amp;$AB$1&amp;J398&amp;$AC$1&amp;#REF!&amp;$AD$1&amp;L398&amp;$AE$1&amp;P398&amp;$AF$1&amp;R398&amp;$AF$1&amp;#REF!&amp;$AG$1</f>
        <v>#REF!</v>
      </c>
    </row>
    <row r="399" spans="1:23" hidden="1" x14ac:dyDescent="0.25">
      <c r="A399" s="2" t="s">
        <v>3049</v>
      </c>
      <c r="B399" s="2" t="s">
        <v>3050</v>
      </c>
      <c r="C399" s="3"/>
      <c r="D399" s="16" t="str">
        <f t="shared" si="120"/>
        <v/>
      </c>
      <c r="E399" s="4">
        <v>10.97</v>
      </c>
      <c r="F399" s="2" t="s">
        <v>3048</v>
      </c>
      <c r="G399" s="13" t="e">
        <f>VLOOKUP(F399,frs!$A$2:$E$41,2,FALSE)</f>
        <v>#N/A</v>
      </c>
      <c r="H399" s="2" t="b">
        <v>0</v>
      </c>
      <c r="I399" s="2" t="s">
        <v>2308</v>
      </c>
      <c r="J399" s="13">
        <f>VLOOKUP(I399,Families!$A$2:$B$11,2,FALSE)</f>
        <v>3</v>
      </c>
      <c r="K399" s="2" t="s">
        <v>4740</v>
      </c>
      <c r="L399" s="13" t="str">
        <f>IFERROR(VLOOKUP(K399,Appellations!$A$3:$B$77,3,FALSE),"")</f>
        <v/>
      </c>
      <c r="M399" s="2" t="s">
        <v>4741</v>
      </c>
      <c r="N399" s="13">
        <f>IFERROR(VLOOKUP(M399,Regions!$A$3:$B$41,2,FALSE),"")</f>
        <v>32</v>
      </c>
      <c r="O399" s="2" t="s">
        <v>2306</v>
      </c>
      <c r="P399" s="13">
        <f>IFERROR(VLOOKUP(O399,Colors!$A$3:$B$11,2,FALSE),"")</f>
        <v>7</v>
      </c>
      <c r="Q399" s="2" t="s">
        <v>4688</v>
      </c>
      <c r="R399" s="13">
        <f>IFERROR(VLOOKUP(Q399,Contenants!$A$3:$B$21,2,FALSE),"")</f>
        <v>16</v>
      </c>
      <c r="S399" s="2"/>
      <c r="T399" s="8" t="s">
        <v>1349</v>
      </c>
      <c r="U399" s="14" t="str">
        <f t="shared" si="119"/>
        <v/>
      </c>
      <c r="V399" s="14"/>
      <c r="W399" s="5" t="e">
        <f>$X$1&amp;A399&amp;$Y$1&amp;T399&amp;$Z$1&amp;C399&amp;$AA$1&amp;E399&amp;#REF!&amp;G399&amp;$AB$1&amp;J399&amp;$AC$1&amp;#REF!&amp;$AD$1&amp;L399&amp;$AE$1&amp;P399&amp;$AF$1&amp;R399&amp;$AF$1&amp;#REF!&amp;$AG$1</f>
        <v>#REF!</v>
      </c>
    </row>
    <row r="400" spans="1:23" hidden="1" x14ac:dyDescent="0.25">
      <c r="A400" s="2" t="s">
        <v>3051</v>
      </c>
      <c r="B400" s="2" t="s">
        <v>3052</v>
      </c>
      <c r="C400" s="3"/>
      <c r="D400" s="16" t="str">
        <f t="shared" si="120"/>
        <v/>
      </c>
      <c r="E400" s="4">
        <v>14.3</v>
      </c>
      <c r="F400" s="2" t="s">
        <v>3048</v>
      </c>
      <c r="G400" s="13" t="e">
        <f>VLOOKUP(F400,frs!$A$2:$E$41,2,FALSE)</f>
        <v>#N/A</v>
      </c>
      <c r="H400" s="2" t="b">
        <v>0</v>
      </c>
      <c r="I400" s="2" t="s">
        <v>4716</v>
      </c>
      <c r="J400" s="13">
        <f>VLOOKUP(I400,Families!$A$2:$B$11,2,FALSE)</f>
        <v>1</v>
      </c>
      <c r="K400" s="2" t="s">
        <v>4740</v>
      </c>
      <c r="L400" s="13" t="str">
        <f>IFERROR(VLOOKUP(K400,Appellations!$A$3:$B$77,3,FALSE),"")</f>
        <v/>
      </c>
      <c r="M400" s="2" t="s">
        <v>4741</v>
      </c>
      <c r="N400" s="13">
        <f>IFERROR(VLOOKUP(M400,Regions!$A$3:$B$41,2,FALSE),"")</f>
        <v>32</v>
      </c>
      <c r="O400" s="2" t="s">
        <v>4719</v>
      </c>
      <c r="P400" s="13">
        <f>IFERROR(VLOOKUP(O400,Colors!$A$3:$B$11,2,FALSE),"")</f>
        <v>8</v>
      </c>
      <c r="Q400" s="2" t="s">
        <v>4688</v>
      </c>
      <c r="R400" s="13">
        <f>IFERROR(VLOOKUP(Q400,Contenants!$A$3:$B$21,2,FALSE),"")</f>
        <v>16</v>
      </c>
      <c r="S400" s="2"/>
      <c r="T400" s="8" t="s">
        <v>1395</v>
      </c>
      <c r="U400" s="14" t="str">
        <f t="shared" si="119"/>
        <v/>
      </c>
      <c r="V400" s="14"/>
      <c r="W400" s="5" t="e">
        <f>$X$1&amp;A400&amp;$Y$1&amp;T400&amp;$Z$1&amp;C400&amp;$AA$1&amp;E400&amp;#REF!&amp;G400&amp;$AB$1&amp;J400&amp;$AC$1&amp;#REF!&amp;$AD$1&amp;L400&amp;$AE$1&amp;P400&amp;$AF$1&amp;R400&amp;$AF$1&amp;#REF!&amp;$AG$1</f>
        <v>#REF!</v>
      </c>
    </row>
    <row r="401" spans="1:23" hidden="1" x14ac:dyDescent="0.25">
      <c r="A401" s="2" t="s">
        <v>3053</v>
      </c>
      <c r="B401" s="2" t="s">
        <v>3054</v>
      </c>
      <c r="C401" s="3"/>
      <c r="D401" s="16" t="str">
        <f t="shared" si="120"/>
        <v/>
      </c>
      <c r="E401" s="4">
        <v>26.2</v>
      </c>
      <c r="F401" s="2" t="s">
        <v>2951</v>
      </c>
      <c r="G401" s="13" t="e">
        <f>VLOOKUP(F401,frs!$A$2:$E$41,2,FALSE)</f>
        <v>#N/A</v>
      </c>
      <c r="H401" s="2" t="b">
        <v>0</v>
      </c>
      <c r="I401" s="2" t="s">
        <v>4716</v>
      </c>
      <c r="J401" s="13">
        <f>VLOOKUP(I401,Families!$A$2:$B$11,2,FALSE)</f>
        <v>1</v>
      </c>
      <c r="K401" s="2" t="s">
        <v>4740</v>
      </c>
      <c r="L401" s="13" t="str">
        <f>IFERROR(VLOOKUP(K401,Appellations!$A$3:$B$77,3,FALSE),"")</f>
        <v/>
      </c>
      <c r="M401" s="2" t="s">
        <v>4741</v>
      </c>
      <c r="N401" s="13">
        <f>IFERROR(VLOOKUP(M401,Regions!$A$3:$B$41,2,FALSE),"")</f>
        <v>32</v>
      </c>
      <c r="O401" s="2" t="s">
        <v>4719</v>
      </c>
      <c r="P401" s="13">
        <f>IFERROR(VLOOKUP(O401,Colors!$A$3:$B$11,2,FALSE),"")</f>
        <v>8</v>
      </c>
      <c r="Q401" s="2" t="s">
        <v>4688</v>
      </c>
      <c r="R401" s="13">
        <f>IFERROR(VLOOKUP(Q401,Contenants!$A$3:$B$21,2,FALSE),"")</f>
        <v>16</v>
      </c>
      <c r="S401" s="2"/>
      <c r="T401" s="8" t="s">
        <v>1393</v>
      </c>
      <c r="U401" s="14" t="str">
        <f t="shared" si="119"/>
        <v/>
      </c>
      <c r="V401" s="14"/>
      <c r="W401" s="5" t="e">
        <f>$X$1&amp;A401&amp;$Y$1&amp;T401&amp;$Z$1&amp;C401&amp;$AA$1&amp;E401&amp;#REF!&amp;G401&amp;$AB$1&amp;J401&amp;$AC$1&amp;#REF!&amp;$AD$1&amp;L401&amp;$AE$1&amp;P401&amp;$AF$1&amp;R401&amp;$AF$1&amp;#REF!&amp;$AG$1</f>
        <v>#REF!</v>
      </c>
    </row>
    <row r="402" spans="1:23" hidden="1" x14ac:dyDescent="0.25">
      <c r="A402" s="2" t="s">
        <v>3071</v>
      </c>
      <c r="B402" s="2" t="s">
        <v>3072</v>
      </c>
      <c r="C402" s="3"/>
      <c r="D402" s="33" t="str">
        <f t="shared" si="120"/>
        <v/>
      </c>
      <c r="E402" s="4">
        <v>9.5500000000000007</v>
      </c>
      <c r="F402" s="2" t="s">
        <v>2218</v>
      </c>
      <c r="G402" s="17" t="e">
        <f>VLOOKUP(F402,frs!$A$2:$E$41,2,FALSE)</f>
        <v>#N/A</v>
      </c>
      <c r="H402" s="2" t="b">
        <v>0</v>
      </c>
      <c r="I402" s="2" t="s">
        <v>4716</v>
      </c>
      <c r="J402" s="17">
        <f>VLOOKUP(I402,Families!$A$2:$B$11,2,FALSE)</f>
        <v>1</v>
      </c>
      <c r="K402" s="2" t="s">
        <v>4744</v>
      </c>
      <c r="L402" s="17" t="str">
        <f>IFERROR(VLOOKUP(K402,Appellations!$A$3:$B$77,3,FALSE),"")</f>
        <v/>
      </c>
      <c r="M402" s="2" t="s">
        <v>4745</v>
      </c>
      <c r="N402" s="17">
        <f>IFERROR(VLOOKUP(M402,Regions!$A$3:$B$41,2,FALSE),"")</f>
        <v>33</v>
      </c>
      <c r="O402" s="2" t="s">
        <v>4719</v>
      </c>
      <c r="P402" s="17">
        <f>IFERROR(VLOOKUP(O402,Colors!$A$3:$B$11,2,FALSE),"")</f>
        <v>8</v>
      </c>
      <c r="Q402" s="2" t="s">
        <v>4688</v>
      </c>
      <c r="R402" s="17">
        <f>IFERROR(VLOOKUP(Q402,Contenants!$A$3:$B$21,2,FALSE),"")</f>
        <v>16</v>
      </c>
      <c r="S402" s="2"/>
      <c r="T402" s="8" t="s">
        <v>1377</v>
      </c>
      <c r="U402" s="14" t="str">
        <f t="shared" si="119"/>
        <v/>
      </c>
      <c r="V402" s="14"/>
      <c r="W402" s="5" t="e">
        <f>$X$1&amp;A402&amp;$Y$1&amp;T402&amp;$Z$1&amp;C402&amp;$AA$1&amp;E402&amp;#REF!&amp;G402&amp;$AB$1&amp;J402&amp;$AC$1&amp;#REF!&amp;$AD$1&amp;L402&amp;$AE$1&amp;P402&amp;$AF$1&amp;R402&amp;$AF$1&amp;#REF!&amp;$AG$1</f>
        <v>#REF!</v>
      </c>
    </row>
    <row r="403" spans="1:23" ht="409.5" x14ac:dyDescent="0.25">
      <c r="A403" s="2" t="s">
        <v>1677</v>
      </c>
      <c r="B403" s="2" t="s">
        <v>1678</v>
      </c>
      <c r="C403" s="3" t="s">
        <v>5401</v>
      </c>
      <c r="D403" s="23" t="str">
        <f t="shared" ref="D403:D406" si="121">SUBSTITUTE(SUBSTITUTE(SUBSTITUTE(C403,CHAR(13),""),CHAR(10),"&lt;br&gt;"),". &amp;car(10)",".")</f>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403" s="4">
        <v>20.55</v>
      </c>
      <c r="F403" s="2" t="s">
        <v>2233</v>
      </c>
      <c r="G403" s="19">
        <f>VLOOKUP(F403,frs!$A$2:$B$45,2,FALSE)</f>
        <v>36</v>
      </c>
      <c r="H403" s="2" t="b">
        <v>1</v>
      </c>
      <c r="I403" s="2" t="s">
        <v>4716</v>
      </c>
      <c r="J403" s="19">
        <f>VLOOKUP(I403,Families!$A$2:$B$11,2,FALSE)</f>
        <v>1</v>
      </c>
      <c r="K403" s="2" t="s">
        <v>4834</v>
      </c>
      <c r="L403" s="19">
        <f>IFERROR(VLOOKUP(K403,Appellations!$A$2:$B$80,2,FALSE),"0")</f>
        <v>61</v>
      </c>
      <c r="M403" s="2" t="s">
        <v>4745</v>
      </c>
      <c r="N403" s="19">
        <f>IFERROR(VLOOKUP(M403,Regions!$A$2:$B$44,2,FALSE),"0")</f>
        <v>33</v>
      </c>
      <c r="O403" s="2" t="s">
        <v>4719</v>
      </c>
      <c r="P403" s="19">
        <f>IFERROR(VLOOKUP(O403,Colors!$A$2:$B$11,2,FALSE),"0")</f>
        <v>8</v>
      </c>
      <c r="Q403" s="2" t="s">
        <v>4688</v>
      </c>
      <c r="R403" s="19">
        <f>IFERROR(VLOOKUP(Q403,Contenants!$A$2:$B$21,2,FALSE),"0")</f>
        <v>16</v>
      </c>
      <c r="S403" s="2" t="s">
        <v>5703</v>
      </c>
      <c r="T403" s="50" t="s">
        <v>6431</v>
      </c>
      <c r="U403" s="19" t="str">
        <f t="shared" ref="U403:U406" si="122">SUBSTITUTE(S403,"C:\Users\Admin\OneDrive\Site Internet\","")</f>
        <v>gardine_rasteau_rouge.png</v>
      </c>
      <c r="V403" s="19">
        <f t="shared" ref="V403:V406" si="123">IF(U403="",0,1)</f>
        <v>1</v>
      </c>
      <c r="W403" s="20" t="str">
        <f t="shared" ref="W403:W406" si="124">$X$1&amp;A403&amp;$Y$1&amp;T403&amp;$Z$1&amp;D403&amp;$AA$1&amp;G403&amp;$AB$1&amp;J403&amp;$AC$1&amp;L403&amp;$AD$1&amp;N403&amp;$AE$1&amp;P403&amp;$AF$1&amp;R403&amp;$AG$1&amp;U403&amp;$AH$1&amp;V403&amp;$AI$1</f>
        <v>("00406", "Rasteau La Gardine Rouge",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"16", "gardine_rasteau_rouge.png", "1"),</v>
      </c>
    </row>
    <row r="404" spans="1:23" ht="256.5" x14ac:dyDescent="0.25">
      <c r="A404" s="2" t="s">
        <v>722</v>
      </c>
      <c r="B404" s="2" t="s">
        <v>723</v>
      </c>
      <c r="C404" s="3" t="s">
        <v>5252</v>
      </c>
      <c r="D404" s="23" t="str">
        <f t="shared" si="121"/>
        <v>Un Côtes du Rhône blanc sec et aromatique, parfait en apéritif ou sur un porc au caramel.&lt;br&gt;&lt;br&gt;Encépagement : Viognier et Grenache.&lt;br&gt;&lt;br&gt;Dégustation : Robe jaune pâle, Nez au notes de fruits d'agrumes et de fruits jaunes, Bouche ronde et fraîche aux notes de pêche blanche et de citron.&lt;br&gt;Accord mets/vin : apéritif, plat exotique.&lt;br&gt;&lt;br&gt;Le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4" s="4">
        <v>9.5</v>
      </c>
      <c r="F404" s="2" t="s">
        <v>2234</v>
      </c>
      <c r="G404" s="19">
        <f>VLOOKUP(F404,frs!$A$2:$B$45,2,FALSE)</f>
        <v>13</v>
      </c>
      <c r="H404" s="2" t="b">
        <v>1</v>
      </c>
      <c r="I404" s="2" t="s">
        <v>4709</v>
      </c>
      <c r="J404" s="19">
        <f>VLOOKUP(I404,Families!$A$2:$B$11,2,FALSE)</f>
        <v>2</v>
      </c>
      <c r="K404" s="2" t="s">
        <v>4744</v>
      </c>
      <c r="L404" s="19">
        <f>IFERROR(VLOOKUP(K404,Appellations!$A$2:$B$80,2,FALSE),"0")</f>
        <v>26</v>
      </c>
      <c r="M404" s="2" t="s">
        <v>4745</v>
      </c>
      <c r="N404" s="19">
        <f>IFERROR(VLOOKUP(M404,Regions!$A$2:$B$44,2,FALSE),"0")</f>
        <v>33</v>
      </c>
      <c r="O404" s="2" t="s">
        <v>4689</v>
      </c>
      <c r="P404" s="19">
        <f>IFERROR(VLOOKUP(O404,Colors!$A$2:$B$11,2,FALSE),"0")</f>
        <v>2</v>
      </c>
      <c r="Q404" s="2" t="s">
        <v>4688</v>
      </c>
      <c r="R404" s="19">
        <f>IFERROR(VLOOKUP(Q404,Contenants!$A$2:$B$21,2,FALSE),"0")</f>
        <v>16</v>
      </c>
      <c r="S404" s="2" t="s">
        <v>5704</v>
      </c>
      <c r="T404" s="50" t="s">
        <v>6081</v>
      </c>
      <c r="U404" s="19" t="str">
        <f t="shared" si="122"/>
        <v>domaine_clavel_regulus_blanc.png</v>
      </c>
      <c r="V404" s="19">
        <f t="shared" si="123"/>
        <v>1</v>
      </c>
      <c r="W404" s="20" t="str">
        <f t="shared" si="124"/>
        <v>("00407", "Régulus Clavel Blanc", "Un Côtes du Rhône blanc sec et aromatique, parfait en apéritif ou sur un porc au caramel.&lt;br&gt;&lt;br&gt;Encépagement : Viognier et Grenache.&lt;br&gt;&lt;br&gt;Dégustation : Robe jaune pâle, Nez au notes de fruits d'agrumes et de fruits jaunes, Bouche ronde et fraîche aux notes de pêche blanche et de citron.&lt;br&gt;Accord mets/vin : apéritif, plat exotique.&lt;br&gt;&lt;br&gt;Le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"26", "33","2", "16", "domaine_clavel_regulus_blanc.png", "1"),</v>
      </c>
    </row>
    <row r="405" spans="1:23" ht="270.75" x14ac:dyDescent="0.25">
      <c r="A405" s="2" t="s">
        <v>724</v>
      </c>
      <c r="B405" s="2" t="s">
        <v>725</v>
      </c>
      <c r="C405" s="3" t="s">
        <v>5253</v>
      </c>
      <c r="D405" s="23" t="str">
        <f t="shared" si="121"/>
        <v>Un Côtes du Rhône rosé sec et fruité. Parfait pour vos apéritifs entre amis.&lt;br&gt;&lt;br&gt;Encépagement : Grenache, Cinsault, Syrah&lt;br&gt;&lt;br&gt;Dégustation : Robe rose aux reflets saumonnés, Nez au notes de fruits de fruits rouges, Bouche ronde et fraîche aux notes de framboise et de fraises des bois.&lt;br&gt;Accord mets/vin : apéritif,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5" s="4">
        <v>9.5</v>
      </c>
      <c r="F405" s="2" t="s">
        <v>2234</v>
      </c>
      <c r="G405" s="19">
        <f>VLOOKUP(F405,frs!$A$2:$B$45,2,FALSE)</f>
        <v>13</v>
      </c>
      <c r="H405" s="2" t="b">
        <v>1</v>
      </c>
      <c r="I405" s="2" t="s">
        <v>2308</v>
      </c>
      <c r="J405" s="19">
        <f>VLOOKUP(I405,Families!$A$2:$B$11,2,FALSE)</f>
        <v>3</v>
      </c>
      <c r="K405" s="2" t="s">
        <v>4744</v>
      </c>
      <c r="L405" s="19">
        <f>IFERROR(VLOOKUP(K405,Appellations!$A$2:$B$80,2,FALSE),"0")</f>
        <v>26</v>
      </c>
      <c r="M405" s="2" t="s">
        <v>4745</v>
      </c>
      <c r="N405" s="19">
        <f>IFERROR(VLOOKUP(M405,Regions!$A$2:$B$44,2,FALSE),"0")</f>
        <v>33</v>
      </c>
      <c r="O405" s="2" t="s">
        <v>2306</v>
      </c>
      <c r="P405" s="19">
        <f>IFERROR(VLOOKUP(O405,Colors!$A$2:$B$11,2,FALSE),"0")</f>
        <v>7</v>
      </c>
      <c r="Q405" s="2" t="s">
        <v>4688</v>
      </c>
      <c r="R405" s="19">
        <f>IFERROR(VLOOKUP(Q405,Contenants!$A$2:$B$21,2,FALSE),"0")</f>
        <v>16</v>
      </c>
      <c r="S405" s="2" t="s">
        <v>5705</v>
      </c>
      <c r="T405" s="50" t="s">
        <v>6082</v>
      </c>
      <c r="U405" s="19" t="str">
        <f t="shared" si="122"/>
        <v>domaine_clavel_regulus_rose.png</v>
      </c>
      <c r="V405" s="19">
        <f t="shared" si="123"/>
        <v>1</v>
      </c>
      <c r="W405" s="20" t="str">
        <f t="shared" si="124"/>
        <v>("00408", "Régulus Clavel Rosé", "Un Côtes du Rhône rosé sec et fruité. Parfait pour vos apéritifs entre amis.&lt;br&gt;&lt;br&gt;Encépagement : Grenache, Cinsault, Syrah&lt;br&gt;&lt;br&gt;Dégustation : Robe rose aux reflets saumonnés, Nez au notes de fruits de fruits rouges, Bouche ronde et fraîche aux notes de framboise et de fraises des bois.&lt;br&gt;Accord mets/vin : apéritif,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"3", "26", "33","7", "16", "domaine_clavel_regulus_rose.png", "1"),</v>
      </c>
    </row>
    <row r="406" spans="1:23" ht="299.25" x14ac:dyDescent="0.25">
      <c r="A406" s="2" t="s">
        <v>726</v>
      </c>
      <c r="B406" s="2" t="s">
        <v>727</v>
      </c>
      <c r="C406" s="3" t="s">
        <v>5254</v>
      </c>
      <c r="D406" s="23" t="str">
        <f t="shared" si="121"/>
        <v>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6" s="4">
        <v>9.5</v>
      </c>
      <c r="F406" s="2" t="s">
        <v>2234</v>
      </c>
      <c r="G406" s="19">
        <f>VLOOKUP(F406,frs!$A$2:$B$45,2,FALSE)</f>
        <v>13</v>
      </c>
      <c r="H406" s="2" t="b">
        <v>1</v>
      </c>
      <c r="I406" s="2" t="s">
        <v>4716</v>
      </c>
      <c r="J406" s="19">
        <f>VLOOKUP(I406,Families!$A$2:$B$11,2,FALSE)</f>
        <v>1</v>
      </c>
      <c r="K406" s="2" t="s">
        <v>4744</v>
      </c>
      <c r="L406" s="19">
        <f>IFERROR(VLOOKUP(K406,Appellations!$A$2:$B$80,2,FALSE),"0")</f>
        <v>26</v>
      </c>
      <c r="M406" s="2" t="s">
        <v>4745</v>
      </c>
      <c r="N406" s="19">
        <f>IFERROR(VLOOKUP(M406,Regions!$A$2:$B$44,2,FALSE),"0")</f>
        <v>33</v>
      </c>
      <c r="O406" s="2" t="s">
        <v>4719</v>
      </c>
      <c r="P406" s="19">
        <f>IFERROR(VLOOKUP(O406,Colors!$A$2:$B$11,2,FALSE),"0")</f>
        <v>8</v>
      </c>
      <c r="Q406" s="2" t="s">
        <v>4688</v>
      </c>
      <c r="R406" s="19">
        <f>IFERROR(VLOOKUP(Q406,Contenants!$A$2:$B$21,2,FALSE),"0")</f>
        <v>16</v>
      </c>
      <c r="S406" s="2" t="s">
        <v>5706</v>
      </c>
      <c r="T406" s="50" t="s">
        <v>6083</v>
      </c>
      <c r="U406" s="19" t="str">
        <f t="shared" si="122"/>
        <v>domaine_clavel_regulus_rouge.png</v>
      </c>
      <c r="V406" s="19">
        <f t="shared" si="123"/>
        <v>1</v>
      </c>
      <c r="W406" s="20" t="str">
        <f t="shared" si="124"/>
        <v>("00409", "Régulus Clavel Rouge", "Un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"26", "33","8", "16", "domaine_clavel_regulus_rouge.png", "1"),</v>
      </c>
    </row>
    <row r="407" spans="1:23" hidden="1" x14ac:dyDescent="0.25">
      <c r="A407" s="2" t="s">
        <v>3092</v>
      </c>
      <c r="B407" s="2" t="s">
        <v>3093</v>
      </c>
      <c r="C407" s="3"/>
      <c r="D407" s="34" t="str">
        <f t="shared" si="120"/>
        <v/>
      </c>
      <c r="E407" s="4">
        <v>14.9</v>
      </c>
      <c r="F407" s="2" t="s">
        <v>2233</v>
      </c>
      <c r="G407" s="35">
        <f>VLOOKUP(F407,frs!$A$2:$E$41,2,FALSE)</f>
        <v>36</v>
      </c>
      <c r="H407" s="2" t="b">
        <v>0</v>
      </c>
      <c r="I407" s="2" t="s">
        <v>4716</v>
      </c>
      <c r="J407" s="35">
        <f>VLOOKUP(I407,Families!$A$2:$B$11,2,FALSE)</f>
        <v>1</v>
      </c>
      <c r="K407" s="2" t="s">
        <v>4835</v>
      </c>
      <c r="L407" s="35" t="str">
        <f>IFERROR(VLOOKUP(K407,Appellations!$A$3:$B$77,3,FALSE),"")</f>
        <v/>
      </c>
      <c r="M407" s="2" t="s">
        <v>4745</v>
      </c>
      <c r="N407" s="35">
        <f>IFERROR(VLOOKUP(M407,Regions!$A$3:$B$41,2,FALSE),"")</f>
        <v>33</v>
      </c>
      <c r="O407" s="2" t="s">
        <v>4719</v>
      </c>
      <c r="P407" s="35">
        <f>IFERROR(VLOOKUP(O407,Colors!$A$3:$B$11,2,FALSE),"")</f>
        <v>8</v>
      </c>
      <c r="Q407" s="2" t="s">
        <v>4688</v>
      </c>
      <c r="R407" s="35">
        <f>IFERROR(VLOOKUP(Q407,Contenants!$A$3:$B$21,2,FALSE),"")</f>
        <v>16</v>
      </c>
      <c r="S407" s="2"/>
      <c r="T407" s="8" t="s">
        <v>1373</v>
      </c>
      <c r="U407" s="14" t="str">
        <f>SUBSTITUTE(SUBSTITUTE(SUBSTITUTE(SUBSTITUTE(SUBSTITUTE(SUBSTITUTE(SUBSTITUTE(SUBSTITUTE(SUBSTITUTE(SUBSTITUTE(SUBSTITUTE(SUBSTITUTE(S407,"C:\Users\Admin\OneDrive\Site Internet\",""),"BAG-IN-BOX\",""),"BOURGOGNE\",""),"BEAUJOLAIS\",""),"CHAMPAGNE ET EFFERVESCENTS\",""),"LANGUEDOC\",""),"LOIRE\",""),"PROVENCE\",""),"RHONE NORD\",""),"RHONE SUD\",""),"SPIRITUEUX\",""),"SUD OUEST\","")</f>
        <v/>
      </c>
      <c r="V407" s="14"/>
      <c r="W407" s="5" t="e">
        <f>$X$1&amp;A407&amp;$Y$1&amp;T407&amp;$Z$1&amp;C407&amp;$AA$1&amp;E407&amp;#REF!&amp;G407&amp;$AB$1&amp;J407&amp;$AC$1&amp;#REF!&amp;$AD$1&amp;L407&amp;$AE$1&amp;P407&amp;$AF$1&amp;R407&amp;$AF$1&amp;#REF!&amp;$AG$1</f>
        <v>#REF!</v>
      </c>
    </row>
    <row r="408" spans="1:23" ht="299.25" x14ac:dyDescent="0.25">
      <c r="A408" s="2" t="s">
        <v>754</v>
      </c>
      <c r="B408" s="2" t="s">
        <v>755</v>
      </c>
      <c r="C408" s="3" t="s">
        <v>5265</v>
      </c>
      <c r="D408" s="23" t="str">
        <f>SUBSTITUTE(SUBSTITUTE(SUBSTITUTE(C408,CHAR(13),""),CHAR(10),"&lt;br&gt;"),". &amp;car(10)",".")</f>
        <v>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8" s="4">
        <v>11.9</v>
      </c>
      <c r="F408" s="2" t="s">
        <v>2234</v>
      </c>
      <c r="G408" s="19">
        <f>VLOOKUP(F408,frs!$A$2:$B$45,2,FALSE)</f>
        <v>13</v>
      </c>
      <c r="H408" s="2" t="b">
        <v>1</v>
      </c>
      <c r="I408" s="2" t="s">
        <v>4716</v>
      </c>
      <c r="J408" s="19">
        <f>VLOOKUP(I408,Families!$A$2:$B$11,2,FALSE)</f>
        <v>1</v>
      </c>
      <c r="K408" s="2" t="s">
        <v>4836</v>
      </c>
      <c r="L408" s="19">
        <f>IFERROR(VLOOKUP(K408,Appellations!$A$2:$B$80,2,FALSE),"0")</f>
        <v>28</v>
      </c>
      <c r="M408" s="2" t="s">
        <v>4745</v>
      </c>
      <c r="N408" s="19">
        <f>IFERROR(VLOOKUP(M408,Regions!$A$2:$B$44,2,FALSE),"0")</f>
        <v>33</v>
      </c>
      <c r="O408" s="2" t="s">
        <v>4719</v>
      </c>
      <c r="P408" s="19">
        <f>IFERROR(VLOOKUP(O408,Colors!$A$2:$B$11,2,FALSE),"0")</f>
        <v>8</v>
      </c>
      <c r="Q408" s="2" t="s">
        <v>4688</v>
      </c>
      <c r="R408" s="19">
        <f>IFERROR(VLOOKUP(Q408,Contenants!$A$2:$B$21,2,FALSE),"0")</f>
        <v>16</v>
      </c>
      <c r="S408" s="2" t="s">
        <v>5707</v>
      </c>
      <c r="T408" s="50" t="s">
        <v>6084</v>
      </c>
      <c r="U408" s="19" t="str">
        <f>SUBSTITUTE(S408,"C:\Users\Admin\OneDrive\Site Internet\","")</f>
        <v>domaine_clavel_cordelia_rouge.png</v>
      </c>
      <c r="V408" s="19">
        <f>IF(U408="",0,1)</f>
        <v>1</v>
      </c>
      <c r="W408" s="20" t="str">
        <f>$X$1&amp;A408&amp;$Y$1&amp;T408&amp;$Z$1&amp;D408&amp;$AA$1&amp;G408&amp;$AB$1&amp;J408&amp;$AC$1&amp;L408&amp;$AD$1&amp;N408&amp;$AE$1&amp;P408&amp;$AF$1&amp;R408&amp;$AG$1&amp;U408&amp;$AH$1&amp;V408&amp;$AI$1</f>
        <v>("00411", "Cordelia Clavel Rouge", "Un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"28", "33","8", "16", "domaine_clavel_cordelia_rouge.png", "1"),</v>
      </c>
    </row>
    <row r="409" spans="1:23" hidden="1" x14ac:dyDescent="0.25">
      <c r="A409" s="2" t="s">
        <v>3102</v>
      </c>
      <c r="B409" s="2" t="s">
        <v>3103</v>
      </c>
      <c r="C409" s="3"/>
      <c r="D409" s="25" t="str">
        <f t="shared" si="120"/>
        <v/>
      </c>
      <c r="E409" s="4">
        <v>13.7</v>
      </c>
      <c r="F409" s="2" t="s">
        <v>2527</v>
      </c>
      <c r="G409" s="26" t="e">
        <f>VLOOKUP(F409,frs!$A$2:$E$41,2,FALSE)</f>
        <v>#N/A</v>
      </c>
      <c r="H409" s="2" t="b">
        <v>0</v>
      </c>
      <c r="I409" s="2" t="s">
        <v>4716</v>
      </c>
      <c r="J409" s="26">
        <f>VLOOKUP(I409,Families!$A$2:$B$11,2,FALSE)</f>
        <v>1</v>
      </c>
      <c r="K409" s="2" t="s">
        <v>4837</v>
      </c>
      <c r="L409" s="26" t="str">
        <f>IFERROR(VLOOKUP(K409,Appellations!$A$3:$B$77,3,FALSE),"")</f>
        <v/>
      </c>
      <c r="M409" s="2" t="s">
        <v>4745</v>
      </c>
      <c r="N409" s="26">
        <f>IFERROR(VLOOKUP(M409,Regions!$A$3:$B$41,2,FALSE),"")</f>
        <v>33</v>
      </c>
      <c r="O409" s="2" t="s">
        <v>4719</v>
      </c>
      <c r="P409" s="26">
        <f>IFERROR(VLOOKUP(O409,Colors!$A$3:$B$11,2,FALSE),"")</f>
        <v>8</v>
      </c>
      <c r="Q409" s="2" t="s">
        <v>4688</v>
      </c>
      <c r="R409" s="26">
        <f>IFERROR(VLOOKUP(Q409,Contenants!$A$3:$B$21,2,FALSE),"")</f>
        <v>16</v>
      </c>
      <c r="S409" s="2"/>
      <c r="T409" s="8" t="s">
        <v>1375</v>
      </c>
      <c r="U409" s="14" t="str">
        <f>SUBSTITUTE(SUBSTITUTE(SUBSTITUTE(SUBSTITUTE(SUBSTITUTE(SUBSTITUTE(SUBSTITUTE(SUBSTITUTE(SUBSTITUTE(SUBSTITUTE(SUBSTITUTE(SUBSTITUTE(S409,"C:\Users\Admin\OneDrive\Site Internet\",""),"BAG-IN-BOX\",""),"BOURGOGNE\",""),"BEAUJOLAIS\",""),"CHAMPAGNE ET EFFERVESCENTS\",""),"LANGUEDOC\",""),"LOIRE\",""),"PROVENCE\",""),"RHONE NORD\",""),"RHONE SUD\",""),"SPIRITUEUX\",""),"SUD OUEST\","")</f>
        <v/>
      </c>
      <c r="V409" s="14"/>
      <c r="W409" s="5" t="e">
        <f>$X$1&amp;A409&amp;$Y$1&amp;T409&amp;$Z$1&amp;C409&amp;$AA$1&amp;E409&amp;#REF!&amp;G409&amp;$AB$1&amp;J409&amp;$AC$1&amp;#REF!&amp;$AD$1&amp;L409&amp;$AE$1&amp;P409&amp;$AF$1&amp;R409&amp;$AF$1&amp;#REF!&amp;$AG$1</f>
        <v>#REF!</v>
      </c>
    </row>
    <row r="410" spans="1:23" hidden="1" x14ac:dyDescent="0.25">
      <c r="A410" s="2" t="s">
        <v>3082</v>
      </c>
      <c r="B410" s="2" t="s">
        <v>3083</v>
      </c>
      <c r="C410" s="3"/>
      <c r="D410" s="33" t="str">
        <f t="shared" si="120"/>
        <v/>
      </c>
      <c r="E410" s="4">
        <v>9.85</v>
      </c>
      <c r="F410" s="2" t="s">
        <v>175</v>
      </c>
      <c r="G410" s="17">
        <f>VLOOKUP(F410,frs!$A$2:$E$41,2,FALSE)</f>
        <v>35</v>
      </c>
      <c r="H410" s="2" t="b">
        <v>0</v>
      </c>
      <c r="I410" s="2" t="s">
        <v>4716</v>
      </c>
      <c r="J410" s="17">
        <f>VLOOKUP(I410,Families!$A$2:$B$11,2,FALSE)</f>
        <v>1</v>
      </c>
      <c r="K410" s="2" t="s">
        <v>4838</v>
      </c>
      <c r="L410" s="17" t="str">
        <f>IFERROR(VLOOKUP(K410,Appellations!$A$3:$B$77,3,FALSE),"")</f>
        <v/>
      </c>
      <c r="M410" s="2" t="s">
        <v>4745</v>
      </c>
      <c r="N410" s="17">
        <f>IFERROR(VLOOKUP(M410,Regions!$A$3:$B$41,2,FALSE),"")</f>
        <v>33</v>
      </c>
      <c r="O410" s="2" t="s">
        <v>4719</v>
      </c>
      <c r="P410" s="17">
        <f>IFERROR(VLOOKUP(O410,Colors!$A$3:$B$11,2,FALSE),"")</f>
        <v>8</v>
      </c>
      <c r="Q410" s="2" t="s">
        <v>4688</v>
      </c>
      <c r="R410" s="17">
        <f>IFERROR(VLOOKUP(Q410,Contenants!$A$3:$B$21,2,FALSE),"")</f>
        <v>16</v>
      </c>
      <c r="S410" s="2"/>
      <c r="T410" s="8" t="s">
        <v>1359</v>
      </c>
      <c r="U410" s="14" t="str">
        <f>SUBSTITUTE(SUBSTITUTE(SUBSTITUTE(SUBSTITUTE(SUBSTITUTE(SUBSTITUTE(SUBSTITUTE(SUBSTITUTE(SUBSTITUTE(SUBSTITUTE(SUBSTITUTE(SUBSTITUTE(S410,"C:\Users\Admin\OneDrive\Site Internet\",""),"BAG-IN-BOX\",""),"BOURGOGNE\",""),"BEAUJOLAIS\",""),"CHAMPAGNE ET EFFERVESCENTS\",""),"LANGUEDOC\",""),"LOIRE\",""),"PROVENCE\",""),"RHONE NORD\",""),"RHONE SUD\",""),"SPIRITUEUX\",""),"SUD OUEST\","")</f>
        <v/>
      </c>
      <c r="V410" s="14"/>
      <c r="W410" s="5" t="e">
        <f>$X$1&amp;A410&amp;$Y$1&amp;T410&amp;$Z$1&amp;C410&amp;$AA$1&amp;E410&amp;#REF!&amp;G410&amp;$AB$1&amp;J410&amp;$AC$1&amp;#REF!&amp;$AD$1&amp;L410&amp;$AE$1&amp;P410&amp;$AF$1&amp;R410&amp;$AF$1&amp;#REF!&amp;$AG$1</f>
        <v>#REF!</v>
      </c>
    </row>
    <row r="411" spans="1:23" ht="270.75" x14ac:dyDescent="0.25">
      <c r="A411" s="2" t="s">
        <v>756</v>
      </c>
      <c r="B411" s="2" t="s">
        <v>757</v>
      </c>
      <c r="C411" s="3" t="s">
        <v>5266</v>
      </c>
      <c r="D411" s="23" t="str">
        <f t="shared" ref="D411:D413" si="125">SUBSTITUTE(SUBSTITUTE(SUBSTITUTE(C411,CHAR(13),""),CHAR(10),"&lt;br&gt;"),". &amp;car(10)",".")</f>
        <v>Un Côtes du Rhône Villages blanc sec, ample et aromatique. Idéal sur un foie gras ou sur un poulet curry.&lt;br&gt;&lt;br&gt;Encépagement : Viognier, Roussanne.&lt;br&gt;&lt;br&gt;Dégustation : Robe jaune or aux reflets verveinne, Nez complexe aux notes de fleurs blanches et de fruits compotés, Bouche gourmande, ample aux notes de pêche et de poire avec une pointe minérale.&lt;br&gt;Accord mets/vin : plat exotique, foie gras.&lt;br&gt;&lt;br&gt;Le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11" s="4">
        <v>18.5</v>
      </c>
      <c r="F411" s="2" t="s">
        <v>2234</v>
      </c>
      <c r="G411" s="19">
        <f>VLOOKUP(F411,frs!$A$2:$B$45,2,FALSE)</f>
        <v>13</v>
      </c>
      <c r="H411" s="2" t="b">
        <v>1</v>
      </c>
      <c r="I411" s="2" t="s">
        <v>4709</v>
      </c>
      <c r="J411" s="19">
        <f>VLOOKUP(I411,Families!$A$2:$B$11,2,FALSE)</f>
        <v>2</v>
      </c>
      <c r="K411" s="2" t="s">
        <v>4839</v>
      </c>
      <c r="L411" s="19">
        <f>IFERROR(VLOOKUP(K411,Appellations!$A$2:$B$80,2,FALSE),"0")</f>
        <v>29</v>
      </c>
      <c r="M411" s="2" t="s">
        <v>4745</v>
      </c>
      <c r="N411" s="19">
        <f>IFERROR(VLOOKUP(M411,Regions!$A$2:$B$44,2,FALSE),"0")</f>
        <v>33</v>
      </c>
      <c r="O411" s="2" t="s">
        <v>4689</v>
      </c>
      <c r="P411" s="19">
        <f>IFERROR(VLOOKUP(O411,Colors!$A$2:$B$11,2,FALSE),"0")</f>
        <v>2</v>
      </c>
      <c r="Q411" s="2" t="s">
        <v>4688</v>
      </c>
      <c r="R411" s="19">
        <f>IFERROR(VLOOKUP(Q411,Contenants!$A$2:$B$21,2,FALSE),"0")</f>
        <v>16</v>
      </c>
      <c r="S411" s="2" t="s">
        <v>5708</v>
      </c>
      <c r="T411" s="50" t="s">
        <v>6085</v>
      </c>
      <c r="U411" s="19" t="str">
        <f t="shared" ref="U411:U413" si="126">SUBSTITUTE(S411,"C:\Users\Admin\OneDrive\Site Internet\","")</f>
        <v>domaine_clavel_clair_de_lune_blanc.png</v>
      </c>
      <c r="V411" s="19">
        <f t="shared" ref="V411:V413" si="127">IF(U411="",0,1)</f>
        <v>1</v>
      </c>
      <c r="W411" s="20" t="str">
        <f t="shared" ref="W411:W413" si="128">$X$1&amp;A411&amp;$Y$1&amp;T411&amp;$Z$1&amp;D411&amp;$AA$1&amp;G411&amp;$AB$1&amp;J411&amp;$AC$1&amp;L411&amp;$AD$1&amp;N411&amp;$AE$1&amp;P411&amp;$AF$1&amp;R411&amp;$AG$1&amp;U411&amp;$AH$1&amp;V411&amp;$AI$1</f>
        <v>("00414", "Clair de Lune Clavel Blanc", "Un Côtes du Rhône Villages blanc sec, ample et aromatique. Idéal sur un foie gras ou sur un poulet curry.&lt;br&gt;&lt;br&gt;Encépagement : Viognier, Roussanne.&lt;br&gt;&lt;br&gt;Dégustation : Robe jaune or aux reflets verveinne, Nez complexe aux notes de fleurs blanches et de fruits compotés, Bouche gourmande, ample aux notes de pêche et de poire avec une pointe minérale.&lt;br&gt;Accord mets/vin : plat exotique, foie gras.&lt;br&gt;&lt;br&gt;Le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"29", "33","2", "16", "domaine_clavel_clair_de_lune_blanc.png", "1"),</v>
      </c>
    </row>
    <row r="412" spans="1:23" ht="299.25" x14ac:dyDescent="0.25">
      <c r="A412" s="2" t="s">
        <v>758</v>
      </c>
      <c r="B412" s="2" t="s">
        <v>759</v>
      </c>
      <c r="C412" s="3" t="s">
        <v>5267</v>
      </c>
      <c r="D412" s="23" t="str">
        <f t="shared" si="125"/>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12" s="4">
        <v>16.5</v>
      </c>
      <c r="F412" s="2" t="s">
        <v>2234</v>
      </c>
      <c r="G412" s="19">
        <f>VLOOKUP(F412,frs!$A$2:$B$45,2,FALSE)</f>
        <v>13</v>
      </c>
      <c r="H412" s="2" t="b">
        <v>1</v>
      </c>
      <c r="I412" s="2" t="s">
        <v>4716</v>
      </c>
      <c r="J412" s="19">
        <f>VLOOKUP(I412,Families!$A$2:$B$11,2,FALSE)</f>
        <v>1</v>
      </c>
      <c r="K412" s="2" t="s">
        <v>4839</v>
      </c>
      <c r="L412" s="19">
        <f>IFERROR(VLOOKUP(K412,Appellations!$A$2:$B$80,2,FALSE),"0")</f>
        <v>29</v>
      </c>
      <c r="M412" s="2" t="s">
        <v>4745</v>
      </c>
      <c r="N412" s="19">
        <f>IFERROR(VLOOKUP(M412,Regions!$A$2:$B$44,2,FALSE),"0")</f>
        <v>33</v>
      </c>
      <c r="O412" s="2" t="s">
        <v>4719</v>
      </c>
      <c r="P412" s="19">
        <f>IFERROR(VLOOKUP(O412,Colors!$A$2:$B$11,2,FALSE),"0")</f>
        <v>8</v>
      </c>
      <c r="Q412" s="2" t="s">
        <v>4688</v>
      </c>
      <c r="R412" s="19">
        <f>IFERROR(VLOOKUP(Q412,Contenants!$A$2:$B$21,2,FALSE),"0")</f>
        <v>16</v>
      </c>
      <c r="S412" s="2" t="s">
        <v>5709</v>
      </c>
      <c r="T412" s="50" t="s">
        <v>6086</v>
      </c>
      <c r="U412" s="19" t="str">
        <f t="shared" si="126"/>
        <v>domaine_clavel_clair_de_lune_rouge.png</v>
      </c>
      <c r="V412" s="19">
        <f t="shared" si="127"/>
        <v>1</v>
      </c>
      <c r="W412" s="20" t="str">
        <f t="shared" si="128"/>
        <v>("00415", "Clair de Lune Clavel Rouge", "Un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"29", "33","8", "16", "domaine_clavel_clair_de_lune_rouge.png", "1"),</v>
      </c>
    </row>
    <row r="413" spans="1:23" ht="270.75" x14ac:dyDescent="0.25">
      <c r="A413" s="2" t="s">
        <v>762</v>
      </c>
      <c r="B413" s="2" t="s">
        <v>763</v>
      </c>
      <c r="C413" s="3" t="s">
        <v>5269</v>
      </c>
      <c r="D413" s="23" t="str">
        <f t="shared" si="125"/>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413" s="4">
        <v>11.9</v>
      </c>
      <c r="F413" s="2" t="s">
        <v>2234</v>
      </c>
      <c r="G413" s="19">
        <f>VLOOKUP(F413,frs!$A$2:$B$45,2,FALSE)</f>
        <v>13</v>
      </c>
      <c r="H413" s="2" t="b">
        <v>1</v>
      </c>
      <c r="I413" s="2" t="s">
        <v>4716</v>
      </c>
      <c r="J413" s="19">
        <f>VLOOKUP(I413,Families!$A$2:$B$11,2,FALSE)</f>
        <v>1</v>
      </c>
      <c r="K413" s="2" t="s">
        <v>4839</v>
      </c>
      <c r="L413" s="19">
        <f>IFERROR(VLOOKUP(K413,Appellations!$A$2:$B$80,2,FALSE),"0")</f>
        <v>29</v>
      </c>
      <c r="M413" s="2" t="s">
        <v>4745</v>
      </c>
      <c r="N413" s="19">
        <f>IFERROR(VLOOKUP(M413,Regions!$A$2:$B$44,2,FALSE),"0")</f>
        <v>33</v>
      </c>
      <c r="O413" s="2" t="s">
        <v>4719</v>
      </c>
      <c r="P413" s="19">
        <f>IFERROR(VLOOKUP(O413,Colors!$A$2:$B$11,2,FALSE),"0")</f>
        <v>8</v>
      </c>
      <c r="Q413" s="2" t="s">
        <v>4688</v>
      </c>
      <c r="R413" s="19">
        <f>IFERROR(VLOOKUP(Q413,Contenants!$A$2:$B$21,2,FALSE),"0")</f>
        <v>16</v>
      </c>
      <c r="S413" s="2" t="s">
        <v>6480</v>
      </c>
      <c r="T413" s="50" t="s">
        <v>6087</v>
      </c>
      <c r="U413" s="19" t="str">
        <f t="shared" si="126"/>
        <v>C:\Users\Admin\OneDrive\Site InternetSD\domaine_clavel_syrius_rouge.png</v>
      </c>
      <c r="V413" s="19">
        <f t="shared" si="127"/>
        <v>1</v>
      </c>
      <c r="W413" s="20" t="str">
        <f t="shared" si="128"/>
        <v>("00416", "Syrius Clavel Rouge",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"C:\Users\Admin\OneDrive\Site InternetSD\domaine_clavel_syrius_rouge.png", "1"),</v>
      </c>
    </row>
    <row r="414" spans="1:23" hidden="1" x14ac:dyDescent="0.25">
      <c r="A414" s="2" t="s">
        <v>3104</v>
      </c>
      <c r="B414" s="2" t="s">
        <v>3105</v>
      </c>
      <c r="C414" s="3"/>
      <c r="D414" s="34" t="str">
        <f t="shared" si="120"/>
        <v/>
      </c>
      <c r="E414" s="4">
        <v>8.1</v>
      </c>
      <c r="F414" s="2" t="s">
        <v>2579</v>
      </c>
      <c r="G414" s="35" t="e">
        <f>VLOOKUP(F414,frs!$A$2:$E$41,2,FALSE)</f>
        <v>#N/A</v>
      </c>
      <c r="H414" s="2" t="b">
        <v>0</v>
      </c>
      <c r="I414" s="2" t="s">
        <v>4716</v>
      </c>
      <c r="J414" s="35">
        <f>VLOOKUP(I414,Families!$A$2:$B$11,2,FALSE)</f>
        <v>1</v>
      </c>
      <c r="K414" s="2" t="s">
        <v>4840</v>
      </c>
      <c r="L414" s="35" t="str">
        <f>IFERROR(VLOOKUP(K414,Appellations!$A$3:$B$77,3,FALSE),"")</f>
        <v/>
      </c>
      <c r="M414" s="2" t="s">
        <v>4745</v>
      </c>
      <c r="N414" s="35">
        <f>IFERROR(VLOOKUP(M414,Regions!$A$3:$B$41,2,FALSE),"")</f>
        <v>33</v>
      </c>
      <c r="O414" s="2" t="s">
        <v>4719</v>
      </c>
      <c r="P414" s="35">
        <f>IFERROR(VLOOKUP(O414,Colors!$A$3:$B$11,2,FALSE),"")</f>
        <v>8</v>
      </c>
      <c r="Q414" s="2" t="s">
        <v>4688</v>
      </c>
      <c r="R414" s="35">
        <f>IFERROR(VLOOKUP(Q414,Contenants!$A$3:$B$21,2,FALSE),"")</f>
        <v>16</v>
      </c>
      <c r="S414" s="2"/>
      <c r="T414" s="8" t="s">
        <v>1482</v>
      </c>
      <c r="U414" s="14" t="str">
        <f>SUBSTITUTE(SUBSTITUTE(SUBSTITUTE(SUBSTITUTE(SUBSTITUTE(SUBSTITUTE(SUBSTITUTE(SUBSTITUTE(SUBSTITUTE(SUBSTITUTE(SUBSTITUTE(SUBSTITUTE(S414,"C:\Users\Admin\OneDrive\Site Internet\",""),"BAG-IN-BOX\",""),"BOURGOGNE\",""),"BEAUJOLAIS\",""),"CHAMPAGNE ET EFFERVESCENTS\",""),"LANGUEDOC\",""),"LOIRE\",""),"PROVENCE\",""),"RHONE NORD\",""),"RHONE SUD\",""),"SPIRITUEUX\",""),"SUD OUEST\","")</f>
        <v/>
      </c>
      <c r="V414" s="14"/>
      <c r="W414" s="5" t="e">
        <f>$X$1&amp;A414&amp;$Y$1&amp;T414&amp;$Z$1&amp;C414&amp;$AA$1&amp;E414&amp;#REF!&amp;G414&amp;$AB$1&amp;J414&amp;$AC$1&amp;#REF!&amp;$AD$1&amp;L414&amp;$AE$1&amp;P414&amp;$AF$1&amp;R414&amp;$AF$1&amp;#REF!&amp;$AG$1</f>
        <v>#REF!</v>
      </c>
    </row>
    <row r="415" spans="1:23" ht="409.5" x14ac:dyDescent="0.25">
      <c r="A415" s="2" t="s">
        <v>778</v>
      </c>
      <c r="B415" s="2" t="s">
        <v>779</v>
      </c>
      <c r="C415" s="3" t="s">
        <v>5273</v>
      </c>
      <c r="D415" s="23" t="str">
        <f t="shared" ref="D415:D416" si="129">SUBSTITUTE(SUBSTITUTE(SUBSTITUTE(C415,CHAR(13),""),CHAR(10),"&lt;br&gt;"),". &amp;car(10)",".")</f>
        <v>Un Châteauneauf-du-Pape blanc d'une grande finesse qui pourra accompagner un risotto aux coquillages.&lt;br&gt;&lt;br&gt;Encépagement : Roussanne, Grenache blanc, Clairette, Bourboulenc&lt;br&gt;&lt;br&gt;Dégustation : Nez aux notes florales fines et vives ; Bouche rondeet aromatique sur une longue finale.&lt;br&gt;Accord mets/vin : poissons à chair raffinée, viandes blanches, fromage de chèvre affiné.&lt;br&gt;&lt;br&gt;La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415" s="4">
        <v>50.55</v>
      </c>
      <c r="F415" s="2" t="s">
        <v>2233</v>
      </c>
      <c r="G415" s="19">
        <f>VLOOKUP(F415,frs!$A$2:$B$45,2,FALSE)</f>
        <v>36</v>
      </c>
      <c r="H415" s="2" t="b">
        <v>1</v>
      </c>
      <c r="I415" s="2" t="s">
        <v>4709</v>
      </c>
      <c r="J415" s="19">
        <f>VLOOKUP(I415,Families!$A$2:$B$11,2,FALSE)</f>
        <v>2</v>
      </c>
      <c r="K415" s="2" t="s">
        <v>4841</v>
      </c>
      <c r="L415" s="19">
        <f>IFERROR(VLOOKUP(K415,Appellations!$A$2:$B$80,2,FALSE),"0")</f>
        <v>17</v>
      </c>
      <c r="M415" s="2" t="s">
        <v>4745</v>
      </c>
      <c r="N415" s="19">
        <f>IFERROR(VLOOKUP(M415,Regions!$A$2:$B$44,2,FALSE),"0")</f>
        <v>33</v>
      </c>
      <c r="O415" s="2" t="s">
        <v>4689</v>
      </c>
      <c r="P415" s="19">
        <f>IFERROR(VLOOKUP(O415,Colors!$A$2:$B$11,2,FALSE),"0")</f>
        <v>2</v>
      </c>
      <c r="Q415" s="2" t="s">
        <v>4688</v>
      </c>
      <c r="R415" s="19">
        <f>IFERROR(VLOOKUP(Q415,Contenants!$A$2:$B$21,2,FALSE),"0")</f>
        <v>16</v>
      </c>
      <c r="S415" s="2" t="s">
        <v>5711</v>
      </c>
      <c r="T415" s="50" t="s">
        <v>6088</v>
      </c>
      <c r="U415" s="19" t="str">
        <f t="shared" ref="U415:U416" si="130">SUBSTITUTE(S415,"C:\Users\Admin\OneDrive\Site Internet\","")</f>
        <v>gardine_chateau_neuf_du_pape_tradition_blanc.png</v>
      </c>
      <c r="V415" s="19">
        <f t="shared" ref="V415:V416" si="131">IF(U415="",0,1)</f>
        <v>1</v>
      </c>
      <c r="W415" s="20" t="str">
        <f t="shared" ref="W415:W416" si="132">$X$1&amp;A415&amp;$Y$1&amp;T415&amp;$Z$1&amp;D415&amp;$AA$1&amp;G415&amp;$AB$1&amp;J415&amp;$AC$1&amp;L415&amp;$AD$1&amp;N415&amp;$AE$1&amp;P415&amp;$AF$1&amp;R415&amp;$AG$1&amp;U415&amp;$AH$1&amp;V415&amp;$AI$1</f>
        <v>("00418", "Châteauneuf du Pape La Gardine Blanc", "Un Châteauneauf-du-Pape blanc d'une grande finesse qui pourra accompagner un risotto aux coquillages.&lt;br&gt;&lt;br&gt;Encépagement : Roussanne, Grenache blanc, Clairette, Bourboulenc&lt;br&gt;&lt;br&gt;Dégustation : Nez aux notes florales fines et vives ; Bouche rondeet aromatique sur une longue finale.&lt;br&gt;Accord mets/vin : poissons à chair raffinée, viandes blanches, fromage de chèvre affiné.&lt;br&gt;&lt;br&gt;La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"2", "17", "33","2", "16", "gardine_chateau_neuf_du_pape_tradition_blanc.png", "1"),</v>
      </c>
    </row>
    <row r="416" spans="1:23" ht="242.25" x14ac:dyDescent="0.25">
      <c r="A416" s="2" t="s">
        <v>954</v>
      </c>
      <c r="B416" s="2" t="s">
        <v>955</v>
      </c>
      <c r="C416" s="3" t="s">
        <v>5283</v>
      </c>
      <c r="D416" s="23" t="str">
        <f t="shared" si="129"/>
        <v>Un Condrieu ample et d'une gfrande finesse. Idéal sur une queue de lotte au four.&lt;br&gt;&lt;br&gt;Encépagement : Viognier&lt;br&gt;&lt;br&gt;Dégustation : Robe brillante jaune pâle ; Nez complexe, floral (violette, fleur d'acacia) et aux notes de fruits jaunes (abricot, pêche) ; Bouche riche, ronde et fraîche.&lt;br&gt;Accord mets/vin : volaille crémée, poissons à chair grasse.&lt;br&gt;&lt;br&gt;Philippe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416" s="4">
        <v>38.4</v>
      </c>
      <c r="F416" s="2" t="s">
        <v>953</v>
      </c>
      <c r="G416" s="19">
        <f>VLOOKUP(F416,frs!$A$2:$B$45,2,FALSE)</f>
        <v>30</v>
      </c>
      <c r="H416" s="2" t="b">
        <v>1</v>
      </c>
      <c r="I416" s="2" t="s">
        <v>4709</v>
      </c>
      <c r="J416" s="19">
        <f>VLOOKUP(I416,Families!$A$2:$B$11,2,FALSE)</f>
        <v>2</v>
      </c>
      <c r="K416" s="2" t="s">
        <v>4842</v>
      </c>
      <c r="L416" s="19">
        <f>IFERROR(VLOOKUP(K416,Appellations!$A$2:$B$80,2,FALSE),"0")</f>
        <v>20</v>
      </c>
      <c r="M416" s="2" t="s">
        <v>4745</v>
      </c>
      <c r="N416" s="19">
        <f>IFERROR(VLOOKUP(M416,Regions!$A$2:$B$44,2,FALSE),"0")</f>
        <v>33</v>
      </c>
      <c r="O416" s="2" t="s">
        <v>4689</v>
      </c>
      <c r="P416" s="19">
        <f>IFERROR(VLOOKUP(O416,Colors!$A$2:$B$11,2,FALSE),"0")</f>
        <v>2</v>
      </c>
      <c r="Q416" s="2" t="s">
        <v>4688</v>
      </c>
      <c r="R416" s="19">
        <f>IFERROR(VLOOKUP(Q416,Contenants!$A$2:$B$21,2,FALSE),"0")</f>
        <v>16</v>
      </c>
      <c r="S416" s="2" t="s">
        <v>5908</v>
      </c>
      <c r="T416" s="50" t="s">
        <v>6089</v>
      </c>
      <c r="U416" s="19" t="str">
        <f t="shared" si="130"/>
        <v>domaine_lionel_faury_condrieu_mornieux_blanc.png</v>
      </c>
      <c r="V416" s="19">
        <f t="shared" si="131"/>
        <v>1</v>
      </c>
      <c r="W416" s="20" t="str">
        <f t="shared" si="132"/>
        <v>("00419", "Condrieu Le Mornieux Faury Blanc", "Un Condrieu ample et d'une gfrande finesse. Idéal sur une queue de lotte au four.&lt;br&gt;&lt;br&gt;Encépagement : Viognier&lt;br&gt;&lt;br&gt;Dégustation : Robe brillante jaune pâle ; Nez complexe, floral (violette, fleur d'acacia) et aux notes de fruits jaunes (abricot, pêche) ; Bouche riche, ronde et fraîche.&lt;br&gt;Accord mets/vin : volaille crémée, poissons à chair grasse.&lt;br&gt;&lt;br&gt;Philippe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"2", "20", "33","2", "16", "domaine_lionel_faury_condrieu_mornieux_blanc.png", "1"),</v>
      </c>
    </row>
    <row r="417" spans="1:23" hidden="1" x14ac:dyDescent="0.25">
      <c r="A417" s="2" t="s">
        <v>3352</v>
      </c>
      <c r="B417" s="2" t="s">
        <v>3353</v>
      </c>
      <c r="C417" s="3"/>
      <c r="D417" s="25" t="str">
        <f t="shared" si="120"/>
        <v/>
      </c>
      <c r="E417" s="4">
        <v>14.77</v>
      </c>
      <c r="F417" s="2" t="s">
        <v>3354</v>
      </c>
      <c r="G417" s="26" t="e">
        <f>VLOOKUP(F417,frs!$A$2:$E$41,2,FALSE)</f>
        <v>#N/A</v>
      </c>
      <c r="H417" s="2" t="b">
        <v>0</v>
      </c>
      <c r="I417" s="2" t="s">
        <v>2308</v>
      </c>
      <c r="J417" s="26">
        <f>VLOOKUP(I417,Families!$A$2:$B$11,2,FALSE)</f>
        <v>3</v>
      </c>
      <c r="K417" s="2" t="s">
        <v>4843</v>
      </c>
      <c r="L417" s="26" t="str">
        <f>IFERROR(VLOOKUP(K417,Appellations!$A$3:$B$77,3,FALSE),"")</f>
        <v/>
      </c>
      <c r="M417" s="2" t="s">
        <v>4844</v>
      </c>
      <c r="N417" s="26" t="str">
        <f>IFERROR(VLOOKUP(M417,Regions!$A$3:$B$41,2,FALSE),"")</f>
        <v/>
      </c>
      <c r="O417" s="2" t="s">
        <v>2306</v>
      </c>
      <c r="P417" s="26">
        <f>IFERROR(VLOOKUP(O417,Colors!$A$3:$B$11,2,FALSE),"")</f>
        <v>7</v>
      </c>
      <c r="Q417" s="2" t="s">
        <v>4688</v>
      </c>
      <c r="R417" s="26">
        <f>IFERROR(VLOOKUP(Q417,Contenants!$A$3:$B$21,2,FALSE),"")</f>
        <v>16</v>
      </c>
      <c r="S417" s="2"/>
      <c r="T417" s="8" t="s">
        <v>1876</v>
      </c>
      <c r="U417" s="14" t="str">
        <f t="shared" ref="U417:U439" si="133">SUBSTITUTE(SUBSTITUTE(SUBSTITUTE(SUBSTITUTE(SUBSTITUTE(SUBSTITUTE(SUBSTITUTE(SUBSTITUTE(SUBSTITUTE(SUBSTITUTE(SUBSTITUTE(SUBSTITUTE(S417,"C:\Users\Admin\OneDrive\Site Internet\",""),"BAG-IN-BOX\",""),"BOURGOGNE\",""),"BEAUJOLAIS\",""),"CHAMPAGNE ET EFFERVESCENTS\",""),"LANGUEDOC\",""),"LOIRE\",""),"PROVENCE\",""),"RHONE NORD\",""),"RHONE SUD\",""),"SPIRITUEUX\",""),"SUD OUEST\","")</f>
        <v/>
      </c>
      <c r="V417" s="14"/>
      <c r="W417" s="5" t="e">
        <f>$X$1&amp;A417&amp;$Y$1&amp;T417&amp;$Z$1&amp;C417&amp;$AA$1&amp;E417&amp;#REF!&amp;G417&amp;$AB$1&amp;J417&amp;$AC$1&amp;#REF!&amp;$AD$1&amp;L417&amp;$AE$1&amp;P417&amp;$AF$1&amp;R417&amp;$AF$1&amp;#REF!&amp;$AG$1</f>
        <v>#REF!</v>
      </c>
    </row>
    <row r="418" spans="1:23" hidden="1" x14ac:dyDescent="0.25">
      <c r="A418" s="2" t="s">
        <v>3355</v>
      </c>
      <c r="B418" s="2" t="s">
        <v>3356</v>
      </c>
      <c r="C418" s="3"/>
      <c r="D418" s="16" t="str">
        <f t="shared" si="120"/>
        <v/>
      </c>
      <c r="E418" s="4">
        <v>21.94</v>
      </c>
      <c r="F418" s="2" t="s">
        <v>3354</v>
      </c>
      <c r="G418" s="13" t="e">
        <f>VLOOKUP(F418,frs!$A$2:$E$41,2,FALSE)</f>
        <v>#N/A</v>
      </c>
      <c r="H418" s="2" t="b">
        <v>0</v>
      </c>
      <c r="I418" s="2" t="s">
        <v>4709</v>
      </c>
      <c r="J418" s="13">
        <f>VLOOKUP(I418,Families!$A$2:$B$11,2,FALSE)</f>
        <v>2</v>
      </c>
      <c r="K418" s="2" t="s">
        <v>4843</v>
      </c>
      <c r="L418" s="13" t="str">
        <f>IFERROR(VLOOKUP(K418,Appellations!$A$3:$B$77,3,FALSE),"")</f>
        <v/>
      </c>
      <c r="M418" s="2" t="s">
        <v>4844</v>
      </c>
      <c r="N418" s="13" t="str">
        <f>IFERROR(VLOOKUP(M418,Regions!$A$3:$B$41,2,FALSE),"")</f>
        <v/>
      </c>
      <c r="O418" s="2" t="s">
        <v>4689</v>
      </c>
      <c r="P418" s="13">
        <f>IFERROR(VLOOKUP(O418,Colors!$A$3:$B$11,2,FALSE),"")</f>
        <v>2</v>
      </c>
      <c r="Q418" s="2" t="s">
        <v>4688</v>
      </c>
      <c r="R418" s="13">
        <f>IFERROR(VLOOKUP(Q418,Contenants!$A$3:$B$21,2,FALSE),"")</f>
        <v>16</v>
      </c>
      <c r="S418" s="2"/>
      <c r="T418" s="8" t="s">
        <v>607</v>
      </c>
      <c r="U418" s="14" t="str">
        <f t="shared" si="133"/>
        <v/>
      </c>
      <c r="V418" s="14"/>
      <c r="W418" s="5" t="e">
        <f>$X$1&amp;A418&amp;$Y$1&amp;T418&amp;$Z$1&amp;C418&amp;$AA$1&amp;E418&amp;#REF!&amp;G418&amp;$AB$1&amp;J418&amp;$AC$1&amp;#REF!&amp;$AD$1&amp;L418&amp;$AE$1&amp;P418&amp;$AF$1&amp;R418&amp;$AF$1&amp;#REF!&amp;$AG$1</f>
        <v>#REF!</v>
      </c>
    </row>
    <row r="419" spans="1:23" hidden="1" x14ac:dyDescent="0.25">
      <c r="A419" s="2" t="s">
        <v>3357</v>
      </c>
      <c r="B419" s="2" t="s">
        <v>3358</v>
      </c>
      <c r="C419" s="3"/>
      <c r="D419" s="33" t="str">
        <f t="shared" si="120"/>
        <v/>
      </c>
      <c r="E419" s="4">
        <v>16.89</v>
      </c>
      <c r="F419" s="2" t="s">
        <v>3354</v>
      </c>
      <c r="G419" s="17" t="e">
        <f>VLOOKUP(F419,frs!$A$2:$E$41,2,FALSE)</f>
        <v>#N/A</v>
      </c>
      <c r="H419" s="2" t="b">
        <v>0</v>
      </c>
      <c r="I419" s="2" t="s">
        <v>4709</v>
      </c>
      <c r="J419" s="17">
        <f>VLOOKUP(I419,Families!$A$2:$B$11,2,FALSE)</f>
        <v>2</v>
      </c>
      <c r="K419" s="2" t="s">
        <v>4843</v>
      </c>
      <c r="L419" s="17" t="str">
        <f>IFERROR(VLOOKUP(K419,Appellations!$A$3:$B$77,3,FALSE),"")</f>
        <v/>
      </c>
      <c r="M419" s="2" t="s">
        <v>4844</v>
      </c>
      <c r="N419" s="17" t="str">
        <f>IFERROR(VLOOKUP(M419,Regions!$A$3:$B$41,2,FALSE),"")</f>
        <v/>
      </c>
      <c r="O419" s="2" t="s">
        <v>4689</v>
      </c>
      <c r="P419" s="17">
        <f>IFERROR(VLOOKUP(O419,Colors!$A$3:$B$11,2,FALSE),"")</f>
        <v>2</v>
      </c>
      <c r="Q419" s="2" t="s">
        <v>4688</v>
      </c>
      <c r="R419" s="17">
        <f>IFERROR(VLOOKUP(Q419,Contenants!$A$3:$B$21,2,FALSE),"")</f>
        <v>16</v>
      </c>
      <c r="S419" s="2"/>
      <c r="T419" s="8" t="s">
        <v>609</v>
      </c>
      <c r="U419" s="14" t="str">
        <f t="shared" si="133"/>
        <v/>
      </c>
      <c r="V419" s="14"/>
      <c r="W419" s="5" t="e">
        <f>$X$1&amp;A419&amp;$Y$1&amp;T419&amp;$Z$1&amp;C419&amp;$AA$1&amp;E419&amp;#REF!&amp;G419&amp;$AB$1&amp;J419&amp;$AC$1&amp;#REF!&amp;$AD$1&amp;L419&amp;$AE$1&amp;P419&amp;$AF$1&amp;R419&amp;$AF$1&amp;#REF!&amp;$AG$1</f>
        <v>#REF!</v>
      </c>
    </row>
    <row r="420" spans="1:23" hidden="1" x14ac:dyDescent="0.25">
      <c r="A420" s="2" t="s">
        <v>1006</v>
      </c>
      <c r="B420" s="2" t="s">
        <v>1007</v>
      </c>
      <c r="C420" s="3"/>
      <c r="D420" s="23" t="str">
        <f t="shared" ref="D420:D421" si="134">SUBSTITUTE(SUBSTITUTE(SUBSTITUTE(C420,CHAR(13),""),CHAR(10),"&lt;br&gt;"),". &amp;car(10)",".")</f>
        <v/>
      </c>
      <c r="E420" s="4">
        <v>10.7</v>
      </c>
      <c r="F420" s="2" t="s">
        <v>2225</v>
      </c>
      <c r="G420" s="19" t="e">
        <f>VLOOKUP(F420,frs!$A$2:$E$41,2,FALSE)</f>
        <v>#N/A</v>
      </c>
      <c r="H420" s="2" t="b">
        <v>1</v>
      </c>
      <c r="I420" s="2" t="s">
        <v>4716</v>
      </c>
      <c r="J420" s="19">
        <f>VLOOKUP(I420,Families!$A$2:$B$11,2,FALSE)</f>
        <v>1</v>
      </c>
      <c r="K420" s="2" t="s">
        <v>4845</v>
      </c>
      <c r="L420" s="19" t="str">
        <f>IFERROR(VLOOKUP(K420,Appellations!$A$2:$B$77,2,FALSE),"0")</f>
        <v>0</v>
      </c>
      <c r="M420" s="2" t="s">
        <v>4745</v>
      </c>
      <c r="N420" s="19">
        <f>IFERROR(VLOOKUP(M420,Regions!$A$2:$B$41,2,FALSE),"0")</f>
        <v>33</v>
      </c>
      <c r="O420" s="2" t="s">
        <v>4719</v>
      </c>
      <c r="P420" s="19">
        <f>IFERROR(VLOOKUP(O420,Colors!$A$2:$B$11,2,FALSE),"0")</f>
        <v>8</v>
      </c>
      <c r="Q420" s="2" t="s">
        <v>4688</v>
      </c>
      <c r="R420" s="19">
        <f>IFERROR(VLOOKUP(Q420,Contenants!$A$2:$B$21,2,FALSE),"0")</f>
        <v>16</v>
      </c>
      <c r="S420" s="2"/>
      <c r="T420" s="50" t="str">
        <f t="shared" ref="T420:T421" si="135">PROPER(B420)</f>
        <v xml:space="preserve">Costieres Nimes Prestige Margarot Rouge </v>
      </c>
      <c r="U420" s="19" t="str">
        <f t="shared" si="133"/>
        <v/>
      </c>
      <c r="V420" s="19">
        <f t="shared" ref="V420:V421" si="136">IF(U420="",0,1)</f>
        <v>0</v>
      </c>
      <c r="W420" s="20" t="e">
        <f>$X$1&amp;A420&amp;$Y$1&amp;T420&amp;$Z$1&amp;D420&amp;$AA$1&amp;E420&amp;#REF!&amp;G420&amp;$AB$1&amp;J420&amp;$AC$1&amp;L420&amp;$AD$1&amp;N420&amp;$AE$1&amp;P420&amp;$AF$1&amp;R420&amp;$AG$1&amp;#REF!&amp;$AI$1</f>
        <v>#REF!</v>
      </c>
    </row>
    <row r="421" spans="1:23" hidden="1" x14ac:dyDescent="0.25">
      <c r="A421" s="2" t="s">
        <v>1016</v>
      </c>
      <c r="B421" s="2" t="s">
        <v>1017</v>
      </c>
      <c r="C421" s="3"/>
      <c r="D421" s="23" t="str">
        <f t="shared" si="134"/>
        <v/>
      </c>
      <c r="E421" s="4">
        <v>14.15</v>
      </c>
      <c r="F421" s="2" t="s">
        <v>2235</v>
      </c>
      <c r="G421" s="19" t="e">
        <f>VLOOKUP(F421,frs!$A$2:$E$41,2,FALSE)</f>
        <v>#N/A</v>
      </c>
      <c r="H421" s="2" t="b">
        <v>1</v>
      </c>
      <c r="I421" s="2" t="s">
        <v>4716</v>
      </c>
      <c r="J421" s="19">
        <f>VLOOKUP(I421,Families!$A$2:$B$11,2,FALSE)</f>
        <v>1</v>
      </c>
      <c r="K421" s="2" t="s">
        <v>4746</v>
      </c>
      <c r="L421" s="19" t="str">
        <f>IFERROR(VLOOKUP(K421,Appellations!$A$2:$B$77,2,FALSE),"0")</f>
        <v>0</v>
      </c>
      <c r="M421" s="2" t="s">
        <v>4741</v>
      </c>
      <c r="N421" s="19">
        <f>IFERROR(VLOOKUP(M421,Regions!$A$2:$B$41,2,FALSE),"0")</f>
        <v>32</v>
      </c>
      <c r="O421" s="2" t="s">
        <v>4719</v>
      </c>
      <c r="P421" s="19">
        <f>IFERROR(VLOOKUP(O421,Colors!$A$2:$B$11,2,FALSE),"0")</f>
        <v>8</v>
      </c>
      <c r="Q421" s="2" t="s">
        <v>4688</v>
      </c>
      <c r="R421" s="19">
        <f>IFERROR(VLOOKUP(Q421,Contenants!$A$2:$B$21,2,FALSE),"0")</f>
        <v>16</v>
      </c>
      <c r="S421" s="2"/>
      <c r="T421" s="50" t="str">
        <f t="shared" si="135"/>
        <v>Cot.Aix 1Ere Cuvee La Coste Rouge</v>
      </c>
      <c r="U421" s="19" t="str">
        <f t="shared" si="133"/>
        <v/>
      </c>
      <c r="V421" s="19">
        <f t="shared" si="136"/>
        <v>0</v>
      </c>
      <c r="W421" s="20" t="e">
        <f>$X$1&amp;A421&amp;$Y$1&amp;T421&amp;$Z$1&amp;D421&amp;$AA$1&amp;E421&amp;#REF!&amp;G421&amp;$AB$1&amp;J421&amp;$AC$1&amp;L421&amp;$AD$1&amp;N421&amp;$AE$1&amp;P421&amp;$AF$1&amp;R421&amp;$AG$1&amp;#REF!&amp;$AI$1</f>
        <v>#REF!</v>
      </c>
    </row>
    <row r="422" spans="1:23" hidden="1" x14ac:dyDescent="0.25">
      <c r="A422" s="2" t="s">
        <v>3366</v>
      </c>
      <c r="B422" s="2" t="s">
        <v>3367</v>
      </c>
      <c r="C422" s="3"/>
      <c r="D422" s="25" t="str">
        <f t="shared" si="120"/>
        <v/>
      </c>
      <c r="E422" s="4">
        <v>8.6</v>
      </c>
      <c r="F422" s="2" t="s">
        <v>2537</v>
      </c>
      <c r="G422" s="26" t="e">
        <f>VLOOKUP(F422,frs!$A$2:$E$41,2,FALSE)</f>
        <v>#N/A</v>
      </c>
      <c r="H422" s="2" t="b">
        <v>0</v>
      </c>
      <c r="I422" s="2" t="s">
        <v>4716</v>
      </c>
      <c r="J422" s="26">
        <f>VLOOKUP(I422,Families!$A$2:$B$11,2,FALSE)</f>
        <v>1</v>
      </c>
      <c r="K422" s="2" t="s">
        <v>4746</v>
      </c>
      <c r="L422" s="26" t="str">
        <f>IFERROR(VLOOKUP(K422,Appellations!$A$3:$B$77,3,FALSE),"")</f>
        <v/>
      </c>
      <c r="M422" s="2" t="s">
        <v>4741</v>
      </c>
      <c r="N422" s="26">
        <f>IFERROR(VLOOKUP(M422,Regions!$A$3:$B$41,2,FALSE),"")</f>
        <v>32</v>
      </c>
      <c r="O422" s="2" t="s">
        <v>4719</v>
      </c>
      <c r="P422" s="26">
        <f>IFERROR(VLOOKUP(O422,Colors!$A$3:$B$11,2,FALSE),"")</f>
        <v>8</v>
      </c>
      <c r="Q422" s="2" t="s">
        <v>4688</v>
      </c>
      <c r="R422" s="26">
        <f>IFERROR(VLOOKUP(Q422,Contenants!$A$3:$B$21,2,FALSE),"")</f>
        <v>16</v>
      </c>
      <c r="S422" s="2"/>
      <c r="T422" s="8" t="s">
        <v>1890</v>
      </c>
      <c r="U422" s="14" t="str">
        <f t="shared" si="133"/>
        <v/>
      </c>
      <c r="V422" s="14"/>
      <c r="W422" s="5" t="e">
        <f>$X$1&amp;A422&amp;$Y$1&amp;T422&amp;$Z$1&amp;C422&amp;$AA$1&amp;E422&amp;#REF!&amp;G422&amp;$AB$1&amp;J422&amp;$AC$1&amp;#REF!&amp;$AD$1&amp;L422&amp;$AE$1&amp;P422&amp;$AF$1&amp;R422&amp;$AF$1&amp;#REF!&amp;$AG$1</f>
        <v>#REF!</v>
      </c>
    </row>
    <row r="423" spans="1:23" hidden="1" x14ac:dyDescent="0.25">
      <c r="A423" s="2" t="s">
        <v>3368</v>
      </c>
      <c r="B423" s="2" t="s">
        <v>3369</v>
      </c>
      <c r="C423" s="3"/>
      <c r="D423" s="16" t="str">
        <f t="shared" si="120"/>
        <v/>
      </c>
      <c r="E423" s="4">
        <v>12.35</v>
      </c>
      <c r="F423" s="2" t="s">
        <v>2537</v>
      </c>
      <c r="G423" s="13" t="e">
        <f>VLOOKUP(F423,frs!$A$2:$E$41,2,FALSE)</f>
        <v>#N/A</v>
      </c>
      <c r="H423" s="2" t="b">
        <v>0</v>
      </c>
      <c r="I423" s="2" t="s">
        <v>4709</v>
      </c>
      <c r="J423" s="13">
        <f>VLOOKUP(I423,Families!$A$2:$B$11,2,FALSE)</f>
        <v>2</v>
      </c>
      <c r="K423" s="2" t="s">
        <v>4746</v>
      </c>
      <c r="L423" s="13" t="str">
        <f>IFERROR(VLOOKUP(K423,Appellations!$A$3:$B$77,3,FALSE),"")</f>
        <v/>
      </c>
      <c r="M423" s="2" t="s">
        <v>4741</v>
      </c>
      <c r="N423" s="13">
        <f>IFERROR(VLOOKUP(M423,Regions!$A$3:$B$41,2,FALSE),"")</f>
        <v>32</v>
      </c>
      <c r="O423" s="2" t="s">
        <v>4689</v>
      </c>
      <c r="P423" s="13">
        <f>IFERROR(VLOOKUP(O423,Colors!$A$3:$B$11,2,FALSE),"")</f>
        <v>2</v>
      </c>
      <c r="Q423" s="2" t="s">
        <v>4688</v>
      </c>
      <c r="R423" s="13">
        <f>IFERROR(VLOOKUP(Q423,Contenants!$A$3:$B$21,2,FALSE),"")</f>
        <v>16</v>
      </c>
      <c r="S423" s="2"/>
      <c r="T423" s="8" t="s">
        <v>1080</v>
      </c>
      <c r="U423" s="14" t="str">
        <f t="shared" si="133"/>
        <v/>
      </c>
      <c r="V423" s="14"/>
      <c r="W423" s="5" t="e">
        <f>$X$1&amp;A423&amp;$Y$1&amp;T423&amp;$Z$1&amp;C423&amp;$AA$1&amp;E423&amp;#REF!&amp;G423&amp;$AB$1&amp;J423&amp;$AC$1&amp;#REF!&amp;$AD$1&amp;L423&amp;$AE$1&amp;P423&amp;$AF$1&amp;R423&amp;$AF$1&amp;#REF!&amp;$AG$1</f>
        <v>#REF!</v>
      </c>
    </row>
    <row r="424" spans="1:23" hidden="1" x14ac:dyDescent="0.25">
      <c r="A424" s="2" t="s">
        <v>3379</v>
      </c>
      <c r="B424" s="2" t="s">
        <v>3380</v>
      </c>
      <c r="C424" s="3"/>
      <c r="D424" s="33" t="str">
        <f t="shared" si="120"/>
        <v/>
      </c>
      <c r="E424" s="4">
        <v>14.2</v>
      </c>
      <c r="F424" s="2" t="s">
        <v>2235</v>
      </c>
      <c r="G424" s="17" t="e">
        <f>VLOOKUP(F424,frs!$A$2:$E$41,2,FALSE)</f>
        <v>#N/A</v>
      </c>
      <c r="H424" s="2" t="b">
        <v>0</v>
      </c>
      <c r="I424" s="2" t="s">
        <v>4709</v>
      </c>
      <c r="J424" s="17">
        <f>VLOOKUP(I424,Families!$A$2:$B$11,2,FALSE)</f>
        <v>2</v>
      </c>
      <c r="K424" s="2" t="s">
        <v>4746</v>
      </c>
      <c r="L424" s="17" t="str">
        <f>IFERROR(VLOOKUP(K424,Appellations!$A$3:$B$77,3,FALSE),"")</f>
        <v/>
      </c>
      <c r="M424" s="2" t="s">
        <v>4741</v>
      </c>
      <c r="N424" s="17">
        <f>IFERROR(VLOOKUP(M424,Regions!$A$3:$B$41,2,FALSE),"")</f>
        <v>32</v>
      </c>
      <c r="O424" s="2" t="s">
        <v>4689</v>
      </c>
      <c r="P424" s="17">
        <f>IFERROR(VLOOKUP(O424,Colors!$A$3:$B$11,2,FALSE),"")</f>
        <v>2</v>
      </c>
      <c r="Q424" s="2" t="s">
        <v>4688</v>
      </c>
      <c r="R424" s="17">
        <f>IFERROR(VLOOKUP(Q424,Contenants!$A$3:$B$21,2,FALSE),"")</f>
        <v>16</v>
      </c>
      <c r="S424" s="2"/>
      <c r="T424" s="8" t="s">
        <v>1078</v>
      </c>
      <c r="U424" s="14" t="str">
        <f t="shared" si="133"/>
        <v/>
      </c>
      <c r="V424" s="14"/>
      <c r="W424" s="5" t="e">
        <f>$X$1&amp;A424&amp;$Y$1&amp;T424&amp;$Z$1&amp;C424&amp;$AA$1&amp;E424&amp;#REF!&amp;G424&amp;$AB$1&amp;J424&amp;$AC$1&amp;#REF!&amp;$AD$1&amp;L424&amp;$AE$1&amp;P424&amp;$AF$1&amp;R424&amp;$AF$1&amp;#REF!&amp;$AG$1</f>
        <v>#REF!</v>
      </c>
    </row>
    <row r="425" spans="1:23" hidden="1" x14ac:dyDescent="0.25">
      <c r="A425" s="2" t="s">
        <v>1024</v>
      </c>
      <c r="B425" s="2" t="s">
        <v>1025</v>
      </c>
      <c r="C425" s="3"/>
      <c r="D425" s="23" t="str">
        <f>SUBSTITUTE(SUBSTITUTE(SUBSTITUTE(C425,CHAR(13),""),CHAR(10),"&lt;br&gt;"),". &amp;car(10)",".")</f>
        <v/>
      </c>
      <c r="E425" s="4">
        <v>15.45</v>
      </c>
      <c r="F425" s="2" t="s">
        <v>2235</v>
      </c>
      <c r="G425" s="19" t="e">
        <f>VLOOKUP(F425,frs!$A$2:$E$41,2,FALSE)</f>
        <v>#N/A</v>
      </c>
      <c r="H425" s="2" t="b">
        <v>1</v>
      </c>
      <c r="I425" s="2" t="s">
        <v>2308</v>
      </c>
      <c r="J425" s="19">
        <f>VLOOKUP(I425,Families!$A$2:$B$11,2,FALSE)</f>
        <v>3</v>
      </c>
      <c r="K425" s="2" t="s">
        <v>4746</v>
      </c>
      <c r="L425" s="19" t="str">
        <f>IFERROR(VLOOKUP(K425,Appellations!$A$2:$B$77,2,FALSE),"0")</f>
        <v>0</v>
      </c>
      <c r="M425" s="2" t="s">
        <v>4741</v>
      </c>
      <c r="N425" s="19">
        <f>IFERROR(VLOOKUP(M425,Regions!$A$2:$B$41,2,FALSE),"0")</f>
        <v>32</v>
      </c>
      <c r="O425" s="2" t="s">
        <v>2306</v>
      </c>
      <c r="P425" s="19">
        <f>IFERROR(VLOOKUP(O425,Colors!$A$2:$B$11,2,FALSE),"0")</f>
        <v>7</v>
      </c>
      <c r="Q425" s="2" t="s">
        <v>4688</v>
      </c>
      <c r="R425" s="19">
        <f>IFERROR(VLOOKUP(Q425,Contenants!$A$2:$B$21,2,FALSE),"0")</f>
        <v>16</v>
      </c>
      <c r="S425" s="2"/>
      <c r="T425" s="50" t="str">
        <f>PROPER(B425)</f>
        <v>Cot.Aix Chateau La Coste Rose</v>
      </c>
      <c r="U425" s="19" t="str">
        <f t="shared" si="133"/>
        <v/>
      </c>
      <c r="V425" s="19">
        <f>IF(U425="",0,1)</f>
        <v>0</v>
      </c>
      <c r="W425" s="20" t="e">
        <f>$X$1&amp;A425&amp;$Y$1&amp;T425&amp;$Z$1&amp;D425&amp;$AA$1&amp;E425&amp;#REF!&amp;G425&amp;$AB$1&amp;J425&amp;$AC$1&amp;L425&amp;$AD$1&amp;N425&amp;$AE$1&amp;P425&amp;$AF$1&amp;R425&amp;$AG$1&amp;#REF!&amp;$AI$1</f>
        <v>#REF!</v>
      </c>
    </row>
    <row r="426" spans="1:23" hidden="1" x14ac:dyDescent="0.25">
      <c r="A426" s="2" t="s">
        <v>3383</v>
      </c>
      <c r="B426" s="2" t="s">
        <v>3384</v>
      </c>
      <c r="C426" s="3"/>
      <c r="D426" s="34" t="str">
        <f t="shared" si="120"/>
        <v/>
      </c>
      <c r="E426" s="4">
        <v>14.2</v>
      </c>
      <c r="F426" s="2" t="s">
        <v>2235</v>
      </c>
      <c r="G426" s="35" t="e">
        <f>VLOOKUP(F426,frs!$A$2:$E$41,2,FALSE)</f>
        <v>#N/A</v>
      </c>
      <c r="H426" s="2" t="b">
        <v>0</v>
      </c>
      <c r="I426" s="2" t="s">
        <v>4716</v>
      </c>
      <c r="J426" s="35">
        <f>VLOOKUP(I426,Families!$A$2:$B$11,2,FALSE)</f>
        <v>1</v>
      </c>
      <c r="K426" s="2" t="s">
        <v>4746</v>
      </c>
      <c r="L426" s="35" t="str">
        <f>IFERROR(VLOOKUP(K426,Appellations!$A$3:$B$77,3,FALSE),"")</f>
        <v/>
      </c>
      <c r="M426" s="2" t="s">
        <v>4741</v>
      </c>
      <c r="N426" s="35">
        <f>IFERROR(VLOOKUP(M426,Regions!$A$3:$B$41,2,FALSE),"")</f>
        <v>32</v>
      </c>
      <c r="O426" s="2" t="s">
        <v>4719</v>
      </c>
      <c r="P426" s="35">
        <f>IFERROR(VLOOKUP(O426,Colors!$A$3:$B$11,2,FALSE),"")</f>
        <v>8</v>
      </c>
      <c r="Q426" s="2" t="s">
        <v>4688</v>
      </c>
      <c r="R426" s="35">
        <f>IFERROR(VLOOKUP(Q426,Contenants!$A$3:$B$21,2,FALSE),"")</f>
        <v>16</v>
      </c>
      <c r="S426" s="2"/>
      <c r="T426" s="8" t="s">
        <v>1734</v>
      </c>
      <c r="U426" s="14" t="str">
        <f t="shared" si="133"/>
        <v/>
      </c>
      <c r="V426" s="14"/>
      <c r="W426" s="5" t="e">
        <f>$X$1&amp;A426&amp;$Y$1&amp;T426&amp;$Z$1&amp;C426&amp;$AA$1&amp;E426&amp;#REF!&amp;G426&amp;$AB$1&amp;J426&amp;$AC$1&amp;#REF!&amp;$AD$1&amp;L426&amp;$AE$1&amp;P426&amp;$AF$1&amp;R426&amp;$AF$1&amp;#REF!&amp;$AG$1</f>
        <v>#REF!</v>
      </c>
    </row>
    <row r="427" spans="1:23" hidden="1" x14ac:dyDescent="0.25">
      <c r="A427" s="2" t="s">
        <v>1038</v>
      </c>
      <c r="B427" s="2" t="s">
        <v>1039</v>
      </c>
      <c r="C427" s="3"/>
      <c r="D427" s="23" t="str">
        <f>SUBSTITUTE(SUBSTITUTE(SUBSTITUTE(C427,CHAR(13),""),CHAR(10),"&lt;br&gt;"),". &amp;car(10)",".")</f>
        <v/>
      </c>
      <c r="E427" s="4">
        <v>77.75</v>
      </c>
      <c r="F427" s="2" t="s">
        <v>2236</v>
      </c>
      <c r="G427" s="19" t="e">
        <f>VLOOKUP(F427,frs!$A$2:$E$41,2,FALSE)</f>
        <v>#N/A</v>
      </c>
      <c r="H427" s="2" t="b">
        <v>1</v>
      </c>
      <c r="I427" s="2" t="s">
        <v>4716</v>
      </c>
      <c r="J427" s="19">
        <f>VLOOKUP(I427,Families!$A$2:$B$11,2,FALSE)</f>
        <v>1</v>
      </c>
      <c r="K427" s="2" t="s">
        <v>4746</v>
      </c>
      <c r="L427" s="19" t="str">
        <f>IFERROR(VLOOKUP(K427,Appellations!$A$2:$B$77,2,FALSE),"0")</f>
        <v>0</v>
      </c>
      <c r="M427" s="2" t="s">
        <v>4741</v>
      </c>
      <c r="N427" s="19">
        <f>IFERROR(VLOOKUP(M427,Regions!$A$2:$B$41,2,FALSE),"0")</f>
        <v>32</v>
      </c>
      <c r="O427" s="2" t="s">
        <v>4719</v>
      </c>
      <c r="P427" s="19">
        <f>IFERROR(VLOOKUP(O427,Colors!$A$2:$B$11,2,FALSE),"0")</f>
        <v>8</v>
      </c>
      <c r="Q427" s="2" t="s">
        <v>2303</v>
      </c>
      <c r="R427" s="19">
        <f>IFERROR(VLOOKUP(Q427,Contenants!$A$2:$B$21,2,FALSE),"0")</f>
        <v>19</v>
      </c>
      <c r="S427" s="2"/>
      <c r="T427" s="50" t="str">
        <f>PROPER(B427)</f>
        <v>Cot.Aix Cht Vignelaure Rouge Magnum</v>
      </c>
      <c r="U427" s="19" t="str">
        <f t="shared" si="133"/>
        <v/>
      </c>
      <c r="V427" s="19">
        <f>IF(U427="",0,1)</f>
        <v>0</v>
      </c>
      <c r="W427" s="20" t="e">
        <f>$X$1&amp;A427&amp;$Y$1&amp;T427&amp;$Z$1&amp;D427&amp;$AA$1&amp;E427&amp;#REF!&amp;G427&amp;$AB$1&amp;J427&amp;$AC$1&amp;L427&amp;$AD$1&amp;N427&amp;$AE$1&amp;P427&amp;$AF$1&amp;R427&amp;$AG$1&amp;#REF!&amp;$AI$1</f>
        <v>#REF!</v>
      </c>
    </row>
    <row r="428" spans="1:23" hidden="1" x14ac:dyDescent="0.25">
      <c r="A428" s="2" t="s">
        <v>3405</v>
      </c>
      <c r="B428" s="2" t="s">
        <v>3406</v>
      </c>
      <c r="C428" s="3"/>
      <c r="D428" s="25" t="str">
        <f t="shared" si="120"/>
        <v/>
      </c>
      <c r="E428" s="4">
        <v>12.75</v>
      </c>
      <c r="F428" s="2" t="s">
        <v>3404</v>
      </c>
      <c r="G428" s="26" t="e">
        <f>VLOOKUP(F428,frs!$A$2:$E$41,2,FALSE)</f>
        <v>#N/A</v>
      </c>
      <c r="H428" s="2" t="b">
        <v>0</v>
      </c>
      <c r="I428" s="2" t="s">
        <v>2308</v>
      </c>
      <c r="J428" s="26">
        <f>VLOOKUP(I428,Families!$A$2:$B$11,2,FALSE)</f>
        <v>3</v>
      </c>
      <c r="K428" s="2" t="s">
        <v>4746</v>
      </c>
      <c r="L428" s="26" t="str">
        <f>IFERROR(VLOOKUP(K428,Appellations!$A$3:$B$77,3,FALSE),"")</f>
        <v/>
      </c>
      <c r="M428" s="2" t="s">
        <v>4741</v>
      </c>
      <c r="N428" s="26">
        <f>IFERROR(VLOOKUP(M428,Regions!$A$3:$B$41,2,FALSE),"")</f>
        <v>32</v>
      </c>
      <c r="O428" s="2" t="s">
        <v>2306</v>
      </c>
      <c r="P428" s="26">
        <f>IFERROR(VLOOKUP(O428,Colors!$A$3:$B$11,2,FALSE),"")</f>
        <v>7</v>
      </c>
      <c r="Q428" s="2" t="s">
        <v>4688</v>
      </c>
      <c r="R428" s="26">
        <f>IFERROR(VLOOKUP(Q428,Contenants!$A$3:$B$21,2,FALSE),"")</f>
        <v>16</v>
      </c>
      <c r="S428" s="2"/>
      <c r="T428" s="8" t="s">
        <v>2167</v>
      </c>
      <c r="U428" s="14" t="str">
        <f t="shared" si="133"/>
        <v/>
      </c>
      <c r="V428" s="14"/>
      <c r="W428" s="5" t="e">
        <f>$X$1&amp;A428&amp;$Y$1&amp;T428&amp;$Z$1&amp;C428&amp;$AA$1&amp;E428&amp;#REF!&amp;G428&amp;$AB$1&amp;J428&amp;$AC$1&amp;#REF!&amp;$AD$1&amp;L428&amp;$AE$1&amp;P428&amp;$AF$1&amp;R428&amp;$AF$1&amp;#REF!&amp;$AG$1</f>
        <v>#REF!</v>
      </c>
    </row>
    <row r="429" spans="1:23" hidden="1" x14ac:dyDescent="0.25">
      <c r="A429" s="2" t="s">
        <v>3407</v>
      </c>
      <c r="B429" s="2" t="s">
        <v>3408</v>
      </c>
      <c r="C429" s="3"/>
      <c r="D429" s="16" t="str">
        <f t="shared" si="120"/>
        <v/>
      </c>
      <c r="E429" s="4">
        <v>8.6</v>
      </c>
      <c r="F429" s="2" t="s">
        <v>2537</v>
      </c>
      <c r="G429" s="13" t="e">
        <f>VLOOKUP(F429,frs!$A$2:$E$41,2,FALSE)</f>
        <v>#N/A</v>
      </c>
      <c r="H429" s="2" t="b">
        <v>0</v>
      </c>
      <c r="I429" s="2" t="s">
        <v>4709</v>
      </c>
      <c r="J429" s="13">
        <f>VLOOKUP(I429,Families!$A$2:$B$11,2,FALSE)</f>
        <v>2</v>
      </c>
      <c r="K429" s="2" t="s">
        <v>4746</v>
      </c>
      <c r="L429" s="13" t="str">
        <f>IFERROR(VLOOKUP(K429,Appellations!$A$3:$B$77,3,FALSE),"")</f>
        <v/>
      </c>
      <c r="M429" s="2" t="s">
        <v>4741</v>
      </c>
      <c r="N429" s="13">
        <f>IFERROR(VLOOKUP(M429,Regions!$A$3:$B$41,2,FALSE),"")</f>
        <v>32</v>
      </c>
      <c r="O429" s="2" t="s">
        <v>4689</v>
      </c>
      <c r="P429" s="13">
        <f>IFERROR(VLOOKUP(O429,Colors!$A$3:$B$11,2,FALSE),"")</f>
        <v>2</v>
      </c>
      <c r="Q429" s="2" t="s">
        <v>4688</v>
      </c>
      <c r="R429" s="13">
        <f>IFERROR(VLOOKUP(Q429,Contenants!$A$3:$B$21,2,FALSE),"")</f>
        <v>16</v>
      </c>
      <c r="S429" s="2"/>
      <c r="T429" s="8" t="s">
        <v>483</v>
      </c>
      <c r="U429" s="14" t="str">
        <f t="shared" si="133"/>
        <v/>
      </c>
      <c r="V429" s="14"/>
      <c r="W429" s="5" t="e">
        <f>$X$1&amp;A429&amp;$Y$1&amp;T429&amp;$Z$1&amp;C429&amp;$AA$1&amp;E429&amp;#REF!&amp;G429&amp;$AB$1&amp;J429&amp;$AC$1&amp;#REF!&amp;$AD$1&amp;L429&amp;$AE$1&amp;P429&amp;$AF$1&amp;R429&amp;$AF$1&amp;#REF!&amp;$AG$1</f>
        <v>#REF!</v>
      </c>
    </row>
    <row r="430" spans="1:23" hidden="1" x14ac:dyDescent="0.25">
      <c r="A430" s="2" t="s">
        <v>3425</v>
      </c>
      <c r="B430" s="2" t="s">
        <v>3426</v>
      </c>
      <c r="C430" s="3"/>
      <c r="D430" s="16" t="str">
        <f t="shared" si="120"/>
        <v/>
      </c>
      <c r="E430" s="4">
        <v>8.6</v>
      </c>
      <c r="F430" s="2" t="s">
        <v>2537</v>
      </c>
      <c r="G430" s="13" t="e">
        <f>VLOOKUP(F430,frs!$A$2:$E$41,2,FALSE)</f>
        <v>#N/A</v>
      </c>
      <c r="H430" s="2" t="b">
        <v>0</v>
      </c>
      <c r="I430" s="2" t="s">
        <v>2308</v>
      </c>
      <c r="J430" s="13">
        <f>VLOOKUP(I430,Families!$A$2:$B$11,2,FALSE)</f>
        <v>3</v>
      </c>
      <c r="K430" s="2" t="s">
        <v>4746</v>
      </c>
      <c r="L430" s="13" t="str">
        <f>IFERROR(VLOOKUP(K430,Appellations!$A$3:$B$77,3,FALSE),"")</f>
        <v/>
      </c>
      <c r="M430" s="2" t="s">
        <v>4741</v>
      </c>
      <c r="N430" s="13">
        <f>IFERROR(VLOOKUP(M430,Regions!$A$3:$B$41,2,FALSE),"")</f>
        <v>32</v>
      </c>
      <c r="O430" s="2" t="s">
        <v>2306</v>
      </c>
      <c r="P430" s="13">
        <f>IFERROR(VLOOKUP(O430,Colors!$A$3:$B$11,2,FALSE),"")</f>
        <v>7</v>
      </c>
      <c r="Q430" s="2" t="s">
        <v>4688</v>
      </c>
      <c r="R430" s="13">
        <f>IFERROR(VLOOKUP(Q430,Contenants!$A$3:$B$21,2,FALSE),"")</f>
        <v>16</v>
      </c>
      <c r="S430" s="2"/>
      <c r="T430" s="8" t="s">
        <v>481</v>
      </c>
      <c r="U430" s="14" t="str">
        <f t="shared" si="133"/>
        <v/>
      </c>
      <c r="V430" s="14"/>
      <c r="W430" s="5" t="e">
        <f>$X$1&amp;A430&amp;$Y$1&amp;T430&amp;$Z$1&amp;C430&amp;$AA$1&amp;E430&amp;#REF!&amp;G430&amp;$AB$1&amp;J430&amp;$AC$1&amp;#REF!&amp;$AD$1&amp;L430&amp;$AE$1&amp;P430&amp;$AF$1&amp;R430&amp;$AF$1&amp;#REF!&amp;$AG$1</f>
        <v>#REF!</v>
      </c>
    </row>
    <row r="431" spans="1:23" hidden="1" x14ac:dyDescent="0.25">
      <c r="A431" s="2" t="s">
        <v>3402</v>
      </c>
      <c r="B431" s="2" t="s">
        <v>3403</v>
      </c>
      <c r="C431" s="3"/>
      <c r="D431" s="16" t="str">
        <f t="shared" si="120"/>
        <v/>
      </c>
      <c r="E431" s="4">
        <v>16.2</v>
      </c>
      <c r="F431" s="2" t="s">
        <v>3404</v>
      </c>
      <c r="G431" s="13" t="e">
        <f>VLOOKUP(F431,frs!$A$2:$E$41,2,FALSE)</f>
        <v>#N/A</v>
      </c>
      <c r="H431" s="2" t="b">
        <v>0</v>
      </c>
      <c r="I431" s="2" t="s">
        <v>4716</v>
      </c>
      <c r="J431" s="13">
        <f>VLOOKUP(I431,Families!$A$2:$B$11,2,FALSE)</f>
        <v>1</v>
      </c>
      <c r="K431" s="2" t="s">
        <v>4746</v>
      </c>
      <c r="L431" s="13" t="str">
        <f>IFERROR(VLOOKUP(K431,Appellations!$A$3:$B$77,3,FALSE),"")</f>
        <v/>
      </c>
      <c r="M431" s="2" t="s">
        <v>4741</v>
      </c>
      <c r="N431" s="13">
        <f>IFERROR(VLOOKUP(M431,Regions!$A$3:$B$41,2,FALSE),"")</f>
        <v>32</v>
      </c>
      <c r="O431" s="2" t="s">
        <v>4719</v>
      </c>
      <c r="P431" s="13">
        <f>IFERROR(VLOOKUP(O431,Colors!$A$3:$B$11,2,FALSE),"")</f>
        <v>8</v>
      </c>
      <c r="Q431" s="2" t="s">
        <v>4688</v>
      </c>
      <c r="R431" s="13">
        <f>IFERROR(VLOOKUP(Q431,Contenants!$A$3:$B$21,2,FALSE),"")</f>
        <v>16</v>
      </c>
      <c r="S431" s="2"/>
      <c r="T431" s="8" t="s">
        <v>867</v>
      </c>
      <c r="U431" s="14" t="str">
        <f t="shared" si="133"/>
        <v/>
      </c>
      <c r="V431" s="14"/>
      <c r="W431" s="5" t="e">
        <f>$X$1&amp;A431&amp;$Y$1&amp;T431&amp;$Z$1&amp;C431&amp;$AA$1&amp;E431&amp;#REF!&amp;G431&amp;$AB$1&amp;J431&amp;$AC$1&amp;#REF!&amp;$AD$1&amp;L431&amp;$AE$1&amp;P431&amp;$AF$1&amp;R431&amp;$AF$1&amp;#REF!&amp;$AG$1</f>
        <v>#REF!</v>
      </c>
    </row>
    <row r="432" spans="1:23" hidden="1" x14ac:dyDescent="0.25">
      <c r="A432" s="2" t="s">
        <v>3409</v>
      </c>
      <c r="B432" s="2" t="s">
        <v>3410</v>
      </c>
      <c r="C432" s="3"/>
      <c r="D432" s="16" t="str">
        <f t="shared" si="120"/>
        <v/>
      </c>
      <c r="E432" s="4">
        <v>8.23</v>
      </c>
      <c r="F432" s="2" t="s">
        <v>2552</v>
      </c>
      <c r="G432" s="13" t="e">
        <f>VLOOKUP(F432,frs!$A$2:$E$41,2,FALSE)</f>
        <v>#N/A</v>
      </c>
      <c r="H432" s="2" t="b">
        <v>0</v>
      </c>
      <c r="I432" s="2" t="s">
        <v>4709</v>
      </c>
      <c r="J432" s="13">
        <f>VLOOKUP(I432,Families!$A$2:$B$11,2,FALSE)</f>
        <v>2</v>
      </c>
      <c r="K432" s="2" t="s">
        <v>4746</v>
      </c>
      <c r="L432" s="13" t="str">
        <f>IFERROR(VLOOKUP(K432,Appellations!$A$3:$B$77,3,FALSE),"")</f>
        <v/>
      </c>
      <c r="M432" s="2" t="s">
        <v>4741</v>
      </c>
      <c r="N432" s="13">
        <f>IFERROR(VLOOKUP(M432,Regions!$A$3:$B$41,2,FALSE),"")</f>
        <v>32</v>
      </c>
      <c r="O432" s="2" t="s">
        <v>4689</v>
      </c>
      <c r="P432" s="13">
        <f>IFERROR(VLOOKUP(O432,Colors!$A$3:$B$11,2,FALSE),"")</f>
        <v>2</v>
      </c>
      <c r="Q432" s="2" t="s">
        <v>4688</v>
      </c>
      <c r="R432" s="13">
        <f>IFERROR(VLOOKUP(Q432,Contenants!$A$3:$B$21,2,FALSE),"")</f>
        <v>16</v>
      </c>
      <c r="S432" s="2"/>
      <c r="T432" s="8" t="s">
        <v>865</v>
      </c>
      <c r="U432" s="14" t="str">
        <f t="shared" si="133"/>
        <v/>
      </c>
      <c r="V432" s="14"/>
      <c r="W432" s="5" t="e">
        <f>$X$1&amp;A432&amp;$Y$1&amp;T432&amp;$Z$1&amp;C432&amp;$AA$1&amp;E432&amp;#REF!&amp;G432&amp;$AB$1&amp;J432&amp;$AC$1&amp;#REF!&amp;$AD$1&amp;L432&amp;$AE$1&amp;P432&amp;$AF$1&amp;R432&amp;$AF$1&amp;#REF!&amp;$AG$1</f>
        <v>#REF!</v>
      </c>
    </row>
    <row r="433" spans="1:23" hidden="1" x14ac:dyDescent="0.25">
      <c r="A433" s="2" t="s">
        <v>3411</v>
      </c>
      <c r="B433" s="2" t="s">
        <v>3412</v>
      </c>
      <c r="C433" s="3"/>
      <c r="D433" s="16" t="str">
        <f t="shared" si="120"/>
        <v/>
      </c>
      <c r="E433" s="4">
        <v>8.23</v>
      </c>
      <c r="F433" s="2" t="s">
        <v>2552</v>
      </c>
      <c r="G433" s="13" t="e">
        <f>VLOOKUP(F433,frs!$A$2:$E$41,2,FALSE)</f>
        <v>#N/A</v>
      </c>
      <c r="H433" s="2" t="b">
        <v>0</v>
      </c>
      <c r="I433" s="2" t="s">
        <v>2308</v>
      </c>
      <c r="J433" s="13">
        <f>VLOOKUP(I433,Families!$A$2:$B$11,2,FALSE)</f>
        <v>3</v>
      </c>
      <c r="K433" s="2" t="s">
        <v>4746</v>
      </c>
      <c r="L433" s="13" t="str">
        <f>IFERROR(VLOOKUP(K433,Appellations!$A$3:$B$77,3,FALSE),"")</f>
        <v/>
      </c>
      <c r="M433" s="2" t="s">
        <v>4741</v>
      </c>
      <c r="N433" s="13">
        <f>IFERROR(VLOOKUP(M433,Regions!$A$3:$B$41,2,FALSE),"")</f>
        <v>32</v>
      </c>
      <c r="O433" s="2" t="s">
        <v>2306</v>
      </c>
      <c r="P433" s="13">
        <f>IFERROR(VLOOKUP(O433,Colors!$A$3:$B$11,2,FALSE),"")</f>
        <v>7</v>
      </c>
      <c r="Q433" s="2" t="s">
        <v>4688</v>
      </c>
      <c r="R433" s="13">
        <f>IFERROR(VLOOKUP(Q433,Contenants!$A$3:$B$21,2,FALSE),"")</f>
        <v>16</v>
      </c>
      <c r="S433" s="2"/>
      <c r="T433" s="8" t="s">
        <v>601</v>
      </c>
      <c r="U433" s="14" t="str">
        <f t="shared" si="133"/>
        <v/>
      </c>
      <c r="V433" s="14"/>
      <c r="W433" s="5" t="e">
        <f>$X$1&amp;A433&amp;$Y$1&amp;T433&amp;$Z$1&amp;C433&amp;$AA$1&amp;E433&amp;#REF!&amp;G433&amp;$AB$1&amp;J433&amp;$AC$1&amp;#REF!&amp;$AD$1&amp;L433&amp;$AE$1&amp;P433&amp;$AF$1&amp;R433&amp;$AF$1&amp;#REF!&amp;$AG$1</f>
        <v>#REF!</v>
      </c>
    </row>
    <row r="434" spans="1:23" hidden="1" x14ac:dyDescent="0.25">
      <c r="A434" s="2" t="s">
        <v>3413</v>
      </c>
      <c r="B434" s="2" t="s">
        <v>3414</v>
      </c>
      <c r="C434" s="3"/>
      <c r="D434" s="16" t="str">
        <f t="shared" si="120"/>
        <v/>
      </c>
      <c r="E434" s="4">
        <v>8.23</v>
      </c>
      <c r="F434" s="2" t="s">
        <v>2552</v>
      </c>
      <c r="G434" s="13" t="e">
        <f>VLOOKUP(F434,frs!$A$2:$E$41,2,FALSE)</f>
        <v>#N/A</v>
      </c>
      <c r="H434" s="2" t="b">
        <v>0</v>
      </c>
      <c r="I434" s="2" t="s">
        <v>4716</v>
      </c>
      <c r="J434" s="13">
        <f>VLOOKUP(I434,Families!$A$2:$B$11,2,FALSE)</f>
        <v>1</v>
      </c>
      <c r="K434" s="2" t="s">
        <v>4746</v>
      </c>
      <c r="L434" s="13" t="str">
        <f>IFERROR(VLOOKUP(K434,Appellations!$A$3:$B$77,3,FALSE),"")</f>
        <v/>
      </c>
      <c r="M434" s="2" t="s">
        <v>4741</v>
      </c>
      <c r="N434" s="13">
        <f>IFERROR(VLOOKUP(M434,Regions!$A$3:$B$41,2,FALSE),"")</f>
        <v>32</v>
      </c>
      <c r="O434" s="2" t="s">
        <v>4719</v>
      </c>
      <c r="P434" s="13">
        <f>IFERROR(VLOOKUP(O434,Colors!$A$3:$B$11,2,FALSE),"")</f>
        <v>8</v>
      </c>
      <c r="Q434" s="2" t="s">
        <v>4688</v>
      </c>
      <c r="R434" s="13">
        <f>IFERROR(VLOOKUP(Q434,Contenants!$A$3:$B$21,2,FALSE),"")</f>
        <v>16</v>
      </c>
      <c r="S434" s="2"/>
      <c r="T434" s="8" t="s">
        <v>1122</v>
      </c>
      <c r="U434" s="14" t="str">
        <f t="shared" si="133"/>
        <v/>
      </c>
      <c r="V434" s="14"/>
      <c r="W434" s="5" t="e">
        <f>$X$1&amp;A434&amp;$Y$1&amp;T434&amp;$Z$1&amp;C434&amp;$AA$1&amp;E434&amp;#REF!&amp;G434&amp;$AB$1&amp;J434&amp;$AC$1&amp;#REF!&amp;$AD$1&amp;L434&amp;$AE$1&amp;P434&amp;$AF$1&amp;R434&amp;$AF$1&amp;#REF!&amp;$AG$1</f>
        <v>#REF!</v>
      </c>
    </row>
    <row r="435" spans="1:23" hidden="1" x14ac:dyDescent="0.25">
      <c r="A435" s="2" t="s">
        <v>3415</v>
      </c>
      <c r="B435" s="2" t="s">
        <v>3416</v>
      </c>
      <c r="C435" s="3"/>
      <c r="D435" s="16" t="str">
        <f t="shared" si="120"/>
        <v/>
      </c>
      <c r="E435" s="4">
        <v>11.9</v>
      </c>
      <c r="F435" s="2" t="s">
        <v>3404</v>
      </c>
      <c r="G435" s="13" t="e">
        <f>VLOOKUP(F435,frs!$A$2:$E$41,2,FALSE)</f>
        <v>#N/A</v>
      </c>
      <c r="H435" s="2" t="b">
        <v>0</v>
      </c>
      <c r="I435" s="2" t="s">
        <v>4709</v>
      </c>
      <c r="J435" s="13">
        <f>VLOOKUP(I435,Families!$A$2:$B$11,2,FALSE)</f>
        <v>2</v>
      </c>
      <c r="K435" s="2" t="s">
        <v>4746</v>
      </c>
      <c r="L435" s="13" t="str">
        <f>IFERROR(VLOOKUP(K435,Appellations!$A$3:$B$77,3,FALSE),"")</f>
        <v/>
      </c>
      <c r="M435" s="2" t="s">
        <v>4741</v>
      </c>
      <c r="N435" s="13">
        <f>IFERROR(VLOOKUP(M435,Regions!$A$3:$B$41,2,FALSE),"")</f>
        <v>32</v>
      </c>
      <c r="O435" s="2" t="s">
        <v>4689</v>
      </c>
      <c r="P435" s="13">
        <f>IFERROR(VLOOKUP(O435,Colors!$A$3:$B$11,2,FALSE),"")</f>
        <v>2</v>
      </c>
      <c r="Q435" s="2" t="s">
        <v>4688</v>
      </c>
      <c r="R435" s="13">
        <f>IFERROR(VLOOKUP(Q435,Contenants!$A$3:$B$21,2,FALSE),"")</f>
        <v>16</v>
      </c>
      <c r="S435" s="2"/>
      <c r="T435" s="8" t="s">
        <v>1102</v>
      </c>
      <c r="U435" s="14" t="str">
        <f t="shared" si="133"/>
        <v/>
      </c>
      <c r="V435" s="14"/>
      <c r="W435" s="5" t="e">
        <f>$X$1&amp;A435&amp;$Y$1&amp;T435&amp;$Z$1&amp;C435&amp;$AA$1&amp;E435&amp;#REF!&amp;G435&amp;$AB$1&amp;J435&amp;$AC$1&amp;#REF!&amp;$AD$1&amp;L435&amp;$AE$1&amp;P435&amp;$AF$1&amp;R435&amp;$AF$1&amp;#REF!&amp;$AG$1</f>
        <v>#REF!</v>
      </c>
    </row>
    <row r="436" spans="1:23" hidden="1" x14ac:dyDescent="0.25">
      <c r="A436" s="2" t="s">
        <v>3417</v>
      </c>
      <c r="B436" s="2" t="s">
        <v>3418</v>
      </c>
      <c r="C436" s="3"/>
      <c r="D436" s="16" t="str">
        <f t="shared" si="120"/>
        <v/>
      </c>
      <c r="E436" s="4">
        <v>11.9</v>
      </c>
      <c r="F436" s="2" t="s">
        <v>3404</v>
      </c>
      <c r="G436" s="13" t="e">
        <f>VLOOKUP(F436,frs!$A$2:$E$41,2,FALSE)</f>
        <v>#N/A</v>
      </c>
      <c r="H436" s="2" t="b">
        <v>0</v>
      </c>
      <c r="I436" s="2" t="s">
        <v>2308</v>
      </c>
      <c r="J436" s="13">
        <f>VLOOKUP(I436,Families!$A$2:$B$11,2,FALSE)</f>
        <v>3</v>
      </c>
      <c r="K436" s="2" t="s">
        <v>4746</v>
      </c>
      <c r="L436" s="13" t="str">
        <f>IFERROR(VLOOKUP(K436,Appellations!$A$3:$B$77,3,FALSE),"")</f>
        <v/>
      </c>
      <c r="M436" s="2" t="s">
        <v>4741</v>
      </c>
      <c r="N436" s="13">
        <f>IFERROR(VLOOKUP(M436,Regions!$A$3:$B$41,2,FALSE),"")</f>
        <v>32</v>
      </c>
      <c r="O436" s="2" t="s">
        <v>2306</v>
      </c>
      <c r="P436" s="13">
        <f>IFERROR(VLOOKUP(O436,Colors!$A$3:$B$11,2,FALSE),"")</f>
        <v>7</v>
      </c>
      <c r="Q436" s="2" t="s">
        <v>4688</v>
      </c>
      <c r="R436" s="13">
        <f>IFERROR(VLOOKUP(Q436,Contenants!$A$3:$B$21,2,FALSE),"")</f>
        <v>16</v>
      </c>
      <c r="S436" s="2"/>
      <c r="T436" s="8" t="s">
        <v>1126</v>
      </c>
      <c r="U436" s="14" t="str">
        <f t="shared" si="133"/>
        <v/>
      </c>
      <c r="V436" s="14"/>
      <c r="W436" s="5" t="e">
        <f>$X$1&amp;A436&amp;$Y$1&amp;T436&amp;$Z$1&amp;C436&amp;$AA$1&amp;E436&amp;#REF!&amp;G436&amp;$AB$1&amp;J436&amp;$AC$1&amp;#REF!&amp;$AD$1&amp;L436&amp;$AE$1&amp;P436&amp;$AF$1&amp;R436&amp;$AF$1&amp;#REF!&amp;$AG$1</f>
        <v>#REF!</v>
      </c>
    </row>
    <row r="437" spans="1:23" hidden="1" x14ac:dyDescent="0.25">
      <c r="A437" s="2" t="s">
        <v>3370</v>
      </c>
      <c r="B437" s="2" t="s">
        <v>3371</v>
      </c>
      <c r="C437" s="3"/>
      <c r="D437" s="33" t="str">
        <f t="shared" si="120"/>
        <v/>
      </c>
      <c r="E437" s="4">
        <v>12.35</v>
      </c>
      <c r="F437" s="2" t="s">
        <v>2537</v>
      </c>
      <c r="G437" s="17" t="e">
        <f>VLOOKUP(F437,frs!$A$2:$E$41,2,FALSE)</f>
        <v>#N/A</v>
      </c>
      <c r="H437" s="2" t="b">
        <v>0</v>
      </c>
      <c r="I437" s="2" t="s">
        <v>2308</v>
      </c>
      <c r="J437" s="17">
        <f>VLOOKUP(I437,Families!$A$2:$B$11,2,FALSE)</f>
        <v>3</v>
      </c>
      <c r="K437" s="2" t="s">
        <v>4746</v>
      </c>
      <c r="L437" s="17" t="str">
        <f>IFERROR(VLOOKUP(K437,Appellations!$A$3:$B$77,3,FALSE),"")</f>
        <v/>
      </c>
      <c r="M437" s="2" t="s">
        <v>4741</v>
      </c>
      <c r="N437" s="17">
        <f>IFERROR(VLOOKUP(M437,Regions!$A$3:$B$41,2,FALSE),"")</f>
        <v>32</v>
      </c>
      <c r="O437" s="2" t="s">
        <v>2306</v>
      </c>
      <c r="P437" s="17">
        <f>IFERROR(VLOOKUP(O437,Colors!$A$3:$B$11,2,FALSE),"")</f>
        <v>7</v>
      </c>
      <c r="Q437" s="2" t="s">
        <v>4688</v>
      </c>
      <c r="R437" s="17">
        <f>IFERROR(VLOOKUP(Q437,Contenants!$A$3:$B$21,2,FALSE),"")</f>
        <v>16</v>
      </c>
      <c r="S437" s="2"/>
      <c r="T437" s="8" t="s">
        <v>1842</v>
      </c>
      <c r="U437" s="14" t="str">
        <f t="shared" si="133"/>
        <v/>
      </c>
      <c r="V437" s="14"/>
      <c r="W437" s="5" t="e">
        <f>$X$1&amp;A437&amp;$Y$1&amp;T437&amp;$Z$1&amp;C437&amp;$AA$1&amp;E437&amp;#REF!&amp;G437&amp;$AB$1&amp;J437&amp;$AC$1&amp;#REF!&amp;$AD$1&amp;L437&amp;$AE$1&amp;P437&amp;$AF$1&amp;R437&amp;$AF$1&amp;#REF!&amp;$AG$1</f>
        <v>#REF!</v>
      </c>
    </row>
    <row r="438" spans="1:23" hidden="1" x14ac:dyDescent="0.25">
      <c r="A438" s="2" t="s">
        <v>1008</v>
      </c>
      <c r="B438" s="2" t="s">
        <v>1009</v>
      </c>
      <c r="C438" s="3"/>
      <c r="D438" s="23" t="str">
        <f>SUBSTITUTE(SUBSTITUTE(SUBSTITUTE(C438,CHAR(13),""),CHAR(10),"&lt;br&gt;"),". &amp;car(10)",".")</f>
        <v/>
      </c>
      <c r="E438" s="4">
        <v>14.15</v>
      </c>
      <c r="F438" s="2" t="s">
        <v>2235</v>
      </c>
      <c r="G438" s="19" t="e">
        <f>VLOOKUP(F438,frs!$A$2:$E$41,2,FALSE)</f>
        <v>#N/A</v>
      </c>
      <c r="H438" s="2" t="b">
        <v>1</v>
      </c>
      <c r="I438" s="2" t="s">
        <v>2308</v>
      </c>
      <c r="J438" s="19">
        <f>VLOOKUP(I438,Families!$A$2:$B$11,2,FALSE)</f>
        <v>3</v>
      </c>
      <c r="K438" s="2" t="s">
        <v>4746</v>
      </c>
      <c r="L438" s="19" t="str">
        <f>IFERROR(VLOOKUP(K438,Appellations!$A$2:$B$77,2,FALSE),"0")</f>
        <v>0</v>
      </c>
      <c r="M438" s="2" t="s">
        <v>4741</v>
      </c>
      <c r="N438" s="19">
        <f>IFERROR(VLOOKUP(M438,Regions!$A$2:$B$41,2,FALSE),"0")</f>
        <v>32</v>
      </c>
      <c r="O438" s="2" t="s">
        <v>2306</v>
      </c>
      <c r="P438" s="19">
        <f>IFERROR(VLOOKUP(O438,Colors!$A$2:$B$11,2,FALSE),"0")</f>
        <v>7</v>
      </c>
      <c r="Q438" s="2" t="s">
        <v>4688</v>
      </c>
      <c r="R438" s="19">
        <f>IFERROR(VLOOKUP(Q438,Contenants!$A$2:$B$21,2,FALSE),"0")</f>
        <v>16</v>
      </c>
      <c r="S438" s="2"/>
      <c r="T438" s="50" t="str">
        <f>PROPER(B438)</f>
        <v>Cot.Aix 1 Nuit La Coste Rose</v>
      </c>
      <c r="U438" s="19" t="str">
        <f t="shared" si="133"/>
        <v/>
      </c>
      <c r="V438" s="19">
        <f>IF(U438="",0,1)</f>
        <v>0</v>
      </c>
      <c r="W438" s="20" t="e">
        <f>$X$1&amp;A438&amp;$Y$1&amp;T438&amp;$Z$1&amp;D438&amp;$AA$1&amp;E438&amp;#REF!&amp;G438&amp;$AB$1&amp;J438&amp;$AC$1&amp;L438&amp;$AD$1&amp;N438&amp;$AE$1&amp;P438&amp;$AF$1&amp;R438&amp;$AG$1&amp;#REF!&amp;$AI$1</f>
        <v>#REF!</v>
      </c>
    </row>
    <row r="439" spans="1:23" hidden="1" x14ac:dyDescent="0.25">
      <c r="A439" s="2" t="s">
        <v>3429</v>
      </c>
      <c r="B439" s="2" t="s">
        <v>3430</v>
      </c>
      <c r="C439" s="3"/>
      <c r="D439" s="34" t="str">
        <f t="shared" si="120"/>
        <v/>
      </c>
      <c r="E439" s="4">
        <v>33.9</v>
      </c>
      <c r="F439" s="2" t="s">
        <v>3404</v>
      </c>
      <c r="G439" s="35" t="e">
        <f>VLOOKUP(F439,frs!$A$2:$E$41,2,FALSE)</f>
        <v>#N/A</v>
      </c>
      <c r="H439" s="2" t="b">
        <v>0</v>
      </c>
      <c r="I439" s="2" t="s">
        <v>4716</v>
      </c>
      <c r="J439" s="35">
        <f>VLOOKUP(I439,Families!$A$2:$B$11,2,FALSE)</f>
        <v>1</v>
      </c>
      <c r="K439" s="2" t="s">
        <v>4746</v>
      </c>
      <c r="L439" s="35" t="str">
        <f>IFERROR(VLOOKUP(K439,Appellations!$A$3:$B$77,3,FALSE),"")</f>
        <v/>
      </c>
      <c r="M439" s="2" t="s">
        <v>4741</v>
      </c>
      <c r="N439" s="35">
        <f>IFERROR(VLOOKUP(M439,Regions!$A$3:$B$41,2,FALSE),"")</f>
        <v>32</v>
      </c>
      <c r="O439" s="2" t="s">
        <v>4719</v>
      </c>
      <c r="P439" s="35">
        <f>IFERROR(VLOOKUP(O439,Colors!$A$3:$B$11,2,FALSE),"")</f>
        <v>8</v>
      </c>
      <c r="Q439" s="2" t="s">
        <v>4688</v>
      </c>
      <c r="R439" s="35">
        <f>IFERROR(VLOOKUP(Q439,Contenants!$A$3:$B$21,2,FALSE),"")</f>
        <v>16</v>
      </c>
      <c r="S439" s="2"/>
      <c r="T439" s="8" t="s">
        <v>1910</v>
      </c>
      <c r="U439" s="14" t="str">
        <f t="shared" si="133"/>
        <v/>
      </c>
      <c r="V439" s="14"/>
      <c r="W439" s="5" t="e">
        <f>$X$1&amp;A439&amp;$Y$1&amp;T439&amp;$Z$1&amp;C439&amp;$AA$1&amp;E439&amp;#REF!&amp;G439&amp;$AB$1&amp;J439&amp;$AC$1&amp;#REF!&amp;$AD$1&amp;L439&amp;$AE$1&amp;P439&amp;$AF$1&amp;R439&amp;$AF$1&amp;#REF!&amp;$AG$1</f>
        <v>#REF!</v>
      </c>
    </row>
    <row r="440" spans="1:23" ht="185.25" x14ac:dyDescent="0.25">
      <c r="A440" s="2" t="s">
        <v>1073</v>
      </c>
      <c r="B440" s="2" t="s">
        <v>1074</v>
      </c>
      <c r="C440" s="3" t="s">
        <v>3439</v>
      </c>
      <c r="D440" s="23" t="str">
        <f t="shared" ref="D440:D442" si="137">SUBSTITUTE(SUBSTITUTE(SUBSTITUTE(C440,CHAR(13),""),CHAR(10),"&lt;br&gt;"),". &amp;car(10)",".")</f>
        <v>Un Coteaux Varois rouge épicé et gourmand, idéal pour sur un faux filet frites.&lt;br&gt;&lt;br&gt;Encépagement : assemblage de différents cépages phares de la Provence.&lt;br&gt;&lt;br&gt;Dégustation : Robe rouge et violacée, vin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0" s="4">
        <v>9.75</v>
      </c>
      <c r="F440" s="2" t="s">
        <v>2223</v>
      </c>
      <c r="G440" s="19">
        <f>VLOOKUP(F440,frs!$A$2:$B$45,2,FALSE)</f>
        <v>15</v>
      </c>
      <c r="H440" s="2" t="b">
        <v>1</v>
      </c>
      <c r="I440" s="2" t="s">
        <v>4716</v>
      </c>
      <c r="J440" s="19">
        <f>VLOOKUP(I440,Families!$A$2:$B$11,2,FALSE)</f>
        <v>1</v>
      </c>
      <c r="K440" s="2" t="s">
        <v>4747</v>
      </c>
      <c r="L440" s="19">
        <f>IFERROR(VLOOKUP(K440,Appellations!$A$2:$B$80,2,FALSE),"0")</f>
        <v>23</v>
      </c>
      <c r="M440" s="2" t="s">
        <v>4741</v>
      </c>
      <c r="N440" s="19">
        <f>IFERROR(VLOOKUP(M440,Regions!$A$2:$B$44,2,FALSE),"0")</f>
        <v>32</v>
      </c>
      <c r="O440" s="2" t="s">
        <v>4719</v>
      </c>
      <c r="P440" s="19">
        <f>IFERROR(VLOOKUP(O440,Colors!$A$2:$B$11,2,FALSE),"0")</f>
        <v>8</v>
      </c>
      <c r="Q440" s="2" t="s">
        <v>4688</v>
      </c>
      <c r="R440" s="19">
        <f>IFERROR(VLOOKUP(Q440,Contenants!$A$2:$B$21,2,FALSE),"0")</f>
        <v>16</v>
      </c>
      <c r="S440" s="2" t="s">
        <v>5684</v>
      </c>
      <c r="T440" s="50" t="s">
        <v>6090</v>
      </c>
      <c r="U440" s="19" t="str">
        <f t="shared" ref="U440:U442" si="138">SUBSTITUTE(S440,"C:\Users\Admin\OneDrive\Site Internet\","")</f>
        <v>domaine_goujonne_reine_marie_rouge.png</v>
      </c>
      <c r="V440" s="19">
        <f t="shared" ref="V440:V442" si="139">IF(U440="",0,1)</f>
        <v>1</v>
      </c>
      <c r="W440" s="20" t="str">
        <f t="shared" ref="W440:W442" si="140">$X$1&amp;A440&amp;$Y$1&amp;T440&amp;$Z$1&amp;D440&amp;$AA$1&amp;G440&amp;$AB$1&amp;J440&amp;$AC$1&amp;L440&amp;$AD$1&amp;N440&amp;$AE$1&amp;P440&amp;$AF$1&amp;R440&amp;$AG$1&amp;U440&amp;$AH$1&amp;V440&amp;$AI$1</f>
        <v>("00445", "Reine Marie Goujonne Rouge", "Un Coteaux Varois rouge épicé et gourmand, idéal pour sur un faux filet frites.&lt;br&gt;&lt;br&gt;Encépagement : assemblage de différents cépages phares de la Provence.&lt;br&gt;&lt;br&gt;Dégustation : Robe rouge et violacée, vin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"23", "32","8", "16", "domaine_goujonne_reine_marie_rouge.png", "1"),</v>
      </c>
    </row>
    <row r="441" spans="1:23" ht="185.25" x14ac:dyDescent="0.25">
      <c r="A441" s="2" t="s">
        <v>1069</v>
      </c>
      <c r="B441" s="2" t="s">
        <v>1070</v>
      </c>
      <c r="C441" s="3" t="s">
        <v>3437</v>
      </c>
      <c r="D441" s="23" t="str">
        <f t="shared" si="137"/>
        <v>Un Coteaux Varois blanc sec, léger et aérien, idéal sur une dorade.&lt;br&gt;&lt;br&gt;Encépagement : assemblage de différents cépages phares de la Provence.&lt;br&gt;&lt;br&gt;Dégustation : robe jaune clair, nez et bouche d'agrumes et fruits exotiques, finale fraiche et longue.&lt;br&gt;Accord mets/vin : volailles, poissons grillés, fromage persillé.&lt;br&gt;&lt;br&gt;Le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1" s="4">
        <v>9.75</v>
      </c>
      <c r="F441" s="2" t="s">
        <v>2223</v>
      </c>
      <c r="G441" s="19">
        <f>VLOOKUP(F441,frs!$A$2:$B$45,2,FALSE)</f>
        <v>15</v>
      </c>
      <c r="H441" s="2" t="b">
        <v>1</v>
      </c>
      <c r="I441" s="2" t="s">
        <v>4709</v>
      </c>
      <c r="J441" s="19">
        <f>VLOOKUP(I441,Families!$A$2:$B$11,2,FALSE)</f>
        <v>2</v>
      </c>
      <c r="K441" s="2" t="s">
        <v>4747</v>
      </c>
      <c r="L441" s="19">
        <f>IFERROR(VLOOKUP(K441,Appellations!$A$2:$B$80,2,FALSE),"0")</f>
        <v>23</v>
      </c>
      <c r="M441" s="2" t="s">
        <v>4741</v>
      </c>
      <c r="N441" s="19">
        <f>IFERROR(VLOOKUP(M441,Regions!$A$2:$B$44,2,FALSE),"0")</f>
        <v>32</v>
      </c>
      <c r="O441" s="2" t="s">
        <v>4689</v>
      </c>
      <c r="P441" s="19">
        <f>IFERROR(VLOOKUP(O441,Colors!$A$2:$B$11,2,FALSE),"0")</f>
        <v>2</v>
      </c>
      <c r="Q441" s="2" t="s">
        <v>4688</v>
      </c>
      <c r="R441" s="19">
        <f>IFERROR(VLOOKUP(Q441,Contenants!$A$2:$B$21,2,FALSE),"0")</f>
        <v>16</v>
      </c>
      <c r="S441" s="2" t="s">
        <v>5685</v>
      </c>
      <c r="T441" s="50" t="s">
        <v>6091</v>
      </c>
      <c r="U441" s="19" t="str">
        <f t="shared" si="138"/>
        <v>domaine_goujonne_reine_marie_blanc.png</v>
      </c>
      <c r="V441" s="19">
        <f t="shared" si="139"/>
        <v>1</v>
      </c>
      <c r="W441" s="20" t="str">
        <f t="shared" si="140"/>
        <v>("00446", "Reine Marie Goujonne Blanc", "Un Coteaux Varois blanc sec, léger et aérien, idéal sur une dorade.&lt;br&gt;&lt;br&gt;Encépagement : assemblage de différents cépages phares de la Provence.&lt;br&gt;&lt;br&gt;Dégustation : robe jaune clair, nez et bouche d'agrumes et fruits exotiques, finale fraiche et longue.&lt;br&gt;Accord mets/vin : volailles, poissons grillés, fromage persillé.&lt;br&gt;&lt;br&gt;Le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"23", "32","2", "16", "domaine_goujonne_reine_marie_blanc.png", "1"),</v>
      </c>
    </row>
    <row r="442" spans="1:23" ht="199.5" x14ac:dyDescent="0.25">
      <c r="A442" s="2" t="s">
        <v>1071</v>
      </c>
      <c r="B442" s="2" t="s">
        <v>1072</v>
      </c>
      <c r="C442" s="3" t="s">
        <v>3438</v>
      </c>
      <c r="D442" s="23" t="str">
        <f t="shared" si="137"/>
        <v>Un Coteaux Varois rosé sec et léger parfait pour des grillades.&lt;br&gt;&lt;br&gt;Encépagement : assemblage de différents cépages phares de la Provence.&lt;br&gt;&lt;br&gt;Dégustation : robe rosée, nez fruité sur les fruits rouges, bouche fraiche et longue.&lt;br&gt;Accord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2" s="4">
        <v>9.75</v>
      </c>
      <c r="F442" s="2" t="s">
        <v>2223</v>
      </c>
      <c r="G442" s="19">
        <f>VLOOKUP(F442,frs!$A$2:$B$45,2,FALSE)</f>
        <v>15</v>
      </c>
      <c r="H442" s="2" t="b">
        <v>1</v>
      </c>
      <c r="I442" s="2" t="s">
        <v>2308</v>
      </c>
      <c r="J442" s="19">
        <f>VLOOKUP(I442,Families!$A$2:$B$11,2,FALSE)</f>
        <v>3</v>
      </c>
      <c r="K442" s="2" t="s">
        <v>4747</v>
      </c>
      <c r="L442" s="19">
        <f>IFERROR(VLOOKUP(K442,Appellations!$A$2:$B$80,2,FALSE),"0")</f>
        <v>23</v>
      </c>
      <c r="M442" s="2" t="s">
        <v>4741</v>
      </c>
      <c r="N442" s="19">
        <f>IFERROR(VLOOKUP(M442,Regions!$A$2:$B$44,2,FALSE),"0")</f>
        <v>32</v>
      </c>
      <c r="O442" s="2" t="s">
        <v>2306</v>
      </c>
      <c r="P442" s="19">
        <f>IFERROR(VLOOKUP(O442,Colors!$A$2:$B$11,2,FALSE),"0")</f>
        <v>7</v>
      </c>
      <c r="Q442" s="2" t="s">
        <v>4688</v>
      </c>
      <c r="R442" s="19">
        <f>IFERROR(VLOOKUP(Q442,Contenants!$A$2:$B$21,2,FALSE),"0")</f>
        <v>16</v>
      </c>
      <c r="S442" s="2" t="s">
        <v>5686</v>
      </c>
      <c r="T442" s="50" t="s">
        <v>6092</v>
      </c>
      <c r="U442" s="19" t="str">
        <f t="shared" si="138"/>
        <v>domaine_goujonne_reine_marie_rose.png</v>
      </c>
      <c r="V442" s="19">
        <f t="shared" si="139"/>
        <v>1</v>
      </c>
      <c r="W442" s="20" t="str">
        <f t="shared" si="140"/>
        <v>("00447", "Reine Marie Goujonne Rosé", "Un Coteaux Varois rosé sec et léger parfait pour des grillades.&lt;br&gt;&lt;br&gt;Encépagement : assemblage de différents cépages phares de la Provence.&lt;br&gt;&lt;br&gt;Dégustation : robe rosée, nez fruité sur les fruits rouges, bouche fraiche et longue.&lt;br&gt;Accord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"23", "32","7", "16", "domaine_goujonne_reine_marie_rose.png", "1"),</v>
      </c>
    </row>
    <row r="443" spans="1:23" hidden="1" x14ac:dyDescent="0.25">
      <c r="A443" s="2" t="s">
        <v>3440</v>
      </c>
      <c r="B443" s="2" t="s">
        <v>3441</v>
      </c>
      <c r="C443" s="3"/>
      <c r="D443" s="25" t="str">
        <f t="shared" si="120"/>
        <v/>
      </c>
      <c r="E443" s="4">
        <v>9.98</v>
      </c>
      <c r="F443" s="2" t="s">
        <v>3442</v>
      </c>
      <c r="G443" s="26" t="e">
        <f>VLOOKUP(F443,frs!$A$2:$E$41,2,FALSE)</f>
        <v>#N/A</v>
      </c>
      <c r="H443" s="2" t="b">
        <v>0</v>
      </c>
      <c r="I443" s="2" t="s">
        <v>2308</v>
      </c>
      <c r="J443" s="26">
        <f>VLOOKUP(I443,Families!$A$2:$B$11,2,FALSE)</f>
        <v>3</v>
      </c>
      <c r="K443" s="2" t="s">
        <v>4747</v>
      </c>
      <c r="L443" s="26" t="str">
        <f>IFERROR(VLOOKUP(K443,Appellations!$A$3:$B$77,3,FALSE),"")</f>
        <v/>
      </c>
      <c r="M443" s="2" t="s">
        <v>4741</v>
      </c>
      <c r="N443" s="26">
        <f>IFERROR(VLOOKUP(M443,Regions!$A$3:$B$41,2,FALSE),"")</f>
        <v>32</v>
      </c>
      <c r="O443" s="2" t="s">
        <v>2306</v>
      </c>
      <c r="P443" s="26">
        <f>IFERROR(VLOOKUP(O443,Colors!$A$3:$B$11,2,FALSE),"")</f>
        <v>7</v>
      </c>
      <c r="Q443" s="2" t="s">
        <v>4688</v>
      </c>
      <c r="R443" s="26">
        <f>IFERROR(VLOOKUP(Q443,Contenants!$A$3:$B$21,2,FALSE),"")</f>
        <v>16</v>
      </c>
      <c r="S443" s="2"/>
      <c r="T443" s="8" t="s">
        <v>981</v>
      </c>
      <c r="U443" s="14" t="str">
        <f>SUBSTITUTE(SUBSTITUTE(SUBSTITUTE(SUBSTITUTE(SUBSTITUTE(SUBSTITUTE(SUBSTITUTE(SUBSTITUTE(SUBSTITUTE(SUBSTITUTE(SUBSTITUTE(SUBSTITUTE(S443,"C:\Users\Admin\OneDrive\Site Internet\",""),"BAG-IN-BOX\",""),"BOURGOGNE\",""),"BEAUJOLAIS\",""),"CHAMPAGNE ET EFFERVESCENTS\",""),"LANGUEDOC\",""),"LOIRE\",""),"PROVENCE\",""),"RHONE NORD\",""),"RHONE SUD\",""),"SPIRITUEUX\",""),"SUD OUEST\","")</f>
        <v/>
      </c>
      <c r="V443" s="14"/>
      <c r="W443" s="5" t="e">
        <f>$X$1&amp;A443&amp;$Y$1&amp;T443&amp;$Z$1&amp;C443&amp;$AA$1&amp;E443&amp;#REF!&amp;G443&amp;$AB$1&amp;J443&amp;$AC$1&amp;#REF!&amp;$AD$1&amp;L443&amp;$AE$1&amp;P443&amp;$AF$1&amp;R443&amp;$AF$1&amp;#REF!&amp;$AG$1</f>
        <v>#REF!</v>
      </c>
    </row>
    <row r="444" spans="1:23" hidden="1" x14ac:dyDescent="0.25">
      <c r="A444" s="2" t="s">
        <v>3489</v>
      </c>
      <c r="B444" s="2" t="s">
        <v>3490</v>
      </c>
      <c r="C444" s="3"/>
      <c r="D444" s="16" t="str">
        <f t="shared" si="120"/>
        <v/>
      </c>
      <c r="E444" s="4">
        <v>18.600000000000001</v>
      </c>
      <c r="F444" s="2" t="s">
        <v>2233</v>
      </c>
      <c r="G444" s="13">
        <f>VLOOKUP(F444,frs!$A$2:$E$41,2,FALSE)</f>
        <v>36</v>
      </c>
      <c r="H444" s="2" t="b">
        <v>0</v>
      </c>
      <c r="I444" s="2" t="s">
        <v>4716</v>
      </c>
      <c r="J444" s="13">
        <f>VLOOKUP(I444,Families!$A$2:$B$11,2,FALSE)</f>
        <v>1</v>
      </c>
      <c r="K444" s="2" t="s">
        <v>4846</v>
      </c>
      <c r="L444" s="13" t="str">
        <f>IFERROR(VLOOKUP(K444,Appellations!$A$3:$B$77,3,FALSE),"")</f>
        <v/>
      </c>
      <c r="M444" s="2" t="s">
        <v>4745</v>
      </c>
      <c r="N444" s="13">
        <f>IFERROR(VLOOKUP(M444,Regions!$A$3:$B$41,2,FALSE),"")</f>
        <v>33</v>
      </c>
      <c r="O444" s="2" t="s">
        <v>4719</v>
      </c>
      <c r="P444" s="13">
        <f>IFERROR(VLOOKUP(O444,Colors!$A$3:$B$11,2,FALSE),"")</f>
        <v>8</v>
      </c>
      <c r="Q444" s="2" t="s">
        <v>4688</v>
      </c>
      <c r="R444" s="13">
        <f>IFERROR(VLOOKUP(Q444,Contenants!$A$3:$B$21,2,FALSE),"")</f>
        <v>16</v>
      </c>
      <c r="S444" s="2"/>
      <c r="T444" s="8" t="s">
        <v>983</v>
      </c>
      <c r="U444" s="14" t="str">
        <f>SUBSTITUTE(SUBSTITUTE(SUBSTITUTE(SUBSTITUTE(SUBSTITUTE(SUBSTITUTE(SUBSTITUTE(SUBSTITUTE(SUBSTITUTE(SUBSTITUTE(SUBSTITUTE(SUBSTITUTE(S444,"C:\Users\Admin\OneDrive\Site Internet\",""),"BAG-IN-BOX\",""),"BOURGOGNE\",""),"BEAUJOLAIS\",""),"CHAMPAGNE ET EFFERVESCENTS\",""),"LANGUEDOC\",""),"LOIRE\",""),"PROVENCE\",""),"RHONE NORD\",""),"RHONE SUD\",""),"SPIRITUEUX\",""),"SUD OUEST\","")</f>
        <v/>
      </c>
      <c r="V444" s="14"/>
      <c r="W444" s="5" t="e">
        <f>$X$1&amp;A444&amp;$Y$1&amp;T444&amp;$Z$1&amp;C444&amp;$AA$1&amp;E444&amp;#REF!&amp;G444&amp;$AB$1&amp;J444&amp;$AC$1&amp;#REF!&amp;$AD$1&amp;L444&amp;$AE$1&amp;P444&amp;$AF$1&amp;R444&amp;$AF$1&amp;#REF!&amp;$AG$1</f>
        <v>#REF!</v>
      </c>
    </row>
    <row r="445" spans="1:23" hidden="1" x14ac:dyDescent="0.25">
      <c r="A445" s="2" t="s">
        <v>3585</v>
      </c>
      <c r="B445" s="2" t="s">
        <v>3586</v>
      </c>
      <c r="C445" s="3"/>
      <c r="D445" s="16" t="str">
        <f t="shared" si="120"/>
        <v/>
      </c>
      <c r="E445" s="4">
        <v>20.3</v>
      </c>
      <c r="F445" s="2" t="s">
        <v>2218</v>
      </c>
      <c r="G445" s="13" t="e">
        <f>VLOOKUP(F445,frs!$A$2:$E$41,2,FALSE)</f>
        <v>#N/A</v>
      </c>
      <c r="H445" s="2" t="b">
        <v>0</v>
      </c>
      <c r="I445" s="2" t="s">
        <v>4716</v>
      </c>
      <c r="J445" s="13">
        <f>VLOOKUP(I445,Families!$A$2:$B$11,2,FALSE)</f>
        <v>1</v>
      </c>
      <c r="K445" s="2" t="s">
        <v>4847</v>
      </c>
      <c r="L445" s="13" t="str">
        <f>IFERROR(VLOOKUP(K445,Appellations!$A$3:$B$77,3,FALSE),"")</f>
        <v/>
      </c>
      <c r="M445" s="2" t="s">
        <v>4745</v>
      </c>
      <c r="N445" s="13">
        <f>IFERROR(VLOOKUP(M445,Regions!$A$3:$B$41,2,FALSE),"")</f>
        <v>33</v>
      </c>
      <c r="O445" s="2" t="s">
        <v>4719</v>
      </c>
      <c r="P445" s="13">
        <f>IFERROR(VLOOKUP(O445,Colors!$A$3:$B$11,2,FALSE),"")</f>
        <v>8</v>
      </c>
      <c r="Q445" s="2" t="s">
        <v>4688</v>
      </c>
      <c r="R445" s="13">
        <f>IFERROR(VLOOKUP(Q445,Contenants!$A$3:$B$21,2,FALSE),"")</f>
        <v>16</v>
      </c>
      <c r="S445" s="2"/>
      <c r="T445" s="8" t="s">
        <v>1049</v>
      </c>
      <c r="U445" s="14" t="str">
        <f>SUBSTITUTE(SUBSTITUTE(SUBSTITUTE(SUBSTITUTE(SUBSTITUTE(SUBSTITUTE(SUBSTITUTE(SUBSTITUTE(SUBSTITUTE(SUBSTITUTE(SUBSTITUTE(SUBSTITUTE(S445,"C:\Users\Admin\OneDrive\Site Internet\",""),"BAG-IN-BOX\",""),"BOURGOGNE\",""),"BEAUJOLAIS\",""),"CHAMPAGNE ET EFFERVESCENTS\",""),"LANGUEDOC\",""),"LOIRE\",""),"PROVENCE\",""),"RHONE NORD\",""),"RHONE SUD\",""),"SPIRITUEUX\",""),"SUD OUEST\","")</f>
        <v/>
      </c>
      <c r="V445" s="14"/>
      <c r="W445" s="5" t="e">
        <f>$X$1&amp;A445&amp;$Y$1&amp;T445&amp;$Z$1&amp;C445&amp;$AA$1&amp;E445&amp;#REF!&amp;G445&amp;$AB$1&amp;J445&amp;$AC$1&amp;#REF!&amp;$AD$1&amp;L445&amp;$AE$1&amp;P445&amp;$AF$1&amp;R445&amp;$AF$1&amp;#REF!&amp;$AG$1</f>
        <v>#REF!</v>
      </c>
    </row>
    <row r="446" spans="1:23" hidden="1" x14ac:dyDescent="0.25">
      <c r="A446" s="2" t="s">
        <v>3623</v>
      </c>
      <c r="B446" s="2" t="s">
        <v>3624</v>
      </c>
      <c r="C446" s="3"/>
      <c r="D446" s="16" t="str">
        <f t="shared" si="120"/>
        <v/>
      </c>
      <c r="E446" s="4">
        <v>55.94</v>
      </c>
      <c r="F446" s="2" t="s">
        <v>3625</v>
      </c>
      <c r="G446" s="13" t="e">
        <f>VLOOKUP(F446,frs!$A$2:$E$41,2,FALSE)</f>
        <v>#N/A</v>
      </c>
      <c r="H446" s="2" t="b">
        <v>0</v>
      </c>
      <c r="I446" s="2" t="s">
        <v>4709</v>
      </c>
      <c r="J446" s="13">
        <f>VLOOKUP(I446,Families!$A$2:$B$11,2,FALSE)</f>
        <v>2</v>
      </c>
      <c r="K446" s="2" t="s">
        <v>4848</v>
      </c>
      <c r="L446" s="13" t="str">
        <f>IFERROR(VLOOKUP(K446,Appellations!$A$3:$B$77,3,FALSE),"")</f>
        <v/>
      </c>
      <c r="M446" s="2" t="s">
        <v>4745</v>
      </c>
      <c r="N446" s="13">
        <f>IFERROR(VLOOKUP(M446,Regions!$A$3:$B$41,2,FALSE),"")</f>
        <v>33</v>
      </c>
      <c r="O446" s="2" t="s">
        <v>4689</v>
      </c>
      <c r="P446" s="13">
        <f>IFERROR(VLOOKUP(O446,Colors!$A$3:$B$11,2,FALSE),"")</f>
        <v>2</v>
      </c>
      <c r="Q446" s="2" t="s">
        <v>4688</v>
      </c>
      <c r="R446" s="13">
        <f>IFERROR(VLOOKUP(Q446,Contenants!$A$3:$B$21,2,FALSE),"")</f>
        <v>16</v>
      </c>
      <c r="S446" s="2"/>
      <c r="T446" s="8" t="s">
        <v>1281</v>
      </c>
      <c r="U446" s="14" t="str">
        <f>SUBSTITUTE(SUBSTITUTE(SUBSTITUTE(SUBSTITUTE(SUBSTITUTE(SUBSTITUTE(SUBSTITUTE(SUBSTITUTE(SUBSTITUTE(SUBSTITUTE(SUBSTITUTE(SUBSTITUTE(S446,"C:\Users\Admin\OneDrive\Site Internet\",""),"BAG-IN-BOX\",""),"BOURGOGNE\",""),"BEAUJOLAIS\",""),"CHAMPAGNE ET EFFERVESCENTS\",""),"LANGUEDOC\",""),"LOIRE\",""),"PROVENCE\",""),"RHONE NORD\",""),"RHONE SUD\",""),"SPIRITUEUX\",""),"SUD OUEST\","")</f>
        <v/>
      </c>
      <c r="V446" s="14"/>
      <c r="W446" s="5" t="e">
        <f>$X$1&amp;A446&amp;$Y$1&amp;T446&amp;$Z$1&amp;C446&amp;$AA$1&amp;E446&amp;#REF!&amp;G446&amp;$AB$1&amp;J446&amp;$AC$1&amp;#REF!&amp;$AD$1&amp;L446&amp;$AE$1&amp;P446&amp;$AF$1&amp;R446&amp;$AF$1&amp;#REF!&amp;$AG$1</f>
        <v>#REF!</v>
      </c>
    </row>
    <row r="447" spans="1:23" hidden="1" x14ac:dyDescent="0.25">
      <c r="A447" s="2" t="s">
        <v>3640</v>
      </c>
      <c r="B447" s="2" t="s">
        <v>3641</v>
      </c>
      <c r="C447" s="3"/>
      <c r="D447" s="33" t="str">
        <f t="shared" si="120"/>
        <v/>
      </c>
      <c r="E447" s="4">
        <v>5.85</v>
      </c>
      <c r="F447" s="2" t="s">
        <v>2224</v>
      </c>
      <c r="G447" s="17">
        <f>VLOOKUP(F447,frs!$A$2:$E$41,2,FALSE)</f>
        <v>39</v>
      </c>
      <c r="H447" s="2" t="b">
        <v>0</v>
      </c>
      <c r="I447" s="2" t="s">
        <v>4709</v>
      </c>
      <c r="J447" s="17">
        <f>VLOOKUP(I447,Families!$A$2:$B$11,2,FALSE)</f>
        <v>2</v>
      </c>
      <c r="K447" s="2" t="s">
        <v>4749</v>
      </c>
      <c r="L447" s="17" t="str">
        <f>IFERROR(VLOOKUP(K447,Appellations!$A$3:$B$77,3,FALSE),"")</f>
        <v/>
      </c>
      <c r="M447" s="2" t="s">
        <v>4745</v>
      </c>
      <c r="N447" s="17">
        <f>IFERROR(VLOOKUP(M447,Regions!$A$3:$B$41,2,FALSE),"")</f>
        <v>33</v>
      </c>
      <c r="O447" s="2" t="s">
        <v>4689</v>
      </c>
      <c r="P447" s="17">
        <f>IFERROR(VLOOKUP(O447,Colors!$A$3:$B$11,2,FALSE),"")</f>
        <v>2</v>
      </c>
      <c r="Q447" s="2" t="s">
        <v>4688</v>
      </c>
      <c r="R447" s="17">
        <f>IFERROR(VLOOKUP(Q447,Contenants!$A$3:$B$21,2,FALSE),"")</f>
        <v>16</v>
      </c>
      <c r="S447" s="2"/>
      <c r="T447" s="8" t="s">
        <v>1068</v>
      </c>
      <c r="U447" s="14" t="str">
        <f>SUBSTITUTE(SUBSTITUTE(SUBSTITUTE(SUBSTITUTE(SUBSTITUTE(SUBSTITUTE(SUBSTITUTE(SUBSTITUTE(SUBSTITUTE(SUBSTITUTE(SUBSTITUTE(SUBSTITUTE(S447,"C:\Users\Admin\OneDrive\Site Internet\",""),"BAG-IN-BOX\",""),"BOURGOGNE\",""),"BEAUJOLAIS\",""),"CHAMPAGNE ET EFFERVESCENTS\",""),"LANGUEDOC\",""),"LOIRE\",""),"PROVENCE\",""),"RHONE NORD\",""),"RHONE SUD\",""),"SPIRITUEUX\",""),"SUD OUEST\","")</f>
        <v/>
      </c>
      <c r="V447" s="14"/>
      <c r="W447" s="5" t="e">
        <f>$X$1&amp;A447&amp;$Y$1&amp;T447&amp;$Z$1&amp;C447&amp;$AA$1&amp;E447&amp;#REF!&amp;G447&amp;$AB$1&amp;J447&amp;$AC$1&amp;#REF!&amp;$AD$1&amp;L447&amp;$AE$1&amp;P447&amp;$AF$1&amp;R447&amp;$AF$1&amp;#REF!&amp;$AG$1</f>
        <v>#REF!</v>
      </c>
    </row>
    <row r="448" spans="1:23" ht="285" x14ac:dyDescent="0.25">
      <c r="A448" s="2" t="s">
        <v>1272</v>
      </c>
      <c r="B448" s="2" t="s">
        <v>1273</v>
      </c>
      <c r="C448" s="3" t="s">
        <v>5339</v>
      </c>
      <c r="D448" s="23" t="str">
        <f t="shared" ref="D448:D451" si="141">SUBSTITUTE(SUBSTITUTE(SUBSTITUTE(C448,CHAR(13),""),CHAR(10),"&lt;br&gt;"),". &amp;car(10)",".")</f>
        <v>Un vin blanc sec, ample et aromatique. Idéal sur un foie gras ou un saumon sauce au beurre citron.&lt;br&gt;&lt;br&gt;Dégustation : Robe jaune dorée ; Nez gourmand sur les fruits blancs mûrs et exotiques ; Bouche ample sur des notes de vanille, d’amandes grillées et de fleurs blanches (blanc sec).&lt;br&gt;Accord mets/vin : poisson en sauce, dessert, foie gras.&lt;br&gt;&lt;br&gt;À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48" s="4">
        <v>12.5</v>
      </c>
      <c r="F448" s="2" t="s">
        <v>2224</v>
      </c>
      <c r="G448" s="19">
        <f>VLOOKUP(F448,frs!$A$2:$B$45,2,FALSE)</f>
        <v>39</v>
      </c>
      <c r="H448" s="2" t="b">
        <v>1</v>
      </c>
      <c r="I448" s="2" t="s">
        <v>4709</v>
      </c>
      <c r="J448" s="19">
        <f>VLOOKUP(I448,Families!$A$2:$B$11,2,FALSE)</f>
        <v>2</v>
      </c>
      <c r="K448" s="2" t="s">
        <v>4749</v>
      </c>
      <c r="L448" s="19">
        <f>IFERROR(VLOOKUP(K448,Appellations!$A$2:$B$80,2,FALSE),"0")</f>
        <v>38</v>
      </c>
      <c r="M448" s="2" t="s">
        <v>4745</v>
      </c>
      <c r="N448" s="19">
        <f>IFERROR(VLOOKUP(M448,Regions!$A$2:$B$44,2,FALSE),"0")</f>
        <v>33</v>
      </c>
      <c r="O448" s="2" t="s">
        <v>4689</v>
      </c>
      <c r="P448" s="19">
        <f>IFERROR(VLOOKUP(O448,Colors!$A$2:$B$11,2,FALSE),"0")</f>
        <v>2</v>
      </c>
      <c r="Q448" s="2" t="s">
        <v>4688</v>
      </c>
      <c r="R448" s="19">
        <f>IFERROR(VLOOKUP(Q448,Contenants!$A$2:$B$21,2,FALSE),"0")</f>
        <v>16</v>
      </c>
      <c r="S448" s="2" t="s">
        <v>5712</v>
      </c>
      <c r="T448" s="50" t="s">
        <v>6432</v>
      </c>
      <c r="U448" s="19" t="str">
        <f>SUBSTITUTE(S448,"C:\Users\Admin\OneDrive\Site Internet\","")</f>
        <v>cellier_des_chartreux_origine_blanc.png</v>
      </c>
      <c r="V448" s="19">
        <f t="shared" ref="V448:V451" si="142">IF(U448="",0,1)</f>
        <v>1</v>
      </c>
      <c r="W448" s="20" t="str">
        <f>$X$1&amp;A448&amp;$Y$1&amp;T448&amp;$Z$1&amp;D448&amp;$AA$1&amp;G448&amp;$AB$1&amp;J448&amp;$AC$1&amp;L448&amp;$AD$1&amp;N448&amp;$AE$1&amp;P448&amp;$AF$1&amp;R448&amp;$AG$1&amp;U448&amp;$AH$1&amp;V448&amp;$AI$1</f>
        <v>("00453", "Origine Chartreux Blanc", "Un vin blanc sec, ample et aromatique. Idéal sur un foie gras ou un saumon sauce au beurre citron.&lt;br&gt;&lt;br&gt;Dégustation : Robe jaune dorée ; Nez gourmand sur les fruits blancs mûrs et exotiques ; Bouche ample sur des notes de vanille, d’amandes grillées et de fleurs blanches (blanc sec).&lt;br&gt;Accord mets/vin : poisson en sauce, dessert, foie gras.&lt;br&gt;&lt;br&gt;À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"cellier_des_chartreux_origine_blanc.png", "1"),</v>
      </c>
    </row>
    <row r="449" spans="1:35" hidden="1" x14ac:dyDescent="0.25">
      <c r="A449" s="2" t="s">
        <v>1246</v>
      </c>
      <c r="B449" s="2" t="s">
        <v>1247</v>
      </c>
      <c r="C449" s="3"/>
      <c r="D449" s="23" t="str">
        <f t="shared" si="141"/>
        <v/>
      </c>
      <c r="E449" s="4">
        <v>4.75</v>
      </c>
      <c r="F449" s="2" t="s">
        <v>2224</v>
      </c>
      <c r="G449" s="19">
        <f>VLOOKUP(F449,frs!$A$2:$E$41,2,FALSE)</f>
        <v>39</v>
      </c>
      <c r="H449" s="2" t="b">
        <v>1</v>
      </c>
      <c r="I449" s="2" t="s">
        <v>4709</v>
      </c>
      <c r="J449" s="19">
        <f>VLOOKUP(I449,Families!$A$2:$B$11,2,FALSE)</f>
        <v>2</v>
      </c>
      <c r="K449" s="2" t="s">
        <v>4749</v>
      </c>
      <c r="L449" s="19">
        <f>IFERROR(VLOOKUP(K449,Appellations!$A$2:$B$77,2,FALSE),"0")</f>
        <v>38</v>
      </c>
      <c r="M449" s="2" t="s">
        <v>4745</v>
      </c>
      <c r="N449" s="19">
        <f>IFERROR(VLOOKUP(M449,Regions!$A$2:$B$41,2,FALSE),"0")</f>
        <v>33</v>
      </c>
      <c r="O449" s="2" t="s">
        <v>4689</v>
      </c>
      <c r="P449" s="19">
        <f>IFERROR(VLOOKUP(O449,Colors!$A$2:$B$11,2,FALSE),"0")</f>
        <v>2</v>
      </c>
      <c r="Q449" s="2" t="s">
        <v>4688</v>
      </c>
      <c r="R449" s="19">
        <f>IFERROR(VLOOKUP(Q449,Contenants!$A$2:$B$21,2,FALSE),"0")</f>
        <v>16</v>
      </c>
      <c r="S449" s="2"/>
      <c r="T449" s="50" t="str">
        <f t="shared" ref="T449:T451" si="143">PROPER(B449)</f>
        <v>Igp Gard Belle Emilie Chartreux Blanc</v>
      </c>
      <c r="U449" s="19" t="str">
        <f t="shared" ref="U449:U454" si="144">SUBSTITUTE(SUBSTITUTE(SUBSTITUTE(SUBSTITUTE(SUBSTITUTE(SUBSTITUTE(SUBSTITUTE(SUBSTITUTE(SUBSTITUTE(SUBSTITUTE(SUBSTITUTE(SUBSTITUTE(S449,"C:\Users\Admin\OneDrive\Site Internet\",""),"BAG-IN-BOX\",""),"BOURGOGNE\",""),"BEAUJOLAIS\",""),"CHAMPAGNE ET EFFERVESCENTS\",""),"LANGUEDOC\",""),"LOIRE\",""),"PROVENCE\",""),"RHONE NORD\",""),"RHONE SUD\",""),"SPIRITUEUX\",""),"SUD OUEST\","")</f>
        <v/>
      </c>
      <c r="V449" s="19">
        <f t="shared" si="142"/>
        <v>0</v>
      </c>
      <c r="W449" s="20" t="e">
        <f>$X$1&amp;A449&amp;$Y$1&amp;T449&amp;$Z$1&amp;D449&amp;$AA$1&amp;E449&amp;#REF!&amp;G449&amp;$AB$1&amp;J449&amp;$AC$1&amp;L449&amp;$AD$1&amp;N449&amp;$AE$1&amp;P449&amp;$AF$1&amp;R449&amp;$AG$1&amp;#REF!&amp;$AI$1</f>
        <v>#REF!</v>
      </c>
    </row>
    <row r="450" spans="1:35" hidden="1" x14ac:dyDescent="0.25">
      <c r="A450" s="2" t="s">
        <v>1248</v>
      </c>
      <c r="B450" s="2" t="s">
        <v>1249</v>
      </c>
      <c r="C450" s="3"/>
      <c r="D450" s="23" t="str">
        <f t="shared" si="141"/>
        <v/>
      </c>
      <c r="E450" s="4">
        <v>4.75</v>
      </c>
      <c r="F450" s="2" t="s">
        <v>2224</v>
      </c>
      <c r="G450" s="19">
        <f>VLOOKUP(F450,frs!$A$2:$E$41,2,FALSE)</f>
        <v>39</v>
      </c>
      <c r="H450" s="2" t="b">
        <v>1</v>
      </c>
      <c r="I450" s="2" t="s">
        <v>2308</v>
      </c>
      <c r="J450" s="19">
        <f>VLOOKUP(I450,Families!$A$2:$B$11,2,FALSE)</f>
        <v>3</v>
      </c>
      <c r="K450" s="2" t="s">
        <v>4749</v>
      </c>
      <c r="L450" s="19">
        <f>IFERROR(VLOOKUP(K450,Appellations!$A$2:$B$77,2,FALSE),"0")</f>
        <v>38</v>
      </c>
      <c r="M450" s="2" t="s">
        <v>4745</v>
      </c>
      <c r="N450" s="19">
        <f>IFERROR(VLOOKUP(M450,Regions!$A$2:$B$41,2,FALSE),"0")</f>
        <v>33</v>
      </c>
      <c r="O450" s="2" t="s">
        <v>2306</v>
      </c>
      <c r="P450" s="19">
        <f>IFERROR(VLOOKUP(O450,Colors!$A$2:$B$11,2,FALSE),"0")</f>
        <v>7</v>
      </c>
      <c r="Q450" s="2" t="s">
        <v>4688</v>
      </c>
      <c r="R450" s="19">
        <f>IFERROR(VLOOKUP(Q450,Contenants!$A$2:$B$21,2,FALSE),"0")</f>
        <v>16</v>
      </c>
      <c r="S450" s="2"/>
      <c r="T450" s="50" t="str">
        <f t="shared" si="143"/>
        <v>Igp Gard Belle Emilie Chartreux Rose</v>
      </c>
      <c r="U450" s="19" t="str">
        <f t="shared" si="144"/>
        <v/>
      </c>
      <c r="V450" s="19">
        <f t="shared" si="142"/>
        <v>0</v>
      </c>
      <c r="W450" s="20" t="e">
        <f>$X$1&amp;A450&amp;$Y$1&amp;T450&amp;$Z$1&amp;D450&amp;$AA$1&amp;E450&amp;#REF!&amp;G450&amp;$AB$1&amp;J450&amp;$AC$1&amp;L450&amp;$AD$1&amp;N450&amp;$AE$1&amp;P450&amp;$AF$1&amp;R450&amp;$AG$1&amp;#REF!&amp;$AI$1</f>
        <v>#REF!</v>
      </c>
      <c r="AI450" s="32"/>
    </row>
    <row r="451" spans="1:35" hidden="1" x14ac:dyDescent="0.25">
      <c r="A451" s="2" t="s">
        <v>1250</v>
      </c>
      <c r="B451" s="2" t="s">
        <v>1251</v>
      </c>
      <c r="C451" s="3"/>
      <c r="D451" s="23" t="str">
        <f t="shared" si="141"/>
        <v/>
      </c>
      <c r="E451" s="4">
        <v>4.75</v>
      </c>
      <c r="F451" s="2" t="s">
        <v>2224</v>
      </c>
      <c r="G451" s="19">
        <f>VLOOKUP(F451,frs!$A$2:$E$41,2,FALSE)</f>
        <v>39</v>
      </c>
      <c r="H451" s="2" t="b">
        <v>1</v>
      </c>
      <c r="I451" s="2" t="s">
        <v>4716</v>
      </c>
      <c r="J451" s="19">
        <f>VLOOKUP(I451,Families!$A$2:$B$11,2,FALSE)</f>
        <v>1</v>
      </c>
      <c r="K451" s="2" t="s">
        <v>4749</v>
      </c>
      <c r="L451" s="19">
        <f>IFERROR(VLOOKUP(K451,Appellations!$A$2:$B$77,2,FALSE),"0")</f>
        <v>38</v>
      </c>
      <c r="M451" s="2" t="s">
        <v>4745</v>
      </c>
      <c r="N451" s="19">
        <f>IFERROR(VLOOKUP(M451,Regions!$A$2:$B$41,2,FALSE),"0")</f>
        <v>33</v>
      </c>
      <c r="O451" s="2" t="s">
        <v>4719</v>
      </c>
      <c r="P451" s="19">
        <f>IFERROR(VLOOKUP(O451,Colors!$A$2:$B$11,2,FALSE),"0")</f>
        <v>8</v>
      </c>
      <c r="Q451" s="2" t="s">
        <v>4688</v>
      </c>
      <c r="R451" s="19">
        <f>IFERROR(VLOOKUP(Q451,Contenants!$A$2:$B$21,2,FALSE),"0")</f>
        <v>16</v>
      </c>
      <c r="S451" s="2"/>
      <c r="T451" s="50" t="str">
        <f t="shared" si="143"/>
        <v>Igp Gard Belle Emilie Chartreux Rouge</v>
      </c>
      <c r="U451" s="19" t="str">
        <f t="shared" si="144"/>
        <v/>
      </c>
      <c r="V451" s="19">
        <f t="shared" si="142"/>
        <v>0</v>
      </c>
      <c r="W451" s="20" t="e">
        <f>$X$1&amp;A451&amp;$Y$1&amp;T451&amp;$Z$1&amp;D451&amp;$AA$1&amp;E451&amp;#REF!&amp;G451&amp;$AB$1&amp;J451&amp;$AC$1&amp;L451&amp;$AD$1&amp;N451&amp;$AE$1&amp;P451&amp;$AF$1&amp;R451&amp;$AG$1&amp;#REF!&amp;$AI$1</f>
        <v>#REF!</v>
      </c>
    </row>
    <row r="452" spans="1:35" hidden="1" x14ac:dyDescent="0.25">
      <c r="A452" s="2" t="s">
        <v>3642</v>
      </c>
      <c r="B452" s="2" t="s">
        <v>3643</v>
      </c>
      <c r="C452" s="3"/>
      <c r="D452" s="25" t="str">
        <f t="shared" ref="D452:D513" si="145">SUBSTITUTE(SUBSTITUTE(C452,CHAR(13),""),CHAR(10),"&lt;br&gt;")</f>
        <v/>
      </c>
      <c r="E452" s="4">
        <v>4.4000000000000004</v>
      </c>
      <c r="F452" s="2" t="s">
        <v>2225</v>
      </c>
      <c r="G452" s="26" t="e">
        <f>VLOOKUP(F452,frs!$A$2:$E$41,2,FALSE)</f>
        <v>#N/A</v>
      </c>
      <c r="H452" s="2" t="b">
        <v>0</v>
      </c>
      <c r="I452" s="2" t="s">
        <v>4709</v>
      </c>
      <c r="J452" s="26">
        <f>VLOOKUP(I452,Families!$A$2:$B$11,2,FALSE)</f>
        <v>2</v>
      </c>
      <c r="K452" s="2" t="s">
        <v>4749</v>
      </c>
      <c r="L452" s="26" t="str">
        <f>IFERROR(VLOOKUP(K452,Appellations!$A$3:$B$77,3,FALSE),"")</f>
        <v/>
      </c>
      <c r="M452" s="2" t="s">
        <v>4745</v>
      </c>
      <c r="N452" s="26">
        <f>IFERROR(VLOOKUP(M452,Regions!$A$3:$B$41,2,FALSE),"")</f>
        <v>33</v>
      </c>
      <c r="O452" s="2" t="s">
        <v>4689</v>
      </c>
      <c r="P452" s="26">
        <f>IFERROR(VLOOKUP(O452,Colors!$A$3:$B$11,2,FALSE),"")</f>
        <v>2</v>
      </c>
      <c r="Q452" s="2" t="s">
        <v>4688</v>
      </c>
      <c r="R452" s="26">
        <f>IFERROR(VLOOKUP(Q452,Contenants!$A$3:$B$21,2,FALSE),"")</f>
        <v>16</v>
      </c>
      <c r="S452" s="2"/>
      <c r="T452" s="8" t="s">
        <v>795</v>
      </c>
      <c r="U452" s="14" t="str">
        <f t="shared" si="144"/>
        <v/>
      </c>
      <c r="V452" s="14"/>
      <c r="W452" s="5" t="e">
        <f>$X$1&amp;A452&amp;$Y$1&amp;T452&amp;$Z$1&amp;C452&amp;$AA$1&amp;E452&amp;#REF!&amp;G452&amp;$AB$1&amp;J452&amp;$AC$1&amp;#REF!&amp;$AD$1&amp;L452&amp;$AE$1&amp;P452&amp;$AF$1&amp;R452&amp;$AF$1&amp;#REF!&amp;$AG$1</f>
        <v>#REF!</v>
      </c>
    </row>
    <row r="453" spans="1:35" hidden="1" x14ac:dyDescent="0.25">
      <c r="A453" s="2" t="s">
        <v>3644</v>
      </c>
      <c r="B453" s="2" t="s">
        <v>3645</v>
      </c>
      <c r="C453" s="3"/>
      <c r="D453" s="16" t="str">
        <f t="shared" si="145"/>
        <v/>
      </c>
      <c r="E453" s="4">
        <v>4.3</v>
      </c>
      <c r="F453" s="2" t="s">
        <v>2225</v>
      </c>
      <c r="G453" s="13" t="e">
        <f>VLOOKUP(F453,frs!$A$2:$E$41,2,FALSE)</f>
        <v>#N/A</v>
      </c>
      <c r="H453" s="2" t="b">
        <v>0</v>
      </c>
      <c r="I453" s="2" t="s">
        <v>2308</v>
      </c>
      <c r="J453" s="13">
        <f>VLOOKUP(I453,Families!$A$2:$B$11,2,FALSE)</f>
        <v>3</v>
      </c>
      <c r="K453" s="2" t="s">
        <v>4749</v>
      </c>
      <c r="L453" s="13" t="str">
        <f>IFERROR(VLOOKUP(K453,Appellations!$A$3:$B$77,3,FALSE),"")</f>
        <v/>
      </c>
      <c r="M453" s="2" t="s">
        <v>4745</v>
      </c>
      <c r="N453" s="13">
        <f>IFERROR(VLOOKUP(M453,Regions!$A$3:$B$41,2,FALSE),"")</f>
        <v>33</v>
      </c>
      <c r="O453" s="2" t="s">
        <v>2306</v>
      </c>
      <c r="P453" s="13">
        <f>IFERROR(VLOOKUP(O453,Colors!$A$3:$B$11,2,FALSE),"")</f>
        <v>7</v>
      </c>
      <c r="Q453" s="2" t="s">
        <v>4688</v>
      </c>
      <c r="R453" s="13">
        <f>IFERROR(VLOOKUP(Q453,Contenants!$A$3:$B$21,2,FALSE),"")</f>
        <v>16</v>
      </c>
      <c r="S453" s="2"/>
      <c r="T453" s="8" t="s">
        <v>791</v>
      </c>
      <c r="U453" s="14" t="str">
        <f t="shared" si="144"/>
        <v/>
      </c>
      <c r="V453" s="14"/>
      <c r="W453" s="5" t="e">
        <f>$X$1&amp;A453&amp;$Y$1&amp;T453&amp;$Z$1&amp;C453&amp;$AA$1&amp;E453&amp;#REF!&amp;G453&amp;$AB$1&amp;J453&amp;$AC$1&amp;#REF!&amp;$AD$1&amp;L453&amp;$AE$1&amp;P453&amp;$AF$1&amp;R453&amp;$AF$1&amp;#REF!&amp;$AG$1</f>
        <v>#REF!</v>
      </c>
    </row>
    <row r="454" spans="1:35" hidden="1" x14ac:dyDescent="0.25">
      <c r="A454" s="2" t="s">
        <v>3646</v>
      </c>
      <c r="B454" s="2" t="s">
        <v>3647</v>
      </c>
      <c r="C454" s="3"/>
      <c r="D454" s="33" t="str">
        <f t="shared" si="145"/>
        <v/>
      </c>
      <c r="E454" s="4">
        <v>4.3</v>
      </c>
      <c r="F454" s="2" t="s">
        <v>2225</v>
      </c>
      <c r="G454" s="17" t="e">
        <f>VLOOKUP(F454,frs!$A$2:$E$41,2,FALSE)</f>
        <v>#N/A</v>
      </c>
      <c r="H454" s="2" t="b">
        <v>0</v>
      </c>
      <c r="I454" s="2" t="s">
        <v>4716</v>
      </c>
      <c r="J454" s="17">
        <f>VLOOKUP(I454,Families!$A$2:$B$11,2,FALSE)</f>
        <v>1</v>
      </c>
      <c r="K454" s="2" t="s">
        <v>4749</v>
      </c>
      <c r="L454" s="17" t="str">
        <f>IFERROR(VLOOKUP(K454,Appellations!$A$3:$B$77,3,FALSE),"")</f>
        <v/>
      </c>
      <c r="M454" s="2" t="s">
        <v>4745</v>
      </c>
      <c r="N454" s="17">
        <f>IFERROR(VLOOKUP(M454,Regions!$A$3:$B$41,2,FALSE),"")</f>
        <v>33</v>
      </c>
      <c r="O454" s="2" t="s">
        <v>4719</v>
      </c>
      <c r="P454" s="17">
        <f>IFERROR(VLOOKUP(O454,Colors!$A$3:$B$11,2,FALSE),"")</f>
        <v>8</v>
      </c>
      <c r="Q454" s="2" t="s">
        <v>4688</v>
      </c>
      <c r="R454" s="17">
        <f>IFERROR(VLOOKUP(Q454,Contenants!$A$3:$B$21,2,FALSE),"")</f>
        <v>16</v>
      </c>
      <c r="S454" s="2"/>
      <c r="T454" s="8" t="s">
        <v>785</v>
      </c>
      <c r="U454" s="14" t="str">
        <f t="shared" si="144"/>
        <v/>
      </c>
      <c r="V454" s="14"/>
      <c r="W454" s="5" t="e">
        <f>$X$1&amp;A454&amp;$Y$1&amp;T454&amp;$Z$1&amp;C454&amp;$AA$1&amp;E454&amp;#REF!&amp;G454&amp;$AB$1&amp;J454&amp;$AC$1&amp;#REF!&amp;$AD$1&amp;L454&amp;$AE$1&amp;P454&amp;$AF$1&amp;R454&amp;$AF$1&amp;#REF!&amp;$AG$1</f>
        <v>#REF!</v>
      </c>
    </row>
    <row r="455" spans="1:35" ht="256.5" x14ac:dyDescent="0.25">
      <c r="A455" s="2" t="s">
        <v>1268</v>
      </c>
      <c r="B455" s="2" t="s">
        <v>1269</v>
      </c>
      <c r="C455" s="3" t="s">
        <v>5337</v>
      </c>
      <c r="D455" s="23" t="str">
        <f t="shared" ref="D455:D459" si="146">SUBSTITUTE(SUBSTITUTE(SUBSTITUTE(C455,CHAR(13),""),CHAR(10),"&lt;br&gt;"),". &amp;car(10)",".")</f>
        <v>Un vin rouge léger et fruité. Parfait sur une entrecôte frites.&lt;br&gt;&lt;br&gt;Dégustation : Robe rouge rubis ; Nez gourmand sur la fraise et la framboise ; Bouche fruitée et légèrement réglissée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5" s="4">
        <v>7.35</v>
      </c>
      <c r="F455" s="2" t="s">
        <v>2224</v>
      </c>
      <c r="G455" s="19">
        <f>VLOOKUP(F455,frs!$A$2:$B$45,2,FALSE)</f>
        <v>39</v>
      </c>
      <c r="H455" s="2" t="b">
        <v>1</v>
      </c>
      <c r="I455" s="2" t="s">
        <v>4716</v>
      </c>
      <c r="J455" s="19">
        <f>VLOOKUP(I455,Families!$A$2:$B$11,2,FALSE)</f>
        <v>1</v>
      </c>
      <c r="K455" s="2" t="s">
        <v>4749</v>
      </c>
      <c r="L455" s="19">
        <f>IFERROR(VLOOKUP(K455,Appellations!$A$2:$B$80,2,FALSE),"0")</f>
        <v>38</v>
      </c>
      <c r="M455" s="2" t="s">
        <v>4745</v>
      </c>
      <c r="N455" s="19">
        <f>IFERROR(VLOOKUP(M455,Regions!$A$2:$B$44,2,FALSE),"0")</f>
        <v>33</v>
      </c>
      <c r="O455" s="2" t="s">
        <v>4719</v>
      </c>
      <c r="P455" s="19">
        <f>IFERROR(VLOOKUP(O455,Colors!$A$2:$B$11,2,FALSE),"0")</f>
        <v>8</v>
      </c>
      <c r="Q455" s="2" t="s">
        <v>4688</v>
      </c>
      <c r="R455" s="19">
        <f>IFERROR(VLOOKUP(Q455,Contenants!$A$2:$B$21,2,FALSE),"0")</f>
        <v>16</v>
      </c>
      <c r="S455" s="2" t="s">
        <v>5713</v>
      </c>
      <c r="T455" s="50" t="s">
        <v>6093</v>
      </c>
      <c r="U455" s="19" t="str">
        <f t="shared" ref="U455:U457" si="147">SUBSTITUTE(S455,"C:\Users\Admin\OneDrive\Site Internet\","")</f>
        <v>cellier_des_chartreux_marselan_rouge.png</v>
      </c>
      <c r="V455" s="19">
        <f t="shared" ref="V455:V459" si="148">IF(U455="",0,1)</f>
        <v>1</v>
      </c>
      <c r="W455" s="20" t="str">
        <f t="shared" ref="W455:W457" si="149">$X$1&amp;A455&amp;$Y$1&amp;T455&amp;$Z$1&amp;D455&amp;$AA$1&amp;G455&amp;$AB$1&amp;J455&amp;$AC$1&amp;L455&amp;$AD$1&amp;N455&amp;$AE$1&amp;P455&amp;$AF$1&amp;R455&amp;$AG$1&amp;U455&amp;$AH$1&amp;V455&amp;$AI$1</f>
        <v>("00460", "Marselan Chartreux Rouge", "Un vin rouge léger et fruité. Parfait sur une entrecôte frites.&lt;br&gt;&lt;br&gt;Dégustation : Robe rouge rubis ; Nez gourmand sur la fraise et la framboise ; Bouche fruitée et légèrement réglissée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"cellier_des_chartreux_marselan_rouge.png", "1"),</v>
      </c>
    </row>
    <row r="456" spans="1:35" ht="256.5" x14ac:dyDescent="0.25">
      <c r="A456" s="2" t="s">
        <v>1274</v>
      </c>
      <c r="B456" s="2" t="s">
        <v>1275</v>
      </c>
      <c r="C456" s="3" t="s">
        <v>5340</v>
      </c>
      <c r="D456" s="23" t="str">
        <f t="shared" si="146"/>
        <v>Un vin rouge généreux et épicé qui pourra accompagner une daube de sanglier.&lt;br&gt;&lt;br&gt;Dégustation : Robe rouge profond ; Nez gourmand sur la cerise et la vanille ; Bouche structurée, fruitée et ample. &lt;br&gt;Accord mets/vin : gibier, viande en sauce.&lt;br&gt;&lt;br&gt;À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6" s="4">
        <v>12.5</v>
      </c>
      <c r="F456" s="2" t="s">
        <v>2224</v>
      </c>
      <c r="G456" s="19">
        <f>VLOOKUP(F456,frs!$A$2:$B$45,2,FALSE)</f>
        <v>39</v>
      </c>
      <c r="H456" s="2" t="b">
        <v>1</v>
      </c>
      <c r="I456" s="2" t="s">
        <v>4716</v>
      </c>
      <c r="J456" s="19">
        <f>VLOOKUP(I456,Families!$A$2:$B$11,2,FALSE)</f>
        <v>1</v>
      </c>
      <c r="K456" s="2" t="s">
        <v>4749</v>
      </c>
      <c r="L456" s="19">
        <f>IFERROR(VLOOKUP(K456,Appellations!$A$2:$B$80,2,FALSE),"0")</f>
        <v>38</v>
      </c>
      <c r="M456" s="2" t="s">
        <v>4745</v>
      </c>
      <c r="N456" s="19">
        <f>IFERROR(VLOOKUP(M456,Regions!$A$2:$B$44,2,FALSE),"0")</f>
        <v>33</v>
      </c>
      <c r="O456" s="2" t="s">
        <v>4719</v>
      </c>
      <c r="P456" s="19">
        <f>IFERROR(VLOOKUP(O456,Colors!$A$2:$B$11,2,FALSE),"0")</f>
        <v>8</v>
      </c>
      <c r="Q456" s="2" t="s">
        <v>4688</v>
      </c>
      <c r="R456" s="19">
        <f>IFERROR(VLOOKUP(Q456,Contenants!$A$2:$B$21,2,FALSE),"0")</f>
        <v>16</v>
      </c>
      <c r="S456" s="2" t="s">
        <v>5714</v>
      </c>
      <c r="T456" s="50" t="s">
        <v>6062</v>
      </c>
      <c r="U456" s="19" t="str">
        <f t="shared" si="147"/>
        <v>cellier_des_chartreux_origine_rouge.png</v>
      </c>
      <c r="V456" s="19">
        <f t="shared" si="148"/>
        <v>1</v>
      </c>
      <c r="W456" s="20" t="str">
        <f t="shared" si="149"/>
        <v>("00461", "Origine Chartreux Rouge", "Un vin rouge généreux et épicé qui pourra accompagner une daube de sanglier.&lt;br&gt;&lt;br&gt;Dégustation : Robe rouge profond ; Nez gourmand sur la cerise et la vanille ; Bouche structurée, fruitée et ample. &lt;br&gt;Accord mets/vin : gibier, viande en sauce.&lt;br&gt;&lt;br&gt;À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"cellier_des_chartreux_origine_rouge.png", "1"),</v>
      </c>
    </row>
    <row r="457" spans="1:35" ht="256.5" x14ac:dyDescent="0.25">
      <c r="A457" s="2" t="s">
        <v>1278</v>
      </c>
      <c r="B457" s="2" t="s">
        <v>1279</v>
      </c>
      <c r="C457" s="3" t="s">
        <v>5341</v>
      </c>
      <c r="D457" s="23" t="str">
        <f t="shared" si="146"/>
        <v>Un vin blanc sec et aromatique, parfait pour vos apéritifs entre amis.&lt;br&gt;&lt;br&gt;Dégustation : Robe jaune or pâle ; Nez floral et complexe légèrement vanillé, brioché ; Bouche ample sur des notes de fruits frais et de noisette.&lt;br&gt;Accord mets/vin : apéritif, poisson, dessert.&lt;br&gt;&lt;br&gt;À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7" s="4">
        <v>7.9</v>
      </c>
      <c r="F457" s="2" t="s">
        <v>2224</v>
      </c>
      <c r="G457" s="19">
        <f>VLOOKUP(F457,frs!$A$2:$B$45,2,FALSE)</f>
        <v>39</v>
      </c>
      <c r="H457" s="2" t="b">
        <v>1</v>
      </c>
      <c r="I457" s="2" t="s">
        <v>4709</v>
      </c>
      <c r="J457" s="19">
        <f>VLOOKUP(I457,Families!$A$2:$B$11,2,FALSE)</f>
        <v>2</v>
      </c>
      <c r="K457" s="2" t="s">
        <v>4749</v>
      </c>
      <c r="L457" s="19">
        <f>IFERROR(VLOOKUP(K457,Appellations!$A$2:$B$80,2,FALSE),"0")</f>
        <v>38</v>
      </c>
      <c r="M457" s="2" t="s">
        <v>4745</v>
      </c>
      <c r="N457" s="19">
        <f>IFERROR(VLOOKUP(M457,Regions!$A$2:$B$44,2,FALSE),"0")</f>
        <v>33</v>
      </c>
      <c r="O457" s="2" t="s">
        <v>4689</v>
      </c>
      <c r="P457" s="19">
        <f>IFERROR(VLOOKUP(O457,Colors!$A$2:$B$11,2,FALSE),"0")</f>
        <v>2</v>
      </c>
      <c r="Q457" s="2" t="s">
        <v>4688</v>
      </c>
      <c r="R457" s="19">
        <f>IFERROR(VLOOKUP(Q457,Contenants!$A$2:$B$21,2,FALSE),"0")</f>
        <v>16</v>
      </c>
      <c r="S457" s="2" t="s">
        <v>5715</v>
      </c>
      <c r="T457" s="50" t="s">
        <v>6061</v>
      </c>
      <c r="U457" s="19" t="str">
        <f t="shared" si="147"/>
        <v>cellier_des_chartreux_viognier_les_iles_blanches_blanc.png</v>
      </c>
      <c r="V457" s="19">
        <f t="shared" si="148"/>
        <v>1</v>
      </c>
      <c r="W457" s="20" t="str">
        <f t="shared" si="149"/>
        <v>("00462", "Viognier Chartreux Blanc ", "Un vin blanc sec et aromatique, parfait pour vos apéritifs entre amis.&lt;br&gt;&lt;br&gt;Dégustation : Robe jaune or pâle ; Nez floral et complexe légèrement vanillé, brioché ; Bouche ample sur des notes de fruits frais et de noisette.&lt;br&gt;Accord mets/vin : apéritif, poisson, dessert.&lt;br&gt;&lt;br&gt;À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"cellier_des_chartreux_viognier_les_iles_blanches_blanc.png", "1"),</v>
      </c>
    </row>
    <row r="458" spans="1:35" hidden="1" x14ac:dyDescent="0.25">
      <c r="A458" s="2" t="s">
        <v>1288</v>
      </c>
      <c r="B458" s="2" t="s">
        <v>1289</v>
      </c>
      <c r="C458" s="3"/>
      <c r="D458" s="23" t="str">
        <f t="shared" si="146"/>
        <v/>
      </c>
      <c r="E458" s="4">
        <v>23.6</v>
      </c>
      <c r="F458" s="2" t="s">
        <v>2236</v>
      </c>
      <c r="G458" s="19" t="e">
        <f>VLOOKUP(F458,frs!$A$2:$E$41,2,FALSE)</f>
        <v>#N/A</v>
      </c>
      <c r="H458" s="2" t="b">
        <v>1</v>
      </c>
      <c r="I458" s="2" t="s">
        <v>4709</v>
      </c>
      <c r="J458" s="19">
        <f>VLOOKUP(I458,Families!$A$2:$B$11,2,FALSE)</f>
        <v>2</v>
      </c>
      <c r="K458" s="2" t="s">
        <v>4849</v>
      </c>
      <c r="L458" s="19">
        <f>IFERROR(VLOOKUP(K458,Appellations!$A$2:$B$77,2,FALSE),"0")</f>
        <v>41</v>
      </c>
      <c r="M458" s="2" t="s">
        <v>4741</v>
      </c>
      <c r="N458" s="19">
        <f>IFERROR(VLOOKUP(M458,Regions!$A$2:$B$41,2,FALSE),"0")</f>
        <v>32</v>
      </c>
      <c r="O458" s="2" t="s">
        <v>4689</v>
      </c>
      <c r="P458" s="19">
        <f>IFERROR(VLOOKUP(O458,Colors!$A$2:$B$11,2,FALSE),"0")</f>
        <v>2</v>
      </c>
      <c r="Q458" s="2" t="s">
        <v>4688</v>
      </c>
      <c r="R458" s="19">
        <f>IFERROR(VLOOKUP(Q458,Contenants!$A$2:$B$21,2,FALSE),"0")</f>
        <v>16</v>
      </c>
      <c r="S458" s="2"/>
      <c r="T458" s="50" t="str">
        <f t="shared" ref="T458:T459" si="150">PROPER(B458)</f>
        <v>Igp Med. Chateau Vignelaure Blanc</v>
      </c>
      <c r="U458" s="19" t="str">
        <f t="shared" ref="U458:U463" si="151">SUBSTITUTE(SUBSTITUTE(SUBSTITUTE(SUBSTITUTE(SUBSTITUTE(SUBSTITUTE(SUBSTITUTE(SUBSTITUTE(SUBSTITUTE(SUBSTITUTE(SUBSTITUTE(SUBSTITUTE(S458,"C:\Users\Admin\OneDrive\Site Internet\",""),"BAG-IN-BOX\",""),"BOURGOGNE\",""),"BEAUJOLAIS\",""),"CHAMPAGNE ET EFFERVESCENTS\",""),"LANGUEDOC\",""),"LOIRE\",""),"PROVENCE\",""),"RHONE NORD\",""),"RHONE SUD\",""),"SPIRITUEUX\",""),"SUD OUEST\","")</f>
        <v/>
      </c>
      <c r="V458" s="19">
        <f t="shared" si="148"/>
        <v>0</v>
      </c>
      <c r="W458" s="20" t="e">
        <f>$X$1&amp;A458&amp;$Y$1&amp;T458&amp;$Z$1&amp;D458&amp;$AA$1&amp;E458&amp;#REF!&amp;G458&amp;$AB$1&amp;J458&amp;$AC$1&amp;L458&amp;$AD$1&amp;N458&amp;$AE$1&amp;P458&amp;$AF$1&amp;R458&amp;$AG$1&amp;#REF!&amp;$AI$1</f>
        <v>#REF!</v>
      </c>
    </row>
    <row r="459" spans="1:35" hidden="1" x14ac:dyDescent="0.25">
      <c r="A459" s="2" t="s">
        <v>1290</v>
      </c>
      <c r="B459" s="2" t="s">
        <v>1291</v>
      </c>
      <c r="C459" s="3"/>
      <c r="D459" s="23" t="str">
        <f t="shared" si="146"/>
        <v/>
      </c>
      <c r="E459" s="4">
        <v>11.9</v>
      </c>
      <c r="F459" s="2" t="s">
        <v>2236</v>
      </c>
      <c r="G459" s="19" t="e">
        <f>VLOOKUP(F459,frs!$A$2:$E$41,2,FALSE)</f>
        <v>#N/A</v>
      </c>
      <c r="H459" s="2" t="b">
        <v>1</v>
      </c>
      <c r="I459" s="2" t="s">
        <v>4709</v>
      </c>
      <c r="J459" s="19">
        <f>VLOOKUP(I459,Families!$A$2:$B$11,2,FALSE)</f>
        <v>2</v>
      </c>
      <c r="K459" s="2" t="s">
        <v>4849</v>
      </c>
      <c r="L459" s="19">
        <f>IFERROR(VLOOKUP(K459,Appellations!$A$2:$B$77,2,FALSE),"0")</f>
        <v>41</v>
      </c>
      <c r="M459" s="2" t="s">
        <v>4741</v>
      </c>
      <c r="N459" s="19">
        <f>IFERROR(VLOOKUP(M459,Regions!$A$2:$B$41,2,FALSE),"0")</f>
        <v>32</v>
      </c>
      <c r="O459" s="2" t="s">
        <v>4689</v>
      </c>
      <c r="P459" s="19">
        <f>IFERROR(VLOOKUP(O459,Colors!$A$2:$B$11,2,FALSE),"0")</f>
        <v>2</v>
      </c>
      <c r="Q459" s="2" t="s">
        <v>4688</v>
      </c>
      <c r="R459" s="19">
        <f>IFERROR(VLOOKUP(Q459,Contenants!$A$2:$B$21,2,FALSE),"0")</f>
        <v>16</v>
      </c>
      <c r="S459" s="2"/>
      <c r="T459" s="50" t="str">
        <f t="shared" si="150"/>
        <v>Igp Med. Le Page Vignelaure Blanc</v>
      </c>
      <c r="U459" s="19" t="str">
        <f t="shared" si="151"/>
        <v/>
      </c>
      <c r="V459" s="19">
        <f t="shared" si="148"/>
        <v>0</v>
      </c>
      <c r="W459" s="20" t="e">
        <f>$X$1&amp;A459&amp;$Y$1&amp;T459&amp;$Z$1&amp;D459&amp;$AA$1&amp;E459&amp;#REF!&amp;G459&amp;$AB$1&amp;J459&amp;$AC$1&amp;L459&amp;$AD$1&amp;N459&amp;$AE$1&amp;P459&amp;$AF$1&amp;R459&amp;$AG$1&amp;#REF!&amp;$AI$1</f>
        <v>#REF!</v>
      </c>
    </row>
    <row r="460" spans="1:35" hidden="1" x14ac:dyDescent="0.25">
      <c r="A460" s="2" t="s">
        <v>3678</v>
      </c>
      <c r="B460" s="2" t="s">
        <v>3679</v>
      </c>
      <c r="C460" s="3"/>
      <c r="D460" s="25" t="str">
        <f t="shared" si="145"/>
        <v/>
      </c>
      <c r="E460" s="4">
        <v>5.6</v>
      </c>
      <c r="F460" s="2" t="s">
        <v>2225</v>
      </c>
      <c r="G460" s="26" t="e">
        <f>VLOOKUP(F460,frs!$A$2:$E$41,2,FALSE)</f>
        <v>#N/A</v>
      </c>
      <c r="H460" s="2" t="b">
        <v>0</v>
      </c>
      <c r="I460" s="2" t="s">
        <v>2308</v>
      </c>
      <c r="J460" s="26">
        <f>VLOOKUP(I460,Families!$A$2:$B$11,2,FALSE)</f>
        <v>3</v>
      </c>
      <c r="K460" s="2" t="s">
        <v>263</v>
      </c>
      <c r="L460" s="26" t="str">
        <f>IFERROR(VLOOKUP(K460,Appellations!$A$3:$B$77,3,FALSE),"")</f>
        <v/>
      </c>
      <c r="M460" s="2" t="s">
        <v>4743</v>
      </c>
      <c r="N460" s="26">
        <f>IFERROR(VLOOKUP(M460,Regions!$A$3:$B$41,2,FALSE),"")</f>
        <v>24</v>
      </c>
      <c r="O460" s="2" t="s">
        <v>2306</v>
      </c>
      <c r="P460" s="26">
        <f>IFERROR(VLOOKUP(O460,Colors!$A$3:$B$11,2,FALSE),"")</f>
        <v>7</v>
      </c>
      <c r="Q460" s="2" t="s">
        <v>4688</v>
      </c>
      <c r="R460" s="26">
        <f>IFERROR(VLOOKUP(Q460,Contenants!$A$3:$B$21,2,FALSE),"")</f>
        <v>16</v>
      </c>
      <c r="S460" s="2"/>
      <c r="T460" s="8" t="s">
        <v>1774</v>
      </c>
      <c r="U460" s="14" t="str">
        <f t="shared" si="151"/>
        <v/>
      </c>
      <c r="V460" s="14"/>
      <c r="W460" s="5" t="e">
        <f>$X$1&amp;A460&amp;$Y$1&amp;T460&amp;$Z$1&amp;C460&amp;$AA$1&amp;E460&amp;#REF!&amp;G460&amp;$AB$1&amp;J460&amp;$AC$1&amp;#REF!&amp;$AD$1&amp;L460&amp;$AE$1&amp;P460&amp;$AF$1&amp;R460&amp;$AF$1&amp;#REF!&amp;$AG$1</f>
        <v>#REF!</v>
      </c>
    </row>
    <row r="461" spans="1:35" hidden="1" x14ac:dyDescent="0.25">
      <c r="A461" s="2" t="s">
        <v>3688</v>
      </c>
      <c r="B461" s="2" t="s">
        <v>3689</v>
      </c>
      <c r="C461" s="3"/>
      <c r="D461" s="16" t="str">
        <f t="shared" si="145"/>
        <v/>
      </c>
      <c r="E461" s="4">
        <v>6.32</v>
      </c>
      <c r="F461" s="2" t="s">
        <v>2514</v>
      </c>
      <c r="G461" s="13" t="e">
        <f>VLOOKUP(F461,frs!$A$2:$E$41,2,FALSE)</f>
        <v>#N/A</v>
      </c>
      <c r="H461" s="2" t="b">
        <v>0</v>
      </c>
      <c r="I461" s="2" t="s">
        <v>4709</v>
      </c>
      <c r="J461" s="13">
        <f>VLOOKUP(I461,Families!$A$2:$B$11,2,FALSE)</f>
        <v>2</v>
      </c>
      <c r="K461" s="2" t="s">
        <v>4750</v>
      </c>
      <c r="L461" s="13" t="str">
        <f>IFERROR(VLOOKUP(K461,Appellations!$A$3:$B$77,3,FALSE),"")</f>
        <v/>
      </c>
      <c r="M461" s="2" t="s">
        <v>4741</v>
      </c>
      <c r="N461" s="13">
        <f>IFERROR(VLOOKUP(M461,Regions!$A$3:$B$41,2,FALSE),"")</f>
        <v>32</v>
      </c>
      <c r="O461" s="2" t="s">
        <v>4689</v>
      </c>
      <c r="P461" s="13">
        <f>IFERROR(VLOOKUP(O461,Colors!$A$3:$B$11,2,FALSE),"")</f>
        <v>2</v>
      </c>
      <c r="Q461" s="2" t="s">
        <v>4688</v>
      </c>
      <c r="R461" s="13">
        <f>IFERROR(VLOOKUP(Q461,Contenants!$A$3:$B$21,2,FALSE),"")</f>
        <v>16</v>
      </c>
      <c r="S461" s="2"/>
      <c r="T461" s="8" t="s">
        <v>605</v>
      </c>
      <c r="U461" s="14" t="str">
        <f t="shared" si="151"/>
        <v/>
      </c>
      <c r="V461" s="14"/>
      <c r="W461" s="5" t="e">
        <f>$X$1&amp;A461&amp;$Y$1&amp;T461&amp;$Z$1&amp;C461&amp;$AA$1&amp;E461&amp;#REF!&amp;G461&amp;$AB$1&amp;J461&amp;$AC$1&amp;#REF!&amp;$AD$1&amp;L461&amp;$AE$1&amp;P461&amp;$AF$1&amp;R461&amp;$AF$1&amp;#REF!&amp;$AG$1</f>
        <v>#REF!</v>
      </c>
    </row>
    <row r="462" spans="1:35" hidden="1" x14ac:dyDescent="0.25">
      <c r="A462" s="2" t="s">
        <v>3690</v>
      </c>
      <c r="B462" s="2" t="s">
        <v>3691</v>
      </c>
      <c r="C462" s="3"/>
      <c r="D462" s="16" t="str">
        <f t="shared" si="145"/>
        <v/>
      </c>
      <c r="E462" s="4">
        <v>6.32</v>
      </c>
      <c r="F462" s="2" t="s">
        <v>2514</v>
      </c>
      <c r="G462" s="13" t="e">
        <f>VLOOKUP(F462,frs!$A$2:$E$41,2,FALSE)</f>
        <v>#N/A</v>
      </c>
      <c r="H462" s="2" t="b">
        <v>0</v>
      </c>
      <c r="I462" s="2" t="s">
        <v>2308</v>
      </c>
      <c r="J462" s="13">
        <f>VLOOKUP(I462,Families!$A$2:$B$11,2,FALSE)</f>
        <v>3</v>
      </c>
      <c r="K462" s="2" t="s">
        <v>4750</v>
      </c>
      <c r="L462" s="13" t="str">
        <f>IFERROR(VLOOKUP(K462,Appellations!$A$3:$B$77,3,FALSE),"")</f>
        <v/>
      </c>
      <c r="M462" s="2" t="s">
        <v>4741</v>
      </c>
      <c r="N462" s="13">
        <f>IFERROR(VLOOKUP(M462,Regions!$A$3:$B$41,2,FALSE),"")</f>
        <v>32</v>
      </c>
      <c r="O462" s="2" t="s">
        <v>2306</v>
      </c>
      <c r="P462" s="13">
        <f>IFERROR(VLOOKUP(O462,Colors!$A$3:$B$11,2,FALSE),"")</f>
        <v>7</v>
      </c>
      <c r="Q462" s="2" t="s">
        <v>4688</v>
      </c>
      <c r="R462" s="13">
        <f>IFERROR(VLOOKUP(Q462,Contenants!$A$3:$B$21,2,FALSE),"")</f>
        <v>16</v>
      </c>
      <c r="S462" s="2"/>
      <c r="T462" s="8" t="s">
        <v>611</v>
      </c>
      <c r="U462" s="14" t="str">
        <f t="shared" si="151"/>
        <v/>
      </c>
      <c r="V462" s="14"/>
      <c r="W462" s="5" t="e">
        <f>$X$1&amp;A462&amp;$Y$1&amp;T462&amp;$Z$1&amp;C462&amp;$AA$1&amp;E462&amp;#REF!&amp;G462&amp;$AB$1&amp;J462&amp;$AC$1&amp;#REF!&amp;$AD$1&amp;L462&amp;$AE$1&amp;P462&amp;$AF$1&amp;R462&amp;$AF$1&amp;#REF!&amp;$AG$1</f>
        <v>#REF!</v>
      </c>
    </row>
    <row r="463" spans="1:35" hidden="1" x14ac:dyDescent="0.25">
      <c r="A463" s="2" t="s">
        <v>3692</v>
      </c>
      <c r="B463" s="2" t="s">
        <v>3691</v>
      </c>
      <c r="C463" s="3"/>
      <c r="D463" s="33" t="str">
        <f t="shared" si="145"/>
        <v/>
      </c>
      <c r="E463" s="4">
        <v>6.32</v>
      </c>
      <c r="F463" s="2" t="s">
        <v>2514</v>
      </c>
      <c r="G463" s="17" t="e">
        <f>VLOOKUP(F463,frs!$A$2:$E$41,2,FALSE)</f>
        <v>#N/A</v>
      </c>
      <c r="H463" s="2" t="b">
        <v>0</v>
      </c>
      <c r="I463" s="2" t="s">
        <v>4716</v>
      </c>
      <c r="J463" s="17">
        <f>VLOOKUP(I463,Families!$A$2:$B$11,2,FALSE)</f>
        <v>1</v>
      </c>
      <c r="K463" s="2" t="s">
        <v>4750</v>
      </c>
      <c r="L463" s="17" t="str">
        <f>IFERROR(VLOOKUP(K463,Appellations!$A$3:$B$77,3,FALSE),"")</f>
        <v/>
      </c>
      <c r="M463" s="2" t="s">
        <v>4741</v>
      </c>
      <c r="N463" s="17">
        <f>IFERROR(VLOOKUP(M463,Regions!$A$3:$B$41,2,FALSE),"")</f>
        <v>32</v>
      </c>
      <c r="O463" s="2" t="s">
        <v>4719</v>
      </c>
      <c r="P463" s="17">
        <f>IFERROR(VLOOKUP(O463,Colors!$A$3:$B$11,2,FALSE),"")</f>
        <v>8</v>
      </c>
      <c r="Q463" s="2" t="s">
        <v>4688</v>
      </c>
      <c r="R463" s="17">
        <f>IFERROR(VLOOKUP(Q463,Contenants!$A$3:$B$21,2,FALSE),"")</f>
        <v>16</v>
      </c>
      <c r="S463" s="2"/>
      <c r="T463" s="8" t="s">
        <v>613</v>
      </c>
      <c r="U463" s="14" t="str">
        <f t="shared" si="151"/>
        <v/>
      </c>
      <c r="V463" s="14"/>
      <c r="W463" s="5" t="e">
        <f>$X$1&amp;A463&amp;$Y$1&amp;T463&amp;$Z$1&amp;C463&amp;$AA$1&amp;E463&amp;#REF!&amp;G463&amp;$AB$1&amp;J463&amp;$AC$1&amp;#REF!&amp;$AD$1&amp;L463&amp;$AE$1&amp;P463&amp;$AF$1&amp;R463&amp;$AF$1&amp;#REF!&amp;$AG$1</f>
        <v>#REF!</v>
      </c>
    </row>
    <row r="464" spans="1:35" ht="185.25" x14ac:dyDescent="0.25">
      <c r="A464" s="2" t="s">
        <v>1330</v>
      </c>
      <c r="B464" s="2" t="s">
        <v>1331</v>
      </c>
      <c r="C464" s="3" t="s">
        <v>3697</v>
      </c>
      <c r="D464" s="23" t="str">
        <f>SUBSTITUTE(SUBSTITUTE(SUBSTITUTE(C464,CHAR(13),""),CHAR(10),"&lt;br&gt;"),". &amp;car(10)",".")</f>
        <v>Un vin blanc sec et fruité pour un bel apéritif entre amis.&lt;br&gt;&lt;br&gt;Encépagement : assemblage de différents cépages phares de la Provence.&lt;br&gt;Dégustation : robe jaune pâle cristalline, nez aux notes de fruits blancs et jaune ; bouche ronde et équilibrée.&lt;br&gt;Accord mets/vin : apéritif, poissons grillés.&lt;br&gt;&lt;br&gt;Le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64" s="4">
        <v>7.35</v>
      </c>
      <c r="F464" s="2" t="s">
        <v>2223</v>
      </c>
      <c r="G464" s="19">
        <f>VLOOKUP(F464,frs!$A$2:$B$45,2,FALSE)</f>
        <v>15</v>
      </c>
      <c r="H464" s="2" t="b">
        <v>1</v>
      </c>
      <c r="I464" s="2" t="s">
        <v>4709</v>
      </c>
      <c r="J464" s="19">
        <f>VLOOKUP(I464,Families!$A$2:$B$11,2,FALSE)</f>
        <v>2</v>
      </c>
      <c r="K464" s="2" t="s">
        <v>4750</v>
      </c>
      <c r="L464" s="19">
        <f>IFERROR(VLOOKUP(K464,Appellations!$A$2:$B$80,2,FALSE),"0")</f>
        <v>43</v>
      </c>
      <c r="M464" s="2" t="s">
        <v>4741</v>
      </c>
      <c r="N464" s="19">
        <f>IFERROR(VLOOKUP(M464,Regions!$A$2:$B$44,2,FALSE),"0")</f>
        <v>32</v>
      </c>
      <c r="O464" s="2" t="s">
        <v>4689</v>
      </c>
      <c r="P464" s="19">
        <f>IFERROR(VLOOKUP(O464,Colors!$A$2:$B$11,2,FALSE),"0")</f>
        <v>2</v>
      </c>
      <c r="Q464" s="2" t="s">
        <v>4688</v>
      </c>
      <c r="R464" s="19">
        <f>IFERROR(VLOOKUP(Q464,Contenants!$A$2:$B$21,2,FALSE),"0")</f>
        <v>16</v>
      </c>
      <c r="S464" s="2" t="s">
        <v>5687</v>
      </c>
      <c r="T464" s="50" t="s">
        <v>6433</v>
      </c>
      <c r="U464" s="19" t="str">
        <f>SUBSTITUTE(S464,"C:\Users\Admin\OneDrive\Site Internet\","")</f>
        <v>domaine_goujonne_lea_blanc.png</v>
      </c>
      <c r="V464" s="19">
        <f>IF(U464="",0,1)</f>
        <v>1</v>
      </c>
      <c r="W464" s="20" t="str">
        <f>$X$1&amp;A464&amp;$Y$1&amp;T464&amp;$Z$1&amp;D464&amp;$AA$1&amp;G464&amp;$AB$1&amp;J464&amp;$AC$1&amp;L464&amp;$AD$1&amp;N464&amp;$AE$1&amp;P464&amp;$AF$1&amp;R464&amp;$AG$1&amp;U464&amp;$AH$1&amp;V464&amp;$AI$1</f>
        <v>("00469", "Léa Goujonne Blanc", "Un vin blanc sec et fruité pour un bel apéritif entre amis.&lt;br&gt;&lt;br&gt;Encépagement : assemblage de différents cépages phares de la Provence.&lt;br&gt;Dégustation : robe jaune pâle cristalline, nez aux notes de fruits blancs et jaune ; bouche ronde et équilibrée.&lt;br&gt;Accord mets/vin : apéritif, poissons grillés.&lt;br&gt;&lt;br&gt;Le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"43", "32","2", "16", "domaine_goujonne_lea_blanc.png", "1"),</v>
      </c>
    </row>
    <row r="465" spans="1:23" hidden="1" x14ac:dyDescent="0.25">
      <c r="A465" s="2" t="s">
        <v>3700</v>
      </c>
      <c r="B465" s="2" t="s">
        <v>3701</v>
      </c>
      <c r="C465" s="3"/>
      <c r="D465" s="25" t="str">
        <f t="shared" si="145"/>
        <v/>
      </c>
      <c r="E465" s="4">
        <v>4.25</v>
      </c>
      <c r="F465" s="2" t="s">
        <v>2218</v>
      </c>
      <c r="G465" s="26" t="e">
        <f>VLOOKUP(F465,frs!$A$2:$E$41,2,FALSE)</f>
        <v>#N/A</v>
      </c>
      <c r="H465" s="2" t="b">
        <v>0</v>
      </c>
      <c r="I465" s="2" t="s">
        <v>2308</v>
      </c>
      <c r="J465" s="26">
        <f>VLOOKUP(I465,Families!$A$2:$B$11,2,FALSE)</f>
        <v>3</v>
      </c>
      <c r="K465" s="2" t="s">
        <v>4750</v>
      </c>
      <c r="L465" s="26" t="str">
        <f>IFERROR(VLOOKUP(K465,Appellations!$A$3:$B$77,3,FALSE),"")</f>
        <v/>
      </c>
      <c r="M465" s="2" t="s">
        <v>4741</v>
      </c>
      <c r="N465" s="26">
        <f>IFERROR(VLOOKUP(M465,Regions!$A$3:$B$41,2,FALSE),"")</f>
        <v>32</v>
      </c>
      <c r="O465" s="2" t="s">
        <v>2306</v>
      </c>
      <c r="P465" s="26">
        <f>IFERROR(VLOOKUP(O465,Colors!$A$3:$B$11,2,FALSE),"")</f>
        <v>7</v>
      </c>
      <c r="Q465" s="2" t="s">
        <v>4695</v>
      </c>
      <c r="R465" s="26">
        <f>IFERROR(VLOOKUP(Q465,Contenants!$A$3:$B$21,2,FALSE),"")</f>
        <v>13</v>
      </c>
      <c r="S465" s="2"/>
      <c r="T465" s="8" t="s">
        <v>1749</v>
      </c>
      <c r="U465" s="14" t="str">
        <f>SUBSTITUTE(SUBSTITUTE(SUBSTITUTE(SUBSTITUTE(SUBSTITUTE(SUBSTITUTE(SUBSTITUTE(SUBSTITUTE(SUBSTITUTE(SUBSTITUTE(SUBSTITUTE(SUBSTITUTE(S465,"C:\Users\Admin\OneDrive\Site Internet\",""),"BAG-IN-BOX\",""),"BOURGOGNE\",""),"BEAUJOLAIS\",""),"CHAMPAGNE ET EFFERVESCENTS\",""),"LANGUEDOC\",""),"LOIRE\",""),"PROVENCE\",""),"RHONE NORD\",""),"RHONE SUD\",""),"SPIRITUEUX\",""),"SUD OUEST\","")</f>
        <v/>
      </c>
      <c r="V465" s="14"/>
      <c r="W465" s="5" t="e">
        <f>$X$1&amp;A465&amp;$Y$1&amp;T465&amp;$Z$1&amp;C465&amp;$AA$1&amp;E465&amp;#REF!&amp;G465&amp;$AB$1&amp;J465&amp;$AC$1&amp;#REF!&amp;$AD$1&amp;L465&amp;$AE$1&amp;P465&amp;$AF$1&amp;R465&amp;$AF$1&amp;#REF!&amp;$AG$1</f>
        <v>#REF!</v>
      </c>
    </row>
    <row r="466" spans="1:23" hidden="1" x14ac:dyDescent="0.25">
      <c r="A466" s="2" t="s">
        <v>3668</v>
      </c>
      <c r="B466" s="2" t="s">
        <v>3669</v>
      </c>
      <c r="C466" s="3"/>
      <c r="D466" s="16" t="str">
        <f t="shared" si="145"/>
        <v/>
      </c>
      <c r="E466" s="4">
        <v>5.45</v>
      </c>
      <c r="F466" s="2" t="s">
        <v>2218</v>
      </c>
      <c r="G466" s="13" t="e">
        <f>VLOOKUP(F466,frs!$A$2:$E$41,2,FALSE)</f>
        <v>#N/A</v>
      </c>
      <c r="H466" s="2" t="b">
        <v>0</v>
      </c>
      <c r="I466" s="2" t="s">
        <v>2308</v>
      </c>
      <c r="J466" s="13">
        <f>VLOOKUP(I466,Families!$A$2:$B$11,2,FALSE)</f>
        <v>3</v>
      </c>
      <c r="K466" s="2" t="s">
        <v>263</v>
      </c>
      <c r="L466" s="13" t="str">
        <f>IFERROR(VLOOKUP(K466,Appellations!$A$3:$B$77,3,FALSE),"")</f>
        <v/>
      </c>
      <c r="M466" s="2" t="s">
        <v>4743</v>
      </c>
      <c r="N466" s="13">
        <f>IFERROR(VLOOKUP(M466,Regions!$A$3:$B$41,2,FALSE),"")</f>
        <v>24</v>
      </c>
      <c r="O466" s="2" t="s">
        <v>2306</v>
      </c>
      <c r="P466" s="13">
        <f>IFERROR(VLOOKUP(O466,Colors!$A$3:$B$11,2,FALSE),"")</f>
        <v>7</v>
      </c>
      <c r="Q466" s="2" t="s">
        <v>4688</v>
      </c>
      <c r="R466" s="13">
        <f>IFERROR(VLOOKUP(Q466,Contenants!$A$3:$B$21,2,FALSE),"")</f>
        <v>16</v>
      </c>
      <c r="S466" s="2"/>
      <c r="T466" s="8" t="s">
        <v>1444</v>
      </c>
      <c r="U466" s="14" t="str">
        <f>SUBSTITUTE(SUBSTITUTE(SUBSTITUTE(SUBSTITUTE(SUBSTITUTE(SUBSTITUTE(SUBSTITUTE(SUBSTITUTE(SUBSTITUTE(SUBSTITUTE(SUBSTITUTE(SUBSTITUTE(S466,"C:\Users\Admin\OneDrive\Site Internet\",""),"BAG-IN-BOX\",""),"BOURGOGNE\",""),"BEAUJOLAIS\",""),"CHAMPAGNE ET EFFERVESCENTS\",""),"LANGUEDOC\",""),"LOIRE\",""),"PROVENCE\",""),"RHONE NORD\",""),"RHONE SUD\",""),"SPIRITUEUX\",""),"SUD OUEST\","")</f>
        <v/>
      </c>
      <c r="V466" s="14"/>
      <c r="W466" s="5" t="e">
        <f>$X$1&amp;A466&amp;$Y$1&amp;T466&amp;$Z$1&amp;C466&amp;$AA$1&amp;E466&amp;#REF!&amp;G466&amp;$AB$1&amp;J466&amp;$AC$1&amp;#REF!&amp;$AD$1&amp;L466&amp;$AE$1&amp;P466&amp;$AF$1&amp;R466&amp;$AF$1&amp;#REF!&amp;$AG$1</f>
        <v>#REF!</v>
      </c>
    </row>
    <row r="467" spans="1:23" hidden="1" x14ac:dyDescent="0.25">
      <c r="A467" s="2" t="s">
        <v>3702</v>
      </c>
      <c r="B467" s="2" t="s">
        <v>3703</v>
      </c>
      <c r="C467" s="3"/>
      <c r="D467" s="16" t="str">
        <f t="shared" si="145"/>
        <v/>
      </c>
      <c r="E467" s="4">
        <v>4.25</v>
      </c>
      <c r="F467" s="2" t="s">
        <v>2218</v>
      </c>
      <c r="G467" s="13" t="e">
        <f>VLOOKUP(F467,frs!$A$2:$E$41,2,FALSE)</f>
        <v>#N/A</v>
      </c>
      <c r="H467" s="2" t="b">
        <v>0</v>
      </c>
      <c r="I467" s="2" t="s">
        <v>4716</v>
      </c>
      <c r="J467" s="13">
        <f>VLOOKUP(I467,Families!$A$2:$B$11,2,FALSE)</f>
        <v>1</v>
      </c>
      <c r="K467" s="2" t="s">
        <v>4750</v>
      </c>
      <c r="L467" s="13" t="str">
        <f>IFERROR(VLOOKUP(K467,Appellations!$A$3:$B$77,3,FALSE),"")</f>
        <v/>
      </c>
      <c r="M467" s="2" t="s">
        <v>4741</v>
      </c>
      <c r="N467" s="13">
        <f>IFERROR(VLOOKUP(M467,Regions!$A$3:$B$41,2,FALSE),"")</f>
        <v>32</v>
      </c>
      <c r="O467" s="2" t="s">
        <v>4719</v>
      </c>
      <c r="P467" s="13">
        <f>IFERROR(VLOOKUP(O467,Colors!$A$3:$B$11,2,FALSE),"")</f>
        <v>8</v>
      </c>
      <c r="Q467" s="2" t="s">
        <v>4688</v>
      </c>
      <c r="R467" s="13">
        <f>IFERROR(VLOOKUP(Q467,Contenants!$A$3:$B$21,2,FALSE),"")</f>
        <v>16</v>
      </c>
      <c r="S467" s="2"/>
      <c r="T467" s="8" t="s">
        <v>1446</v>
      </c>
      <c r="U467" s="14" t="str">
        <f>SUBSTITUTE(SUBSTITUTE(SUBSTITUTE(SUBSTITUTE(SUBSTITUTE(SUBSTITUTE(SUBSTITUTE(SUBSTITUTE(SUBSTITUTE(SUBSTITUTE(SUBSTITUTE(SUBSTITUTE(S467,"C:\Users\Admin\OneDrive\Site Internet\",""),"BAG-IN-BOX\",""),"BOURGOGNE\",""),"BEAUJOLAIS\",""),"CHAMPAGNE ET EFFERVESCENTS\",""),"LANGUEDOC\",""),"LOIRE\",""),"PROVENCE\",""),"RHONE NORD\",""),"RHONE SUD\",""),"SPIRITUEUX\",""),"SUD OUEST\","")</f>
        <v/>
      </c>
      <c r="V467" s="14"/>
      <c r="W467" s="5" t="e">
        <f>$X$1&amp;A467&amp;$Y$1&amp;T467&amp;$Z$1&amp;C467&amp;$AA$1&amp;E467&amp;#REF!&amp;G467&amp;$AB$1&amp;J467&amp;$AC$1&amp;#REF!&amp;$AD$1&amp;L467&amp;$AE$1&amp;P467&amp;$AF$1&amp;R467&amp;$AF$1&amp;#REF!&amp;$AG$1</f>
        <v>#REF!</v>
      </c>
    </row>
    <row r="468" spans="1:23" hidden="1" x14ac:dyDescent="0.25">
      <c r="A468" s="2" t="s">
        <v>3670</v>
      </c>
      <c r="B468" s="2" t="s">
        <v>3671</v>
      </c>
      <c r="C468" s="3"/>
      <c r="D468" s="33" t="str">
        <f t="shared" si="145"/>
        <v/>
      </c>
      <c r="E468" s="4">
        <v>5.45</v>
      </c>
      <c r="F468" s="2" t="s">
        <v>2218</v>
      </c>
      <c r="G468" s="17" t="e">
        <f>VLOOKUP(F468,frs!$A$2:$E$41,2,FALSE)</f>
        <v>#N/A</v>
      </c>
      <c r="H468" s="2" t="b">
        <v>0</v>
      </c>
      <c r="I468" s="2" t="s">
        <v>4716</v>
      </c>
      <c r="J468" s="17">
        <f>VLOOKUP(I468,Families!$A$2:$B$11,2,FALSE)</f>
        <v>1</v>
      </c>
      <c r="K468" s="2" t="s">
        <v>263</v>
      </c>
      <c r="L468" s="17" t="str">
        <f>IFERROR(VLOOKUP(K468,Appellations!$A$3:$B$77,3,FALSE),"")</f>
        <v/>
      </c>
      <c r="M468" s="2" t="s">
        <v>4743</v>
      </c>
      <c r="N468" s="17">
        <f>IFERROR(VLOOKUP(M468,Regions!$A$3:$B$41,2,FALSE),"")</f>
        <v>24</v>
      </c>
      <c r="O468" s="2" t="s">
        <v>4719</v>
      </c>
      <c r="P468" s="17">
        <f>IFERROR(VLOOKUP(O468,Colors!$A$3:$B$11,2,FALSE),"")</f>
        <v>8</v>
      </c>
      <c r="Q468" s="2" t="s">
        <v>4688</v>
      </c>
      <c r="R468" s="17">
        <f>IFERROR(VLOOKUP(Q468,Contenants!$A$3:$B$21,2,FALSE),"")</f>
        <v>16</v>
      </c>
      <c r="S468" s="2"/>
      <c r="T468" s="8" t="s">
        <v>1432</v>
      </c>
      <c r="U468" s="14" t="str">
        <f>SUBSTITUTE(SUBSTITUTE(SUBSTITUTE(SUBSTITUTE(SUBSTITUTE(SUBSTITUTE(SUBSTITUTE(SUBSTITUTE(SUBSTITUTE(SUBSTITUTE(SUBSTITUTE(SUBSTITUTE(S468,"C:\Users\Admin\OneDrive\Site Internet\",""),"BAG-IN-BOX\",""),"BOURGOGNE\",""),"BEAUJOLAIS\",""),"CHAMPAGNE ET EFFERVESCENTS\",""),"LANGUEDOC\",""),"LOIRE\",""),"PROVENCE\",""),"RHONE NORD\",""),"RHONE SUD\",""),"SPIRITUEUX\",""),"SUD OUEST\","")</f>
        <v/>
      </c>
      <c r="V468" s="14"/>
      <c r="W468" s="5" t="e">
        <f>$X$1&amp;A468&amp;$Y$1&amp;T468&amp;$Z$1&amp;C468&amp;$AA$1&amp;E468&amp;#REF!&amp;G468&amp;$AB$1&amp;J468&amp;$AC$1&amp;#REF!&amp;$AD$1&amp;L468&amp;$AE$1&amp;P468&amp;$AF$1&amp;R468&amp;$AF$1&amp;#REF!&amp;$AG$1</f>
        <v>#REF!</v>
      </c>
    </row>
    <row r="469" spans="1:23" ht="185.25" x14ac:dyDescent="0.25">
      <c r="A469" s="2" t="s">
        <v>1334</v>
      </c>
      <c r="B469" s="2" t="s">
        <v>1335</v>
      </c>
      <c r="C469" s="3" t="s">
        <v>3699</v>
      </c>
      <c r="D469" s="23" t="str">
        <f>SUBSTITUTE(SUBSTITUTE(SUBSTITUTE(C469,CHAR(13),""),CHAR(10),"&lt;br&gt;"),". &amp;car(10)",".")</f>
        <v>Un vin rosé sec et fruité pour un bel apéritif entre amis.&lt;br&gt;&lt;br&gt;Encépagement : assemblage de différents cépages phares de la Provence.&lt;br&gt;Dégustation : robe rose pâle, nez de fruits rouges ; bouche fruitée et ronde. &lt;br&gt;Accord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69" s="4">
        <v>7.35</v>
      </c>
      <c r="F469" s="2" t="s">
        <v>2223</v>
      </c>
      <c r="G469" s="19">
        <f>VLOOKUP(F469,frs!$A$2:$B$45,2,FALSE)</f>
        <v>15</v>
      </c>
      <c r="H469" s="2" t="b">
        <v>1</v>
      </c>
      <c r="I469" s="2" t="s">
        <v>2308</v>
      </c>
      <c r="J469" s="19">
        <f>VLOOKUP(I469,Families!$A$2:$B$11,2,FALSE)</f>
        <v>3</v>
      </c>
      <c r="K469" s="2" t="s">
        <v>4750</v>
      </c>
      <c r="L469" s="19">
        <f>IFERROR(VLOOKUP(K469,Appellations!$A$2:$B$80,2,FALSE),"0")</f>
        <v>43</v>
      </c>
      <c r="M469" s="2" t="s">
        <v>4741</v>
      </c>
      <c r="N469" s="19">
        <f>IFERROR(VLOOKUP(M469,Regions!$A$2:$B$44,2,FALSE),"0")</f>
        <v>32</v>
      </c>
      <c r="O469" s="2" t="s">
        <v>2306</v>
      </c>
      <c r="P469" s="19">
        <f>IFERROR(VLOOKUP(O469,Colors!$A$2:$B$11,2,FALSE),"0")</f>
        <v>7</v>
      </c>
      <c r="Q469" s="2" t="s">
        <v>4688</v>
      </c>
      <c r="R469" s="19">
        <f>IFERROR(VLOOKUP(Q469,Contenants!$A$2:$B$21,2,FALSE),"0")</f>
        <v>16</v>
      </c>
      <c r="S469" s="2" t="s">
        <v>5688</v>
      </c>
      <c r="T469" s="50" t="s">
        <v>6434</v>
      </c>
      <c r="U469" s="19" t="str">
        <f>SUBSTITUTE(S469,"C:\Users\Admin\OneDrive\Site Internet\","")</f>
        <v>domaine_goujonne_lea_rose.png</v>
      </c>
      <c r="V469" s="19">
        <f>IF(U469="",0,1)</f>
        <v>1</v>
      </c>
      <c r="W469" s="20" t="str">
        <f>$X$1&amp;A469&amp;$Y$1&amp;T469&amp;$Z$1&amp;D469&amp;$AA$1&amp;G469&amp;$AB$1&amp;J469&amp;$AC$1&amp;L469&amp;$AD$1&amp;N469&amp;$AE$1&amp;P469&amp;$AF$1&amp;R469&amp;$AG$1&amp;U469&amp;$AH$1&amp;V469&amp;$AI$1</f>
        <v>("00474", "Léa Goujonne Rosé", "Un vin rosé sec et fruité pour un bel apéritif entre amis.&lt;br&gt;&lt;br&gt;Encépagement : assemblage de différents cépages phares de la Provence.&lt;br&gt;Dégustation : robe rose pâle, nez de fruits rouges ; bouche fruitée et ronde. &lt;br&gt;Accord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"43", "32","7", "16", "domaine_goujonne_lea_rose.png", "1"),</v>
      </c>
    </row>
    <row r="470" spans="1:23" hidden="1" x14ac:dyDescent="0.25">
      <c r="A470" s="2" t="s">
        <v>3714</v>
      </c>
      <c r="B470" s="2" t="s">
        <v>3715</v>
      </c>
      <c r="C470" s="3"/>
      <c r="D470" s="25" t="str">
        <f t="shared" si="145"/>
        <v/>
      </c>
      <c r="E470" s="4">
        <v>7.96</v>
      </c>
      <c r="F470" s="2" t="s">
        <v>2354</v>
      </c>
      <c r="G470" s="26" t="e">
        <f>VLOOKUP(F470,frs!$A$2:$E$41,2,FALSE)</f>
        <v>#N/A</v>
      </c>
      <c r="H470" s="2" t="b">
        <v>0</v>
      </c>
      <c r="I470" s="2" t="s">
        <v>4716</v>
      </c>
      <c r="J470" s="26">
        <f>VLOOKUP(I470,Families!$A$2:$B$11,2,FALSE)</f>
        <v>1</v>
      </c>
      <c r="K470" s="2" t="s">
        <v>4753</v>
      </c>
      <c r="L470" s="26" t="str">
        <f>IFERROR(VLOOKUP(K470,Appellations!$A$3:$B$77,3,FALSE),"")</f>
        <v/>
      </c>
      <c r="M470" s="2" t="s">
        <v>4745</v>
      </c>
      <c r="N470" s="26">
        <f>IFERROR(VLOOKUP(M470,Regions!$A$3:$B$41,2,FALSE),"")</f>
        <v>33</v>
      </c>
      <c r="O470" s="2" t="s">
        <v>4719</v>
      </c>
      <c r="P470" s="26">
        <f>IFERROR(VLOOKUP(O470,Colors!$A$3:$B$11,2,FALSE),"")</f>
        <v>8</v>
      </c>
      <c r="Q470" s="2" t="s">
        <v>4688</v>
      </c>
      <c r="R470" s="26">
        <f>IFERROR(VLOOKUP(Q470,Contenants!$A$3:$B$21,2,FALSE),"")</f>
        <v>16</v>
      </c>
      <c r="S470" s="2"/>
      <c r="T470" s="8" t="s">
        <v>1597</v>
      </c>
      <c r="U470" s="14" t="str">
        <f t="shared" ref="U470:U484" si="152">SUBSTITUTE(SUBSTITUTE(SUBSTITUTE(SUBSTITUTE(SUBSTITUTE(SUBSTITUTE(SUBSTITUTE(SUBSTITUTE(SUBSTITUTE(SUBSTITUTE(SUBSTITUTE(SUBSTITUTE(S470,"C:\Users\Admin\OneDrive\Site Internet\",""),"BAG-IN-BOX\",""),"BOURGOGNE\",""),"BEAUJOLAIS\",""),"CHAMPAGNE ET EFFERVESCENTS\",""),"LANGUEDOC\",""),"LOIRE\",""),"PROVENCE\",""),"RHONE NORD\",""),"RHONE SUD\",""),"SPIRITUEUX\",""),"SUD OUEST\","")</f>
        <v/>
      </c>
      <c r="V470" s="14"/>
      <c r="W470" s="5" t="e">
        <f>$X$1&amp;A470&amp;$Y$1&amp;T470&amp;$Z$1&amp;C470&amp;$AA$1&amp;E470&amp;#REF!&amp;G470&amp;$AB$1&amp;J470&amp;$AC$1&amp;#REF!&amp;$AD$1&amp;L470&amp;$AE$1&amp;P470&amp;$AF$1&amp;R470&amp;$AF$1&amp;#REF!&amp;$AG$1</f>
        <v>#REF!</v>
      </c>
    </row>
    <row r="471" spans="1:23" hidden="1" x14ac:dyDescent="0.25">
      <c r="A471" s="2" t="s">
        <v>3716</v>
      </c>
      <c r="B471" s="2" t="s">
        <v>3717</v>
      </c>
      <c r="C471" s="3"/>
      <c r="D471" s="16" t="str">
        <f t="shared" si="145"/>
        <v/>
      </c>
      <c r="E471" s="4">
        <v>8.44</v>
      </c>
      <c r="F471" s="2" t="s">
        <v>2354</v>
      </c>
      <c r="G471" s="13" t="e">
        <f>VLOOKUP(F471,frs!$A$2:$E$41,2,FALSE)</f>
        <v>#N/A</v>
      </c>
      <c r="H471" s="2" t="b">
        <v>0</v>
      </c>
      <c r="I471" s="2" t="s">
        <v>4709</v>
      </c>
      <c r="J471" s="13">
        <f>VLOOKUP(I471,Families!$A$2:$B$11,2,FALSE)</f>
        <v>2</v>
      </c>
      <c r="K471" s="2" t="s">
        <v>4753</v>
      </c>
      <c r="L471" s="13" t="str">
        <f>IFERROR(VLOOKUP(K471,Appellations!$A$3:$B$77,3,FALSE),"")</f>
        <v/>
      </c>
      <c r="M471" s="2" t="s">
        <v>4745</v>
      </c>
      <c r="N471" s="13">
        <f>IFERROR(VLOOKUP(M471,Regions!$A$3:$B$41,2,FALSE),"")</f>
        <v>33</v>
      </c>
      <c r="O471" s="2" t="s">
        <v>4689</v>
      </c>
      <c r="P471" s="13">
        <f>IFERROR(VLOOKUP(O471,Colors!$A$3:$B$11,2,FALSE),"")</f>
        <v>2</v>
      </c>
      <c r="Q471" s="2" t="s">
        <v>4688</v>
      </c>
      <c r="R471" s="13">
        <f>IFERROR(VLOOKUP(Q471,Contenants!$A$3:$B$21,2,FALSE),"")</f>
        <v>16</v>
      </c>
      <c r="S471" s="2"/>
      <c r="T471" s="8" t="s">
        <v>1599</v>
      </c>
      <c r="U471" s="14" t="str">
        <f t="shared" si="152"/>
        <v/>
      </c>
      <c r="V471" s="14"/>
      <c r="W471" s="5" t="e">
        <f>$X$1&amp;A471&amp;$Y$1&amp;T471&amp;$Z$1&amp;C471&amp;$AA$1&amp;E471&amp;#REF!&amp;G471&amp;$AB$1&amp;J471&amp;$AC$1&amp;#REF!&amp;$AD$1&amp;L471&amp;$AE$1&amp;P471&amp;$AF$1&amp;R471&amp;$AF$1&amp;#REF!&amp;$AG$1</f>
        <v>#REF!</v>
      </c>
    </row>
    <row r="472" spans="1:23" hidden="1" x14ac:dyDescent="0.25">
      <c r="A472" s="2" t="s">
        <v>3718</v>
      </c>
      <c r="B472" s="2" t="s">
        <v>3719</v>
      </c>
      <c r="C472" s="3"/>
      <c r="D472" s="33" t="str">
        <f t="shared" si="145"/>
        <v/>
      </c>
      <c r="E472" s="4">
        <v>9.5</v>
      </c>
      <c r="F472" s="2" t="s">
        <v>2354</v>
      </c>
      <c r="G472" s="17" t="e">
        <f>VLOOKUP(F472,frs!$A$2:$E$41,2,FALSE)</f>
        <v>#N/A</v>
      </c>
      <c r="H472" s="2" t="b">
        <v>0</v>
      </c>
      <c r="I472" s="2" t="s">
        <v>4716</v>
      </c>
      <c r="J472" s="17">
        <f>VLOOKUP(I472,Families!$A$2:$B$11,2,FALSE)</f>
        <v>1</v>
      </c>
      <c r="K472" s="2" t="s">
        <v>4753</v>
      </c>
      <c r="L472" s="17" t="str">
        <f>IFERROR(VLOOKUP(K472,Appellations!$A$3:$B$77,3,FALSE),"")</f>
        <v/>
      </c>
      <c r="M472" s="2" t="s">
        <v>4745</v>
      </c>
      <c r="N472" s="17">
        <f>IFERROR(VLOOKUP(M472,Regions!$A$3:$B$41,2,FALSE),"")</f>
        <v>33</v>
      </c>
      <c r="O472" s="2" t="s">
        <v>4719</v>
      </c>
      <c r="P472" s="17">
        <f>IFERROR(VLOOKUP(O472,Colors!$A$3:$B$11,2,FALSE),"")</f>
        <v>8</v>
      </c>
      <c r="Q472" s="2" t="s">
        <v>4688</v>
      </c>
      <c r="R472" s="17">
        <f>IFERROR(VLOOKUP(Q472,Contenants!$A$3:$B$21,2,FALSE),"")</f>
        <v>16</v>
      </c>
      <c r="S472" s="2"/>
      <c r="T472" s="8" t="s">
        <v>695</v>
      </c>
      <c r="U472" s="14" t="str">
        <f t="shared" si="152"/>
        <v/>
      </c>
      <c r="V472" s="14"/>
      <c r="W472" s="5" t="e">
        <f>$X$1&amp;A472&amp;$Y$1&amp;T472&amp;$Z$1&amp;C472&amp;$AA$1&amp;E472&amp;#REF!&amp;G472&amp;$AB$1&amp;J472&amp;$AC$1&amp;#REF!&amp;$AD$1&amp;L472&amp;$AE$1&amp;P472&amp;$AF$1&amp;R472&amp;$AF$1&amp;#REF!&amp;$AG$1</f>
        <v>#REF!</v>
      </c>
    </row>
    <row r="473" spans="1:23" hidden="1" x14ac:dyDescent="0.25">
      <c r="A473" s="2" t="s">
        <v>1471</v>
      </c>
      <c r="B473" s="2" t="s">
        <v>1472</v>
      </c>
      <c r="C473" s="3"/>
      <c r="D473" s="23" t="str">
        <f>SUBSTITUTE(SUBSTITUTE(SUBSTITUTE(C473,CHAR(13),""),CHAR(10),"&lt;br&gt;"),". &amp;car(10)",".")</f>
        <v/>
      </c>
      <c r="E473" s="4">
        <v>22.25</v>
      </c>
      <c r="F473" s="2" t="s">
        <v>2233</v>
      </c>
      <c r="G473" s="19">
        <f>VLOOKUP(F473,frs!$A$2:$E$41,2,FALSE)</f>
        <v>36</v>
      </c>
      <c r="H473" s="2" t="b">
        <v>1</v>
      </c>
      <c r="I473" s="2" t="s">
        <v>4716</v>
      </c>
      <c r="J473" s="19">
        <f>VLOOKUP(I473,Families!$A$2:$B$11,2,FALSE)</f>
        <v>1</v>
      </c>
      <c r="K473" s="2" t="s">
        <v>4850</v>
      </c>
      <c r="L473" s="19" t="str">
        <f>IFERROR(VLOOKUP(K473,Appellations!$A$2:$B$77,2,FALSE),"0")</f>
        <v>0</v>
      </c>
      <c r="M473" s="2" t="s">
        <v>4745</v>
      </c>
      <c r="N473" s="19">
        <f>IFERROR(VLOOKUP(M473,Regions!$A$2:$B$41,2,FALSE),"0")</f>
        <v>33</v>
      </c>
      <c r="O473" s="2" t="s">
        <v>4719</v>
      </c>
      <c r="P473" s="19">
        <f>IFERROR(VLOOKUP(O473,Colors!$A$2:$B$11,2,FALSE),"0")</f>
        <v>8</v>
      </c>
      <c r="Q473" s="2" t="s">
        <v>4688</v>
      </c>
      <c r="R473" s="19">
        <f>IFERROR(VLOOKUP(Q473,Contenants!$A$2:$B$21,2,FALSE),"0")</f>
        <v>16</v>
      </c>
      <c r="S473" s="2"/>
      <c r="T473" s="50" t="str">
        <f>PROPER(B473)</f>
        <v>Lirac Cht St Roch Confidentie.Brunel Rge</v>
      </c>
      <c r="U473" s="19" t="str">
        <f t="shared" si="152"/>
        <v/>
      </c>
      <c r="V473" s="19">
        <f>IF(U473="",0,1)</f>
        <v>0</v>
      </c>
      <c r="W473" s="20" t="e">
        <f>$X$1&amp;A473&amp;$Y$1&amp;T473&amp;$Z$1&amp;D473&amp;$AA$1&amp;E473&amp;#REF!&amp;G473&amp;$AB$1&amp;J473&amp;$AC$1&amp;L473&amp;$AD$1&amp;N473&amp;$AE$1&amp;P473&amp;$AF$1&amp;R473&amp;$AG$1&amp;#REF!&amp;$AI$1</f>
        <v>#REF!</v>
      </c>
    </row>
    <row r="474" spans="1:23" hidden="1" x14ac:dyDescent="0.25">
      <c r="A474" s="2" t="s">
        <v>3945</v>
      </c>
      <c r="B474" s="2" t="s">
        <v>3946</v>
      </c>
      <c r="C474" s="3"/>
      <c r="D474" s="25" t="str">
        <f t="shared" si="145"/>
        <v/>
      </c>
      <c r="E474" s="4">
        <v>14.25</v>
      </c>
      <c r="F474" s="2" t="s">
        <v>3947</v>
      </c>
      <c r="G474" s="26" t="e">
        <f>VLOOKUP(F474,frs!$A$2:$E$41,2,FALSE)</f>
        <v>#N/A</v>
      </c>
      <c r="H474" s="2" t="b">
        <v>0</v>
      </c>
      <c r="I474" s="2" t="s">
        <v>4709</v>
      </c>
      <c r="J474" s="26">
        <f>VLOOKUP(I474,Families!$A$2:$B$11,2,FALSE)</f>
        <v>2</v>
      </c>
      <c r="K474" s="2" t="s">
        <v>4851</v>
      </c>
      <c r="L474" s="26" t="str">
        <f>IFERROR(VLOOKUP(K474,Appellations!$A$3:$B$77,3,FALSE),"")</f>
        <v/>
      </c>
      <c r="M474" s="2" t="s">
        <v>4743</v>
      </c>
      <c r="N474" s="26">
        <f>IFERROR(VLOOKUP(M474,Regions!$A$3:$B$41,2,FALSE),"")</f>
        <v>24</v>
      </c>
      <c r="O474" s="2" t="s">
        <v>4689</v>
      </c>
      <c r="P474" s="26">
        <f>IFERROR(VLOOKUP(O474,Colors!$A$3:$B$11,2,FALSE),"")</f>
        <v>2</v>
      </c>
      <c r="Q474" s="2" t="s">
        <v>4688</v>
      </c>
      <c r="R474" s="26">
        <f>IFERROR(VLOOKUP(Q474,Contenants!$A$3:$B$21,2,FALSE),"")</f>
        <v>16</v>
      </c>
      <c r="S474" s="2"/>
      <c r="T474" s="8" t="s">
        <v>929</v>
      </c>
      <c r="U474" s="14" t="str">
        <f t="shared" si="152"/>
        <v/>
      </c>
      <c r="V474" s="14"/>
      <c r="W474" s="5" t="e">
        <f>$X$1&amp;A474&amp;$Y$1&amp;T474&amp;$Z$1&amp;C474&amp;$AA$1&amp;E474&amp;#REF!&amp;G474&amp;$AB$1&amp;J474&amp;$AC$1&amp;#REF!&amp;$AD$1&amp;L474&amp;$AE$1&amp;P474&amp;$AF$1&amp;R474&amp;$AF$1&amp;#REF!&amp;$AG$1</f>
        <v>#REF!</v>
      </c>
    </row>
    <row r="475" spans="1:23" hidden="1" x14ac:dyDescent="0.25">
      <c r="A475" s="2" t="s">
        <v>3950</v>
      </c>
      <c r="B475" s="2" t="s">
        <v>3951</v>
      </c>
      <c r="C475" s="3"/>
      <c r="D475" s="16" t="str">
        <f t="shared" si="145"/>
        <v/>
      </c>
      <c r="E475" s="4">
        <v>14.25</v>
      </c>
      <c r="F475" s="2" t="s">
        <v>3947</v>
      </c>
      <c r="G475" s="13" t="e">
        <f>VLOOKUP(F475,frs!$A$2:$E$41,2,FALSE)</f>
        <v>#N/A</v>
      </c>
      <c r="H475" s="2" t="b">
        <v>0</v>
      </c>
      <c r="I475" s="2" t="s">
        <v>4716</v>
      </c>
      <c r="J475" s="13">
        <f>VLOOKUP(I475,Families!$A$2:$B$11,2,FALSE)</f>
        <v>1</v>
      </c>
      <c r="K475" s="2" t="s">
        <v>4851</v>
      </c>
      <c r="L475" s="13" t="str">
        <f>IFERROR(VLOOKUP(K475,Appellations!$A$3:$B$77,3,FALSE),"")</f>
        <v/>
      </c>
      <c r="M475" s="2" t="s">
        <v>4743</v>
      </c>
      <c r="N475" s="13">
        <f>IFERROR(VLOOKUP(M475,Regions!$A$3:$B$41,2,FALSE),"")</f>
        <v>24</v>
      </c>
      <c r="O475" s="2" t="s">
        <v>4719</v>
      </c>
      <c r="P475" s="13">
        <f>IFERROR(VLOOKUP(O475,Colors!$A$3:$B$11,2,FALSE),"")</f>
        <v>8</v>
      </c>
      <c r="Q475" s="2" t="s">
        <v>4688</v>
      </c>
      <c r="R475" s="13">
        <f>IFERROR(VLOOKUP(Q475,Contenants!$A$3:$B$21,2,FALSE),"")</f>
        <v>16</v>
      </c>
      <c r="S475" s="2"/>
      <c r="T475" s="8" t="s">
        <v>1850</v>
      </c>
      <c r="U475" s="14" t="str">
        <f t="shared" si="152"/>
        <v/>
      </c>
      <c r="V475" s="14"/>
      <c r="W475" s="5" t="e">
        <f>$X$1&amp;A475&amp;$Y$1&amp;T475&amp;$Z$1&amp;C475&amp;$AA$1&amp;E475&amp;#REF!&amp;G475&amp;$AB$1&amp;J475&amp;$AC$1&amp;#REF!&amp;$AD$1&amp;L475&amp;$AE$1&amp;P475&amp;$AF$1&amp;R475&amp;$AF$1&amp;#REF!&amp;$AG$1</f>
        <v>#REF!</v>
      </c>
    </row>
    <row r="476" spans="1:23" hidden="1" x14ac:dyDescent="0.25">
      <c r="A476" s="2" t="s">
        <v>4043</v>
      </c>
      <c r="B476" s="2" t="s">
        <v>4044</v>
      </c>
      <c r="C476" s="3"/>
      <c r="D476" s="33" t="str">
        <f t="shared" si="145"/>
        <v/>
      </c>
      <c r="E476" s="4">
        <v>13.7</v>
      </c>
      <c r="F476" s="2" t="s">
        <v>2527</v>
      </c>
      <c r="G476" s="17" t="e">
        <f>VLOOKUP(F476,frs!$A$2:$E$41,2,FALSE)</f>
        <v>#N/A</v>
      </c>
      <c r="H476" s="2" t="b">
        <v>0</v>
      </c>
      <c r="I476" s="2" t="s">
        <v>4716</v>
      </c>
      <c r="J476" s="17">
        <f>VLOOKUP(I476,Families!$A$2:$B$11,2,FALSE)</f>
        <v>1</v>
      </c>
      <c r="K476" s="2" t="s">
        <v>4834</v>
      </c>
      <c r="L476" s="17" t="str">
        <f>IFERROR(VLOOKUP(K476,Appellations!$A$3:$B$77,3,FALSE),"")</f>
        <v/>
      </c>
      <c r="M476" s="2" t="s">
        <v>4745</v>
      </c>
      <c r="N476" s="17">
        <f>IFERROR(VLOOKUP(M476,Regions!$A$3:$B$41,2,FALSE),"")</f>
        <v>33</v>
      </c>
      <c r="O476" s="2" t="s">
        <v>4719</v>
      </c>
      <c r="P476" s="17">
        <f>IFERROR(VLOOKUP(O476,Colors!$A$3:$B$11,2,FALSE),"")</f>
        <v>8</v>
      </c>
      <c r="Q476" s="2" t="s">
        <v>4688</v>
      </c>
      <c r="R476" s="17">
        <f>IFERROR(VLOOKUP(Q476,Contenants!$A$3:$B$21,2,FALSE),"")</f>
        <v>16</v>
      </c>
      <c r="S476" s="2"/>
      <c r="T476" s="8" t="s">
        <v>901</v>
      </c>
      <c r="U476" s="14" t="str">
        <f t="shared" si="152"/>
        <v/>
      </c>
      <c r="V476" s="14"/>
      <c r="W476" s="5" t="e">
        <f>$X$1&amp;A476&amp;$Y$1&amp;T476&amp;$Z$1&amp;C476&amp;$AA$1&amp;E476&amp;#REF!&amp;G476&amp;$AB$1&amp;J476&amp;$AC$1&amp;#REF!&amp;$AD$1&amp;L476&amp;$AE$1&amp;P476&amp;$AF$1&amp;R476&amp;$AF$1&amp;#REF!&amp;$AG$1</f>
        <v>#REF!</v>
      </c>
    </row>
    <row r="477" spans="1:23" hidden="1" x14ac:dyDescent="0.25">
      <c r="A477" s="2" t="s">
        <v>1823</v>
      </c>
      <c r="B477" s="2" t="s">
        <v>1824</v>
      </c>
      <c r="C477" s="3"/>
      <c r="D477" s="23" t="str">
        <f>SUBSTITUTE(SUBSTITUTE(SUBSTITUTE(C477,CHAR(13),""),CHAR(10),"&lt;br&gt;"),". &amp;car(10)",".")</f>
        <v/>
      </c>
      <c r="E477" s="4">
        <v>5</v>
      </c>
      <c r="F477" s="2" t="s">
        <v>2225</v>
      </c>
      <c r="G477" s="19" t="e">
        <f>VLOOKUP(F477,frs!$A$2:$E$41,2,FALSE)</f>
        <v>#N/A</v>
      </c>
      <c r="H477" s="2" t="b">
        <v>1</v>
      </c>
      <c r="I477" s="2" t="s">
        <v>2308</v>
      </c>
      <c r="J477" s="19">
        <f>VLOOKUP(I477,Families!$A$2:$B$11,2,FALSE)</f>
        <v>3</v>
      </c>
      <c r="K477" s="2" t="s">
        <v>4751</v>
      </c>
      <c r="L477" s="19" t="str">
        <f>IFERROR(VLOOKUP(K477,Appellations!$A$2:$B$77,2,FALSE),"0")</f>
        <v>0</v>
      </c>
      <c r="M477" s="2" t="s">
        <v>4752</v>
      </c>
      <c r="N477" s="19">
        <f>IFERROR(VLOOKUP(M477,Regions!$A$2:$B$41,2,FALSE),"0")</f>
        <v>20</v>
      </c>
      <c r="O477" s="2" t="s">
        <v>2306</v>
      </c>
      <c r="P477" s="19">
        <f>IFERROR(VLOOKUP(O477,Colors!$A$2:$B$11,2,FALSE),"0")</f>
        <v>7</v>
      </c>
      <c r="Q477" s="2" t="s">
        <v>4688</v>
      </c>
      <c r="R477" s="19">
        <f>IFERROR(VLOOKUP(Q477,Contenants!$A$2:$B$21,2,FALSE),"0")</f>
        <v>16</v>
      </c>
      <c r="S477" s="2"/>
      <c r="T477" s="50" t="str">
        <f>PROPER(B477)</f>
        <v>Rose Pamplemousse Margarot</v>
      </c>
      <c r="U477" s="19" t="str">
        <f t="shared" si="152"/>
        <v/>
      </c>
      <c r="V477" s="19">
        <f>IF(U477="",0,1)</f>
        <v>0</v>
      </c>
      <c r="W477" s="20" t="e">
        <f>$X$1&amp;A477&amp;$Y$1&amp;T477&amp;$Z$1&amp;D477&amp;$AA$1&amp;E477&amp;#REF!&amp;G477&amp;$AB$1&amp;J477&amp;$AC$1&amp;L477&amp;$AD$1&amp;N477&amp;$AE$1&amp;P477&amp;$AF$1&amp;R477&amp;$AG$1&amp;#REF!&amp;$AI$1</f>
        <v>#REF!</v>
      </c>
    </row>
    <row r="478" spans="1:23" hidden="1" x14ac:dyDescent="0.25">
      <c r="A478" s="2" t="s">
        <v>4186</v>
      </c>
      <c r="B478" s="2" t="s">
        <v>4187</v>
      </c>
      <c r="C478" s="3"/>
      <c r="D478" s="25" t="str">
        <f t="shared" si="145"/>
        <v/>
      </c>
      <c r="E478" s="4">
        <v>20.95</v>
      </c>
      <c r="F478" s="2" t="s">
        <v>3477</v>
      </c>
      <c r="G478" s="26" t="e">
        <f>VLOOKUP(F478,frs!$A$2:$E$41,2,FALSE)</f>
        <v>#N/A</v>
      </c>
      <c r="H478" s="2" t="b">
        <v>0</v>
      </c>
      <c r="I478" s="2" t="s">
        <v>4709</v>
      </c>
      <c r="J478" s="26">
        <f>VLOOKUP(I478,Families!$A$2:$B$11,2,FALSE)</f>
        <v>2</v>
      </c>
      <c r="K478" s="2" t="s">
        <v>4852</v>
      </c>
      <c r="L478" s="26" t="str">
        <f>IFERROR(VLOOKUP(K478,Appellations!$A$3:$B$77,3,FALSE),"")</f>
        <v/>
      </c>
      <c r="M478" s="2" t="s">
        <v>4745</v>
      </c>
      <c r="N478" s="26">
        <f>IFERROR(VLOOKUP(M478,Regions!$A$3:$B$41,2,FALSE),"")</f>
        <v>33</v>
      </c>
      <c r="O478" s="2" t="s">
        <v>4689</v>
      </c>
      <c r="P478" s="26">
        <f>IFERROR(VLOOKUP(O478,Colors!$A$3:$B$11,2,FALSE),"")</f>
        <v>2</v>
      </c>
      <c r="Q478" s="2" t="s">
        <v>4688</v>
      </c>
      <c r="R478" s="26">
        <f>IFERROR(VLOOKUP(Q478,Contenants!$A$3:$B$21,2,FALSE),"")</f>
        <v>16</v>
      </c>
      <c r="S478" s="2"/>
      <c r="T478" s="8" t="s">
        <v>1013</v>
      </c>
      <c r="U478" s="14" t="str">
        <f t="shared" si="152"/>
        <v/>
      </c>
      <c r="V478" s="14"/>
      <c r="W478" s="5" t="e">
        <f>$X$1&amp;A478&amp;$Y$1&amp;T478&amp;$Z$1&amp;C478&amp;$AA$1&amp;E478&amp;#REF!&amp;G478&amp;$AB$1&amp;J478&amp;$AC$1&amp;#REF!&amp;$AD$1&amp;L478&amp;$AE$1&amp;P478&amp;$AF$1&amp;R478&amp;$AF$1&amp;#REF!&amp;$AG$1</f>
        <v>#REF!</v>
      </c>
    </row>
    <row r="479" spans="1:23" hidden="1" x14ac:dyDescent="0.25">
      <c r="A479" s="2" t="s">
        <v>4361</v>
      </c>
      <c r="B479" s="2" t="s">
        <v>4362</v>
      </c>
      <c r="C479" s="3"/>
      <c r="D479" s="16" t="str">
        <f t="shared" si="145"/>
        <v/>
      </c>
      <c r="E479" s="4">
        <v>15.95</v>
      </c>
      <c r="F479" s="2" t="s">
        <v>2527</v>
      </c>
      <c r="G479" s="13" t="e">
        <f>VLOOKUP(F479,frs!$A$2:$E$41,2,FALSE)</f>
        <v>#N/A</v>
      </c>
      <c r="H479" s="2" t="b">
        <v>0</v>
      </c>
      <c r="I479" s="2" t="s">
        <v>4716</v>
      </c>
      <c r="J479" s="13">
        <f>VLOOKUP(I479,Families!$A$2:$B$11,2,FALSE)</f>
        <v>1</v>
      </c>
      <c r="K479" s="2" t="s">
        <v>4853</v>
      </c>
      <c r="L479" s="13" t="str">
        <f>IFERROR(VLOOKUP(K479,Appellations!$A$3:$B$77,3,FALSE),"")</f>
        <v/>
      </c>
      <c r="M479" s="2" t="s">
        <v>4745</v>
      </c>
      <c r="N479" s="13">
        <f>IFERROR(VLOOKUP(M479,Regions!$A$3:$B$41,2,FALSE),"")</f>
        <v>33</v>
      </c>
      <c r="O479" s="2" t="s">
        <v>4719</v>
      </c>
      <c r="P479" s="13">
        <f>IFERROR(VLOOKUP(O479,Colors!$A$3:$B$11,2,FALSE),"")</f>
        <v>8</v>
      </c>
      <c r="Q479" s="2" t="s">
        <v>4688</v>
      </c>
      <c r="R479" s="13">
        <f>IFERROR(VLOOKUP(Q479,Contenants!$A$3:$B$21,2,FALSE),"")</f>
        <v>16</v>
      </c>
      <c r="S479" s="2"/>
      <c r="T479" s="8" t="s">
        <v>1015</v>
      </c>
      <c r="U479" s="14" t="str">
        <f t="shared" si="152"/>
        <v/>
      </c>
      <c r="V479" s="14"/>
      <c r="W479" s="5" t="e">
        <f>$X$1&amp;A479&amp;$Y$1&amp;T479&amp;$Z$1&amp;C479&amp;$AA$1&amp;E479&amp;#REF!&amp;G479&amp;$AB$1&amp;J479&amp;$AC$1&amp;#REF!&amp;$AD$1&amp;L479&amp;$AE$1&amp;P479&amp;$AF$1&amp;R479&amp;$AF$1&amp;#REF!&amp;$AG$1</f>
        <v>#REF!</v>
      </c>
    </row>
    <row r="480" spans="1:23" hidden="1" x14ac:dyDescent="0.25">
      <c r="A480" s="2" t="s">
        <v>4387</v>
      </c>
      <c r="B480" s="2" t="s">
        <v>4388</v>
      </c>
      <c r="C480" s="3"/>
      <c r="D480" s="16" t="str">
        <f t="shared" si="145"/>
        <v/>
      </c>
      <c r="E480" s="4">
        <v>16.2</v>
      </c>
      <c r="F480" s="2" t="s">
        <v>3404</v>
      </c>
      <c r="G480" s="13" t="e">
        <f>VLOOKUP(F480,frs!$A$2:$E$41,2,FALSE)</f>
        <v>#N/A</v>
      </c>
      <c r="H480" s="2" t="b">
        <v>0</v>
      </c>
      <c r="I480" s="2" t="s">
        <v>4709</v>
      </c>
      <c r="J480" s="13">
        <f>VLOOKUP(I480,Families!$A$2:$B$11,2,FALSE)</f>
        <v>2</v>
      </c>
      <c r="K480" s="2" t="s">
        <v>4751</v>
      </c>
      <c r="L480" s="13" t="str">
        <f>IFERROR(VLOOKUP(K480,Appellations!$A$3:$B$77,3,FALSE),"")</f>
        <v/>
      </c>
      <c r="M480" s="2" t="s">
        <v>4752</v>
      </c>
      <c r="N480" s="13">
        <f>IFERROR(VLOOKUP(M480,Regions!$A$3:$B$41,2,FALSE),"")</f>
        <v>20</v>
      </c>
      <c r="O480" s="2" t="s">
        <v>4689</v>
      </c>
      <c r="P480" s="13">
        <f>IFERROR(VLOOKUP(O480,Colors!$A$3:$B$11,2,FALSE),"")</f>
        <v>2</v>
      </c>
      <c r="Q480" s="2" t="s">
        <v>4688</v>
      </c>
      <c r="R480" s="13">
        <f>IFERROR(VLOOKUP(Q480,Contenants!$A$3:$B$21,2,FALSE),"")</f>
        <v>16</v>
      </c>
      <c r="S480" s="2"/>
      <c r="T480" s="8" t="s">
        <v>771</v>
      </c>
      <c r="U480" s="14" t="str">
        <f t="shared" si="152"/>
        <v/>
      </c>
      <c r="V480" s="14"/>
      <c r="W480" s="5" t="e">
        <f>$X$1&amp;A480&amp;$Y$1&amp;T480&amp;$Z$1&amp;C480&amp;$AA$1&amp;E480&amp;#REF!&amp;G480&amp;$AB$1&amp;J480&amp;$AC$1&amp;#REF!&amp;$AD$1&amp;L480&amp;$AE$1&amp;P480&amp;$AF$1&amp;R480&amp;$AF$1&amp;#REF!&amp;$AG$1</f>
        <v>#REF!</v>
      </c>
    </row>
    <row r="481" spans="1:23" hidden="1" x14ac:dyDescent="0.25">
      <c r="A481" s="2" t="s">
        <v>4528</v>
      </c>
      <c r="B481" s="2" t="s">
        <v>4529</v>
      </c>
      <c r="C481" s="3"/>
      <c r="D481" s="16" t="str">
        <f t="shared" si="145"/>
        <v/>
      </c>
      <c r="E481" s="4">
        <v>5.36</v>
      </c>
      <c r="F481" s="2" t="s">
        <v>2354</v>
      </c>
      <c r="G481" s="13" t="e">
        <f>VLOOKUP(F481,frs!$A$2:$E$41,2,FALSE)</f>
        <v>#N/A</v>
      </c>
      <c r="H481" s="2" t="b">
        <v>0</v>
      </c>
      <c r="I481" s="2" t="s">
        <v>4716</v>
      </c>
      <c r="J481" s="13">
        <f>VLOOKUP(I481,Families!$A$2:$B$11,2,FALSE)</f>
        <v>1</v>
      </c>
      <c r="K481" s="2"/>
      <c r="L481" s="13" t="str">
        <f>IFERROR(VLOOKUP(K481,Appellations!$A$3:$B$77,3,FALSE),"")</f>
        <v/>
      </c>
      <c r="M481" s="2" t="s">
        <v>4745</v>
      </c>
      <c r="N481" s="13">
        <f>IFERROR(VLOOKUP(M481,Regions!$A$3:$B$41,2,FALSE),"")</f>
        <v>33</v>
      </c>
      <c r="O481" s="2" t="s">
        <v>4719</v>
      </c>
      <c r="P481" s="13">
        <f>IFERROR(VLOOKUP(O481,Colors!$A$3:$B$11,2,FALSE),"")</f>
        <v>8</v>
      </c>
      <c r="Q481" s="2" t="s">
        <v>4688</v>
      </c>
      <c r="R481" s="13">
        <f>IFERROR(VLOOKUP(Q481,Contenants!$A$3:$B$21,2,FALSE),"")</f>
        <v>16</v>
      </c>
      <c r="S481" s="2"/>
      <c r="T481" s="8" t="s">
        <v>1747</v>
      </c>
      <c r="U481" s="14" t="str">
        <f t="shared" si="152"/>
        <v/>
      </c>
      <c r="V481" s="14"/>
      <c r="W481" s="5" t="e">
        <f>$X$1&amp;A481&amp;$Y$1&amp;T481&amp;$Z$1&amp;C481&amp;$AA$1&amp;E481&amp;#REF!&amp;G481&amp;$AB$1&amp;J481&amp;$AC$1&amp;#REF!&amp;$AD$1&amp;L481&amp;$AE$1&amp;P481&amp;$AF$1&amp;R481&amp;$AF$1&amp;#REF!&amp;$AG$1</f>
        <v>#REF!</v>
      </c>
    </row>
    <row r="482" spans="1:23" hidden="1" x14ac:dyDescent="0.25">
      <c r="A482" s="2" t="s">
        <v>2316</v>
      </c>
      <c r="B482" s="2" t="s">
        <v>2317</v>
      </c>
      <c r="C482" s="3"/>
      <c r="D482" s="16" t="str">
        <f t="shared" si="145"/>
        <v/>
      </c>
      <c r="E482" s="4">
        <v>40.700000000000003</v>
      </c>
      <c r="F482" s="2" t="s">
        <v>26</v>
      </c>
      <c r="G482" s="13">
        <f>VLOOKUP(F482,frs!$A$2:$E$41,2,FALSE)</f>
        <v>29</v>
      </c>
      <c r="H482" s="2" t="b">
        <v>0</v>
      </c>
      <c r="I482" s="2" t="s">
        <v>4686</v>
      </c>
      <c r="J482" s="13">
        <f>VLOOKUP(I482,Families!$A$2:$B$11,2,FALSE)</f>
        <v>9</v>
      </c>
      <c r="K482" s="2"/>
      <c r="L482" s="13" t="str">
        <f>IFERROR(VLOOKUP(K482,Appellations!$A$3:$B$77,3,FALSE),"")</f>
        <v/>
      </c>
      <c r="M482" s="2" t="s">
        <v>4854</v>
      </c>
      <c r="N482" s="13" t="str">
        <f>IFERROR(VLOOKUP(M482,Regions!$A$3:$B$41,2,FALSE),"")</f>
        <v/>
      </c>
      <c r="O482" s="2"/>
      <c r="P482" s="13" t="str">
        <f>IFERROR(VLOOKUP(O482,Colors!$A$3:$B$11,2,FALSE),"")</f>
        <v/>
      </c>
      <c r="Q482" s="2"/>
      <c r="R482" s="13" t="str">
        <f>IFERROR(VLOOKUP(Q482,Contenants!$A$3:$B$21,2,FALSE),"")</f>
        <v/>
      </c>
      <c r="S482" s="2"/>
      <c r="T482" s="8" t="s">
        <v>1798</v>
      </c>
      <c r="U482" s="14" t="str">
        <f t="shared" si="152"/>
        <v/>
      </c>
      <c r="V482" s="14"/>
      <c r="W482" s="5" t="e">
        <f>$X$1&amp;A482&amp;$Y$1&amp;T482&amp;$Z$1&amp;C482&amp;$AA$1&amp;E482&amp;#REF!&amp;G482&amp;$AB$1&amp;J482&amp;$AC$1&amp;#REF!&amp;$AD$1&amp;L482&amp;$AE$1&amp;P482&amp;$AF$1&amp;R482&amp;$AF$1&amp;#REF!&amp;$AG$1</f>
        <v>#REF!</v>
      </c>
    </row>
    <row r="483" spans="1:23" hidden="1" x14ac:dyDescent="0.25">
      <c r="A483" s="2" t="s">
        <v>2318</v>
      </c>
      <c r="B483" s="2" t="s">
        <v>2317</v>
      </c>
      <c r="C483" s="3"/>
      <c r="D483" s="16" t="str">
        <f t="shared" si="145"/>
        <v/>
      </c>
      <c r="E483" s="4">
        <v>40.700000000000003</v>
      </c>
      <c r="F483" s="2" t="s">
        <v>26</v>
      </c>
      <c r="G483" s="13">
        <f>VLOOKUP(F483,frs!$A$2:$E$41,2,FALSE)</f>
        <v>29</v>
      </c>
      <c r="H483" s="2" t="b">
        <v>0</v>
      </c>
      <c r="I483" s="2" t="s">
        <v>4686</v>
      </c>
      <c r="J483" s="13">
        <f>VLOOKUP(I483,Families!$A$2:$B$11,2,FALSE)</f>
        <v>9</v>
      </c>
      <c r="K483" s="2"/>
      <c r="L483" s="13" t="str">
        <f>IFERROR(VLOOKUP(K483,Appellations!$A$3:$B$77,3,FALSE),"")</f>
        <v/>
      </c>
      <c r="M483" s="2" t="s">
        <v>4854</v>
      </c>
      <c r="N483" s="13" t="str">
        <f>IFERROR(VLOOKUP(M483,Regions!$A$3:$B$41,2,FALSE),"")</f>
        <v/>
      </c>
      <c r="O483" s="2"/>
      <c r="P483" s="13" t="str">
        <f>IFERROR(VLOOKUP(O483,Colors!$A$3:$B$11,2,FALSE),"")</f>
        <v/>
      </c>
      <c r="Q483" s="2"/>
      <c r="R483" s="13" t="str">
        <f>IFERROR(VLOOKUP(Q483,Contenants!$A$3:$B$21,2,FALSE),"")</f>
        <v/>
      </c>
      <c r="S483" s="2"/>
      <c r="T483" s="8" t="s">
        <v>1780</v>
      </c>
      <c r="U483" s="14" t="str">
        <f t="shared" si="152"/>
        <v/>
      </c>
      <c r="V483" s="14"/>
      <c r="W483" s="5" t="e">
        <f>$X$1&amp;A483&amp;$Y$1&amp;T483&amp;$Z$1&amp;C483&amp;$AA$1&amp;E483&amp;#REF!&amp;G483&amp;$AB$1&amp;J483&amp;$AC$1&amp;#REF!&amp;$AD$1&amp;L483&amp;$AE$1&amp;P483&amp;$AF$1&amp;R483&amp;$AF$1&amp;#REF!&amp;$AG$1</f>
        <v>#REF!</v>
      </c>
    </row>
    <row r="484" spans="1:23" hidden="1" x14ac:dyDescent="0.25">
      <c r="A484" s="2" t="s">
        <v>2319</v>
      </c>
      <c r="B484" s="2" t="s">
        <v>2320</v>
      </c>
      <c r="C484" s="3"/>
      <c r="D484" s="33" t="str">
        <f t="shared" si="145"/>
        <v/>
      </c>
      <c r="E484" s="4">
        <v>210</v>
      </c>
      <c r="F484" s="2" t="s">
        <v>26</v>
      </c>
      <c r="G484" s="17">
        <f>VLOOKUP(F484,frs!$A$2:$E$41,2,FALSE)</f>
        <v>29</v>
      </c>
      <c r="H484" s="2" t="b">
        <v>0</v>
      </c>
      <c r="I484" s="2" t="s">
        <v>4686</v>
      </c>
      <c r="J484" s="17">
        <f>VLOOKUP(I484,Families!$A$2:$B$11,2,FALSE)</f>
        <v>9</v>
      </c>
      <c r="K484" s="2"/>
      <c r="L484" s="17" t="str">
        <f>IFERROR(VLOOKUP(K484,Appellations!$A$3:$B$77,3,FALSE),"")</f>
        <v/>
      </c>
      <c r="M484" s="2" t="s">
        <v>4854</v>
      </c>
      <c r="N484" s="17" t="str">
        <f>IFERROR(VLOOKUP(M484,Regions!$A$3:$B$41,2,FALSE),"")</f>
        <v/>
      </c>
      <c r="O484" s="2"/>
      <c r="P484" s="17" t="str">
        <f>IFERROR(VLOOKUP(O484,Colors!$A$3:$B$11,2,FALSE),"")</f>
        <v/>
      </c>
      <c r="Q484" s="2"/>
      <c r="R484" s="17" t="str">
        <f>IFERROR(VLOOKUP(Q484,Contenants!$A$3:$B$21,2,FALSE),"")</f>
        <v/>
      </c>
      <c r="S484" s="2"/>
      <c r="T484" s="8" t="s">
        <v>1736</v>
      </c>
      <c r="U484" s="14" t="str">
        <f t="shared" si="152"/>
        <v/>
      </c>
      <c r="V484" s="14"/>
      <c r="W484" s="5" t="e">
        <f>$X$1&amp;A484&amp;$Y$1&amp;T484&amp;$Z$1&amp;C484&amp;$AA$1&amp;E484&amp;#REF!&amp;G484&amp;$AB$1&amp;J484&amp;$AC$1&amp;#REF!&amp;$AD$1&amp;L484&amp;$AE$1&amp;P484&amp;$AF$1&amp;R484&amp;$AF$1&amp;#REF!&amp;$AG$1</f>
        <v>#REF!</v>
      </c>
    </row>
    <row r="485" spans="1:23" x14ac:dyDescent="0.25">
      <c r="A485" s="2" t="s">
        <v>478</v>
      </c>
      <c r="B485" s="2" t="s">
        <v>479</v>
      </c>
      <c r="C485" s="3" t="s">
        <v>6145</v>
      </c>
      <c r="D485" s="23" t="str">
        <f>SUBSTITUTE(SUBSTITUTE(SUBSTITUTE(C485,CHAR(13),""),CHAR(10),"&lt;br&gt;"),". &amp;car(10)",".")</f>
        <v>Bouchon permettant de facilité le service du vinaigre.</v>
      </c>
      <c r="E485" s="4">
        <v>6.95</v>
      </c>
      <c r="F485" s="2" t="s">
        <v>26</v>
      </c>
      <c r="G485" s="19">
        <f>VLOOKUP(F485,frs!$A$2:$B$45,2,FALSE)</f>
        <v>29</v>
      </c>
      <c r="H485" s="2" t="b">
        <v>1</v>
      </c>
      <c r="I485" s="2" t="s">
        <v>4691</v>
      </c>
      <c r="J485" s="19">
        <f>VLOOKUP(I485,Families!$A$2:$B$11,2,FALSE)</f>
        <v>10</v>
      </c>
      <c r="K485" s="2"/>
      <c r="L485" s="19" t="str">
        <f>IFERROR(VLOOKUP(K485,Appellations!$A$2:$B$80,2,FALSE),"0")</f>
        <v>0</v>
      </c>
      <c r="M485" s="2" t="s">
        <v>4855</v>
      </c>
      <c r="N485" s="19">
        <f>IFERROR(VLOOKUP(M485,Regions!$A$2:$B$44,2,FALSE),"0")</f>
        <v>9</v>
      </c>
      <c r="O485" s="2"/>
      <c r="P485" s="19" t="str">
        <f>IFERROR(VLOOKUP(O485,Colors!$A$2:$B$11,2,FALSE),"0")</f>
        <v>0</v>
      </c>
      <c r="Q485" s="2"/>
      <c r="R485" s="19" t="str">
        <f>IFERROR(VLOOKUP(Q485,Contenants!$A$2:$B$21,2,FALSE),"0")</f>
        <v>0</v>
      </c>
      <c r="S485" s="2" t="s">
        <v>5574</v>
      </c>
      <c r="T485" s="50" t="s">
        <v>5965</v>
      </c>
      <c r="U485" s="19" t="str">
        <f>SUBSTITUTE(S485,"C:\Users\Admin\OneDrive\Site Internet\","")</f>
        <v>bouchon_liege_vinaigrier.png</v>
      </c>
      <c r="V485" s="19">
        <f>IF(U485="",0,1)</f>
        <v>1</v>
      </c>
      <c r="W485" s="20" t="str">
        <f>$X$1&amp;A485&amp;$Y$1&amp;T485&amp;$Z$1&amp;D485&amp;$AA$1&amp;G485&amp;$AB$1&amp;J485&amp;$AC$1&amp;L485&amp;$AD$1&amp;N485&amp;$AE$1&amp;P485&amp;$AF$1&amp;R485&amp;$AG$1&amp;U485&amp;$AH$1&amp;V485&amp;$AI$1</f>
        <v>("00490", "Bouchon Verseur Vinaigrier (L901)", "Bouchon permettant de facilité le service du vinaigre.", "29", "10", "0", "9","0", "0", "bouchon_liege_vinaigrier.png", "1"),</v>
      </c>
    </row>
    <row r="486" spans="1:23" hidden="1" x14ac:dyDescent="0.25">
      <c r="A486" s="2" t="s">
        <v>2855</v>
      </c>
      <c r="B486" s="2" t="s">
        <v>2856</v>
      </c>
      <c r="C486" s="3"/>
      <c r="D486" s="25" t="str">
        <f t="shared" si="145"/>
        <v/>
      </c>
      <c r="E486" s="4">
        <v>9.9</v>
      </c>
      <c r="F486" s="2" t="s">
        <v>2857</v>
      </c>
      <c r="G486" s="26" t="e">
        <f>VLOOKUP(F486,frs!$A$2:$E$41,2,FALSE)</f>
        <v>#N/A</v>
      </c>
      <c r="H486" s="2" t="b">
        <v>0</v>
      </c>
      <c r="I486" s="2" t="s">
        <v>4716</v>
      </c>
      <c r="J486" s="26">
        <f>VLOOKUP(I486,Families!$A$2:$B$11,2,FALSE)</f>
        <v>1</v>
      </c>
      <c r="K486" s="2" t="s">
        <v>4856</v>
      </c>
      <c r="L486" s="26" t="str">
        <f>IFERROR(VLOOKUP(K486,Appellations!$A$3:$B$77,3,FALSE),"")</f>
        <v/>
      </c>
      <c r="M486" s="2" t="s">
        <v>4857</v>
      </c>
      <c r="N486" s="26">
        <f>IFERROR(VLOOKUP(M486,Regions!$A$3:$B$41,2,FALSE),"")</f>
        <v>36</v>
      </c>
      <c r="O486" s="2" t="s">
        <v>4719</v>
      </c>
      <c r="P486" s="26">
        <f>IFERROR(VLOOKUP(O486,Colors!$A$3:$B$11,2,FALSE),"")</f>
        <v>8</v>
      </c>
      <c r="Q486" s="2" t="s">
        <v>4688</v>
      </c>
      <c r="R486" s="26">
        <f>IFERROR(VLOOKUP(Q486,Contenants!$A$3:$B$21,2,FALSE),"")</f>
        <v>16</v>
      </c>
      <c r="S486" s="2"/>
      <c r="T486" s="8" t="s">
        <v>460</v>
      </c>
      <c r="U486" s="14" t="str">
        <f>SUBSTITUTE(SUBSTITUTE(SUBSTITUTE(SUBSTITUTE(SUBSTITUTE(SUBSTITUTE(SUBSTITUTE(SUBSTITUTE(SUBSTITUTE(SUBSTITUTE(SUBSTITUTE(SUBSTITUTE(S486,"C:\Users\Admin\OneDrive\Site Internet\",""),"BAG-IN-BOX\",""),"BOURGOGNE\",""),"BEAUJOLAIS\",""),"CHAMPAGNE ET EFFERVESCENTS\",""),"LANGUEDOC\",""),"LOIRE\",""),"PROVENCE\",""),"RHONE NORD\",""),"RHONE SUD\",""),"SPIRITUEUX\",""),"SUD OUEST\","")</f>
        <v/>
      </c>
      <c r="V486" s="14"/>
      <c r="W486" s="5" t="e">
        <f>$X$1&amp;A486&amp;$Y$1&amp;T486&amp;$Z$1&amp;C486&amp;$AA$1&amp;E486&amp;#REF!&amp;G486&amp;$AB$1&amp;J486&amp;$AC$1&amp;#REF!&amp;$AD$1&amp;L486&amp;$AE$1&amp;P486&amp;$AF$1&amp;R486&amp;$AF$1&amp;#REF!&amp;$AG$1</f>
        <v>#REF!</v>
      </c>
    </row>
    <row r="487" spans="1:23" hidden="1" x14ac:dyDescent="0.25">
      <c r="A487" s="2" t="s">
        <v>2889</v>
      </c>
      <c r="B487" s="2" t="s">
        <v>2890</v>
      </c>
      <c r="C487" s="3"/>
      <c r="D487" s="16" t="str">
        <f t="shared" si="145"/>
        <v/>
      </c>
      <c r="E487" s="4">
        <v>10.89</v>
      </c>
      <c r="F487" s="2" t="s">
        <v>2891</v>
      </c>
      <c r="G487" s="13" t="e">
        <f>VLOOKUP(F487,frs!$A$2:$E$41,2,FALSE)</f>
        <v>#N/A</v>
      </c>
      <c r="H487" s="2" t="b">
        <v>0</v>
      </c>
      <c r="I487" s="2" t="s">
        <v>4716</v>
      </c>
      <c r="J487" s="13">
        <f>VLOOKUP(I487,Families!$A$2:$B$11,2,FALSE)</f>
        <v>1</v>
      </c>
      <c r="K487" s="2" t="s">
        <v>4858</v>
      </c>
      <c r="L487" s="13" t="str">
        <f>IFERROR(VLOOKUP(K487,Appellations!$A$3:$B$77,3,FALSE),"")</f>
        <v/>
      </c>
      <c r="M487" s="2" t="s">
        <v>4857</v>
      </c>
      <c r="N487" s="13">
        <f>IFERROR(VLOOKUP(M487,Regions!$A$3:$B$41,2,FALSE),"")</f>
        <v>36</v>
      </c>
      <c r="O487" s="2" t="s">
        <v>4719</v>
      </c>
      <c r="P487" s="13">
        <f>IFERROR(VLOOKUP(O487,Colors!$A$3:$B$11,2,FALSE),"")</f>
        <v>8</v>
      </c>
      <c r="Q487" s="2" t="s">
        <v>4688</v>
      </c>
      <c r="R487" s="13">
        <f>IFERROR(VLOOKUP(Q487,Contenants!$A$3:$B$21,2,FALSE),"")</f>
        <v>16</v>
      </c>
      <c r="S487" s="2"/>
      <c r="T487" s="8" t="s">
        <v>541</v>
      </c>
      <c r="U487" s="14" t="str">
        <f>SUBSTITUTE(SUBSTITUTE(SUBSTITUTE(SUBSTITUTE(SUBSTITUTE(SUBSTITUTE(SUBSTITUTE(SUBSTITUTE(SUBSTITUTE(SUBSTITUTE(SUBSTITUTE(SUBSTITUTE(S487,"C:\Users\Admin\OneDrive\Site Internet\",""),"BAG-IN-BOX\",""),"BOURGOGNE\",""),"BEAUJOLAIS\",""),"CHAMPAGNE ET EFFERVESCENTS\",""),"LANGUEDOC\",""),"LOIRE\",""),"PROVENCE\",""),"RHONE NORD\",""),"RHONE SUD\",""),"SPIRITUEUX\",""),"SUD OUEST\","")</f>
        <v/>
      </c>
      <c r="V487" s="14"/>
      <c r="W487" s="5" t="e">
        <f>$X$1&amp;A487&amp;$Y$1&amp;T487&amp;$Z$1&amp;C487&amp;$AA$1&amp;E487&amp;#REF!&amp;G487&amp;$AB$1&amp;J487&amp;$AC$1&amp;#REF!&amp;$AD$1&amp;L487&amp;$AE$1&amp;P487&amp;$AF$1&amp;R487&amp;$AF$1&amp;#REF!&amp;$AG$1</f>
        <v>#REF!</v>
      </c>
    </row>
    <row r="488" spans="1:23" hidden="1" x14ac:dyDescent="0.25">
      <c r="A488" s="2" t="s">
        <v>2892</v>
      </c>
      <c r="B488" s="2" t="s">
        <v>2893</v>
      </c>
      <c r="C488" s="3"/>
      <c r="D488" s="33" t="str">
        <f t="shared" si="145"/>
        <v/>
      </c>
      <c r="E488" s="4">
        <v>7.94</v>
      </c>
      <c r="F488" s="2" t="s">
        <v>2891</v>
      </c>
      <c r="G488" s="17" t="e">
        <f>VLOOKUP(F488,frs!$A$2:$E$41,2,FALSE)</f>
        <v>#N/A</v>
      </c>
      <c r="H488" s="2" t="b">
        <v>0</v>
      </c>
      <c r="I488" s="2" t="s">
        <v>4716</v>
      </c>
      <c r="J488" s="17">
        <f>VLOOKUP(I488,Families!$A$2:$B$11,2,FALSE)</f>
        <v>1</v>
      </c>
      <c r="K488" s="2" t="s">
        <v>4858</v>
      </c>
      <c r="L488" s="17" t="str">
        <f>IFERROR(VLOOKUP(K488,Appellations!$A$3:$B$77,3,FALSE),"")</f>
        <v/>
      </c>
      <c r="M488" s="2" t="s">
        <v>4857</v>
      </c>
      <c r="N488" s="17">
        <f>IFERROR(VLOOKUP(M488,Regions!$A$3:$B$41,2,FALSE),"")</f>
        <v>36</v>
      </c>
      <c r="O488" s="2" t="s">
        <v>4719</v>
      </c>
      <c r="P488" s="17">
        <f>IFERROR(VLOOKUP(O488,Colors!$A$3:$B$11,2,FALSE),"")</f>
        <v>8</v>
      </c>
      <c r="Q488" s="2" t="s">
        <v>4688</v>
      </c>
      <c r="R488" s="17">
        <f>IFERROR(VLOOKUP(Q488,Contenants!$A$3:$B$21,2,FALSE),"")</f>
        <v>16</v>
      </c>
      <c r="S488" s="2"/>
      <c r="T488" s="8" t="s">
        <v>535</v>
      </c>
      <c r="U488" s="14" t="str">
        <f>SUBSTITUTE(SUBSTITUTE(SUBSTITUTE(SUBSTITUTE(SUBSTITUTE(SUBSTITUTE(SUBSTITUTE(SUBSTITUTE(SUBSTITUTE(SUBSTITUTE(SUBSTITUTE(SUBSTITUTE(S488,"C:\Users\Admin\OneDrive\Site Internet\",""),"BAG-IN-BOX\",""),"BOURGOGNE\",""),"BEAUJOLAIS\",""),"CHAMPAGNE ET EFFERVESCENTS\",""),"LANGUEDOC\",""),"LOIRE\",""),"PROVENCE\",""),"RHONE NORD\",""),"RHONE SUD\",""),"SPIRITUEUX\",""),"SUD OUEST\","")</f>
        <v/>
      </c>
      <c r="V488" s="14"/>
      <c r="W488" s="5" t="e">
        <f>$X$1&amp;A488&amp;$Y$1&amp;T488&amp;$Z$1&amp;C488&amp;$AA$1&amp;E488&amp;#REF!&amp;G488&amp;$AB$1&amp;J488&amp;$AC$1&amp;#REF!&amp;$AD$1&amp;L488&amp;$AE$1&amp;P488&amp;$AF$1&amp;R488&amp;$AF$1&amp;#REF!&amp;$AG$1</f>
        <v>#REF!</v>
      </c>
    </row>
    <row r="489" spans="1:23" ht="299.25" x14ac:dyDescent="0.25">
      <c r="A489" s="2" t="s">
        <v>966</v>
      </c>
      <c r="B489" s="2" t="s">
        <v>967</v>
      </c>
      <c r="C489" s="3" t="s">
        <v>5286</v>
      </c>
      <c r="D489" s="23" t="str">
        <f t="shared" ref="D489:D490" si="153">SUBSTITUTE(SUBSTITUTE(SUBSTITUTE(C489,CHAR(13),""),CHAR(10),"&lt;br&gt;"),". &amp;car(10)",".")</f>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489" s="4">
        <v>17.25</v>
      </c>
      <c r="F489" s="2" t="s">
        <v>2237</v>
      </c>
      <c r="G489" s="19">
        <f>VLOOKUP(F489,frs!$A$2:$B$45,2,FALSE)</f>
        <v>21</v>
      </c>
      <c r="H489" s="2" t="b">
        <v>1</v>
      </c>
      <c r="I489" s="2" t="s">
        <v>4716</v>
      </c>
      <c r="J489" s="19">
        <f>VLOOKUP(I489,Families!$A$2:$B$11,2,FALSE)</f>
        <v>1</v>
      </c>
      <c r="K489" s="2" t="s">
        <v>4859</v>
      </c>
      <c r="L489" s="19">
        <f>IFERROR(VLOOKUP(K489,Appellations!$A$2:$B$80,2,FALSE),"0")</f>
        <v>21</v>
      </c>
      <c r="M489" s="2" t="s">
        <v>4743</v>
      </c>
      <c r="N489" s="19">
        <f>IFERROR(VLOOKUP(M489,Regions!$A$2:$B$44,2,FALSE),"0")</f>
        <v>24</v>
      </c>
      <c r="O489" s="2" t="s">
        <v>4719</v>
      </c>
      <c r="P489" s="19">
        <f>IFERROR(VLOOKUP(O489,Colors!$A$2:$B$11,2,FALSE),"0")</f>
        <v>8</v>
      </c>
      <c r="Q489" s="2" t="s">
        <v>4688</v>
      </c>
      <c r="R489" s="19">
        <f>IFERROR(VLOOKUP(Q489,Contenants!$A$2:$B$21,2,FALSE),"0")</f>
        <v>16</v>
      </c>
      <c r="S489" s="2" t="s">
        <v>5795</v>
      </c>
      <c r="T489" s="50" t="s">
        <v>6094</v>
      </c>
      <c r="U489" s="19" t="str">
        <f t="shared" ref="U489:U490" si="154">SUBSTITUTE(S489,"C:\Users\Admin\OneDrive\Site Internet\","")</f>
        <v>fabre_corbiere_gasparet_boutenac_rouge.png</v>
      </c>
      <c r="V489" s="19">
        <f t="shared" ref="V489:V490" si="155">IF(U489="",0,1)</f>
        <v>1</v>
      </c>
      <c r="W489" s="20" t="str">
        <f t="shared" ref="W489:W490" si="156">$X$1&amp;A489&amp;$Y$1&amp;T489&amp;$Z$1&amp;D489&amp;$AA$1&amp;G489&amp;$AB$1&amp;J489&amp;$AC$1&amp;L489&amp;$AD$1&amp;N489&amp;$AE$1&amp;P489&amp;$AF$1&amp;R489&amp;$AG$1&amp;U489&amp;$AH$1&amp;V489&amp;$AI$1</f>
        <v>("00494", "Corbières Boutenac Fabre Gasparet Rouge",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"fabre_corbiere_gasparet_boutenac_rouge.png", "1"),</v>
      </c>
    </row>
    <row r="490" spans="1:23" ht="270.75" x14ac:dyDescent="0.25">
      <c r="A490" s="2" t="s">
        <v>972</v>
      </c>
      <c r="B490" s="2" t="s">
        <v>973</v>
      </c>
      <c r="C490" s="3" t="s">
        <v>5288</v>
      </c>
      <c r="D490" s="23" t="str">
        <f t="shared" si="153"/>
        <v>Un Corbières rouge épicé sur des notes de fruits noirs. Idéal sur une côtes de boeuf grillée.&lt;br&gt;&lt;br&gt;Encépagement : Syrah, Carignan, Mourvèdre, Grenache&lt;br&gt;&lt;br&gt;Dégustation : Robe grenat ; Nez épicé et fruité aux notes de cassis et de mûres ; Bouche aux notes de fruits noirs bien mûrs, bel équilibre et tanins souples.&lt;br&gt;Accord mets/vin : viande rouge grillée, camembert braisés.&lt;br&gt;&lt;br&gt;La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490" s="4">
        <v>10.199999999999999</v>
      </c>
      <c r="F490" s="2" t="s">
        <v>2237</v>
      </c>
      <c r="G490" s="19">
        <f>VLOOKUP(F490,frs!$A$2:$B$45,2,FALSE)</f>
        <v>21</v>
      </c>
      <c r="H490" s="2" t="b">
        <v>1</v>
      </c>
      <c r="I490" s="2" t="s">
        <v>4716</v>
      </c>
      <c r="J490" s="19">
        <f>VLOOKUP(I490,Families!$A$2:$B$11,2,FALSE)</f>
        <v>1</v>
      </c>
      <c r="K490" s="2" t="s">
        <v>4859</v>
      </c>
      <c r="L490" s="19">
        <f>IFERROR(VLOOKUP(K490,Appellations!$A$2:$B$80,2,FALSE),"0")</f>
        <v>21</v>
      </c>
      <c r="M490" s="2" t="s">
        <v>4743</v>
      </c>
      <c r="N490" s="19">
        <f>IFERROR(VLOOKUP(M490,Regions!$A$2:$B$44,2,FALSE),"0")</f>
        <v>24</v>
      </c>
      <c r="O490" s="2" t="s">
        <v>4719</v>
      </c>
      <c r="P490" s="19">
        <f>IFERROR(VLOOKUP(O490,Colors!$A$2:$B$11,2,FALSE),"0")</f>
        <v>8</v>
      </c>
      <c r="Q490" s="2" t="s">
        <v>4688</v>
      </c>
      <c r="R490" s="19">
        <f>IFERROR(VLOOKUP(Q490,Contenants!$A$2:$B$21,2,FALSE),"0")</f>
        <v>16</v>
      </c>
      <c r="S490" s="2" t="s">
        <v>5796</v>
      </c>
      <c r="T490" s="50" t="s">
        <v>6095</v>
      </c>
      <c r="U490" s="19" t="str">
        <f t="shared" si="154"/>
        <v>fabre_corbieres_jumelles_rouge.png</v>
      </c>
      <c r="V490" s="19">
        <f t="shared" si="155"/>
        <v>1</v>
      </c>
      <c r="W490" s="20" t="str">
        <f t="shared" si="156"/>
        <v>("00495", "Corbières Château de Luc Jumelles Rouge", "Un Corbières rouge épicé sur des notes de fruits noirs. Idéal sur une côtes de boeuf grillée.&lt;br&gt;&lt;br&gt;Encépagement : Syrah, Carignan, Mourvèdre, Grenache&lt;br&gt;&lt;br&gt;Dégustation : Robe grenat ; Nez épicé et fruité aux notes de cassis et de mûres ; Bouche aux notes de fruits noirs bien mûrs, bel équilibre et tanins souples.&lt;br&gt;Accord mets/vin : viande rouge grillée, camembert braisés.&lt;br&gt;&lt;br&gt;La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"fabre_corbieres_jumelles_rouge.png", "1"),</v>
      </c>
    </row>
    <row r="491" spans="1:23" hidden="1" x14ac:dyDescent="0.25">
      <c r="A491" s="2" t="s">
        <v>3682</v>
      </c>
      <c r="B491" s="2" t="s">
        <v>3683</v>
      </c>
      <c r="C491" s="3"/>
      <c r="D491" s="34" t="str">
        <f t="shared" si="145"/>
        <v/>
      </c>
      <c r="E491" s="4">
        <v>9.6</v>
      </c>
      <c r="F491" s="2" t="s">
        <v>2237</v>
      </c>
      <c r="G491" s="35">
        <f>VLOOKUP(F491,frs!$A$2:$E$41,2,FALSE)</f>
        <v>21</v>
      </c>
      <c r="H491" s="2" t="b">
        <v>0</v>
      </c>
      <c r="I491" s="2" t="s">
        <v>4709</v>
      </c>
      <c r="J491" s="35">
        <f>VLOOKUP(I491,Families!$A$2:$B$11,2,FALSE)</f>
        <v>2</v>
      </c>
      <c r="K491" s="2" t="s">
        <v>263</v>
      </c>
      <c r="L491" s="35" t="str">
        <f>IFERROR(VLOOKUP(K491,Appellations!$A$3:$B$77,3,FALSE),"")</f>
        <v/>
      </c>
      <c r="M491" s="2" t="s">
        <v>4743</v>
      </c>
      <c r="N491" s="35">
        <f>IFERROR(VLOOKUP(M491,Regions!$A$3:$B$41,2,FALSE),"")</f>
        <v>24</v>
      </c>
      <c r="O491" s="2" t="s">
        <v>4689</v>
      </c>
      <c r="P491" s="35">
        <f>IFERROR(VLOOKUP(O491,Colors!$A$3:$B$11,2,FALSE),"")</f>
        <v>2</v>
      </c>
      <c r="Q491" s="2" t="s">
        <v>4688</v>
      </c>
      <c r="R491" s="35">
        <f>IFERROR(VLOOKUP(Q491,Contenants!$A$3:$B$21,2,FALSE),"")</f>
        <v>16</v>
      </c>
      <c r="S491" s="2"/>
      <c r="T491" s="8" t="s">
        <v>1958</v>
      </c>
      <c r="U491" s="14" t="str">
        <f t="shared" ref="U491:U517" si="157">SUBSTITUTE(SUBSTITUTE(SUBSTITUTE(SUBSTITUTE(SUBSTITUTE(SUBSTITUTE(SUBSTITUTE(SUBSTITUTE(SUBSTITUTE(SUBSTITUTE(SUBSTITUTE(SUBSTITUTE(S491,"C:\Users\Admin\OneDrive\Site Internet\",""),"BAG-IN-BOX\",""),"BOURGOGNE\",""),"BEAUJOLAIS\",""),"CHAMPAGNE ET EFFERVESCENTS\",""),"LANGUEDOC\",""),"LOIRE\",""),"PROVENCE\",""),"RHONE NORD\",""),"RHONE SUD\",""),"SPIRITUEUX\",""),"SUD OUEST\","")</f>
        <v/>
      </c>
      <c r="V491" s="14"/>
      <c r="W491" s="5" t="e">
        <f>$X$1&amp;A491&amp;$Y$1&amp;T491&amp;$Z$1&amp;C491&amp;$AA$1&amp;E491&amp;#REF!&amp;G491&amp;$AB$1&amp;J491&amp;$AC$1&amp;#REF!&amp;$AD$1&amp;L491&amp;$AE$1&amp;P491&amp;$AF$1&amp;R491&amp;$AF$1&amp;#REF!&amp;$AG$1</f>
        <v>#REF!</v>
      </c>
    </row>
    <row r="492" spans="1:23" hidden="1" x14ac:dyDescent="0.25">
      <c r="A492" s="2" t="s">
        <v>1308</v>
      </c>
      <c r="B492" s="2" t="s">
        <v>1309</v>
      </c>
      <c r="C492" s="3"/>
      <c r="D492" s="23" t="str">
        <f>SUBSTITUTE(SUBSTITUTE(SUBSTITUTE(C492,CHAR(13),""),CHAR(10),"&lt;br&gt;"),". &amp;car(10)",".")</f>
        <v/>
      </c>
      <c r="E492" s="4">
        <v>7.95</v>
      </c>
      <c r="F492" s="2" t="s">
        <v>2237</v>
      </c>
      <c r="G492" s="19">
        <f>VLOOKUP(F492,frs!$A$2:$E$41,2,FALSE)</f>
        <v>21</v>
      </c>
      <c r="H492" s="2" t="b">
        <v>1</v>
      </c>
      <c r="I492" s="2" t="s">
        <v>4709</v>
      </c>
      <c r="J492" s="19">
        <f>VLOOKUP(I492,Families!$A$2:$B$11,2,FALSE)</f>
        <v>2</v>
      </c>
      <c r="K492" s="2" t="s">
        <v>263</v>
      </c>
      <c r="L492" s="19">
        <f>IFERROR(VLOOKUP(K492,Appellations!$A$2:$B$77,2,FALSE),"0")</f>
        <v>42</v>
      </c>
      <c r="M492" s="2" t="s">
        <v>4743</v>
      </c>
      <c r="N492" s="19">
        <f>IFERROR(VLOOKUP(M492,Regions!$A$2:$B$41,2,FALSE),"0")</f>
        <v>24</v>
      </c>
      <c r="O492" s="2" t="s">
        <v>4689</v>
      </c>
      <c r="P492" s="19">
        <f>IFERROR(VLOOKUP(O492,Colors!$A$2:$B$11,2,FALSE),"0")</f>
        <v>2</v>
      </c>
      <c r="Q492" s="2" t="s">
        <v>4688</v>
      </c>
      <c r="R492" s="19">
        <f>IFERROR(VLOOKUP(Q492,Contenants!$A$2:$B$21,2,FALSE),"0")</f>
        <v>16</v>
      </c>
      <c r="S492" s="2"/>
      <c r="T492" s="50" t="str">
        <f>PROPER(B492)</f>
        <v>Igp Oc L'Instant Sauvignon Blanc</v>
      </c>
      <c r="U492" s="19" t="str">
        <f t="shared" si="157"/>
        <v/>
      </c>
      <c r="V492" s="19">
        <f>IF(U492="",0,1)</f>
        <v>0</v>
      </c>
      <c r="W492" s="20" t="e">
        <f>$X$1&amp;A492&amp;$Y$1&amp;T492&amp;$Z$1&amp;D492&amp;$AA$1&amp;E492&amp;#REF!&amp;G492&amp;$AB$1&amp;J492&amp;$AC$1&amp;L492&amp;$AD$1&amp;N492&amp;$AE$1&amp;P492&amp;$AF$1&amp;R492&amp;$AG$1&amp;#REF!&amp;$AI$1</f>
        <v>#REF!</v>
      </c>
    </row>
    <row r="493" spans="1:23" hidden="1" x14ac:dyDescent="0.25">
      <c r="A493" s="2" t="s">
        <v>3854</v>
      </c>
      <c r="B493" s="2" t="s">
        <v>3855</v>
      </c>
      <c r="C493" s="3"/>
      <c r="D493" s="25" t="str">
        <f t="shared" si="145"/>
        <v/>
      </c>
      <c r="E493" s="4">
        <v>6.55</v>
      </c>
      <c r="F493" s="2" t="s">
        <v>3856</v>
      </c>
      <c r="G493" s="26" t="e">
        <f>VLOOKUP(F493,frs!$A$2:$E$41,2,FALSE)</f>
        <v>#N/A</v>
      </c>
      <c r="H493" s="2" t="b">
        <v>0</v>
      </c>
      <c r="I493" s="2" t="s">
        <v>4716</v>
      </c>
      <c r="J493" s="26">
        <f>VLOOKUP(I493,Families!$A$2:$B$11,2,FALSE)</f>
        <v>1</v>
      </c>
      <c r="K493" s="2" t="s">
        <v>4860</v>
      </c>
      <c r="L493" s="26" t="str">
        <f>IFERROR(VLOOKUP(K493,Appellations!$A$3:$B$77,3,FALSE),"")</f>
        <v/>
      </c>
      <c r="M493" s="2" t="s">
        <v>4743</v>
      </c>
      <c r="N493" s="26">
        <f>IFERROR(VLOOKUP(M493,Regions!$A$3:$B$41,2,FALSE),"")</f>
        <v>24</v>
      </c>
      <c r="O493" s="2" t="s">
        <v>4719</v>
      </c>
      <c r="P493" s="26">
        <f>IFERROR(VLOOKUP(O493,Colors!$A$3:$B$11,2,FALSE),"")</f>
        <v>8</v>
      </c>
      <c r="Q493" s="2" t="s">
        <v>4688</v>
      </c>
      <c r="R493" s="26">
        <f>IFERROR(VLOOKUP(Q493,Contenants!$A$3:$B$21,2,FALSE),"")</f>
        <v>16</v>
      </c>
      <c r="S493" s="2"/>
      <c r="T493" s="8" t="s">
        <v>1389</v>
      </c>
      <c r="U493" s="14" t="str">
        <f t="shared" si="157"/>
        <v/>
      </c>
      <c r="V493" s="14"/>
      <c r="W493" s="5" t="e">
        <f>$X$1&amp;A493&amp;$Y$1&amp;T493&amp;$Z$1&amp;C493&amp;$AA$1&amp;E493&amp;#REF!&amp;G493&amp;$AB$1&amp;J493&amp;$AC$1&amp;#REF!&amp;$AD$1&amp;L493&amp;$AE$1&amp;P493&amp;$AF$1&amp;R493&amp;$AF$1&amp;#REF!&amp;$AG$1</f>
        <v>#REF!</v>
      </c>
    </row>
    <row r="494" spans="1:23" hidden="1" x14ac:dyDescent="0.25">
      <c r="A494" s="2" t="s">
        <v>3857</v>
      </c>
      <c r="B494" s="2" t="s">
        <v>3858</v>
      </c>
      <c r="C494" s="3"/>
      <c r="D494" s="16" t="str">
        <f t="shared" si="145"/>
        <v/>
      </c>
      <c r="E494" s="4">
        <v>8.82</v>
      </c>
      <c r="F494" s="2" t="s">
        <v>3856</v>
      </c>
      <c r="G494" s="13" t="e">
        <f>VLOOKUP(F494,frs!$A$2:$E$41,2,FALSE)</f>
        <v>#N/A</v>
      </c>
      <c r="H494" s="2" t="b">
        <v>0</v>
      </c>
      <c r="I494" s="2" t="s">
        <v>4716</v>
      </c>
      <c r="J494" s="13">
        <f>VLOOKUP(I494,Families!$A$2:$B$11,2,FALSE)</f>
        <v>1</v>
      </c>
      <c r="K494" s="2" t="s">
        <v>4860</v>
      </c>
      <c r="L494" s="13" t="str">
        <f>IFERROR(VLOOKUP(K494,Appellations!$A$3:$B$77,3,FALSE),"")</f>
        <v/>
      </c>
      <c r="M494" s="2" t="s">
        <v>4743</v>
      </c>
      <c r="N494" s="13">
        <f>IFERROR(VLOOKUP(M494,Regions!$A$3:$B$41,2,FALSE),"")</f>
        <v>24</v>
      </c>
      <c r="O494" s="2" t="s">
        <v>4719</v>
      </c>
      <c r="P494" s="13">
        <f>IFERROR(VLOOKUP(O494,Colors!$A$3:$B$11,2,FALSE),"")</f>
        <v>8</v>
      </c>
      <c r="Q494" s="2" t="s">
        <v>4688</v>
      </c>
      <c r="R494" s="13">
        <f>IFERROR(VLOOKUP(Q494,Contenants!$A$3:$B$21,2,FALSE),"")</f>
        <v>16</v>
      </c>
      <c r="S494" s="2"/>
      <c r="T494" s="8" t="s">
        <v>1371</v>
      </c>
      <c r="U494" s="14" t="str">
        <f t="shared" si="157"/>
        <v/>
      </c>
      <c r="V494" s="14"/>
      <c r="W494" s="5" t="e">
        <f>$X$1&amp;A494&amp;$Y$1&amp;T494&amp;$Z$1&amp;C494&amp;$AA$1&amp;E494&amp;#REF!&amp;G494&amp;$AB$1&amp;J494&amp;$AC$1&amp;#REF!&amp;$AD$1&amp;L494&amp;$AE$1&amp;P494&amp;$AF$1&amp;R494&amp;$AF$1&amp;#REF!&amp;$AG$1</f>
        <v>#REF!</v>
      </c>
    </row>
    <row r="495" spans="1:23" hidden="1" x14ac:dyDescent="0.25">
      <c r="A495" s="2" t="s">
        <v>3960</v>
      </c>
      <c r="B495" s="2" t="s">
        <v>3961</v>
      </c>
      <c r="C495" s="3"/>
      <c r="D495" s="16" t="str">
        <f t="shared" si="145"/>
        <v/>
      </c>
      <c r="E495" s="4">
        <v>8</v>
      </c>
      <c r="F495" s="2" t="s">
        <v>2218</v>
      </c>
      <c r="G495" s="13" t="e">
        <f>VLOOKUP(F495,frs!$A$2:$E$41,2,FALSE)</f>
        <v>#N/A</v>
      </c>
      <c r="H495" s="2" t="b">
        <v>0</v>
      </c>
      <c r="I495" s="2" t="s">
        <v>4709</v>
      </c>
      <c r="J495" s="13">
        <f>VLOOKUP(I495,Families!$A$2:$B$11,2,FALSE)</f>
        <v>2</v>
      </c>
      <c r="K495" s="2" t="s">
        <v>4861</v>
      </c>
      <c r="L495" s="13" t="str">
        <f>IFERROR(VLOOKUP(K495,Appellations!$A$3:$B$77,3,FALSE),"")</f>
        <v/>
      </c>
      <c r="M495" s="2" t="s">
        <v>4743</v>
      </c>
      <c r="N495" s="13">
        <f>IFERROR(VLOOKUP(M495,Regions!$A$3:$B$41,2,FALSE),"")</f>
        <v>24</v>
      </c>
      <c r="O495" s="2" t="s">
        <v>4689</v>
      </c>
      <c r="P495" s="13">
        <f>IFERROR(VLOOKUP(O495,Colors!$A$3:$B$11,2,FALSE),"")</f>
        <v>2</v>
      </c>
      <c r="Q495" s="2" t="s">
        <v>4688</v>
      </c>
      <c r="R495" s="13">
        <f>IFERROR(VLOOKUP(Q495,Contenants!$A$3:$B$21,2,FALSE),"")</f>
        <v>16</v>
      </c>
      <c r="S495" s="2"/>
      <c r="T495" s="8" t="s">
        <v>1379</v>
      </c>
      <c r="U495" s="14" t="str">
        <f t="shared" si="157"/>
        <v/>
      </c>
      <c r="V495" s="14"/>
      <c r="W495" s="5" t="e">
        <f>$X$1&amp;A495&amp;$Y$1&amp;T495&amp;$Z$1&amp;C495&amp;$AA$1&amp;E495&amp;#REF!&amp;G495&amp;$AB$1&amp;J495&amp;$AC$1&amp;#REF!&amp;$AD$1&amp;L495&amp;$AE$1&amp;P495&amp;$AF$1&amp;R495&amp;$AF$1&amp;#REF!&amp;$AG$1</f>
        <v>#REF!</v>
      </c>
    </row>
    <row r="496" spans="1:23" hidden="1" x14ac:dyDescent="0.25">
      <c r="A496" s="2" t="s">
        <v>4205</v>
      </c>
      <c r="B496" s="2" t="s">
        <v>4206</v>
      </c>
      <c r="C496" s="3"/>
      <c r="D496" s="33" t="str">
        <f t="shared" si="145"/>
        <v/>
      </c>
      <c r="E496" s="4">
        <v>6.75</v>
      </c>
      <c r="F496" s="2" t="s">
        <v>2588</v>
      </c>
      <c r="G496" s="17" t="e">
        <f>VLOOKUP(F496,frs!$A$2:$E$41,2,FALSE)</f>
        <v>#N/A</v>
      </c>
      <c r="H496" s="2" t="b">
        <v>0</v>
      </c>
      <c r="I496" s="2" t="s">
        <v>4709</v>
      </c>
      <c r="J496" s="17">
        <f>VLOOKUP(I496,Families!$A$2:$B$11,2,FALSE)</f>
        <v>2</v>
      </c>
      <c r="K496" s="2" t="s">
        <v>4742</v>
      </c>
      <c r="L496" s="17" t="str">
        <f>IFERROR(VLOOKUP(K496,Appellations!$A$3:$B$77,3,FALSE),"")</f>
        <v/>
      </c>
      <c r="M496" s="2" t="s">
        <v>4743</v>
      </c>
      <c r="N496" s="17">
        <f>IFERROR(VLOOKUP(M496,Regions!$A$3:$B$41,2,FALSE),"")</f>
        <v>24</v>
      </c>
      <c r="O496" s="2" t="s">
        <v>4689</v>
      </c>
      <c r="P496" s="17">
        <f>IFERROR(VLOOKUP(O496,Colors!$A$3:$B$11,2,FALSE),"")</f>
        <v>2</v>
      </c>
      <c r="Q496" s="2" t="s">
        <v>4688</v>
      </c>
      <c r="R496" s="17">
        <f>IFERROR(VLOOKUP(Q496,Contenants!$A$3:$B$21,2,FALSE),"")</f>
        <v>16</v>
      </c>
      <c r="S496" s="2"/>
      <c r="T496" s="8" t="s">
        <v>1363</v>
      </c>
      <c r="U496" s="14" t="str">
        <f t="shared" si="157"/>
        <v/>
      </c>
      <c r="V496" s="14"/>
      <c r="W496" s="5" t="e">
        <f>$X$1&amp;A496&amp;$Y$1&amp;T496&amp;$Z$1&amp;C496&amp;$AA$1&amp;E496&amp;#REF!&amp;G496&amp;$AB$1&amp;J496&amp;$AC$1&amp;#REF!&amp;$AD$1&amp;L496&amp;$AE$1&amp;P496&amp;$AF$1&amp;R496&amp;$AF$1&amp;#REF!&amp;$AG$1</f>
        <v>#REF!</v>
      </c>
    </row>
    <row r="497" spans="1:23" hidden="1" x14ac:dyDescent="0.25">
      <c r="A497" s="2" t="s">
        <v>2000</v>
      </c>
      <c r="B497" s="2" t="s">
        <v>2001</v>
      </c>
      <c r="C497" s="3"/>
      <c r="D497" s="23" t="str">
        <f>SUBSTITUTE(SUBSTITUTE(SUBSTITUTE(C497,CHAR(13),""),CHAR(10),"&lt;br&gt;"),". &amp;car(10)",".")</f>
        <v/>
      </c>
      <c r="E497" s="4">
        <v>17.7</v>
      </c>
      <c r="F497" s="2" t="s">
        <v>175</v>
      </c>
      <c r="G497" s="19">
        <f>VLOOKUP(F497,frs!$A$2:$E$41,2,FALSE)</f>
        <v>35</v>
      </c>
      <c r="H497" s="2" t="b">
        <v>1</v>
      </c>
      <c r="I497" s="2" t="s">
        <v>4862</v>
      </c>
      <c r="J497" s="19" t="e">
        <f>VLOOKUP(I497,Families!$A$2:$B$11,2,FALSE)</f>
        <v>#N/A</v>
      </c>
      <c r="K497" s="2" t="s">
        <v>4863</v>
      </c>
      <c r="L497" s="19" t="str">
        <f>IFERROR(VLOOKUP(K497,Appellations!$A$2:$B$77,2,FALSE),"0")</f>
        <v>0</v>
      </c>
      <c r="M497" s="2" t="s">
        <v>4745</v>
      </c>
      <c r="N497" s="19">
        <f>IFERROR(VLOOKUP(M497,Regions!$A$2:$B$41,2,FALSE),"0")</f>
        <v>33</v>
      </c>
      <c r="O497" s="2" t="s">
        <v>4689</v>
      </c>
      <c r="P497" s="19">
        <f>IFERROR(VLOOKUP(O497,Colors!$A$2:$B$11,2,FALSE),"0")</f>
        <v>2</v>
      </c>
      <c r="Q497" s="2" t="s">
        <v>4688</v>
      </c>
      <c r="R497" s="19">
        <f>IFERROR(VLOOKUP(Q497,Contenants!$A$2:$B$21,2,FALSE),"0")</f>
        <v>16</v>
      </c>
      <c r="S497" s="2"/>
      <c r="T497" s="50" t="str">
        <f>PROPER(B497)</f>
        <v>Vdn Muscat Bdv Petits Grains Blanc</v>
      </c>
      <c r="U497" s="19" t="str">
        <f t="shared" si="157"/>
        <v/>
      </c>
      <c r="V497" s="19">
        <f>IF(U497="",0,1)</f>
        <v>0</v>
      </c>
      <c r="W497" s="20" t="e">
        <f>$X$1&amp;A497&amp;$Y$1&amp;T497&amp;$Z$1&amp;D497&amp;$AA$1&amp;E497&amp;#REF!&amp;G497&amp;$AB$1&amp;J497&amp;$AC$1&amp;L497&amp;$AD$1&amp;N497&amp;$AE$1&amp;P497&amp;$AF$1&amp;R497&amp;$AG$1&amp;#REF!&amp;$AI$1</f>
        <v>#REF!</v>
      </c>
    </row>
    <row r="498" spans="1:23" hidden="1" x14ac:dyDescent="0.25">
      <c r="A498" s="2" t="s">
        <v>4411</v>
      </c>
      <c r="B498" s="2" t="s">
        <v>4412</v>
      </c>
      <c r="C498" s="3"/>
      <c r="D498" s="25" t="str">
        <f t="shared" si="145"/>
        <v/>
      </c>
      <c r="E498" s="4">
        <v>9.9499999999999993</v>
      </c>
      <c r="F498" s="2" t="s">
        <v>2239</v>
      </c>
      <c r="G498" s="26" t="e">
        <f>VLOOKUP(F498,frs!$A$2:$E$41,2,FALSE)</f>
        <v>#N/A</v>
      </c>
      <c r="H498" s="2" t="b">
        <v>0</v>
      </c>
      <c r="I498" s="2" t="s">
        <v>4709</v>
      </c>
      <c r="J498" s="26">
        <f>VLOOKUP(I498,Families!$A$2:$B$11,2,FALSE)</f>
        <v>2</v>
      </c>
      <c r="K498" s="2" t="s">
        <v>4754</v>
      </c>
      <c r="L498" s="26" t="str">
        <f>IFERROR(VLOOKUP(K498,Appellations!$A$3:$B$77,3,FALSE),"")</f>
        <v/>
      </c>
      <c r="M498" s="2" t="s">
        <v>4755</v>
      </c>
      <c r="N498" s="26">
        <f>IFERROR(VLOOKUP(M498,Regions!$A$3:$B$41,2,FALSE),"")</f>
        <v>35</v>
      </c>
      <c r="O498" s="2" t="s">
        <v>4689</v>
      </c>
      <c r="P498" s="26">
        <f>IFERROR(VLOOKUP(O498,Colors!$A$3:$B$11,2,FALSE),"")</f>
        <v>2</v>
      </c>
      <c r="Q498" s="2" t="s">
        <v>4688</v>
      </c>
      <c r="R498" s="26">
        <f>IFERROR(VLOOKUP(Q498,Contenants!$A$3:$B$21,2,FALSE),"")</f>
        <v>16</v>
      </c>
      <c r="S498" s="2"/>
      <c r="T498" s="8" t="s">
        <v>665</v>
      </c>
      <c r="U498" s="14" t="str">
        <f t="shared" si="157"/>
        <v/>
      </c>
      <c r="V498" s="14"/>
      <c r="W498" s="5" t="e">
        <f>$X$1&amp;A498&amp;$Y$1&amp;T498&amp;$Z$1&amp;C498&amp;$AA$1&amp;E498&amp;#REF!&amp;G498&amp;$AB$1&amp;J498&amp;$AC$1&amp;#REF!&amp;$AD$1&amp;L498&amp;$AE$1&amp;P498&amp;$AF$1&amp;R498&amp;$AF$1&amp;#REF!&amp;$AG$1</f>
        <v>#REF!</v>
      </c>
    </row>
    <row r="499" spans="1:23" hidden="1" x14ac:dyDescent="0.25">
      <c r="A499" s="2" t="s">
        <v>4413</v>
      </c>
      <c r="B499" s="2" t="s">
        <v>4414</v>
      </c>
      <c r="C499" s="3"/>
      <c r="D499" s="16" t="str">
        <f t="shared" si="145"/>
        <v/>
      </c>
      <c r="E499" s="4">
        <v>14.9</v>
      </c>
      <c r="F499" s="2" t="s">
        <v>2896</v>
      </c>
      <c r="G499" s="13" t="e">
        <f>VLOOKUP(F499,frs!$A$2:$E$41,2,FALSE)</f>
        <v>#N/A</v>
      </c>
      <c r="H499" s="2" t="b">
        <v>0</v>
      </c>
      <c r="I499" s="2" t="s">
        <v>4709</v>
      </c>
      <c r="J499" s="13">
        <f>VLOOKUP(I499,Families!$A$2:$B$11,2,FALSE)</f>
        <v>2</v>
      </c>
      <c r="K499" s="2"/>
      <c r="L499" s="13" t="str">
        <f>IFERROR(VLOOKUP(K499,Appellations!$A$3:$B$77,3,FALSE),"")</f>
        <v/>
      </c>
      <c r="M499" s="2" t="s">
        <v>4745</v>
      </c>
      <c r="N499" s="13">
        <f>IFERROR(VLOOKUP(M499,Regions!$A$3:$B$41,2,FALSE),"")</f>
        <v>33</v>
      </c>
      <c r="O499" s="2" t="s">
        <v>4689</v>
      </c>
      <c r="P499" s="13">
        <f>IFERROR(VLOOKUP(O499,Colors!$A$3:$B$11,2,FALSE),"")</f>
        <v>2</v>
      </c>
      <c r="Q499" s="2" t="s">
        <v>4688</v>
      </c>
      <c r="R499" s="13">
        <f>IFERROR(VLOOKUP(Q499,Contenants!$A$3:$B$21,2,FALSE),"")</f>
        <v>16</v>
      </c>
      <c r="S499" s="2"/>
      <c r="T499" s="8" t="s">
        <v>649</v>
      </c>
      <c r="U499" s="14" t="str">
        <f t="shared" si="157"/>
        <v/>
      </c>
      <c r="V499" s="14"/>
      <c r="W499" s="5" t="e">
        <f>$X$1&amp;A499&amp;$Y$1&amp;T499&amp;$Z$1&amp;C499&amp;$AA$1&amp;E499&amp;#REF!&amp;G499&amp;$AB$1&amp;J499&amp;$AC$1&amp;#REF!&amp;$AD$1&amp;L499&amp;$AE$1&amp;P499&amp;$AF$1&amp;R499&amp;$AF$1&amp;#REF!&amp;$AG$1</f>
        <v>#REF!</v>
      </c>
    </row>
    <row r="500" spans="1:23" hidden="1" x14ac:dyDescent="0.25">
      <c r="A500" s="2" t="s">
        <v>4415</v>
      </c>
      <c r="B500" s="2" t="s">
        <v>4416</v>
      </c>
      <c r="C500" s="3"/>
      <c r="D500" s="16" t="str">
        <f t="shared" si="145"/>
        <v/>
      </c>
      <c r="E500" s="4">
        <v>43.2</v>
      </c>
      <c r="F500" s="2" t="s">
        <v>2239</v>
      </c>
      <c r="G500" s="13" t="e">
        <f>VLOOKUP(F500,frs!$A$2:$E$41,2,FALSE)</f>
        <v>#N/A</v>
      </c>
      <c r="H500" s="2" t="b">
        <v>0</v>
      </c>
      <c r="I500" s="2" t="s">
        <v>4709</v>
      </c>
      <c r="J500" s="13">
        <f>VLOOKUP(I500,Families!$A$2:$B$11,2,FALSE)</f>
        <v>2</v>
      </c>
      <c r="K500" s="2"/>
      <c r="L500" s="13" t="str">
        <f>IFERROR(VLOOKUP(K500,Appellations!$A$3:$B$77,3,FALSE),"")</f>
        <v/>
      </c>
      <c r="M500" s="2" t="s">
        <v>4755</v>
      </c>
      <c r="N500" s="13">
        <f>IFERROR(VLOOKUP(M500,Regions!$A$3:$B$41,2,FALSE),"")</f>
        <v>35</v>
      </c>
      <c r="O500" s="2" t="s">
        <v>4689</v>
      </c>
      <c r="P500" s="13">
        <f>IFERROR(VLOOKUP(O500,Colors!$A$3:$B$11,2,FALSE),"")</f>
        <v>2</v>
      </c>
      <c r="Q500" s="2" t="s">
        <v>4688</v>
      </c>
      <c r="R500" s="13">
        <f>IFERROR(VLOOKUP(Q500,Contenants!$A$3:$B$21,2,FALSE),"")</f>
        <v>16</v>
      </c>
      <c r="S500" s="2"/>
      <c r="T500" s="8" t="s">
        <v>641</v>
      </c>
      <c r="U500" s="14" t="str">
        <f t="shared" si="157"/>
        <v/>
      </c>
      <c r="V500" s="14"/>
      <c r="W500" s="5" t="e">
        <f>$X$1&amp;A500&amp;$Y$1&amp;T500&amp;$Z$1&amp;C500&amp;$AA$1&amp;E500&amp;#REF!&amp;G500&amp;$AB$1&amp;J500&amp;$AC$1&amp;#REF!&amp;$AD$1&amp;L500&amp;$AE$1&amp;P500&amp;$AF$1&amp;R500&amp;$AF$1&amp;#REF!&amp;$AG$1</f>
        <v>#REF!</v>
      </c>
    </row>
    <row r="501" spans="1:23" hidden="1" x14ac:dyDescent="0.25">
      <c r="A501" s="2" t="s">
        <v>4514</v>
      </c>
      <c r="B501" s="2" t="s">
        <v>4515</v>
      </c>
      <c r="C501" s="3"/>
      <c r="D501" s="16" t="str">
        <f t="shared" si="145"/>
        <v/>
      </c>
      <c r="E501" s="4">
        <v>2.25</v>
      </c>
      <c r="F501" s="2" t="s">
        <v>2225</v>
      </c>
      <c r="G501" s="13" t="e">
        <f>VLOOKUP(F501,frs!$A$2:$E$41,2,FALSE)</f>
        <v>#N/A</v>
      </c>
      <c r="H501" s="2" t="b">
        <v>0</v>
      </c>
      <c r="I501" s="2" t="s">
        <v>4864</v>
      </c>
      <c r="J501" s="13" t="e">
        <f>VLOOKUP(I501,Families!$A$2:$B$11,2,FALSE)</f>
        <v>#N/A</v>
      </c>
      <c r="K501" s="2" t="s">
        <v>4749</v>
      </c>
      <c r="L501" s="13" t="str">
        <f>IFERROR(VLOOKUP(K501,Appellations!$A$3:$B$77,3,FALSE),"")</f>
        <v/>
      </c>
      <c r="M501" s="2" t="s">
        <v>4745</v>
      </c>
      <c r="N501" s="13">
        <f>IFERROR(VLOOKUP(M501,Regions!$A$3:$B$41,2,FALSE),"")</f>
        <v>33</v>
      </c>
      <c r="O501" s="2" t="s">
        <v>4689</v>
      </c>
      <c r="P501" s="13">
        <f>IFERROR(VLOOKUP(O501,Colors!$A$3:$B$11,2,FALSE),"")</f>
        <v>2</v>
      </c>
      <c r="Q501" s="2"/>
      <c r="R501" s="13" t="str">
        <f>IFERROR(VLOOKUP(Q501,Contenants!$A$3:$B$21,2,FALSE),"")</f>
        <v/>
      </c>
      <c r="S501" s="2"/>
      <c r="T501" s="8" t="s">
        <v>661</v>
      </c>
      <c r="U501" s="14" t="str">
        <f t="shared" si="157"/>
        <v/>
      </c>
      <c r="V501" s="14"/>
      <c r="W501" s="5" t="e">
        <f>$X$1&amp;A501&amp;$Y$1&amp;T501&amp;$Z$1&amp;C501&amp;$AA$1&amp;E501&amp;#REF!&amp;G501&amp;$AB$1&amp;J501&amp;$AC$1&amp;#REF!&amp;$AD$1&amp;L501&amp;$AE$1&amp;P501&amp;$AF$1&amp;R501&amp;$AF$1&amp;#REF!&amp;$AG$1</f>
        <v>#REF!</v>
      </c>
    </row>
    <row r="502" spans="1:23" hidden="1" x14ac:dyDescent="0.25">
      <c r="A502" s="2" t="s">
        <v>4516</v>
      </c>
      <c r="B502" s="2" t="s">
        <v>4517</v>
      </c>
      <c r="C502" s="3"/>
      <c r="D502" s="16" t="str">
        <f t="shared" si="145"/>
        <v/>
      </c>
      <c r="E502" s="4">
        <v>2.25</v>
      </c>
      <c r="F502" s="2" t="s">
        <v>2225</v>
      </c>
      <c r="G502" s="13" t="e">
        <f>VLOOKUP(F502,frs!$A$2:$E$41,2,FALSE)</f>
        <v>#N/A</v>
      </c>
      <c r="H502" s="2" t="b">
        <v>0</v>
      </c>
      <c r="I502" s="2" t="s">
        <v>4864</v>
      </c>
      <c r="J502" s="13" t="e">
        <f>VLOOKUP(I502,Families!$A$2:$B$11,2,FALSE)</f>
        <v>#N/A</v>
      </c>
      <c r="K502" s="2" t="s">
        <v>263</v>
      </c>
      <c r="L502" s="13" t="str">
        <f>IFERROR(VLOOKUP(K502,Appellations!$A$3:$B$77,3,FALSE),"")</f>
        <v/>
      </c>
      <c r="M502" s="2" t="s">
        <v>4743</v>
      </c>
      <c r="N502" s="13">
        <f>IFERROR(VLOOKUP(M502,Regions!$A$3:$B$41,2,FALSE),"")</f>
        <v>24</v>
      </c>
      <c r="O502" s="2" t="s">
        <v>4719</v>
      </c>
      <c r="P502" s="13">
        <f>IFERROR(VLOOKUP(O502,Colors!$A$3:$B$11,2,FALSE),"")</f>
        <v>8</v>
      </c>
      <c r="Q502" s="2"/>
      <c r="R502" s="13" t="str">
        <f>IFERROR(VLOOKUP(Q502,Contenants!$A$3:$B$21,2,FALSE),"")</f>
        <v/>
      </c>
      <c r="S502" s="2"/>
      <c r="T502" s="8" t="s">
        <v>971</v>
      </c>
      <c r="U502" s="14" t="str">
        <f t="shared" si="157"/>
        <v/>
      </c>
      <c r="V502" s="14"/>
      <c r="W502" s="5" t="e">
        <f>$X$1&amp;A502&amp;$Y$1&amp;T502&amp;$Z$1&amp;C502&amp;$AA$1&amp;E502&amp;#REF!&amp;G502&amp;$AB$1&amp;J502&amp;$AC$1&amp;#REF!&amp;$AD$1&amp;L502&amp;$AE$1&amp;P502&amp;$AF$1&amp;R502&amp;$AF$1&amp;#REF!&amp;$AG$1</f>
        <v>#REF!</v>
      </c>
    </row>
    <row r="503" spans="1:23" hidden="1" x14ac:dyDescent="0.25">
      <c r="A503" s="2" t="s">
        <v>4518</v>
      </c>
      <c r="B503" s="2" t="s">
        <v>4519</v>
      </c>
      <c r="C503" s="3"/>
      <c r="D503" s="16" t="str">
        <f t="shared" si="145"/>
        <v/>
      </c>
      <c r="E503" s="4">
        <v>2.15</v>
      </c>
      <c r="F503" s="2" t="s">
        <v>2225</v>
      </c>
      <c r="G503" s="13" t="e">
        <f>VLOOKUP(F503,frs!$A$2:$E$41,2,FALSE)</f>
        <v>#N/A</v>
      </c>
      <c r="H503" s="2" t="b">
        <v>0</v>
      </c>
      <c r="I503" s="2" t="s">
        <v>4864</v>
      </c>
      <c r="J503" s="13" t="e">
        <f>VLOOKUP(I503,Families!$A$2:$B$11,2,FALSE)</f>
        <v>#N/A</v>
      </c>
      <c r="K503" s="2" t="s">
        <v>4751</v>
      </c>
      <c r="L503" s="13" t="str">
        <f>IFERROR(VLOOKUP(K503,Appellations!$A$3:$B$77,3,FALSE),"")</f>
        <v/>
      </c>
      <c r="M503" s="2" t="s">
        <v>4752</v>
      </c>
      <c r="N503" s="13">
        <f>IFERROR(VLOOKUP(M503,Regions!$A$3:$B$41,2,FALSE),"")</f>
        <v>20</v>
      </c>
      <c r="O503" s="2" t="s">
        <v>2306</v>
      </c>
      <c r="P503" s="13">
        <f>IFERROR(VLOOKUP(O503,Colors!$A$3:$B$11,2,FALSE),"")</f>
        <v>7</v>
      </c>
      <c r="Q503" s="2"/>
      <c r="R503" s="13" t="str">
        <f>IFERROR(VLOOKUP(Q503,Contenants!$A$3:$B$21,2,FALSE),"")</f>
        <v/>
      </c>
      <c r="S503" s="2"/>
      <c r="T503" s="8" t="s">
        <v>1305</v>
      </c>
      <c r="U503" s="14" t="str">
        <f t="shared" si="157"/>
        <v/>
      </c>
      <c r="V503" s="14"/>
      <c r="W503" s="5" t="e">
        <f>$X$1&amp;A503&amp;$Y$1&amp;T503&amp;$Z$1&amp;C503&amp;$AA$1&amp;E503&amp;#REF!&amp;G503&amp;$AB$1&amp;J503&amp;$AC$1&amp;#REF!&amp;$AD$1&amp;L503&amp;$AE$1&amp;P503&amp;$AF$1&amp;R503&amp;$AF$1&amp;#REF!&amp;$AG$1</f>
        <v>#REF!</v>
      </c>
    </row>
    <row r="504" spans="1:23" hidden="1" x14ac:dyDescent="0.25">
      <c r="A504" s="2" t="s">
        <v>4520</v>
      </c>
      <c r="B504" s="2" t="s">
        <v>4521</v>
      </c>
      <c r="C504" s="3"/>
      <c r="D504" s="16" t="str">
        <f t="shared" si="145"/>
        <v/>
      </c>
      <c r="E504" s="4">
        <v>1.95</v>
      </c>
      <c r="F504" s="2" t="s">
        <v>2225</v>
      </c>
      <c r="G504" s="13" t="e">
        <f>VLOOKUP(F504,frs!$A$2:$E$41,2,FALSE)</f>
        <v>#N/A</v>
      </c>
      <c r="H504" s="2" t="b">
        <v>0</v>
      </c>
      <c r="I504" s="2" t="s">
        <v>4864</v>
      </c>
      <c r="J504" s="13" t="e">
        <f>VLOOKUP(I504,Families!$A$2:$B$11,2,FALSE)</f>
        <v>#N/A</v>
      </c>
      <c r="K504" s="2" t="s">
        <v>4751</v>
      </c>
      <c r="L504" s="13" t="str">
        <f>IFERROR(VLOOKUP(K504,Appellations!$A$3:$B$77,3,FALSE),"")</f>
        <v/>
      </c>
      <c r="M504" s="2" t="s">
        <v>4752</v>
      </c>
      <c r="N504" s="13">
        <f>IFERROR(VLOOKUP(M504,Regions!$A$3:$B$41,2,FALSE),"")</f>
        <v>20</v>
      </c>
      <c r="O504" s="2" t="s">
        <v>2306</v>
      </c>
      <c r="P504" s="13">
        <f>IFERROR(VLOOKUP(O504,Colors!$A$3:$B$11,2,FALSE),"")</f>
        <v>7</v>
      </c>
      <c r="Q504" s="2"/>
      <c r="R504" s="13" t="str">
        <f>IFERROR(VLOOKUP(Q504,Contenants!$A$3:$B$21,2,FALSE),"")</f>
        <v/>
      </c>
      <c r="S504" s="2"/>
      <c r="T504" s="8" t="s">
        <v>1307</v>
      </c>
      <c r="U504" s="14" t="str">
        <f t="shared" si="157"/>
        <v/>
      </c>
      <c r="V504" s="14"/>
      <c r="W504" s="5" t="e">
        <f>$X$1&amp;A504&amp;$Y$1&amp;T504&amp;$Z$1&amp;C504&amp;$AA$1&amp;E504&amp;#REF!&amp;G504&amp;$AB$1&amp;J504&amp;$AC$1&amp;#REF!&amp;$AD$1&amp;L504&amp;$AE$1&amp;P504&amp;$AF$1&amp;R504&amp;$AF$1&amp;#REF!&amp;$AG$1</f>
        <v>#REF!</v>
      </c>
    </row>
    <row r="505" spans="1:23" hidden="1" x14ac:dyDescent="0.25">
      <c r="A505" s="2" t="s">
        <v>4522</v>
      </c>
      <c r="B505" s="2" t="s">
        <v>4523</v>
      </c>
      <c r="C505" s="3"/>
      <c r="D505" s="16" t="str">
        <f t="shared" si="145"/>
        <v/>
      </c>
      <c r="E505" s="4">
        <v>2.25</v>
      </c>
      <c r="F505" s="2" t="s">
        <v>2225</v>
      </c>
      <c r="G505" s="13" t="e">
        <f>VLOOKUP(F505,frs!$A$2:$E$41,2,FALSE)</f>
        <v>#N/A</v>
      </c>
      <c r="H505" s="2" t="b">
        <v>0</v>
      </c>
      <c r="I505" s="2" t="s">
        <v>4864</v>
      </c>
      <c r="J505" s="13" t="e">
        <f>VLOOKUP(I505,Families!$A$2:$B$11,2,FALSE)</f>
        <v>#N/A</v>
      </c>
      <c r="K505" s="2" t="s">
        <v>4751</v>
      </c>
      <c r="L505" s="13" t="str">
        <f>IFERROR(VLOOKUP(K505,Appellations!$A$3:$B$77,3,FALSE),"")</f>
        <v/>
      </c>
      <c r="M505" s="2" t="s">
        <v>4752</v>
      </c>
      <c r="N505" s="13">
        <f>IFERROR(VLOOKUP(M505,Regions!$A$3:$B$41,2,FALSE),"")</f>
        <v>20</v>
      </c>
      <c r="O505" s="2" t="s">
        <v>2306</v>
      </c>
      <c r="P505" s="13">
        <f>IFERROR(VLOOKUP(O505,Colors!$A$3:$B$11,2,FALSE),"")</f>
        <v>7</v>
      </c>
      <c r="Q505" s="2"/>
      <c r="R505" s="13" t="str">
        <f>IFERROR(VLOOKUP(Q505,Contenants!$A$3:$B$21,2,FALSE),"")</f>
        <v/>
      </c>
      <c r="S505" s="2"/>
      <c r="T505" s="8" t="s">
        <v>657</v>
      </c>
      <c r="U505" s="14" t="str">
        <f t="shared" si="157"/>
        <v/>
      </c>
      <c r="V505" s="14"/>
      <c r="W505" s="5" t="e">
        <f>$X$1&amp;A505&amp;$Y$1&amp;T505&amp;$Z$1&amp;C505&amp;$AA$1&amp;E505&amp;#REF!&amp;G505&amp;$AB$1&amp;J505&amp;$AC$1&amp;#REF!&amp;$AD$1&amp;L505&amp;$AE$1&amp;P505&amp;$AF$1&amp;R505&amp;$AF$1&amp;#REF!&amp;$AG$1</f>
        <v>#REF!</v>
      </c>
    </row>
    <row r="506" spans="1:23" hidden="1" x14ac:dyDescent="0.25">
      <c r="A506" s="2" t="s">
        <v>4524</v>
      </c>
      <c r="B506" s="2" t="s">
        <v>4525</v>
      </c>
      <c r="C506" s="3"/>
      <c r="D506" s="16" t="str">
        <f t="shared" si="145"/>
        <v/>
      </c>
      <c r="E506" s="4">
        <v>1.69</v>
      </c>
      <c r="F506" s="2" t="s">
        <v>2225</v>
      </c>
      <c r="G506" s="13" t="e">
        <f>VLOOKUP(F506,frs!$A$2:$E$41,2,FALSE)</f>
        <v>#N/A</v>
      </c>
      <c r="H506" s="2" t="b">
        <v>0</v>
      </c>
      <c r="I506" s="2" t="s">
        <v>4864</v>
      </c>
      <c r="J506" s="13" t="e">
        <f>VLOOKUP(I506,Families!$A$2:$B$11,2,FALSE)</f>
        <v>#N/A</v>
      </c>
      <c r="K506" s="2" t="s">
        <v>4751</v>
      </c>
      <c r="L506" s="13" t="str">
        <f>IFERROR(VLOOKUP(K506,Appellations!$A$3:$B$77,3,FALSE),"")</f>
        <v/>
      </c>
      <c r="M506" s="2" t="s">
        <v>4752</v>
      </c>
      <c r="N506" s="13">
        <f>IFERROR(VLOOKUP(M506,Regions!$A$3:$B$41,2,FALSE),"")</f>
        <v>20</v>
      </c>
      <c r="O506" s="2" t="s">
        <v>4719</v>
      </c>
      <c r="P506" s="13">
        <f>IFERROR(VLOOKUP(O506,Colors!$A$3:$B$11,2,FALSE),"")</f>
        <v>8</v>
      </c>
      <c r="Q506" s="2"/>
      <c r="R506" s="13" t="str">
        <f>IFERROR(VLOOKUP(Q506,Contenants!$A$3:$B$21,2,FALSE),"")</f>
        <v/>
      </c>
      <c r="S506" s="2"/>
      <c r="T506" s="8" t="s">
        <v>1968</v>
      </c>
      <c r="U506" s="14" t="str">
        <f t="shared" si="157"/>
        <v/>
      </c>
      <c r="V506" s="14"/>
      <c r="W506" s="5" t="e">
        <f>$X$1&amp;A506&amp;$Y$1&amp;T506&amp;$Z$1&amp;C506&amp;$AA$1&amp;E506&amp;#REF!&amp;G506&amp;$AB$1&amp;J506&amp;$AC$1&amp;#REF!&amp;$AD$1&amp;L506&amp;$AE$1&amp;P506&amp;$AF$1&amp;R506&amp;$AF$1&amp;#REF!&amp;$AG$1</f>
        <v>#REF!</v>
      </c>
    </row>
    <row r="507" spans="1:23" hidden="1" x14ac:dyDescent="0.25">
      <c r="A507" s="2" t="s">
        <v>4526</v>
      </c>
      <c r="B507" s="2" t="s">
        <v>4527</v>
      </c>
      <c r="C507" s="3"/>
      <c r="D507" s="16" t="str">
        <f t="shared" si="145"/>
        <v/>
      </c>
      <c r="E507" s="4">
        <v>1.95</v>
      </c>
      <c r="F507" s="2" t="s">
        <v>2225</v>
      </c>
      <c r="G507" s="13" t="e">
        <f>VLOOKUP(F507,frs!$A$2:$E$41,2,FALSE)</f>
        <v>#N/A</v>
      </c>
      <c r="H507" s="2" t="b">
        <v>0</v>
      </c>
      <c r="I507" s="2" t="s">
        <v>4864</v>
      </c>
      <c r="J507" s="13" t="e">
        <f>VLOOKUP(I507,Families!$A$2:$B$11,2,FALSE)</f>
        <v>#N/A</v>
      </c>
      <c r="K507" s="2" t="s">
        <v>4751</v>
      </c>
      <c r="L507" s="13" t="str">
        <f>IFERROR(VLOOKUP(K507,Appellations!$A$3:$B$77,3,FALSE),"")</f>
        <v/>
      </c>
      <c r="M507" s="2" t="s">
        <v>4752</v>
      </c>
      <c r="N507" s="13">
        <f>IFERROR(VLOOKUP(M507,Regions!$A$3:$B$41,2,FALSE),"")</f>
        <v>20</v>
      </c>
      <c r="O507" s="2" t="s">
        <v>4719</v>
      </c>
      <c r="P507" s="13">
        <f>IFERROR(VLOOKUP(O507,Colors!$A$3:$B$11,2,FALSE),"")</f>
        <v>8</v>
      </c>
      <c r="Q507" s="2"/>
      <c r="R507" s="13" t="str">
        <f>IFERROR(VLOOKUP(Q507,Contenants!$A$3:$B$21,2,FALSE),"")</f>
        <v/>
      </c>
      <c r="S507" s="2"/>
      <c r="T507" s="8" t="s">
        <v>1970</v>
      </c>
      <c r="U507" s="14" t="str">
        <f t="shared" si="157"/>
        <v/>
      </c>
      <c r="V507" s="14"/>
      <c r="W507" s="5" t="e">
        <f>$X$1&amp;A507&amp;$Y$1&amp;T507&amp;$Z$1&amp;C507&amp;$AA$1&amp;E507&amp;#REF!&amp;G507&amp;$AB$1&amp;J507&amp;$AC$1&amp;#REF!&amp;$AD$1&amp;L507&amp;$AE$1&amp;P507&amp;$AF$1&amp;R507&amp;$AF$1&amp;#REF!&amp;$AG$1</f>
        <v>#REF!</v>
      </c>
    </row>
    <row r="508" spans="1:23" hidden="1" x14ac:dyDescent="0.25">
      <c r="A508" s="2" t="s">
        <v>2916</v>
      </c>
      <c r="B508" s="2" t="s">
        <v>2917</v>
      </c>
      <c r="C508" s="3"/>
      <c r="D508" s="16" t="str">
        <f t="shared" si="145"/>
        <v/>
      </c>
      <c r="E508" s="4">
        <v>0</v>
      </c>
      <c r="F508" s="2" t="s">
        <v>2918</v>
      </c>
      <c r="G508" s="13" t="e">
        <f>VLOOKUP(F508,frs!$A$2:$E$41,2,FALSE)</f>
        <v>#N/A</v>
      </c>
      <c r="H508" s="2" t="b">
        <v>0</v>
      </c>
      <c r="I508" s="2" t="s">
        <v>2301</v>
      </c>
      <c r="J508" s="13">
        <f>VLOOKUP(I508,Families!$A$2:$B$11,2,FALSE)</f>
        <v>4</v>
      </c>
      <c r="K508" s="2"/>
      <c r="L508" s="13" t="str">
        <f>IFERROR(VLOOKUP(K508,Appellations!$A$3:$B$77,3,FALSE),"")</f>
        <v/>
      </c>
      <c r="M508" s="2"/>
      <c r="N508" s="13" t="str">
        <f>IFERROR(VLOOKUP(M508,Regions!$A$3:$B$41,2,FALSE),"")</f>
        <v/>
      </c>
      <c r="O508" s="2"/>
      <c r="P508" s="13" t="str">
        <f>IFERROR(VLOOKUP(O508,Colors!$A$3:$B$11,2,FALSE),"")</f>
        <v/>
      </c>
      <c r="Q508" s="2"/>
      <c r="R508" s="13" t="str">
        <f>IFERROR(VLOOKUP(Q508,Contenants!$A$3:$B$21,2,FALSE),"")</f>
        <v/>
      </c>
      <c r="S508" s="2"/>
      <c r="T508" s="8" t="s">
        <v>1964</v>
      </c>
      <c r="U508" s="14" t="str">
        <f t="shared" si="157"/>
        <v/>
      </c>
      <c r="V508" s="14"/>
      <c r="W508" s="5" t="e">
        <f>$X$1&amp;A508&amp;$Y$1&amp;T508&amp;$Z$1&amp;C508&amp;$AA$1&amp;E508&amp;#REF!&amp;G508&amp;$AB$1&amp;J508&amp;$AC$1&amp;#REF!&amp;$AD$1&amp;L508&amp;$AE$1&amp;P508&amp;$AF$1&amp;R508&amp;$AF$1&amp;#REF!&amp;$AG$1</f>
        <v>#REF!</v>
      </c>
    </row>
    <row r="509" spans="1:23" hidden="1" x14ac:dyDescent="0.25">
      <c r="A509" s="2" t="s">
        <v>2659</v>
      </c>
      <c r="B509" s="2" t="s">
        <v>2660</v>
      </c>
      <c r="C509" s="3"/>
      <c r="D509" s="16" t="str">
        <f t="shared" si="145"/>
        <v/>
      </c>
      <c r="E509" s="4">
        <v>20</v>
      </c>
      <c r="F509" s="2" t="s">
        <v>577</v>
      </c>
      <c r="G509" s="13" t="e">
        <f>VLOOKUP(F509,frs!$A$2:$E$41,2,FALSE)</f>
        <v>#N/A</v>
      </c>
      <c r="H509" s="2" t="b">
        <v>0</v>
      </c>
      <c r="I509" s="2" t="s">
        <v>2301</v>
      </c>
      <c r="J509" s="13">
        <f>VLOOKUP(I509,Families!$A$2:$B$11,2,FALSE)</f>
        <v>4</v>
      </c>
      <c r="K509" s="2" t="s">
        <v>4751</v>
      </c>
      <c r="L509" s="13" t="str">
        <f>IFERROR(VLOOKUP(K509,Appellations!$A$3:$B$77,3,FALSE),"")</f>
        <v/>
      </c>
      <c r="M509" s="2" t="s">
        <v>4752</v>
      </c>
      <c r="N509" s="13">
        <f>IFERROR(VLOOKUP(M509,Regions!$A$3:$B$41,2,FALSE),"")</f>
        <v>20</v>
      </c>
      <c r="O509" s="2" t="s">
        <v>2306</v>
      </c>
      <c r="P509" s="13">
        <f>IFERROR(VLOOKUP(O509,Colors!$A$3:$B$11,2,FALSE),"")</f>
        <v>7</v>
      </c>
      <c r="Q509" s="2"/>
      <c r="R509" s="13" t="str">
        <f>IFERROR(VLOOKUP(Q509,Contenants!$A$3:$B$21,2,FALSE),"")</f>
        <v/>
      </c>
      <c r="S509" s="2"/>
      <c r="T509" s="8" t="s">
        <v>1966</v>
      </c>
      <c r="U509" s="14" t="str">
        <f t="shared" si="157"/>
        <v/>
      </c>
      <c r="V509" s="14"/>
      <c r="W509" s="5" t="e">
        <f>$X$1&amp;A509&amp;$Y$1&amp;T509&amp;$Z$1&amp;C509&amp;$AA$1&amp;E509&amp;#REF!&amp;G509&amp;$AB$1&amp;J509&amp;$AC$1&amp;#REF!&amp;$AD$1&amp;L509&amp;$AE$1&amp;P509&amp;$AF$1&amp;R509&amp;$AF$1&amp;#REF!&amp;$AG$1</f>
        <v>#REF!</v>
      </c>
    </row>
    <row r="510" spans="1:23" hidden="1" x14ac:dyDescent="0.25">
      <c r="A510" s="2" t="s">
        <v>2983</v>
      </c>
      <c r="B510" s="2" t="s">
        <v>2984</v>
      </c>
      <c r="C510" s="3"/>
      <c r="D510" s="16" t="str">
        <f t="shared" si="145"/>
        <v/>
      </c>
      <c r="E510" s="4">
        <v>26.4</v>
      </c>
      <c r="F510" s="2" t="s">
        <v>2218</v>
      </c>
      <c r="G510" s="13" t="e">
        <f>VLOOKUP(F510,frs!$A$2:$E$41,2,FALSE)</f>
        <v>#N/A</v>
      </c>
      <c r="H510" s="2" t="b">
        <v>0</v>
      </c>
      <c r="I510" s="2" t="s">
        <v>2308</v>
      </c>
      <c r="J510" s="13">
        <f>VLOOKUP(I510,Families!$A$2:$B$11,2,FALSE)</f>
        <v>3</v>
      </c>
      <c r="K510" s="2" t="s">
        <v>4740</v>
      </c>
      <c r="L510" s="13" t="str">
        <f>IFERROR(VLOOKUP(K510,Appellations!$A$3:$B$77,3,FALSE),"")</f>
        <v/>
      </c>
      <c r="M510" s="2" t="s">
        <v>4741</v>
      </c>
      <c r="N510" s="13">
        <f>IFERROR(VLOOKUP(M510,Regions!$A$3:$B$41,2,FALSE),"")</f>
        <v>32</v>
      </c>
      <c r="O510" s="2" t="s">
        <v>2306</v>
      </c>
      <c r="P510" s="13">
        <f>IFERROR(VLOOKUP(O510,Colors!$A$3:$B$11,2,FALSE),"")</f>
        <v>7</v>
      </c>
      <c r="Q510" s="2" t="s">
        <v>2303</v>
      </c>
      <c r="R510" s="13">
        <f>IFERROR(VLOOKUP(Q510,Contenants!$A$3:$B$21,2,FALSE),"")</f>
        <v>19</v>
      </c>
      <c r="S510" s="2"/>
      <c r="T510" s="8" t="s">
        <v>1982</v>
      </c>
      <c r="U510" s="14" t="str">
        <f t="shared" si="157"/>
        <v/>
      </c>
      <c r="V510" s="14"/>
      <c r="W510" s="5" t="e">
        <f>$X$1&amp;A510&amp;$Y$1&amp;T510&amp;$Z$1&amp;C510&amp;$AA$1&amp;E510&amp;#REF!&amp;G510&amp;$AB$1&amp;J510&amp;$AC$1&amp;#REF!&amp;$AD$1&amp;L510&amp;$AE$1&amp;P510&amp;$AF$1&amp;R510&amp;$AF$1&amp;#REF!&amp;$AG$1</f>
        <v>#REF!</v>
      </c>
    </row>
    <row r="511" spans="1:23" hidden="1" x14ac:dyDescent="0.25">
      <c r="A511" s="2" t="s">
        <v>2935</v>
      </c>
      <c r="B511" s="2" t="s">
        <v>2936</v>
      </c>
      <c r="C511" s="3"/>
      <c r="D511" s="16" t="str">
        <f t="shared" si="145"/>
        <v/>
      </c>
      <c r="E511" s="4">
        <v>44.5</v>
      </c>
      <c r="F511" s="2" t="s">
        <v>2232</v>
      </c>
      <c r="G511" s="13" t="e">
        <f>VLOOKUP(F511,frs!$A$2:$E$41,2,FALSE)</f>
        <v>#N/A</v>
      </c>
      <c r="H511" s="2" t="b">
        <v>0</v>
      </c>
      <c r="I511" s="2" t="s">
        <v>2308</v>
      </c>
      <c r="J511" s="13">
        <f>VLOOKUP(I511,Families!$A$2:$B$11,2,FALSE)</f>
        <v>3</v>
      </c>
      <c r="K511" s="2" t="s">
        <v>4832</v>
      </c>
      <c r="L511" s="13" t="str">
        <f>IFERROR(VLOOKUP(K511,Appellations!$A$3:$B$77,3,FALSE),"")</f>
        <v/>
      </c>
      <c r="M511" s="2" t="s">
        <v>4741</v>
      </c>
      <c r="N511" s="13">
        <f>IFERROR(VLOOKUP(M511,Regions!$A$3:$B$41,2,FALSE),"")</f>
        <v>32</v>
      </c>
      <c r="O511" s="2" t="s">
        <v>2306</v>
      </c>
      <c r="P511" s="13">
        <f>IFERROR(VLOOKUP(O511,Colors!$A$3:$B$11,2,FALSE),"")</f>
        <v>7</v>
      </c>
      <c r="Q511" s="2" t="s">
        <v>4688</v>
      </c>
      <c r="R511" s="13">
        <f>IFERROR(VLOOKUP(Q511,Contenants!$A$3:$B$21,2,FALSE),"")</f>
        <v>16</v>
      </c>
      <c r="S511" s="2"/>
      <c r="T511" s="8" t="s">
        <v>751</v>
      </c>
      <c r="U511" s="14" t="str">
        <f t="shared" si="157"/>
        <v/>
      </c>
      <c r="V511" s="14"/>
      <c r="W511" s="5" t="e">
        <f>$X$1&amp;A511&amp;$Y$1&amp;T511&amp;$Z$1&amp;C511&amp;$AA$1&amp;E511&amp;#REF!&amp;G511&amp;$AB$1&amp;J511&amp;$AC$1&amp;#REF!&amp;$AD$1&amp;L511&amp;$AE$1&amp;P511&amp;$AF$1&amp;R511&amp;$AF$1&amp;#REF!&amp;$AG$1</f>
        <v>#REF!</v>
      </c>
    </row>
    <row r="512" spans="1:23" hidden="1" x14ac:dyDescent="0.25">
      <c r="A512" s="2" t="s">
        <v>2803</v>
      </c>
      <c r="B512" s="2" t="s">
        <v>2804</v>
      </c>
      <c r="C512" s="3"/>
      <c r="D512" s="16" t="str">
        <f t="shared" si="145"/>
        <v/>
      </c>
      <c r="E512" s="4">
        <v>12.7</v>
      </c>
      <c r="F512" s="2" t="s">
        <v>2805</v>
      </c>
      <c r="G512" s="13" t="e">
        <f>VLOOKUP(F512,frs!$A$2:$E$41,2,FALSE)</f>
        <v>#N/A</v>
      </c>
      <c r="H512" s="2" t="b">
        <v>0</v>
      </c>
      <c r="I512" s="2" t="s">
        <v>4686</v>
      </c>
      <c r="J512" s="13">
        <f>VLOOKUP(I512,Families!$A$2:$B$11,2,FALSE)</f>
        <v>9</v>
      </c>
      <c r="K512" s="2"/>
      <c r="L512" s="13" t="str">
        <f>IFERROR(VLOOKUP(K512,Appellations!$A$3:$B$77,3,FALSE),"")</f>
        <v/>
      </c>
      <c r="M512" s="2"/>
      <c r="N512" s="13" t="str">
        <f>IFERROR(VLOOKUP(M512,Regions!$A$3:$B$41,2,FALSE),"")</f>
        <v/>
      </c>
      <c r="O512" s="2"/>
      <c r="P512" s="13" t="str">
        <f>IFERROR(VLOOKUP(O512,Colors!$A$3:$B$11,2,FALSE),"")</f>
        <v/>
      </c>
      <c r="Q512" s="2"/>
      <c r="R512" s="13" t="str">
        <f>IFERROR(VLOOKUP(Q512,Contenants!$A$3:$B$21,2,FALSE),"")</f>
        <v/>
      </c>
      <c r="S512" s="2"/>
      <c r="T512" s="8" t="s">
        <v>1142</v>
      </c>
      <c r="U512" s="14" t="str">
        <f t="shared" si="157"/>
        <v/>
      </c>
      <c r="V512" s="14"/>
      <c r="W512" s="5" t="e">
        <f>$X$1&amp;A512&amp;$Y$1&amp;T512&amp;$Z$1&amp;C512&amp;$AA$1&amp;E512&amp;#REF!&amp;G512&amp;$AB$1&amp;J512&amp;$AC$1&amp;#REF!&amp;$AD$1&amp;L512&amp;$AE$1&amp;P512&amp;$AF$1&amp;R512&amp;$AF$1&amp;#REF!&amp;$AG$1</f>
        <v>#REF!</v>
      </c>
    </row>
    <row r="513" spans="1:23" hidden="1" x14ac:dyDescent="0.25">
      <c r="A513" s="2" t="s">
        <v>4097</v>
      </c>
      <c r="B513" s="2" t="s">
        <v>4098</v>
      </c>
      <c r="C513" s="3"/>
      <c r="D513" s="33" t="str">
        <f t="shared" si="145"/>
        <v/>
      </c>
      <c r="E513" s="4">
        <v>52</v>
      </c>
      <c r="F513" s="2" t="s">
        <v>464</v>
      </c>
      <c r="G513" s="17" t="e">
        <f>VLOOKUP(F513,frs!$A$2:$E$41,2,FALSE)</f>
        <v>#N/A</v>
      </c>
      <c r="H513" s="2" t="b">
        <v>0</v>
      </c>
      <c r="I513" s="2" t="s">
        <v>4693</v>
      </c>
      <c r="J513" s="17">
        <f>VLOOKUP(I513,Families!$A$2:$B$11,2,FALSE)</f>
        <v>7</v>
      </c>
      <c r="K513" s="2"/>
      <c r="L513" s="17" t="str">
        <f>IFERROR(VLOOKUP(K513,Appellations!$A$3:$B$77,3,FALSE),"")</f>
        <v/>
      </c>
      <c r="M513" s="2" t="s">
        <v>4703</v>
      </c>
      <c r="N513" s="17">
        <f>IFERROR(VLOOKUP(M513,Regions!$A$3:$B$41,2,FALSE),"")</f>
        <v>34</v>
      </c>
      <c r="O513" s="2"/>
      <c r="P513" s="17" t="str">
        <f>IFERROR(VLOOKUP(O513,Colors!$A$3:$B$11,2,FALSE),"")</f>
        <v/>
      </c>
      <c r="Q513" s="2"/>
      <c r="R513" s="17" t="str">
        <f>IFERROR(VLOOKUP(Q513,Contenants!$A$3:$B$21,2,FALSE),"")</f>
        <v/>
      </c>
      <c r="S513" s="2"/>
      <c r="T513" s="8" t="s">
        <v>1019</v>
      </c>
      <c r="U513" s="14" t="str">
        <f t="shared" si="157"/>
        <v/>
      </c>
      <c r="V513" s="14"/>
      <c r="W513" s="5" t="e">
        <f>$X$1&amp;A513&amp;$Y$1&amp;T513&amp;$Z$1&amp;C513&amp;$AA$1&amp;E513&amp;#REF!&amp;G513&amp;$AB$1&amp;J513&amp;$AC$1&amp;#REF!&amp;$AD$1&amp;L513&amp;$AE$1&amp;P513&amp;$AF$1&amp;R513&amp;$AF$1&amp;#REF!&amp;$AG$1</f>
        <v>#REF!</v>
      </c>
    </row>
    <row r="514" spans="1:23" hidden="1" x14ac:dyDescent="0.25">
      <c r="A514" s="2" t="s">
        <v>836</v>
      </c>
      <c r="B514" s="2" t="s">
        <v>837</v>
      </c>
      <c r="C514" s="3"/>
      <c r="D514" s="23" t="str">
        <f t="shared" ref="D514:D515" si="158">SUBSTITUTE(SUBSTITUTE(SUBSTITUTE(C514,CHAR(13),""),CHAR(10),"&lt;br&gt;"),". &amp;car(10)",".")</f>
        <v/>
      </c>
      <c r="E514" s="4">
        <v>248</v>
      </c>
      <c r="F514" s="2" t="s">
        <v>2238</v>
      </c>
      <c r="G514" s="19" t="e">
        <f>VLOOKUP(F514,frs!$A$2:$E$41,2,FALSE)</f>
        <v>#N/A</v>
      </c>
      <c r="H514" s="2" t="b">
        <v>1</v>
      </c>
      <c r="I514" s="2" t="s">
        <v>4805</v>
      </c>
      <c r="J514" s="19">
        <f>VLOOKUP(I514,Families!$A$2:$B$11,2,FALSE)</f>
        <v>5</v>
      </c>
      <c r="K514" s="2" t="s">
        <v>4806</v>
      </c>
      <c r="L514" s="19">
        <f>IFERROR(VLOOKUP(K514,Appellations!$A$2:$B$77,2,FALSE),"0")</f>
        <v>16</v>
      </c>
      <c r="M514" s="2" t="s">
        <v>4806</v>
      </c>
      <c r="N514" s="19">
        <f>IFERROR(VLOOKUP(M514,Regions!$A$2:$B$41,2,FALSE),"0")</f>
        <v>12</v>
      </c>
      <c r="O514" s="2"/>
      <c r="P514" s="19" t="str">
        <f>IFERROR(VLOOKUP(O514,Colors!$A$2:$B$11,2,FALSE),"0")</f>
        <v>0</v>
      </c>
      <c r="Q514" s="2" t="s">
        <v>4688</v>
      </c>
      <c r="R514" s="19">
        <f>IFERROR(VLOOKUP(Q514,Contenants!$A$2:$B$21,2,FALSE),"0")</f>
        <v>16</v>
      </c>
      <c r="S514" s="2"/>
      <c r="T514" s="50" t="str">
        <f t="shared" ref="T514:T515" si="159">PROPER(B514)</f>
        <v>Champagne Cristal Roederer Brut 2014</v>
      </c>
      <c r="U514" s="19" t="str">
        <f t="shared" si="157"/>
        <v/>
      </c>
      <c r="V514" s="19">
        <f t="shared" ref="V514:V515" si="160">IF(U514="",0,1)</f>
        <v>0</v>
      </c>
      <c r="W514" s="20" t="e">
        <f>$X$1&amp;A514&amp;$Y$1&amp;T514&amp;$Z$1&amp;D514&amp;$AA$1&amp;E514&amp;#REF!&amp;G514&amp;$AB$1&amp;J514&amp;$AC$1&amp;L514&amp;$AD$1&amp;N514&amp;$AE$1&amp;P514&amp;$AF$1&amp;R514&amp;$AG$1&amp;#REF!&amp;$AI$1</f>
        <v>#REF!</v>
      </c>
    </row>
    <row r="515" spans="1:23" hidden="1" x14ac:dyDescent="0.25">
      <c r="A515" s="2" t="s">
        <v>2002</v>
      </c>
      <c r="B515" s="2" t="s">
        <v>2003</v>
      </c>
      <c r="C515" s="3"/>
      <c r="D515" s="23" t="str">
        <f t="shared" si="158"/>
        <v/>
      </c>
      <c r="E515" s="4">
        <v>20.61</v>
      </c>
      <c r="F515" s="2" t="s">
        <v>2239</v>
      </c>
      <c r="G515" s="19" t="e">
        <f>VLOOKUP(F515,frs!$A$2:$E$41,2,FALSE)</f>
        <v>#N/A</v>
      </c>
      <c r="H515" s="2" t="b">
        <v>1</v>
      </c>
      <c r="I515" s="2" t="s">
        <v>4862</v>
      </c>
      <c r="J515" s="19" t="e">
        <f>VLOOKUP(I515,Families!$A$2:$B$11,2,FALSE)</f>
        <v>#N/A</v>
      </c>
      <c r="K515" s="2"/>
      <c r="L515" s="19" t="str">
        <f>IFERROR(VLOOKUP(K515,Appellations!$A$2:$B$77,2,FALSE),"0")</f>
        <v>0</v>
      </c>
      <c r="M515" s="2"/>
      <c r="N515" s="19" t="str">
        <f>IFERROR(VLOOKUP(M515,Regions!$A$2:$B$41,2,FALSE),"0")</f>
        <v>0</v>
      </c>
      <c r="O515" s="2"/>
      <c r="P515" s="19" t="str">
        <f>IFERROR(VLOOKUP(O515,Colors!$A$2:$B$11,2,FALSE),"0")</f>
        <v>0</v>
      </c>
      <c r="Q515" s="2"/>
      <c r="R515" s="19" t="str">
        <f>IFERROR(VLOOKUP(Q515,Contenants!$A$2:$B$21,2,FALSE),"0")</f>
        <v>0</v>
      </c>
      <c r="S515" s="2"/>
      <c r="T515" s="50" t="str">
        <f t="shared" si="159"/>
        <v>Vdn Rivesaltes Eclats Bonzoms 2010</v>
      </c>
      <c r="U515" s="19" t="str">
        <f t="shared" si="157"/>
        <v/>
      </c>
      <c r="V515" s="19">
        <f t="shared" si="160"/>
        <v>0</v>
      </c>
      <c r="W515" s="20" t="e">
        <f>$X$1&amp;A515&amp;$Y$1&amp;T515&amp;$Z$1&amp;D515&amp;$AA$1&amp;E515&amp;#REF!&amp;G515&amp;$AB$1&amp;J515&amp;$AC$1&amp;L515&amp;$AD$1&amp;N515&amp;$AE$1&amp;P515&amp;$AF$1&amp;R515&amp;$AG$1&amp;#REF!&amp;$AI$1</f>
        <v>#REF!</v>
      </c>
    </row>
    <row r="516" spans="1:23" hidden="1" x14ac:dyDescent="0.25">
      <c r="A516" s="2" t="s">
        <v>3172</v>
      </c>
      <c r="B516" s="2" t="s">
        <v>3173</v>
      </c>
      <c r="C516" s="3"/>
      <c r="D516" s="25" t="str">
        <f t="shared" ref="D516:D576" si="161">SUBSTITUTE(SUBSTITUTE(C516,CHAR(13),""),CHAR(10),"&lt;br&gt;")</f>
        <v/>
      </c>
      <c r="E516" s="4">
        <v>19.97</v>
      </c>
      <c r="F516" s="2" t="s">
        <v>3153</v>
      </c>
      <c r="G516" s="26" t="e">
        <f>VLOOKUP(F516,frs!$A$2:$E$41,2,FALSE)</f>
        <v>#N/A</v>
      </c>
      <c r="H516" s="2" t="b">
        <v>0</v>
      </c>
      <c r="I516" s="2" t="s">
        <v>4805</v>
      </c>
      <c r="J516" s="26">
        <f>VLOOKUP(I516,Families!$A$2:$B$11,2,FALSE)</f>
        <v>5</v>
      </c>
      <c r="K516" s="2" t="s">
        <v>4806</v>
      </c>
      <c r="L516" s="26" t="str">
        <f>IFERROR(VLOOKUP(K516,Appellations!$A$3:$B$77,3,FALSE),"")</f>
        <v/>
      </c>
      <c r="M516" s="2" t="s">
        <v>4806</v>
      </c>
      <c r="N516" s="26">
        <f>IFERROR(VLOOKUP(M516,Regions!$A$3:$B$41,2,FALSE),"")</f>
        <v>12</v>
      </c>
      <c r="O516" s="2"/>
      <c r="P516" s="26" t="str">
        <f>IFERROR(VLOOKUP(O516,Colors!$A$3:$B$11,2,FALSE),"")</f>
        <v/>
      </c>
      <c r="Q516" s="2" t="s">
        <v>4833</v>
      </c>
      <c r="R516" s="26">
        <f>IFERROR(VLOOKUP(Q516,Contenants!$A$3:$B$21,2,FALSE),"")</f>
        <v>11</v>
      </c>
      <c r="S516" s="2"/>
      <c r="T516" s="8" t="s">
        <v>1045</v>
      </c>
      <c r="U516" s="14" t="str">
        <f t="shared" si="157"/>
        <v/>
      </c>
      <c r="V516" s="14"/>
      <c r="W516" s="5" t="e">
        <f>$X$1&amp;A516&amp;$Y$1&amp;T516&amp;$Z$1&amp;C516&amp;$AA$1&amp;E516&amp;#REF!&amp;G516&amp;$AB$1&amp;J516&amp;$AC$1&amp;#REF!&amp;$AD$1&amp;L516&amp;$AE$1&amp;P516&amp;$AF$1&amp;R516&amp;$AF$1&amp;#REF!&amp;$AG$1</f>
        <v>#REF!</v>
      </c>
    </row>
    <row r="517" spans="1:23" hidden="1" x14ac:dyDescent="0.25">
      <c r="A517" s="2" t="s">
        <v>2346</v>
      </c>
      <c r="B517" s="2" t="s">
        <v>2347</v>
      </c>
      <c r="C517" s="3"/>
      <c r="D517" s="33" t="str">
        <f t="shared" si="161"/>
        <v/>
      </c>
      <c r="E517" s="4">
        <v>17.97</v>
      </c>
      <c r="F517" s="2" t="s">
        <v>2328</v>
      </c>
      <c r="G517" s="17" t="e">
        <f>VLOOKUP(F517,frs!$A$2:$E$41,2,FALSE)</f>
        <v>#N/A</v>
      </c>
      <c r="H517" s="2" t="b">
        <v>0</v>
      </c>
      <c r="I517" s="2" t="s">
        <v>4709</v>
      </c>
      <c r="J517" s="17">
        <f>VLOOKUP(I517,Families!$A$2:$B$11,2,FALSE)</f>
        <v>2</v>
      </c>
      <c r="K517" s="2" t="s">
        <v>4714</v>
      </c>
      <c r="L517" s="17" t="str">
        <f>IFERROR(VLOOKUP(K517,Appellations!$A$3:$B$77,3,FALSE),"")</f>
        <v/>
      </c>
      <c r="M517" s="2" t="s">
        <v>4710</v>
      </c>
      <c r="N517" s="17" t="str">
        <f>IFERROR(VLOOKUP(M517,Regions!$A$3:$B$41,2,FALSE),"")</f>
        <v/>
      </c>
      <c r="O517" s="2" t="s">
        <v>4689</v>
      </c>
      <c r="P517" s="17">
        <f>IFERROR(VLOOKUP(O517,Colors!$A$3:$B$11,2,FALSE),"")</f>
        <v>2</v>
      </c>
      <c r="Q517" s="2" t="s">
        <v>4688</v>
      </c>
      <c r="R517" s="17">
        <f>IFERROR(VLOOKUP(Q517,Contenants!$A$3:$B$21,2,FALSE),"")</f>
        <v>16</v>
      </c>
      <c r="S517" s="2"/>
      <c r="T517" s="8" t="s">
        <v>1047</v>
      </c>
      <c r="U517" s="14" t="str">
        <f t="shared" si="157"/>
        <v/>
      </c>
      <c r="V517" s="14"/>
      <c r="W517" s="5" t="e">
        <f>$X$1&amp;A517&amp;$Y$1&amp;T517&amp;$Z$1&amp;C517&amp;$AA$1&amp;E517&amp;#REF!&amp;G517&amp;$AB$1&amp;J517&amp;$AC$1&amp;#REF!&amp;$AD$1&amp;L517&amp;$AE$1&amp;P517&amp;$AF$1&amp;R517&amp;$AF$1&amp;#REF!&amp;$AG$1</f>
        <v>#REF!</v>
      </c>
    </row>
    <row r="518" spans="1:23" ht="256.5" x14ac:dyDescent="0.25">
      <c r="A518" s="2" t="s">
        <v>1523</v>
      </c>
      <c r="B518" s="2" t="s">
        <v>1524</v>
      </c>
      <c r="C518" s="3" t="s">
        <v>5378</v>
      </c>
      <c r="D518" s="23" t="str">
        <f>SUBSTITUTE(SUBSTITUTE(SUBSTITUTE(C518,CHAR(13),""),CHAR(10),"&lt;br&gt;"),". &amp;car(10)",".")</f>
        <v>Un Madiran Vieilles Vignes rouge charpenté et puissant. Idéal sur une épaule d'agneau mijotée au four.&lt;br&gt;&lt;br&gt;Encépagement : Tannat, Cabernet franc.&lt;br&gt;&lt;br&gt;Dégustation : Nez intense aux notes de fruits noirs. La bouche est puissante et ronde aux notes de fruits confits et une pointe de caramel. La finale est longue avec des tanins puissants mais velouté.&lt;br&gt;Accord mets/vin : Viande grillée, magret de canard ou gibier en sauce.&lt;br&gt;&lt;br&gt;Le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v>
      </c>
      <c r="E518" s="4">
        <v>16</v>
      </c>
      <c r="F518" s="2" t="s">
        <v>66</v>
      </c>
      <c r="G518" s="19">
        <f>VLOOKUP(F518,frs!$A$2:$B$45,2,FALSE)</f>
        <v>28</v>
      </c>
      <c r="H518" s="2" t="b">
        <v>1</v>
      </c>
      <c r="I518" s="2" t="s">
        <v>4716</v>
      </c>
      <c r="J518" s="19">
        <f>VLOOKUP(I518,Families!$A$2:$B$11,2,FALSE)</f>
        <v>1</v>
      </c>
      <c r="K518" s="2" t="s">
        <v>4865</v>
      </c>
      <c r="L518" s="19">
        <f>IFERROR(VLOOKUP(K518,Appellations!$A$2:$B$80,2,FALSE),"0")</f>
        <v>48</v>
      </c>
      <c r="M518" s="2" t="s">
        <v>4857</v>
      </c>
      <c r="N518" s="19">
        <f>IFERROR(VLOOKUP(M518,Regions!$A$2:$B$44,2,FALSE),"0")</f>
        <v>36</v>
      </c>
      <c r="O518" s="2" t="s">
        <v>4719</v>
      </c>
      <c r="P518" s="19">
        <f>IFERROR(VLOOKUP(O518,Colors!$A$2:$B$11,2,FALSE),"0")</f>
        <v>8</v>
      </c>
      <c r="Q518" s="2" t="s">
        <v>4688</v>
      </c>
      <c r="R518" s="19">
        <f>IFERROR(VLOOKUP(Q518,Contenants!$A$2:$B$21,2,FALSE),"0")</f>
        <v>16</v>
      </c>
      <c r="S518" s="2" t="s">
        <v>5869</v>
      </c>
      <c r="T518" s="50" t="s">
        <v>5966</v>
      </c>
      <c r="U518" s="19" t="str">
        <f>SUBSTITUTE(S518,"C:\Users\Admin\OneDrive\Site Internet\","")</f>
        <v>chateau_peyros_vieilles_vignes_rouge.png</v>
      </c>
      <c r="V518" s="19">
        <f>IF(U518="",0,1)</f>
        <v>1</v>
      </c>
      <c r="W518" s="20" t="str">
        <f>$X$1&amp;A518&amp;$Y$1&amp;T518&amp;$Z$1&amp;D518&amp;$AA$1&amp;G518&amp;$AB$1&amp;J518&amp;$AC$1&amp;L518&amp;$AD$1&amp;N518&amp;$AE$1&amp;P518&amp;$AF$1&amp;R518&amp;$AG$1&amp;U518&amp;$AH$1&amp;V518&amp;$AI$1</f>
        <v>("00524", "Madiran Château Peyros Vieilles Vignes Rouge", "Un Madiran Vieilles Vignes rouge charpenté et puissant. Idéal sur une épaule d'agneau mijotée au four.&lt;br&gt;&lt;br&gt;Encépagement : Tannat, Cabernet franc.&lt;br&gt;&lt;br&gt;Dégustation : Nez intense aux notes de fruits noirs. La bouche est puissante et ronde aux notes de fruits confits et une pointe de caramel. La finale est longue avec des tanins puissants mais velouté.&lt;br&gt;Accord mets/vin : Viande grillée, magret de canard ou gibier en sauce.&lt;br&gt;&lt;br&gt;Le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 "28", "1", "48", "36","8", "16", "chateau_peyros_vieilles_vignes_rouge.png", "1"),</v>
      </c>
    </row>
    <row r="519" spans="1:23" hidden="1" x14ac:dyDescent="0.25">
      <c r="A519" s="2" t="s">
        <v>3542</v>
      </c>
      <c r="B519" s="2" t="s">
        <v>3543</v>
      </c>
      <c r="C519" s="3"/>
      <c r="D519" s="25" t="str">
        <f t="shared" si="161"/>
        <v/>
      </c>
      <c r="E519" s="4">
        <v>18.899999999999999</v>
      </c>
      <c r="F519" s="2" t="s">
        <v>2240</v>
      </c>
      <c r="G519" s="26" t="e">
        <f>VLOOKUP(F519,frs!$A$2:$E$41,2,FALSE)</f>
        <v>#N/A</v>
      </c>
      <c r="H519" s="2" t="b">
        <v>0</v>
      </c>
      <c r="I519" s="2" t="s">
        <v>4716</v>
      </c>
      <c r="J519" s="26">
        <f>VLOOKUP(I519,Families!$A$2:$B$11,2,FALSE)</f>
        <v>1</v>
      </c>
      <c r="K519" s="2" t="s">
        <v>4866</v>
      </c>
      <c r="L519" s="26" t="str">
        <f>IFERROR(VLOOKUP(K519,Appellations!$A$3:$B$77,3,FALSE),"")</f>
        <v/>
      </c>
      <c r="M519" s="2" t="s">
        <v>4743</v>
      </c>
      <c r="N519" s="26">
        <f>IFERROR(VLOOKUP(M519,Regions!$A$3:$B$41,2,FALSE),"")</f>
        <v>24</v>
      </c>
      <c r="O519" s="2" t="s">
        <v>4719</v>
      </c>
      <c r="P519" s="26">
        <f>IFERROR(VLOOKUP(O519,Colors!$A$3:$B$11,2,FALSE),"")</f>
        <v>8</v>
      </c>
      <c r="Q519" s="2" t="s">
        <v>4688</v>
      </c>
      <c r="R519" s="26">
        <f>IFERROR(VLOOKUP(Q519,Contenants!$A$3:$B$21,2,FALSE),"")</f>
        <v>16</v>
      </c>
      <c r="S519" s="2"/>
      <c r="T519" s="8" t="s">
        <v>246</v>
      </c>
      <c r="U519" s="14" t="str">
        <f t="shared" ref="U519:U539" si="162">SUBSTITUTE(SUBSTITUTE(SUBSTITUTE(SUBSTITUTE(SUBSTITUTE(SUBSTITUTE(SUBSTITUTE(SUBSTITUTE(SUBSTITUTE(SUBSTITUTE(SUBSTITUTE(SUBSTITUTE(S519,"C:\Users\Admin\OneDrive\Site Internet\",""),"BAG-IN-BOX\",""),"BOURGOGNE\",""),"BEAUJOLAIS\",""),"CHAMPAGNE ET EFFERVESCENTS\",""),"LANGUEDOC\",""),"LOIRE\",""),"PROVENCE\",""),"RHONE NORD\",""),"RHONE SUD\",""),"SPIRITUEUX\",""),"SUD OUEST\","")</f>
        <v/>
      </c>
      <c r="V519" s="14"/>
      <c r="W519" s="5" t="e">
        <f>$X$1&amp;A519&amp;$Y$1&amp;T519&amp;$Z$1&amp;C519&amp;$AA$1&amp;E519&amp;#REF!&amp;G519&amp;$AB$1&amp;J519&amp;$AC$1&amp;#REF!&amp;$AD$1&amp;L519&amp;$AE$1&amp;P519&amp;$AF$1&amp;R519&amp;$AF$1&amp;#REF!&amp;$AG$1</f>
        <v>#REF!</v>
      </c>
    </row>
    <row r="520" spans="1:23" hidden="1" x14ac:dyDescent="0.25">
      <c r="A520" s="2" t="s">
        <v>4417</v>
      </c>
      <c r="B520" s="2" t="s">
        <v>4418</v>
      </c>
      <c r="C520" s="3"/>
      <c r="D520" s="16" t="str">
        <f t="shared" si="161"/>
        <v/>
      </c>
      <c r="E520" s="4">
        <v>12.15</v>
      </c>
      <c r="F520" s="2" t="s">
        <v>2239</v>
      </c>
      <c r="G520" s="13" t="e">
        <f>VLOOKUP(F520,frs!$A$2:$E$41,2,FALSE)</f>
        <v>#N/A</v>
      </c>
      <c r="H520" s="2" t="b">
        <v>0</v>
      </c>
      <c r="I520" s="2" t="s">
        <v>4862</v>
      </c>
      <c r="J520" s="13" t="e">
        <f>VLOOKUP(I520,Families!$A$2:$B$11,2,FALSE)</f>
        <v>#N/A</v>
      </c>
      <c r="K520" s="2"/>
      <c r="L520" s="13" t="str">
        <f>IFERROR(VLOOKUP(K520,Appellations!$A$3:$B$77,3,FALSE),"")</f>
        <v/>
      </c>
      <c r="M520" s="2"/>
      <c r="N520" s="13" t="str">
        <f>IFERROR(VLOOKUP(M520,Regions!$A$3:$B$41,2,FALSE),"")</f>
        <v/>
      </c>
      <c r="O520" s="2"/>
      <c r="P520" s="13" t="str">
        <f>IFERROR(VLOOKUP(O520,Colors!$A$3:$B$11,2,FALSE),"")</f>
        <v/>
      </c>
      <c r="Q520" s="2"/>
      <c r="R520" s="13" t="str">
        <f>IFERROR(VLOOKUP(Q520,Contenants!$A$3:$B$21,2,FALSE),"")</f>
        <v/>
      </c>
      <c r="S520" s="2"/>
      <c r="T520" s="8" t="s">
        <v>289</v>
      </c>
      <c r="U520" s="14" t="str">
        <f t="shared" si="162"/>
        <v/>
      </c>
      <c r="V520" s="14"/>
      <c r="W520" s="5" t="e">
        <f>$X$1&amp;A520&amp;$Y$1&amp;T520&amp;$Z$1&amp;C520&amp;$AA$1&amp;E520&amp;#REF!&amp;G520&amp;$AB$1&amp;J520&amp;$AC$1&amp;#REF!&amp;$AD$1&amp;L520&amp;$AE$1&amp;P520&amp;$AF$1&amp;R520&amp;$AF$1&amp;#REF!&amp;$AG$1</f>
        <v>#REF!</v>
      </c>
    </row>
    <row r="521" spans="1:23" hidden="1" x14ac:dyDescent="0.25">
      <c r="A521" s="2" t="s">
        <v>4419</v>
      </c>
      <c r="B521" s="2" t="s">
        <v>4420</v>
      </c>
      <c r="C521" s="3"/>
      <c r="D521" s="33" t="str">
        <f t="shared" si="161"/>
        <v/>
      </c>
      <c r="E521" s="4">
        <v>12.15</v>
      </c>
      <c r="F521" s="2" t="s">
        <v>2239</v>
      </c>
      <c r="G521" s="17" t="e">
        <f>VLOOKUP(F521,frs!$A$2:$E$41,2,FALSE)</f>
        <v>#N/A</v>
      </c>
      <c r="H521" s="2" t="b">
        <v>0</v>
      </c>
      <c r="I521" s="2" t="s">
        <v>4862</v>
      </c>
      <c r="J521" s="17" t="e">
        <f>VLOOKUP(I521,Families!$A$2:$B$11,2,FALSE)</f>
        <v>#N/A</v>
      </c>
      <c r="K521" s="2"/>
      <c r="L521" s="17" t="str">
        <f>IFERROR(VLOOKUP(K521,Appellations!$A$3:$B$77,3,FALSE),"")</f>
        <v/>
      </c>
      <c r="M521" s="2"/>
      <c r="N521" s="17" t="str">
        <f>IFERROR(VLOOKUP(M521,Regions!$A$3:$B$41,2,FALSE),"")</f>
        <v/>
      </c>
      <c r="O521" s="2"/>
      <c r="P521" s="17" t="str">
        <f>IFERROR(VLOOKUP(O521,Colors!$A$3:$B$11,2,FALSE),"")</f>
        <v/>
      </c>
      <c r="Q521" s="2"/>
      <c r="R521" s="17" t="str">
        <f>IFERROR(VLOOKUP(Q521,Contenants!$A$3:$B$21,2,FALSE),"")</f>
        <v/>
      </c>
      <c r="S521" s="2"/>
      <c r="T521" s="8" t="s">
        <v>931</v>
      </c>
      <c r="U521" s="14" t="str">
        <f t="shared" si="162"/>
        <v/>
      </c>
      <c r="V521" s="14"/>
      <c r="W521" s="5" t="e">
        <f>$X$1&amp;A521&amp;$Y$1&amp;T521&amp;$Z$1&amp;C521&amp;$AA$1&amp;E521&amp;#REF!&amp;G521&amp;$AB$1&amp;J521&amp;$AC$1&amp;#REF!&amp;$AD$1&amp;L521&amp;$AE$1&amp;P521&amp;$AF$1&amp;R521&amp;$AF$1&amp;#REF!&amp;$AG$1</f>
        <v>#REF!</v>
      </c>
    </row>
    <row r="522" spans="1:23" hidden="1" x14ac:dyDescent="0.25">
      <c r="A522" s="2" t="s">
        <v>2004</v>
      </c>
      <c r="B522" s="2" t="s">
        <v>2005</v>
      </c>
      <c r="C522" s="3"/>
      <c r="D522" s="23" t="str">
        <f>SUBSTITUTE(SUBSTITUTE(SUBSTITUTE(C522,CHAR(13),""),CHAR(10),"&lt;br&gt;"),". &amp;car(10)",".")</f>
        <v/>
      </c>
      <c r="E522" s="4">
        <v>44.75</v>
      </c>
      <c r="F522" s="2" t="s">
        <v>2240</v>
      </c>
      <c r="G522" s="19" t="e">
        <f>VLOOKUP(F522,frs!$A$2:$E$41,2,FALSE)</f>
        <v>#N/A</v>
      </c>
      <c r="H522" s="2" t="b">
        <v>1</v>
      </c>
      <c r="I522" s="2" t="s">
        <v>4862</v>
      </c>
      <c r="J522" s="19" t="e">
        <f>VLOOKUP(I522,Families!$A$2:$B$11,2,FALSE)</f>
        <v>#N/A</v>
      </c>
      <c r="K522" s="2" t="s">
        <v>4867</v>
      </c>
      <c r="L522" s="19" t="str">
        <f>IFERROR(VLOOKUP(K522,Appellations!$A$2:$B$77,2,FALSE),"0")</f>
        <v>0</v>
      </c>
      <c r="M522" s="2" t="s">
        <v>4743</v>
      </c>
      <c r="N522" s="19">
        <f>IFERROR(VLOOKUP(M522,Regions!$A$2:$B$41,2,FALSE),"0")</f>
        <v>24</v>
      </c>
      <c r="O522" s="2" t="s">
        <v>4689</v>
      </c>
      <c r="P522" s="19">
        <f>IFERROR(VLOOKUP(O522,Colors!$A$2:$B$11,2,FALSE),"0")</f>
        <v>2</v>
      </c>
      <c r="Q522" s="2" t="s">
        <v>4688</v>
      </c>
      <c r="R522" s="19">
        <f>IFERROR(VLOOKUP(Q522,Contenants!$A$2:$B$21,2,FALSE),"0")</f>
        <v>16</v>
      </c>
      <c r="S522" s="2"/>
      <c r="T522" s="50" t="str">
        <f>PROPER(B522)</f>
        <v>Vdn Rivesaltes Tuile H.Age 78 Nouvelles</v>
      </c>
      <c r="U522" s="19" t="str">
        <f t="shared" si="162"/>
        <v/>
      </c>
      <c r="V522" s="19">
        <f>IF(U522="",0,1)</f>
        <v>0</v>
      </c>
      <c r="W522" s="20" t="e">
        <f>$X$1&amp;A522&amp;$Y$1&amp;T522&amp;$Z$1&amp;D522&amp;$AA$1&amp;E522&amp;#REF!&amp;G522&amp;$AB$1&amp;J522&amp;$AC$1&amp;L522&amp;$AD$1&amp;N522&amp;$AE$1&amp;P522&amp;$AF$1&amp;R522&amp;$AG$1&amp;#REF!&amp;$AI$1</f>
        <v>#REF!</v>
      </c>
    </row>
    <row r="523" spans="1:23" hidden="1" x14ac:dyDescent="0.25">
      <c r="A523" s="2" t="s">
        <v>4421</v>
      </c>
      <c r="B523" s="2" t="s">
        <v>4422</v>
      </c>
      <c r="C523" s="3"/>
      <c r="D523" s="25" t="str">
        <f t="shared" si="161"/>
        <v/>
      </c>
      <c r="E523" s="4">
        <v>29.4</v>
      </c>
      <c r="F523" s="2" t="s">
        <v>2240</v>
      </c>
      <c r="G523" s="26" t="e">
        <f>VLOOKUP(F523,frs!$A$2:$E$41,2,FALSE)</f>
        <v>#N/A</v>
      </c>
      <c r="H523" s="2" t="b">
        <v>0</v>
      </c>
      <c r="I523" s="2" t="s">
        <v>4862</v>
      </c>
      <c r="J523" s="26" t="e">
        <f>VLOOKUP(I523,Families!$A$2:$B$11,2,FALSE)</f>
        <v>#N/A</v>
      </c>
      <c r="K523" s="2"/>
      <c r="L523" s="26" t="str">
        <f>IFERROR(VLOOKUP(K523,Appellations!$A$3:$B$77,3,FALSE),"")</f>
        <v/>
      </c>
      <c r="M523" s="2"/>
      <c r="N523" s="26" t="str">
        <f>IFERROR(VLOOKUP(M523,Regions!$A$3:$B$41,2,FALSE),"")</f>
        <v/>
      </c>
      <c r="O523" s="2"/>
      <c r="P523" s="26" t="str">
        <f>IFERROR(VLOOKUP(O523,Colors!$A$3:$B$11,2,FALSE),"")</f>
        <v/>
      </c>
      <c r="Q523" s="2"/>
      <c r="R523" s="26" t="str">
        <f>IFERROR(VLOOKUP(Q523,Contenants!$A$3:$B$21,2,FALSE),"")</f>
        <v/>
      </c>
      <c r="S523" s="2"/>
      <c r="T523" s="8" t="s">
        <v>230</v>
      </c>
      <c r="U523" s="14" t="str">
        <f t="shared" si="162"/>
        <v/>
      </c>
      <c r="V523" s="14"/>
      <c r="W523" s="5" t="e">
        <f>$X$1&amp;A523&amp;$Y$1&amp;T523&amp;$Z$1&amp;C523&amp;$AA$1&amp;E523&amp;#REF!&amp;G523&amp;$AB$1&amp;J523&amp;$AC$1&amp;#REF!&amp;$AD$1&amp;L523&amp;$AE$1&amp;P523&amp;$AF$1&amp;R523&amp;$AF$1&amp;#REF!&amp;$AG$1</f>
        <v>#REF!</v>
      </c>
    </row>
    <row r="524" spans="1:23" hidden="1" x14ac:dyDescent="0.25">
      <c r="A524" s="2" t="s">
        <v>4276</v>
      </c>
      <c r="B524" s="2" t="s">
        <v>4277</v>
      </c>
      <c r="C524" s="3"/>
      <c r="D524" s="16" t="str">
        <f t="shared" si="161"/>
        <v/>
      </c>
      <c r="E524" s="4">
        <v>7.85</v>
      </c>
      <c r="F524" s="2" t="s">
        <v>2239</v>
      </c>
      <c r="G524" s="13" t="e">
        <f>VLOOKUP(F524,frs!$A$2:$E$41,2,FALSE)</f>
        <v>#N/A</v>
      </c>
      <c r="H524" s="2" t="b">
        <v>0</v>
      </c>
      <c r="I524" s="2" t="s">
        <v>4716</v>
      </c>
      <c r="J524" s="13">
        <f>VLOOKUP(I524,Families!$A$2:$B$11,2,FALSE)</f>
        <v>1</v>
      </c>
      <c r="K524" s="2" t="s">
        <v>4868</v>
      </c>
      <c r="L524" s="13" t="str">
        <f>IFERROR(VLOOKUP(K524,Appellations!$A$3:$B$77,3,FALSE),"")</f>
        <v/>
      </c>
      <c r="M524" s="2" t="s">
        <v>4743</v>
      </c>
      <c r="N524" s="13">
        <f>IFERROR(VLOOKUP(M524,Regions!$A$3:$B$41,2,FALSE),"")</f>
        <v>24</v>
      </c>
      <c r="O524" s="2" t="s">
        <v>4719</v>
      </c>
      <c r="P524" s="13">
        <f>IFERROR(VLOOKUP(O524,Colors!$A$3:$B$11,2,FALSE),"")</f>
        <v>8</v>
      </c>
      <c r="Q524" s="2" t="s">
        <v>4688</v>
      </c>
      <c r="R524" s="13">
        <f>IFERROR(VLOOKUP(Q524,Contenants!$A$3:$B$21,2,FALSE),"")</f>
        <v>16</v>
      </c>
      <c r="S524" s="2"/>
      <c r="T524" s="8" t="s">
        <v>1265</v>
      </c>
      <c r="U524" s="14" t="str">
        <f t="shared" si="162"/>
        <v/>
      </c>
      <c r="V524" s="14"/>
      <c r="W524" s="5" t="e">
        <f>$X$1&amp;A524&amp;$Y$1&amp;T524&amp;$Z$1&amp;C524&amp;$AA$1&amp;E524&amp;#REF!&amp;G524&amp;$AB$1&amp;J524&amp;$AC$1&amp;#REF!&amp;$AD$1&amp;L524&amp;$AE$1&amp;P524&amp;$AF$1&amp;R524&amp;$AF$1&amp;#REF!&amp;$AG$1</f>
        <v>#REF!</v>
      </c>
    </row>
    <row r="525" spans="1:23" hidden="1" x14ac:dyDescent="0.25">
      <c r="A525" s="2" t="s">
        <v>4641</v>
      </c>
      <c r="B525" s="2" t="s">
        <v>4642</v>
      </c>
      <c r="C525" s="3"/>
      <c r="D525" s="16" t="str">
        <f t="shared" si="161"/>
        <v/>
      </c>
      <c r="E525" s="4">
        <v>44</v>
      </c>
      <c r="F525" s="2" t="s">
        <v>464</v>
      </c>
      <c r="G525" s="13" t="e">
        <f>VLOOKUP(F525,frs!$A$2:$E$41,2,FALSE)</f>
        <v>#N/A</v>
      </c>
      <c r="H525" s="2" t="b">
        <v>0</v>
      </c>
      <c r="I525" s="2" t="s">
        <v>4693</v>
      </c>
      <c r="J525" s="13">
        <f>VLOOKUP(I525,Families!$A$2:$B$11,2,FALSE)</f>
        <v>7</v>
      </c>
      <c r="K525" s="2"/>
      <c r="L525" s="13" t="str">
        <f>IFERROR(VLOOKUP(K525,Appellations!$A$3:$B$77,3,FALSE),"")</f>
        <v/>
      </c>
      <c r="M525" s="2" t="s">
        <v>4698</v>
      </c>
      <c r="N525" s="13" t="str">
        <f>IFERROR(VLOOKUP(M525,Regions!$A$3:$B$41,2,FALSE),"")</f>
        <v/>
      </c>
      <c r="O525" s="2"/>
      <c r="P525" s="13" t="str">
        <f>IFERROR(VLOOKUP(O525,Colors!$A$3:$B$11,2,FALSE),"")</f>
        <v/>
      </c>
      <c r="Q525" s="2"/>
      <c r="R525" s="13" t="str">
        <f>IFERROR(VLOOKUP(Q525,Contenants!$A$3:$B$21,2,FALSE),"")</f>
        <v/>
      </c>
      <c r="S525" s="2"/>
      <c r="T525" s="8" t="s">
        <v>851</v>
      </c>
      <c r="U525" s="14" t="str">
        <f t="shared" si="162"/>
        <v/>
      </c>
      <c r="V525" s="14"/>
      <c r="W525" s="5" t="e">
        <f>$X$1&amp;A525&amp;$Y$1&amp;T525&amp;$Z$1&amp;C525&amp;$AA$1&amp;E525&amp;#REF!&amp;G525&amp;$AB$1&amp;J525&amp;$AC$1&amp;#REF!&amp;$AD$1&amp;L525&amp;$AE$1&amp;P525&amp;$AF$1&amp;R525&amp;$AF$1&amp;#REF!&amp;$AG$1</f>
        <v>#REF!</v>
      </c>
    </row>
    <row r="526" spans="1:23" hidden="1" x14ac:dyDescent="0.25">
      <c r="A526" s="2" t="s">
        <v>4477</v>
      </c>
      <c r="B526" s="2" t="s">
        <v>4478</v>
      </c>
      <c r="C526" s="3"/>
      <c r="D526" s="16" t="str">
        <f t="shared" si="161"/>
        <v/>
      </c>
      <c r="E526" s="4">
        <v>31.2</v>
      </c>
      <c r="F526" s="2" t="s">
        <v>2214</v>
      </c>
      <c r="G526" s="13">
        <f>VLOOKUP(F526,frs!$A$2:$E$41,2,FALSE)</f>
        <v>11</v>
      </c>
      <c r="H526" s="2" t="b">
        <v>0</v>
      </c>
      <c r="I526" s="2" t="s">
        <v>4691</v>
      </c>
      <c r="J526" s="13">
        <f>VLOOKUP(I526,Families!$A$2:$B$11,2,FALSE)</f>
        <v>10</v>
      </c>
      <c r="K526" s="2"/>
      <c r="L526" s="13" t="str">
        <f>IFERROR(VLOOKUP(K526,Appellations!$A$3:$B$77,3,FALSE),"")</f>
        <v/>
      </c>
      <c r="M526" s="2" t="s">
        <v>4692</v>
      </c>
      <c r="N526" s="13">
        <f>IFERROR(VLOOKUP(M526,Regions!$A$3:$B$41,2,FALSE),"")</f>
        <v>39</v>
      </c>
      <c r="O526" s="2"/>
      <c r="P526" s="13" t="str">
        <f>IFERROR(VLOOKUP(O526,Colors!$A$3:$B$11,2,FALSE),"")</f>
        <v/>
      </c>
      <c r="Q526" s="2"/>
      <c r="R526" s="13" t="str">
        <f>IFERROR(VLOOKUP(Q526,Contenants!$A$3:$B$21,2,FALSE),"")</f>
        <v/>
      </c>
      <c r="S526" s="2"/>
      <c r="T526" s="8" t="s">
        <v>557</v>
      </c>
      <c r="U526" s="14" t="str">
        <f t="shared" si="162"/>
        <v/>
      </c>
      <c r="V526" s="14"/>
      <c r="W526" s="5" t="e">
        <f>$X$1&amp;A526&amp;$Y$1&amp;T526&amp;$Z$1&amp;C526&amp;$AA$1&amp;E526&amp;#REF!&amp;G526&amp;$AB$1&amp;J526&amp;$AC$1&amp;#REF!&amp;$AD$1&amp;L526&amp;$AE$1&amp;P526&amp;$AF$1&amp;R526&amp;$AF$1&amp;#REF!&amp;$AG$1</f>
        <v>#REF!</v>
      </c>
    </row>
    <row r="527" spans="1:23" hidden="1" x14ac:dyDescent="0.25">
      <c r="A527" s="2" t="s">
        <v>4481</v>
      </c>
      <c r="B527" s="2" t="s">
        <v>4482</v>
      </c>
      <c r="C527" s="3"/>
      <c r="D527" s="16" t="str">
        <f t="shared" si="161"/>
        <v/>
      </c>
      <c r="E527" s="4">
        <v>29.3</v>
      </c>
      <c r="F527" s="2" t="s">
        <v>2214</v>
      </c>
      <c r="G527" s="13">
        <f>VLOOKUP(F527,frs!$A$2:$E$41,2,FALSE)</f>
        <v>11</v>
      </c>
      <c r="H527" s="2" t="b">
        <v>0</v>
      </c>
      <c r="I527" s="2" t="s">
        <v>4691</v>
      </c>
      <c r="J527" s="13">
        <f>VLOOKUP(I527,Families!$A$2:$B$11,2,FALSE)</f>
        <v>10</v>
      </c>
      <c r="K527" s="2"/>
      <c r="L527" s="13" t="str">
        <f>IFERROR(VLOOKUP(K527,Appellations!$A$3:$B$77,3,FALSE),"")</f>
        <v/>
      </c>
      <c r="M527" s="2" t="s">
        <v>4692</v>
      </c>
      <c r="N527" s="13">
        <f>IFERROR(VLOOKUP(M527,Regions!$A$3:$B$41,2,FALSE),"")</f>
        <v>39</v>
      </c>
      <c r="O527" s="2"/>
      <c r="P527" s="13" t="str">
        <f>IFERROR(VLOOKUP(O527,Colors!$A$3:$B$11,2,FALSE),"")</f>
        <v/>
      </c>
      <c r="Q527" s="2"/>
      <c r="R527" s="13" t="str">
        <f>IFERROR(VLOOKUP(Q527,Contenants!$A$3:$B$21,2,FALSE),"")</f>
        <v/>
      </c>
      <c r="S527" s="2"/>
      <c r="T527" s="8" t="s">
        <v>1351</v>
      </c>
      <c r="U527" s="14" t="str">
        <f t="shared" si="162"/>
        <v/>
      </c>
      <c r="V527" s="14"/>
      <c r="W527" s="5" t="e">
        <f>$X$1&amp;A527&amp;$Y$1&amp;T527&amp;$Z$1&amp;C527&amp;$AA$1&amp;E527&amp;#REF!&amp;G527&amp;$AB$1&amp;J527&amp;$AC$1&amp;#REF!&amp;$AD$1&amp;L527&amp;$AE$1&amp;P527&amp;$AF$1&amp;R527&amp;$AF$1&amp;#REF!&amp;$AG$1</f>
        <v>#REF!</v>
      </c>
    </row>
    <row r="528" spans="1:23" hidden="1" x14ac:dyDescent="0.25">
      <c r="A528" s="2" t="s">
        <v>4479</v>
      </c>
      <c r="B528" s="2" t="s">
        <v>4480</v>
      </c>
      <c r="C528" s="3"/>
      <c r="D528" s="16" t="str">
        <f t="shared" si="161"/>
        <v/>
      </c>
      <c r="E528" s="4">
        <v>27.8</v>
      </c>
      <c r="F528" s="2" t="s">
        <v>2214</v>
      </c>
      <c r="G528" s="13">
        <f>VLOOKUP(F528,frs!$A$2:$E$41,2,FALSE)</f>
        <v>11</v>
      </c>
      <c r="H528" s="2" t="b">
        <v>0</v>
      </c>
      <c r="I528" s="2" t="s">
        <v>4691</v>
      </c>
      <c r="J528" s="13">
        <f>VLOOKUP(I528,Families!$A$2:$B$11,2,FALSE)</f>
        <v>10</v>
      </c>
      <c r="K528" s="2"/>
      <c r="L528" s="13" t="str">
        <f>IFERROR(VLOOKUP(K528,Appellations!$A$3:$B$77,3,FALSE),"")</f>
        <v/>
      </c>
      <c r="M528" s="2" t="s">
        <v>4692</v>
      </c>
      <c r="N528" s="13">
        <f>IFERROR(VLOOKUP(M528,Regions!$A$3:$B$41,2,FALSE),"")</f>
        <v>39</v>
      </c>
      <c r="O528" s="2"/>
      <c r="P528" s="13" t="str">
        <f>IFERROR(VLOOKUP(O528,Colors!$A$3:$B$11,2,FALSE),"")</f>
        <v/>
      </c>
      <c r="Q528" s="2"/>
      <c r="R528" s="13" t="str">
        <f>IFERROR(VLOOKUP(Q528,Contenants!$A$3:$B$21,2,FALSE),"")</f>
        <v/>
      </c>
      <c r="S528" s="2"/>
      <c r="T528" s="8" t="s">
        <v>1353</v>
      </c>
      <c r="U528" s="14" t="str">
        <f t="shared" si="162"/>
        <v/>
      </c>
      <c r="V528" s="14"/>
      <c r="W528" s="5" t="e">
        <f>$X$1&amp;A528&amp;$Y$1&amp;T528&amp;$Z$1&amp;C528&amp;$AA$1&amp;E528&amp;#REF!&amp;G528&amp;$AB$1&amp;J528&amp;$AC$1&amp;#REF!&amp;$AD$1&amp;L528&amp;$AE$1&amp;P528&amp;$AF$1&amp;R528&amp;$AF$1&amp;#REF!&amp;$AG$1</f>
        <v>#REF!</v>
      </c>
    </row>
    <row r="529" spans="1:23" hidden="1" x14ac:dyDescent="0.25">
      <c r="A529" s="2" t="s">
        <v>2897</v>
      </c>
      <c r="B529" s="2" t="s">
        <v>2898</v>
      </c>
      <c r="C529" s="3"/>
      <c r="D529" s="33" t="str">
        <f t="shared" si="161"/>
        <v/>
      </c>
      <c r="E529" s="4">
        <v>10</v>
      </c>
      <c r="F529" s="2" t="s">
        <v>2241</v>
      </c>
      <c r="G529" s="17" t="e">
        <f>VLOOKUP(F529,frs!$A$2:$E$41,2,FALSE)</f>
        <v>#N/A</v>
      </c>
      <c r="H529" s="2" t="b">
        <v>0</v>
      </c>
      <c r="I529" s="2" t="s">
        <v>4691</v>
      </c>
      <c r="J529" s="17">
        <f>VLOOKUP(I529,Families!$A$2:$B$11,2,FALSE)</f>
        <v>10</v>
      </c>
      <c r="K529" s="2"/>
      <c r="L529" s="17" t="str">
        <f>IFERROR(VLOOKUP(K529,Appellations!$A$3:$B$77,3,FALSE),"")</f>
        <v/>
      </c>
      <c r="M529" s="2"/>
      <c r="N529" s="17" t="str">
        <f>IFERROR(VLOOKUP(M529,Regions!$A$3:$B$41,2,FALSE),"")</f>
        <v/>
      </c>
      <c r="O529" s="2"/>
      <c r="P529" s="17" t="str">
        <f>IFERROR(VLOOKUP(O529,Colors!$A$3:$B$11,2,FALSE),"")</f>
        <v/>
      </c>
      <c r="Q529" s="2"/>
      <c r="R529" s="17" t="str">
        <f>IFERROR(VLOOKUP(Q529,Contenants!$A$3:$B$21,2,FALSE),"")</f>
        <v/>
      </c>
      <c r="S529" s="2"/>
      <c r="T529" s="8" t="s">
        <v>1355</v>
      </c>
      <c r="U529" s="14" t="str">
        <f t="shared" si="162"/>
        <v/>
      </c>
      <c r="V529" s="14"/>
      <c r="W529" s="5" t="e">
        <f>$X$1&amp;A529&amp;$Y$1&amp;T529&amp;$Z$1&amp;C529&amp;$AA$1&amp;E529&amp;#REF!&amp;G529&amp;$AB$1&amp;J529&amp;$AC$1&amp;#REF!&amp;$AD$1&amp;L529&amp;$AE$1&amp;P529&amp;$AF$1&amp;R529&amp;$AF$1&amp;#REF!&amp;$AG$1</f>
        <v>#REF!</v>
      </c>
    </row>
    <row r="530" spans="1:23" hidden="1" x14ac:dyDescent="0.25">
      <c r="A530" s="2" t="s">
        <v>554</v>
      </c>
      <c r="B530" s="2" t="s">
        <v>555</v>
      </c>
      <c r="C530" s="3"/>
      <c r="D530" s="23" t="str">
        <f>SUBSTITUTE(SUBSTITUTE(SUBSTITUTE(C530,CHAR(13),""),CHAR(10),"&lt;br&gt;"),". &amp;car(10)",".")</f>
        <v/>
      </c>
      <c r="E530" s="4">
        <v>6.5</v>
      </c>
      <c r="F530" s="2" t="s">
        <v>2241</v>
      </c>
      <c r="G530" s="19" t="e">
        <f>VLOOKUP(F530,frs!$A$2:$E$41,2,FALSE)</f>
        <v>#N/A</v>
      </c>
      <c r="H530" s="2" t="b">
        <v>1</v>
      </c>
      <c r="I530" s="2" t="s">
        <v>4691</v>
      </c>
      <c r="J530" s="19">
        <f>VLOOKUP(I530,Families!$A$2:$B$11,2,FALSE)</f>
        <v>10</v>
      </c>
      <c r="K530" s="2"/>
      <c r="L530" s="19" t="str">
        <f>IFERROR(VLOOKUP(K530,Appellations!$A$2:$B$77,2,FALSE),"0")</f>
        <v>0</v>
      </c>
      <c r="M530" s="2"/>
      <c r="N530" s="19" t="str">
        <f>IFERROR(VLOOKUP(M530,Regions!$A$2:$B$41,2,FALSE),"0")</f>
        <v>0</v>
      </c>
      <c r="O530" s="2"/>
      <c r="P530" s="19" t="str">
        <f>IFERROR(VLOOKUP(O530,Colors!$A$2:$B$11,2,FALSE),"0")</f>
        <v>0</v>
      </c>
      <c r="Q530" s="2"/>
      <c r="R530" s="19" t="str">
        <f>IFERROR(VLOOKUP(Q530,Contenants!$A$2:$B$21,2,FALSE),"0")</f>
        <v>0</v>
      </c>
      <c r="S530" s="2"/>
      <c r="T530" s="50" t="str">
        <f>PROPER(B530)</f>
        <v>Caisse 3 Bts Epicurienne Rouge</v>
      </c>
      <c r="U530" s="19" t="str">
        <f t="shared" si="162"/>
        <v/>
      </c>
      <c r="V530" s="19">
        <f>IF(U530="",0,1)</f>
        <v>0</v>
      </c>
      <c r="W530" s="20" t="e">
        <f>$X$1&amp;A530&amp;$Y$1&amp;T530&amp;$Z$1&amp;D530&amp;$AA$1&amp;E530&amp;#REF!&amp;G530&amp;$AB$1&amp;J530&amp;$AC$1&amp;L530&amp;$AD$1&amp;N530&amp;$AE$1&amp;P530&amp;$AF$1&amp;R530&amp;$AG$1&amp;#REF!&amp;$AI$1</f>
        <v>#REF!</v>
      </c>
    </row>
    <row r="531" spans="1:23" hidden="1" x14ac:dyDescent="0.25">
      <c r="A531" s="2" t="s">
        <v>4365</v>
      </c>
      <c r="B531" s="2" t="s">
        <v>4366</v>
      </c>
      <c r="C531" s="3"/>
      <c r="D531" s="25" t="str">
        <f t="shared" si="161"/>
        <v/>
      </c>
      <c r="E531" s="4">
        <v>21.7</v>
      </c>
      <c r="F531" s="2" t="s">
        <v>2241</v>
      </c>
      <c r="G531" s="26" t="e">
        <f>VLOOKUP(F531,frs!$A$2:$E$41,2,FALSE)</f>
        <v>#N/A</v>
      </c>
      <c r="H531" s="2" t="b">
        <v>0</v>
      </c>
      <c r="I531" s="2" t="s">
        <v>4691</v>
      </c>
      <c r="J531" s="26">
        <f>VLOOKUP(I531,Families!$A$2:$B$11,2,FALSE)</f>
        <v>10</v>
      </c>
      <c r="K531" s="2"/>
      <c r="L531" s="26" t="str">
        <f>IFERROR(VLOOKUP(K531,Appellations!$A$3:$B$77,3,FALSE),"")</f>
        <v/>
      </c>
      <c r="M531" s="2"/>
      <c r="N531" s="26" t="str">
        <f>IFERROR(VLOOKUP(M531,Regions!$A$3:$B$41,2,FALSE),"")</f>
        <v/>
      </c>
      <c r="O531" s="2"/>
      <c r="P531" s="26" t="str">
        <f>IFERROR(VLOOKUP(O531,Colors!$A$3:$B$11,2,FALSE),"")</f>
        <v/>
      </c>
      <c r="Q531" s="2"/>
      <c r="R531" s="26" t="str">
        <f>IFERROR(VLOOKUP(Q531,Contenants!$A$3:$B$21,2,FALSE),"")</f>
        <v/>
      </c>
      <c r="S531" s="2"/>
      <c r="T531" s="8" t="s">
        <v>1751</v>
      </c>
      <c r="U531" s="14" t="str">
        <f t="shared" si="162"/>
        <v/>
      </c>
      <c r="V531" s="14"/>
      <c r="W531" s="5" t="e">
        <f>$X$1&amp;A531&amp;$Y$1&amp;T531&amp;$Z$1&amp;C531&amp;$AA$1&amp;E531&amp;#REF!&amp;G531&amp;$AB$1&amp;J531&amp;$AC$1&amp;#REF!&amp;$AD$1&amp;L531&amp;$AE$1&amp;P531&amp;$AF$1&amp;R531&amp;$AF$1&amp;#REF!&amp;$AG$1</f>
        <v>#REF!</v>
      </c>
    </row>
    <row r="532" spans="1:23" hidden="1" x14ac:dyDescent="0.25">
      <c r="A532" s="2" t="s">
        <v>4369</v>
      </c>
      <c r="B532" s="2" t="s">
        <v>4370</v>
      </c>
      <c r="C532" s="3"/>
      <c r="D532" s="16" t="str">
        <f t="shared" si="161"/>
        <v/>
      </c>
      <c r="E532" s="4">
        <v>21.7</v>
      </c>
      <c r="F532" s="2" t="s">
        <v>2241</v>
      </c>
      <c r="G532" s="13" t="e">
        <f>VLOOKUP(F532,frs!$A$2:$E$41,2,FALSE)</f>
        <v>#N/A</v>
      </c>
      <c r="H532" s="2" t="b">
        <v>0</v>
      </c>
      <c r="I532" s="2" t="s">
        <v>4691</v>
      </c>
      <c r="J532" s="13">
        <f>VLOOKUP(I532,Families!$A$2:$B$11,2,FALSE)</f>
        <v>10</v>
      </c>
      <c r="K532" s="2"/>
      <c r="L532" s="13" t="str">
        <f>IFERROR(VLOOKUP(K532,Appellations!$A$3:$B$77,3,FALSE),"")</f>
        <v/>
      </c>
      <c r="M532" s="2"/>
      <c r="N532" s="13" t="str">
        <f>IFERROR(VLOOKUP(M532,Regions!$A$3:$B$41,2,FALSE),"")</f>
        <v/>
      </c>
      <c r="O532" s="2"/>
      <c r="P532" s="13" t="str">
        <f>IFERROR(VLOOKUP(O532,Colors!$A$3:$B$11,2,FALSE),"")</f>
        <v/>
      </c>
      <c r="Q532" s="2"/>
      <c r="R532" s="13" t="str">
        <f>IFERROR(VLOOKUP(Q532,Contenants!$A$3:$B$21,2,FALSE),"")</f>
        <v/>
      </c>
      <c r="S532" s="2"/>
      <c r="T532" s="8" t="s">
        <v>1753</v>
      </c>
      <c r="U532" s="14" t="str">
        <f t="shared" si="162"/>
        <v/>
      </c>
      <c r="V532" s="14"/>
      <c r="W532" s="5" t="e">
        <f>$X$1&amp;A532&amp;$Y$1&amp;T532&amp;$Z$1&amp;C532&amp;$AA$1&amp;E532&amp;#REF!&amp;G532&amp;$AB$1&amp;J532&amp;$AC$1&amp;#REF!&amp;$AD$1&amp;L532&amp;$AE$1&amp;P532&amp;$AF$1&amp;R532&amp;$AF$1&amp;#REF!&amp;$AG$1</f>
        <v>#REF!</v>
      </c>
    </row>
    <row r="533" spans="1:23" hidden="1" x14ac:dyDescent="0.25">
      <c r="A533" s="2" t="s">
        <v>4367</v>
      </c>
      <c r="B533" s="2" t="s">
        <v>4368</v>
      </c>
      <c r="C533" s="3"/>
      <c r="D533" s="16" t="str">
        <f t="shared" si="161"/>
        <v/>
      </c>
      <c r="E533" s="4">
        <v>21.7</v>
      </c>
      <c r="F533" s="2" t="s">
        <v>2241</v>
      </c>
      <c r="G533" s="13" t="e">
        <f>VLOOKUP(F533,frs!$A$2:$E$41,2,FALSE)</f>
        <v>#N/A</v>
      </c>
      <c r="H533" s="2" t="b">
        <v>0</v>
      </c>
      <c r="I533" s="2" t="s">
        <v>4691</v>
      </c>
      <c r="J533" s="13">
        <f>VLOOKUP(I533,Families!$A$2:$B$11,2,FALSE)</f>
        <v>10</v>
      </c>
      <c r="K533" s="2"/>
      <c r="L533" s="13" t="str">
        <f>IFERROR(VLOOKUP(K533,Appellations!$A$3:$B$77,3,FALSE),"")</f>
        <v/>
      </c>
      <c r="M533" s="2"/>
      <c r="N533" s="13" t="str">
        <f>IFERROR(VLOOKUP(M533,Regions!$A$3:$B$41,2,FALSE),"")</f>
        <v/>
      </c>
      <c r="O533" s="2"/>
      <c r="P533" s="13" t="str">
        <f>IFERROR(VLOOKUP(O533,Colors!$A$3:$B$11,2,FALSE),"")</f>
        <v/>
      </c>
      <c r="Q533" s="2"/>
      <c r="R533" s="13" t="str">
        <f>IFERROR(VLOOKUP(Q533,Contenants!$A$3:$B$21,2,FALSE),"")</f>
        <v/>
      </c>
      <c r="S533" s="2"/>
      <c r="T533" s="8" t="s">
        <v>1796</v>
      </c>
      <c r="U533" s="14" t="str">
        <f t="shared" si="162"/>
        <v/>
      </c>
      <c r="V533" s="14"/>
      <c r="W533" s="5" t="e">
        <f>$X$1&amp;A533&amp;$Y$1&amp;T533&amp;$Z$1&amp;C533&amp;$AA$1&amp;E533&amp;#REF!&amp;G533&amp;$AB$1&amp;J533&amp;$AC$1&amp;#REF!&amp;$AD$1&amp;L533&amp;$AE$1&amp;P533&amp;$AF$1&amp;R533&amp;$AF$1&amp;#REF!&amp;$AG$1</f>
        <v>#REF!</v>
      </c>
    </row>
    <row r="534" spans="1:23" hidden="1" x14ac:dyDescent="0.25">
      <c r="A534" s="2" t="s">
        <v>4363</v>
      </c>
      <c r="B534" s="2" t="s">
        <v>4364</v>
      </c>
      <c r="C534" s="3"/>
      <c r="D534" s="16" t="str">
        <f t="shared" si="161"/>
        <v/>
      </c>
      <c r="E534" s="4">
        <v>16.7</v>
      </c>
      <c r="F534" s="2" t="s">
        <v>2241</v>
      </c>
      <c r="G534" s="13" t="e">
        <f>VLOOKUP(F534,frs!$A$2:$E$41,2,FALSE)</f>
        <v>#N/A</v>
      </c>
      <c r="H534" s="2" t="b">
        <v>0</v>
      </c>
      <c r="I534" s="2" t="s">
        <v>4691</v>
      </c>
      <c r="J534" s="13">
        <f>VLOOKUP(I534,Families!$A$2:$B$11,2,FALSE)</f>
        <v>10</v>
      </c>
      <c r="K534" s="2"/>
      <c r="L534" s="13" t="str">
        <f>IFERROR(VLOOKUP(K534,Appellations!$A$3:$B$77,3,FALSE),"")</f>
        <v/>
      </c>
      <c r="M534" s="2"/>
      <c r="N534" s="13" t="str">
        <f>IFERROR(VLOOKUP(M534,Regions!$A$3:$B$41,2,FALSE),"")</f>
        <v/>
      </c>
      <c r="O534" s="2"/>
      <c r="P534" s="13" t="str">
        <f>IFERROR(VLOOKUP(O534,Colors!$A$3:$B$11,2,FALSE),"")</f>
        <v/>
      </c>
      <c r="Q534" s="2"/>
      <c r="R534" s="13" t="str">
        <f>IFERROR(VLOOKUP(Q534,Contenants!$A$3:$B$21,2,FALSE),"")</f>
        <v/>
      </c>
      <c r="S534" s="2"/>
      <c r="T534" s="8" t="s">
        <v>1802</v>
      </c>
      <c r="U534" s="14" t="str">
        <f t="shared" si="162"/>
        <v/>
      </c>
      <c r="V534" s="14"/>
      <c r="W534" s="5" t="e">
        <f>$X$1&amp;A534&amp;$Y$1&amp;T534&amp;$Z$1&amp;C534&amp;$AA$1&amp;E534&amp;#REF!&amp;G534&amp;$AB$1&amp;J534&amp;$AC$1&amp;#REF!&amp;$AD$1&amp;L534&amp;$AE$1&amp;P534&amp;$AF$1&amp;R534&amp;$AF$1&amp;#REF!&amp;$AG$1</f>
        <v>#REF!</v>
      </c>
    </row>
    <row r="535" spans="1:23" hidden="1" x14ac:dyDescent="0.25">
      <c r="A535" s="2" t="s">
        <v>3423</v>
      </c>
      <c r="B535" s="2" t="s">
        <v>3424</v>
      </c>
      <c r="C535" s="3"/>
      <c r="D535" s="16" t="str">
        <f t="shared" si="161"/>
        <v/>
      </c>
      <c r="E535" s="4">
        <v>6.8</v>
      </c>
      <c r="F535" s="2" t="s">
        <v>2537</v>
      </c>
      <c r="G535" s="13" t="e">
        <f>VLOOKUP(F535,frs!$A$2:$E$41,2,FALSE)</f>
        <v>#N/A</v>
      </c>
      <c r="H535" s="2" t="b">
        <v>0</v>
      </c>
      <c r="I535" s="2" t="s">
        <v>2308</v>
      </c>
      <c r="J535" s="13">
        <f>VLOOKUP(I535,Families!$A$2:$B$11,2,FALSE)</f>
        <v>3</v>
      </c>
      <c r="K535" s="2" t="s">
        <v>4746</v>
      </c>
      <c r="L535" s="13" t="str">
        <f>IFERROR(VLOOKUP(K535,Appellations!$A$3:$B$77,3,FALSE),"")</f>
        <v/>
      </c>
      <c r="M535" s="2" t="s">
        <v>4741</v>
      </c>
      <c r="N535" s="13">
        <f>IFERROR(VLOOKUP(M535,Regions!$A$3:$B$41,2,FALSE),"")</f>
        <v>32</v>
      </c>
      <c r="O535" s="2" t="s">
        <v>2306</v>
      </c>
      <c r="P535" s="13">
        <f>IFERROR(VLOOKUP(O535,Colors!$A$3:$B$11,2,FALSE),"")</f>
        <v>7</v>
      </c>
      <c r="Q535" s="2" t="s">
        <v>4688</v>
      </c>
      <c r="R535" s="13">
        <f>IFERROR(VLOOKUP(Q535,Contenants!$A$3:$B$21,2,FALSE),"")</f>
        <v>16</v>
      </c>
      <c r="S535" s="2"/>
      <c r="T535" s="8" t="s">
        <v>1478</v>
      </c>
      <c r="U535" s="14" t="str">
        <f t="shared" si="162"/>
        <v/>
      </c>
      <c r="V535" s="14"/>
      <c r="W535" s="5" t="e">
        <f>$X$1&amp;A535&amp;$Y$1&amp;T535&amp;$Z$1&amp;C535&amp;$AA$1&amp;E535&amp;#REF!&amp;G535&amp;$AB$1&amp;J535&amp;$AC$1&amp;#REF!&amp;$AD$1&amp;L535&amp;$AE$1&amp;P535&amp;$AF$1&amp;R535&amp;$AF$1&amp;#REF!&amp;$AG$1</f>
        <v>#REF!</v>
      </c>
    </row>
    <row r="536" spans="1:23" hidden="1" x14ac:dyDescent="0.25">
      <c r="A536" s="2" t="s">
        <v>2459</v>
      </c>
      <c r="B536" s="2" t="s">
        <v>2460</v>
      </c>
      <c r="C536" s="3"/>
      <c r="D536" s="16" t="str">
        <f t="shared" si="161"/>
        <v/>
      </c>
      <c r="E536" s="4">
        <v>6.9</v>
      </c>
      <c r="F536" s="2" t="s">
        <v>2217</v>
      </c>
      <c r="G536" s="13" t="e">
        <f>VLOOKUP(F536,frs!$A$2:$E$41,2,FALSE)</f>
        <v>#N/A</v>
      </c>
      <c r="H536" s="2" t="b">
        <v>0</v>
      </c>
      <c r="I536" s="2" t="s">
        <v>4716</v>
      </c>
      <c r="J536" s="13">
        <f>VLOOKUP(I536,Families!$A$2:$B$11,2,FALSE)</f>
        <v>1</v>
      </c>
      <c r="K536" s="2" t="s">
        <v>4758</v>
      </c>
      <c r="L536" s="13" t="str">
        <f>IFERROR(VLOOKUP(K536,Appellations!$A$3:$B$77,3,FALSE),"")</f>
        <v/>
      </c>
      <c r="M536" s="2" t="s">
        <v>4757</v>
      </c>
      <c r="N536" s="13">
        <f>IFERROR(VLOOKUP(M536,Regions!$A$3:$B$41,2,FALSE),"")</f>
        <v>6</v>
      </c>
      <c r="O536" s="2" t="s">
        <v>4719</v>
      </c>
      <c r="P536" s="13">
        <f>IFERROR(VLOOKUP(O536,Colors!$A$3:$B$11,2,FALSE),"")</f>
        <v>8</v>
      </c>
      <c r="Q536" s="2" t="s">
        <v>4688</v>
      </c>
      <c r="R536" s="13">
        <f>IFERROR(VLOOKUP(Q536,Contenants!$A$3:$B$21,2,FALSE),"")</f>
        <v>16</v>
      </c>
      <c r="S536" s="2"/>
      <c r="T536" s="8" t="s">
        <v>975</v>
      </c>
      <c r="U536" s="14" t="str">
        <f t="shared" si="162"/>
        <v/>
      </c>
      <c r="V536" s="14"/>
      <c r="W536" s="5" t="e">
        <f>$X$1&amp;A536&amp;$Y$1&amp;T536&amp;$Z$1&amp;C536&amp;$AA$1&amp;E536&amp;#REF!&amp;G536&amp;$AB$1&amp;J536&amp;$AC$1&amp;#REF!&amp;$AD$1&amp;L536&amp;$AE$1&amp;P536&amp;$AF$1&amp;R536&amp;$AF$1&amp;#REF!&amp;$AG$1</f>
        <v>#REF!</v>
      </c>
    </row>
    <row r="537" spans="1:23" hidden="1" x14ac:dyDescent="0.25">
      <c r="A537" s="2" t="s">
        <v>3069</v>
      </c>
      <c r="B537" s="2" t="s">
        <v>3070</v>
      </c>
      <c r="C537" s="3"/>
      <c r="D537" s="16" t="str">
        <f t="shared" si="161"/>
        <v/>
      </c>
      <c r="E537" s="4">
        <v>5.85</v>
      </c>
      <c r="F537" s="2" t="s">
        <v>2218</v>
      </c>
      <c r="G537" s="13" t="e">
        <f>VLOOKUP(F537,frs!$A$2:$E$41,2,FALSE)</f>
        <v>#N/A</v>
      </c>
      <c r="H537" s="2" t="b">
        <v>0</v>
      </c>
      <c r="I537" s="2" t="s">
        <v>4716</v>
      </c>
      <c r="J537" s="13">
        <f>VLOOKUP(I537,Families!$A$2:$B$11,2,FALSE)</f>
        <v>1</v>
      </c>
      <c r="K537" s="2" t="s">
        <v>4744</v>
      </c>
      <c r="L537" s="13" t="str">
        <f>IFERROR(VLOOKUP(K537,Appellations!$A$3:$B$77,3,FALSE),"")</f>
        <v/>
      </c>
      <c r="M537" s="2" t="s">
        <v>4745</v>
      </c>
      <c r="N537" s="13">
        <f>IFERROR(VLOOKUP(M537,Regions!$A$3:$B$41,2,FALSE),"")</f>
        <v>33</v>
      </c>
      <c r="O537" s="2" t="s">
        <v>4719</v>
      </c>
      <c r="P537" s="13">
        <f>IFERROR(VLOOKUP(O537,Colors!$A$3:$B$11,2,FALSE),"")</f>
        <v>8</v>
      </c>
      <c r="Q537" s="2" t="s">
        <v>4833</v>
      </c>
      <c r="R537" s="13">
        <f>IFERROR(VLOOKUP(Q537,Contenants!$A$3:$B$21,2,FALSE),"")</f>
        <v>11</v>
      </c>
      <c r="S537" s="2"/>
      <c r="T537" s="8" t="s">
        <v>787</v>
      </c>
      <c r="U537" s="14" t="str">
        <f t="shared" si="162"/>
        <v/>
      </c>
      <c r="V537" s="14"/>
      <c r="W537" s="5" t="e">
        <f>$X$1&amp;A537&amp;$Y$1&amp;T537&amp;$Z$1&amp;C537&amp;$AA$1&amp;E537&amp;#REF!&amp;G537&amp;$AB$1&amp;J537&amp;$AC$1&amp;#REF!&amp;$AD$1&amp;L537&amp;$AE$1&amp;P537&amp;$AF$1&amp;R537&amp;$AF$1&amp;#REF!&amp;$AG$1</f>
        <v>#REF!</v>
      </c>
    </row>
    <row r="538" spans="1:23" hidden="1" x14ac:dyDescent="0.25">
      <c r="A538" s="2" t="s">
        <v>4241</v>
      </c>
      <c r="B538" s="2" t="s">
        <v>4242</v>
      </c>
      <c r="C538" s="3"/>
      <c r="D538" s="16" t="str">
        <f t="shared" si="161"/>
        <v/>
      </c>
      <c r="E538" s="4">
        <v>22.05</v>
      </c>
      <c r="F538" s="2" t="s">
        <v>2233</v>
      </c>
      <c r="G538" s="13">
        <f>VLOOKUP(F538,frs!$A$2:$E$41,2,FALSE)</f>
        <v>36</v>
      </c>
      <c r="H538" s="2" t="b">
        <v>0</v>
      </c>
      <c r="I538" s="2" t="s">
        <v>4716</v>
      </c>
      <c r="J538" s="13">
        <f>VLOOKUP(I538,Families!$A$2:$B$11,2,FALSE)</f>
        <v>1</v>
      </c>
      <c r="K538" s="2" t="s">
        <v>4869</v>
      </c>
      <c r="L538" s="13" t="str">
        <f>IFERROR(VLOOKUP(K538,Appellations!$A$3:$B$77,3,FALSE),"")</f>
        <v/>
      </c>
      <c r="M538" s="2" t="s">
        <v>4745</v>
      </c>
      <c r="N538" s="13">
        <f>IFERROR(VLOOKUP(M538,Regions!$A$3:$B$41,2,FALSE),"")</f>
        <v>33</v>
      </c>
      <c r="O538" s="2" t="s">
        <v>4719</v>
      </c>
      <c r="P538" s="13">
        <f>IFERROR(VLOOKUP(O538,Colors!$A$3:$B$11,2,FALSE),"")</f>
        <v>8</v>
      </c>
      <c r="Q538" s="2" t="s">
        <v>4688</v>
      </c>
      <c r="R538" s="13">
        <f>IFERROR(VLOOKUP(Q538,Contenants!$A$3:$B$21,2,FALSE),"")</f>
        <v>16</v>
      </c>
      <c r="S538" s="2"/>
      <c r="T538" s="8" t="s">
        <v>1029</v>
      </c>
      <c r="U538" s="14" t="str">
        <f t="shared" si="162"/>
        <v/>
      </c>
      <c r="V538" s="14"/>
      <c r="W538" s="5" t="e">
        <f>$X$1&amp;A538&amp;$Y$1&amp;T538&amp;$Z$1&amp;C538&amp;$AA$1&amp;E538&amp;#REF!&amp;G538&amp;$AB$1&amp;J538&amp;$AC$1&amp;#REF!&amp;$AD$1&amp;L538&amp;$AE$1&amp;P538&amp;$AF$1&amp;R538&amp;$AF$1&amp;#REF!&amp;$AG$1</f>
        <v>#REF!</v>
      </c>
    </row>
    <row r="539" spans="1:23" hidden="1" x14ac:dyDescent="0.25">
      <c r="A539" s="2" t="s">
        <v>3038</v>
      </c>
      <c r="B539" s="2" t="s">
        <v>3039</v>
      </c>
      <c r="C539" s="3"/>
      <c r="D539" s="33" t="str">
        <f t="shared" si="161"/>
        <v/>
      </c>
      <c r="E539" s="4">
        <v>24.5</v>
      </c>
      <c r="F539" s="2" t="s">
        <v>2218</v>
      </c>
      <c r="G539" s="17" t="e">
        <f>VLOOKUP(F539,frs!$A$2:$E$41,2,FALSE)</f>
        <v>#N/A</v>
      </c>
      <c r="H539" s="2" t="b">
        <v>0</v>
      </c>
      <c r="I539" s="2" t="s">
        <v>2308</v>
      </c>
      <c r="J539" s="17">
        <f>VLOOKUP(I539,Families!$A$2:$B$11,2,FALSE)</f>
        <v>3</v>
      </c>
      <c r="K539" s="2" t="s">
        <v>4740</v>
      </c>
      <c r="L539" s="17" t="str">
        <f>IFERROR(VLOOKUP(K539,Appellations!$A$3:$B$77,3,FALSE),"")</f>
        <v/>
      </c>
      <c r="M539" s="2" t="s">
        <v>4741</v>
      </c>
      <c r="N539" s="17">
        <f>IFERROR(VLOOKUP(M539,Regions!$A$3:$B$41,2,FALSE),"")</f>
        <v>32</v>
      </c>
      <c r="O539" s="2" t="s">
        <v>2306</v>
      </c>
      <c r="P539" s="17">
        <f>IFERROR(VLOOKUP(O539,Colors!$A$3:$B$11,2,FALSE),"")</f>
        <v>7</v>
      </c>
      <c r="Q539" s="2" t="s">
        <v>4688</v>
      </c>
      <c r="R539" s="17">
        <f>IFERROR(VLOOKUP(Q539,Contenants!$A$3:$B$21,2,FALSE),"")</f>
        <v>16</v>
      </c>
      <c r="S539" s="2"/>
      <c r="T539" s="8" t="s">
        <v>543</v>
      </c>
      <c r="U539" s="14" t="str">
        <f t="shared" si="162"/>
        <v/>
      </c>
      <c r="V539" s="14"/>
      <c r="W539" s="5" t="e">
        <f>$X$1&amp;A539&amp;$Y$1&amp;T539&amp;$Z$1&amp;C539&amp;$AA$1&amp;E539&amp;#REF!&amp;G539&amp;$AB$1&amp;J539&amp;$AC$1&amp;#REF!&amp;$AD$1&amp;L539&amp;$AE$1&amp;P539&amp;$AF$1&amp;R539&amp;$AF$1&amp;#REF!&amp;$AG$1</f>
        <v>#REF!</v>
      </c>
    </row>
    <row r="540" spans="1:23" ht="409.5" x14ac:dyDescent="0.25">
      <c r="A540" s="2" t="s">
        <v>1681</v>
      </c>
      <c r="B540" s="2" t="s">
        <v>1682</v>
      </c>
      <c r="C540" s="3" t="s">
        <v>5403</v>
      </c>
      <c r="D540" s="23" t="str">
        <f t="shared" ref="D540:D548" si="163">SUBSTITUTE(SUBSTITUTE(SUBSTITUTE(C540,CHAR(13),""),CHAR(10),"&lt;br&gt;"),". &amp;car(10)",".")</f>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75cl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540" s="4">
        <v>66.5</v>
      </c>
      <c r="F540" s="2" t="s">
        <v>2233</v>
      </c>
      <c r="G540" s="19">
        <f>VLOOKUP(F540,frs!$A$2:$B$45,2,FALSE)</f>
        <v>36</v>
      </c>
      <c r="H540" s="2" t="b">
        <v>1</v>
      </c>
      <c r="I540" s="2" t="s">
        <v>4716</v>
      </c>
      <c r="J540" s="19">
        <f>VLOOKUP(I540,Families!$A$2:$B$11,2,FALSE)</f>
        <v>1</v>
      </c>
      <c r="K540" s="2" t="s">
        <v>4834</v>
      </c>
      <c r="L540" s="19">
        <f>IFERROR(VLOOKUP(K540,Appellations!$A$2:$B$80,2,FALSE),"0")</f>
        <v>61</v>
      </c>
      <c r="M540" s="2" t="s">
        <v>4745</v>
      </c>
      <c r="N540" s="19">
        <f>IFERROR(VLOOKUP(M540,Regions!$A$2:$B$44,2,FALSE),"0")</f>
        <v>33</v>
      </c>
      <c r="O540" s="2" t="s">
        <v>4719</v>
      </c>
      <c r="P540" s="19">
        <f>IFERROR(VLOOKUP(O540,Colors!$A$2:$B$11,2,FALSE),"0")</f>
        <v>8</v>
      </c>
      <c r="Q540" s="2" t="s">
        <v>2303</v>
      </c>
      <c r="R540" s="19">
        <f>IFERROR(VLOOKUP(Q540,Contenants!$A$2:$B$21,2,FALSE),"0")</f>
        <v>19</v>
      </c>
      <c r="S540" s="2" t="s">
        <v>5703</v>
      </c>
      <c r="T540" s="50" t="s">
        <v>6435</v>
      </c>
      <c r="U540" s="19" t="str">
        <f t="shared" ref="U540:U541" si="164">SUBSTITUTE(S540,"C:\Users\Admin\OneDrive\Site Internet\","")</f>
        <v>gardine_rasteau_rouge.png</v>
      </c>
      <c r="V540" s="19">
        <f t="shared" ref="V540:V548" si="165">IF(U540="",0,1)</f>
        <v>1</v>
      </c>
      <c r="W540" s="20" t="str">
        <f t="shared" ref="W540:W541" si="166">$X$1&amp;A540&amp;$Y$1&amp;T540&amp;$Z$1&amp;D540&amp;$AA$1&amp;G540&amp;$AB$1&amp;J540&amp;$AC$1&amp;L540&amp;$AD$1&amp;N540&amp;$AE$1&amp;P540&amp;$AF$1&amp;R540&amp;$AG$1&amp;U540&amp;$AH$1&amp;V540&amp;$AI$1</f>
        <v>("00546", "Rasteau La Gardine Rouge Magnum",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75cl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"19", "gardine_rasteau_rouge.png", "1"),</v>
      </c>
    </row>
    <row r="541" spans="1:23" ht="409.5" x14ac:dyDescent="0.25">
      <c r="A541" s="2" t="s">
        <v>788</v>
      </c>
      <c r="B541" s="2" t="s">
        <v>789</v>
      </c>
      <c r="C541" s="3" t="s">
        <v>5275</v>
      </c>
      <c r="D541" s="23" t="str">
        <f t="shared" si="163"/>
        <v>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Magnum.&lt;br&gt;&lt;br&gt;La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541" s="4">
        <v>50.55</v>
      </c>
      <c r="F541" s="2" t="s">
        <v>2233</v>
      </c>
      <c r="G541" s="19">
        <f>VLOOKUP(F541,frs!$A$2:$B$45,2,FALSE)</f>
        <v>36</v>
      </c>
      <c r="H541" s="2" t="b">
        <v>1</v>
      </c>
      <c r="I541" s="2" t="s">
        <v>4716</v>
      </c>
      <c r="J541" s="19">
        <f>VLOOKUP(I541,Families!$A$2:$B$11,2,FALSE)</f>
        <v>1</v>
      </c>
      <c r="K541" s="2" t="s">
        <v>4841</v>
      </c>
      <c r="L541" s="19">
        <f>IFERROR(VLOOKUP(K541,Appellations!$A$2:$B$80,2,FALSE),"0")</f>
        <v>17</v>
      </c>
      <c r="M541" s="2" t="s">
        <v>4745</v>
      </c>
      <c r="N541" s="19">
        <f>IFERROR(VLOOKUP(M541,Regions!$A$2:$B$44,2,FALSE),"0")</f>
        <v>33</v>
      </c>
      <c r="O541" s="2" t="s">
        <v>4719</v>
      </c>
      <c r="P541" s="19">
        <f>IFERROR(VLOOKUP(O541,Colors!$A$2:$B$11,2,FALSE),"0")</f>
        <v>8</v>
      </c>
      <c r="Q541" s="2" t="s">
        <v>4688</v>
      </c>
      <c r="R541" s="19">
        <f>IFERROR(VLOOKUP(Q541,Contenants!$A$2:$B$21,2,FALSE),"0")</f>
        <v>16</v>
      </c>
      <c r="S541" s="2" t="s">
        <v>5716</v>
      </c>
      <c r="T541" s="50" t="s">
        <v>6096</v>
      </c>
      <c r="U541" s="19" t="str">
        <f t="shared" si="164"/>
        <v>gardine_chateau_neuf_du_pape_tradition_rouge.png</v>
      </c>
      <c r="V541" s="19">
        <f t="shared" si="165"/>
        <v>1</v>
      </c>
      <c r="W541" s="20" t="str">
        <f t="shared" si="166"/>
        <v>("00547", "Châteauneuf du Pape Tradition La Gardine Rouge", "Un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Magnum.&lt;br&gt;&lt;br&gt;La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"17", "33","8", "16", "gardine_chateau_neuf_du_pape_tradition_rouge.png", "1"),</v>
      </c>
    </row>
    <row r="542" spans="1:23" hidden="1" x14ac:dyDescent="0.25">
      <c r="A542" s="2" t="s">
        <v>1010</v>
      </c>
      <c r="B542" s="2" t="s">
        <v>1011</v>
      </c>
      <c r="C542" s="3"/>
      <c r="D542" s="23" t="str">
        <f t="shared" si="163"/>
        <v/>
      </c>
      <c r="E542" s="4">
        <v>9.1</v>
      </c>
      <c r="F542" s="2" t="s">
        <v>2235</v>
      </c>
      <c r="G542" s="19" t="e">
        <f>VLOOKUP(F542,frs!$A$2:$E$41,2,FALSE)</f>
        <v>#N/A</v>
      </c>
      <c r="H542" s="2" t="b">
        <v>1</v>
      </c>
      <c r="I542" s="2" t="s">
        <v>2308</v>
      </c>
      <c r="J542" s="19">
        <f>VLOOKUP(I542,Families!$A$2:$B$11,2,FALSE)</f>
        <v>3</v>
      </c>
      <c r="K542" s="2" t="s">
        <v>4746</v>
      </c>
      <c r="L542" s="19" t="str">
        <f>IFERROR(VLOOKUP(K542,Appellations!$A$2:$B$77,2,FALSE),"0")</f>
        <v>0</v>
      </c>
      <c r="M542" s="2" t="s">
        <v>4741</v>
      </c>
      <c r="N542" s="19">
        <f>IFERROR(VLOOKUP(M542,Regions!$A$2:$B$41,2,FALSE),"0")</f>
        <v>32</v>
      </c>
      <c r="O542" s="2" t="s">
        <v>2306</v>
      </c>
      <c r="P542" s="19">
        <f>IFERROR(VLOOKUP(O542,Colors!$A$2:$B$11,2,FALSE),"0")</f>
        <v>7</v>
      </c>
      <c r="Q542" s="2" t="s">
        <v>4688</v>
      </c>
      <c r="R542" s="19">
        <f>IFERROR(VLOOKUP(Q542,Contenants!$A$2:$B$21,2,FALSE),"0")</f>
        <v>16</v>
      </c>
      <c r="S542" s="2"/>
      <c r="T542" s="50" t="str">
        <f t="shared" ref="T542:T548" si="167">PROPER(B542)</f>
        <v>Cot.Aix 1 Nuit La Coste Rose 50 Cl</v>
      </c>
      <c r="U542" s="19" t="str">
        <f t="shared" ref="U542:U551" si="168">SUBSTITUTE(SUBSTITUTE(SUBSTITUTE(SUBSTITUTE(SUBSTITUTE(SUBSTITUTE(SUBSTITUTE(SUBSTITUTE(SUBSTITUTE(SUBSTITUTE(SUBSTITUTE(SUBSTITUTE(S542,"C:\Users\Admin\OneDrive\Site Internet\",""),"BAG-IN-BOX\",""),"BOURGOGNE\",""),"BEAUJOLAIS\",""),"CHAMPAGNE ET EFFERVESCENTS\",""),"LANGUEDOC\",""),"LOIRE\",""),"PROVENCE\",""),"RHONE NORD\",""),"RHONE SUD\",""),"SPIRITUEUX\",""),"SUD OUEST\","")</f>
        <v/>
      </c>
      <c r="V542" s="19">
        <f t="shared" si="165"/>
        <v>0</v>
      </c>
      <c r="W542" s="20" t="e">
        <f>$X$1&amp;A542&amp;$Y$1&amp;T542&amp;$Z$1&amp;D542&amp;$AA$1&amp;E542&amp;#REF!&amp;G542&amp;$AB$1&amp;J542&amp;$AC$1&amp;L542&amp;$AD$1&amp;N542&amp;$AE$1&amp;P542&amp;$AF$1&amp;R542&amp;$AG$1&amp;#REF!&amp;$AI$1</f>
        <v>#REF!</v>
      </c>
    </row>
    <row r="543" spans="1:23" hidden="1" x14ac:dyDescent="0.25">
      <c r="A543" s="2" t="s">
        <v>1294</v>
      </c>
      <c r="B543" s="2" t="s">
        <v>1295</v>
      </c>
      <c r="C543" s="3"/>
      <c r="D543" s="23" t="str">
        <f t="shared" si="163"/>
        <v/>
      </c>
      <c r="E543" s="4">
        <v>11.9</v>
      </c>
      <c r="F543" s="2" t="s">
        <v>2236</v>
      </c>
      <c r="G543" s="19" t="e">
        <f>VLOOKUP(F543,frs!$A$2:$E$41,2,FALSE)</f>
        <v>#N/A</v>
      </c>
      <c r="H543" s="2" t="b">
        <v>1</v>
      </c>
      <c r="I543" s="2" t="s">
        <v>4716</v>
      </c>
      <c r="J543" s="19">
        <f>VLOOKUP(I543,Families!$A$2:$B$11,2,FALSE)</f>
        <v>1</v>
      </c>
      <c r="K543" s="2" t="s">
        <v>4849</v>
      </c>
      <c r="L543" s="19">
        <f>IFERROR(VLOOKUP(K543,Appellations!$A$2:$B$77,2,FALSE),"0")</f>
        <v>41</v>
      </c>
      <c r="M543" s="2" t="s">
        <v>4741</v>
      </c>
      <c r="N543" s="19">
        <f>IFERROR(VLOOKUP(M543,Regions!$A$2:$B$41,2,FALSE),"0")</f>
        <v>32</v>
      </c>
      <c r="O543" s="2" t="s">
        <v>4719</v>
      </c>
      <c r="P543" s="19">
        <f>IFERROR(VLOOKUP(O543,Colors!$A$2:$B$11,2,FALSE),"0")</f>
        <v>8</v>
      </c>
      <c r="Q543" s="2" t="s">
        <v>4688</v>
      </c>
      <c r="R543" s="19">
        <f>IFERROR(VLOOKUP(Q543,Contenants!$A$2:$B$21,2,FALSE),"0")</f>
        <v>16</v>
      </c>
      <c r="S543" s="2"/>
      <c r="T543" s="50" t="str">
        <f t="shared" si="167"/>
        <v>Igp Med. Le Page Vignelaure Rouge</v>
      </c>
      <c r="U543" s="19" t="str">
        <f t="shared" si="168"/>
        <v/>
      </c>
      <c r="V543" s="19">
        <f t="shared" si="165"/>
        <v>0</v>
      </c>
      <c r="W543" s="20" t="e">
        <f>$X$1&amp;A543&amp;$Y$1&amp;T543&amp;$Z$1&amp;D543&amp;$AA$1&amp;E543&amp;#REF!&amp;G543&amp;$AB$1&amp;J543&amp;$AC$1&amp;L543&amp;$AD$1&amp;N543&amp;$AE$1&amp;P543&amp;$AF$1&amp;R543&amp;$AG$1&amp;#REF!&amp;$AI$1</f>
        <v>#REF!</v>
      </c>
    </row>
    <row r="544" spans="1:23" hidden="1" x14ac:dyDescent="0.25">
      <c r="A544" s="2" t="s">
        <v>1054</v>
      </c>
      <c r="B544" s="2" t="s">
        <v>1055</v>
      </c>
      <c r="C544" s="3"/>
      <c r="D544" s="23" t="str">
        <f t="shared" si="163"/>
        <v/>
      </c>
      <c r="E544" s="4">
        <v>14.6</v>
      </c>
      <c r="F544" s="2" t="s">
        <v>2236</v>
      </c>
      <c r="G544" s="19" t="e">
        <f>VLOOKUP(F544,frs!$A$2:$E$41,2,FALSE)</f>
        <v>#N/A</v>
      </c>
      <c r="H544" s="2" t="b">
        <v>1</v>
      </c>
      <c r="I544" s="2" t="s">
        <v>4716</v>
      </c>
      <c r="J544" s="19">
        <f>VLOOKUP(I544,Families!$A$2:$B$11,2,FALSE)</f>
        <v>1</v>
      </c>
      <c r="K544" s="2" t="s">
        <v>4746</v>
      </c>
      <c r="L544" s="19" t="str">
        <f>IFERROR(VLOOKUP(K544,Appellations!$A$2:$B$77,2,FALSE),"0")</f>
        <v>0</v>
      </c>
      <c r="M544" s="2" t="s">
        <v>4741</v>
      </c>
      <c r="N544" s="19">
        <f>IFERROR(VLOOKUP(M544,Regions!$A$2:$B$41,2,FALSE),"0")</f>
        <v>32</v>
      </c>
      <c r="O544" s="2" t="s">
        <v>4719</v>
      </c>
      <c r="P544" s="19">
        <f>IFERROR(VLOOKUP(O544,Colors!$A$2:$B$11,2,FALSE),"0")</f>
        <v>8</v>
      </c>
      <c r="Q544" s="2" t="s">
        <v>4688</v>
      </c>
      <c r="R544" s="19">
        <f>IFERROR(VLOOKUP(Q544,Contenants!$A$2:$B$21,2,FALSE),"0")</f>
        <v>16</v>
      </c>
      <c r="S544" s="2"/>
      <c r="T544" s="50" t="str">
        <f t="shared" si="167"/>
        <v>Cot.Aix La Source Vignelaure Rouge</v>
      </c>
      <c r="U544" s="19" t="str">
        <f t="shared" si="168"/>
        <v/>
      </c>
      <c r="V544" s="19">
        <f t="shared" si="165"/>
        <v>0</v>
      </c>
      <c r="W544" s="20" t="e">
        <f>$X$1&amp;A544&amp;$Y$1&amp;T544&amp;$Z$1&amp;D544&amp;$AA$1&amp;E544&amp;#REF!&amp;G544&amp;$AB$1&amp;J544&amp;$AC$1&amp;L544&amp;$AD$1&amp;N544&amp;$AE$1&amp;P544&amp;$AF$1&amp;R544&amp;$AG$1&amp;#REF!&amp;$AI$1</f>
        <v>#REF!</v>
      </c>
    </row>
    <row r="545" spans="1:23" hidden="1" x14ac:dyDescent="0.25">
      <c r="A545" s="2" t="s">
        <v>1026</v>
      </c>
      <c r="B545" s="2" t="s">
        <v>1027</v>
      </c>
      <c r="C545" s="3"/>
      <c r="D545" s="23" t="str">
        <f t="shared" si="163"/>
        <v/>
      </c>
      <c r="E545" s="4">
        <v>17.100000000000001</v>
      </c>
      <c r="F545" s="2" t="s">
        <v>2236</v>
      </c>
      <c r="G545" s="19" t="e">
        <f>VLOOKUP(F545,frs!$A$2:$E$41,2,FALSE)</f>
        <v>#N/A</v>
      </c>
      <c r="H545" s="2" t="b">
        <v>1</v>
      </c>
      <c r="I545" s="2" t="s">
        <v>2308</v>
      </c>
      <c r="J545" s="19">
        <f>VLOOKUP(I545,Families!$A$2:$B$11,2,FALSE)</f>
        <v>3</v>
      </c>
      <c r="K545" s="2" t="s">
        <v>4746</v>
      </c>
      <c r="L545" s="19" t="str">
        <f>IFERROR(VLOOKUP(K545,Appellations!$A$2:$B$77,2,FALSE),"0")</f>
        <v>0</v>
      </c>
      <c r="M545" s="2" t="s">
        <v>4741</v>
      </c>
      <c r="N545" s="19">
        <f>IFERROR(VLOOKUP(M545,Regions!$A$2:$B$41,2,FALSE),"0")</f>
        <v>32</v>
      </c>
      <c r="O545" s="2" t="s">
        <v>2306</v>
      </c>
      <c r="P545" s="19">
        <f>IFERROR(VLOOKUP(O545,Colors!$A$2:$B$11,2,FALSE),"0")</f>
        <v>7</v>
      </c>
      <c r="Q545" s="2" t="s">
        <v>4688</v>
      </c>
      <c r="R545" s="19">
        <f>IFERROR(VLOOKUP(Q545,Contenants!$A$2:$B$21,2,FALSE),"0")</f>
        <v>16</v>
      </c>
      <c r="S545" s="2"/>
      <c r="T545" s="50" t="str">
        <f t="shared" si="167"/>
        <v>Cot.Aix Chateau Vignelaure Rose</v>
      </c>
      <c r="U545" s="19" t="str">
        <f t="shared" si="168"/>
        <v/>
      </c>
      <c r="V545" s="19">
        <f t="shared" si="165"/>
        <v>0</v>
      </c>
      <c r="W545" s="20" t="e">
        <f>$X$1&amp;A545&amp;$Y$1&amp;T545&amp;$Z$1&amp;D545&amp;$AA$1&amp;E545&amp;#REF!&amp;G545&amp;$AB$1&amp;J545&amp;$AC$1&amp;L545&amp;$AD$1&amp;N545&amp;$AE$1&amp;P545&amp;$AF$1&amp;R545&amp;$AG$1&amp;#REF!&amp;$AI$1</f>
        <v>#REF!</v>
      </c>
    </row>
    <row r="546" spans="1:23" hidden="1" x14ac:dyDescent="0.25">
      <c r="A546" s="2" t="s">
        <v>1052</v>
      </c>
      <c r="B546" s="2" t="s">
        <v>1053</v>
      </c>
      <c r="C546" s="3"/>
      <c r="D546" s="23" t="str">
        <f t="shared" si="163"/>
        <v/>
      </c>
      <c r="E546" s="4">
        <v>12.3</v>
      </c>
      <c r="F546" s="2" t="s">
        <v>2236</v>
      </c>
      <c r="G546" s="19" t="e">
        <f>VLOOKUP(F546,frs!$A$2:$E$41,2,FALSE)</f>
        <v>#N/A</v>
      </c>
      <c r="H546" s="2" t="b">
        <v>1</v>
      </c>
      <c r="I546" s="2" t="s">
        <v>2308</v>
      </c>
      <c r="J546" s="19">
        <f>VLOOKUP(I546,Families!$A$2:$B$11,2,FALSE)</f>
        <v>3</v>
      </c>
      <c r="K546" s="2" t="s">
        <v>4746</v>
      </c>
      <c r="L546" s="19" t="str">
        <f>IFERROR(VLOOKUP(K546,Appellations!$A$2:$B$77,2,FALSE),"0")</f>
        <v>0</v>
      </c>
      <c r="M546" s="2" t="s">
        <v>4741</v>
      </c>
      <c r="N546" s="19">
        <f>IFERROR(VLOOKUP(M546,Regions!$A$2:$B$41,2,FALSE),"0")</f>
        <v>32</v>
      </c>
      <c r="O546" s="2" t="s">
        <v>2306</v>
      </c>
      <c r="P546" s="19">
        <f>IFERROR(VLOOKUP(O546,Colors!$A$2:$B$11,2,FALSE),"0")</f>
        <v>7</v>
      </c>
      <c r="Q546" s="2" t="s">
        <v>4688</v>
      </c>
      <c r="R546" s="19">
        <f>IFERROR(VLOOKUP(Q546,Contenants!$A$2:$B$21,2,FALSE),"0")</f>
        <v>16</v>
      </c>
      <c r="S546" s="2"/>
      <c r="T546" s="50" t="str">
        <f t="shared" si="167"/>
        <v>Cot.Aix La Source Vignelaure Rose</v>
      </c>
      <c r="U546" s="19" t="str">
        <f t="shared" si="168"/>
        <v/>
      </c>
      <c r="V546" s="19">
        <f t="shared" si="165"/>
        <v>0</v>
      </c>
      <c r="W546" s="20" t="e">
        <f>$X$1&amp;A546&amp;$Y$1&amp;T546&amp;$Z$1&amp;D546&amp;$AA$1&amp;E546&amp;#REF!&amp;G546&amp;$AB$1&amp;J546&amp;$AC$1&amp;L546&amp;$AD$1&amp;N546&amp;$AE$1&amp;P546&amp;$AF$1&amp;R546&amp;$AG$1&amp;#REF!&amp;$AI$1</f>
        <v>#REF!</v>
      </c>
    </row>
    <row r="547" spans="1:23" hidden="1" x14ac:dyDescent="0.25">
      <c r="A547" s="2" t="s">
        <v>1292</v>
      </c>
      <c r="B547" s="2" t="s">
        <v>1293</v>
      </c>
      <c r="C547" s="3"/>
      <c r="D547" s="23" t="str">
        <f t="shared" si="163"/>
        <v/>
      </c>
      <c r="E547" s="4">
        <v>9.9</v>
      </c>
      <c r="F547" s="2" t="s">
        <v>2236</v>
      </c>
      <c r="G547" s="19" t="e">
        <f>VLOOKUP(F547,frs!$A$2:$E$41,2,FALSE)</f>
        <v>#N/A</v>
      </c>
      <c r="H547" s="2" t="b">
        <v>1</v>
      </c>
      <c r="I547" s="2" t="s">
        <v>2308</v>
      </c>
      <c r="J547" s="19">
        <f>VLOOKUP(I547,Families!$A$2:$B$11,2,FALSE)</f>
        <v>3</v>
      </c>
      <c r="K547" s="2" t="s">
        <v>4849</v>
      </c>
      <c r="L547" s="19">
        <f>IFERROR(VLOOKUP(K547,Appellations!$A$2:$B$77,2,FALSE),"0")</f>
        <v>41</v>
      </c>
      <c r="M547" s="2" t="s">
        <v>4741</v>
      </c>
      <c r="N547" s="19">
        <f>IFERROR(VLOOKUP(M547,Regions!$A$2:$B$41,2,FALSE),"0")</f>
        <v>32</v>
      </c>
      <c r="O547" s="2" t="s">
        <v>2306</v>
      </c>
      <c r="P547" s="19">
        <f>IFERROR(VLOOKUP(O547,Colors!$A$2:$B$11,2,FALSE),"0")</f>
        <v>7</v>
      </c>
      <c r="Q547" s="2" t="s">
        <v>4688</v>
      </c>
      <c r="R547" s="19">
        <f>IFERROR(VLOOKUP(Q547,Contenants!$A$2:$B$21,2,FALSE),"0")</f>
        <v>16</v>
      </c>
      <c r="S547" s="2"/>
      <c r="T547" s="50" t="str">
        <f t="shared" si="167"/>
        <v>Igp Med. Le Page Vignelaure Rose</v>
      </c>
      <c r="U547" s="19" t="str">
        <f t="shared" si="168"/>
        <v/>
      </c>
      <c r="V547" s="19">
        <f t="shared" si="165"/>
        <v>0</v>
      </c>
      <c r="W547" s="20" t="e">
        <f>$X$1&amp;A547&amp;$Y$1&amp;T547&amp;$Z$1&amp;D547&amp;$AA$1&amp;E547&amp;#REF!&amp;G547&amp;$AB$1&amp;J547&amp;$AC$1&amp;L547&amp;$AD$1&amp;N547&amp;$AE$1&amp;P547&amp;$AF$1&amp;R547&amp;$AG$1&amp;#REF!&amp;$AI$1</f>
        <v>#REF!</v>
      </c>
    </row>
    <row r="548" spans="1:23" hidden="1" x14ac:dyDescent="0.25">
      <c r="A548" s="2" t="s">
        <v>3421</v>
      </c>
      <c r="B548" s="2" t="s">
        <v>3422</v>
      </c>
      <c r="C548" s="3"/>
      <c r="D548" s="23" t="str">
        <f t="shared" si="163"/>
        <v/>
      </c>
      <c r="E548" s="4">
        <v>28.95</v>
      </c>
      <c r="F548" s="2" t="s">
        <v>2236</v>
      </c>
      <c r="G548" s="19" t="e">
        <f>VLOOKUP(F548,frs!$A$2:$E$41,2,FALSE)</f>
        <v>#N/A</v>
      </c>
      <c r="H548" s="2" t="b">
        <v>1</v>
      </c>
      <c r="I548" s="2" t="s">
        <v>2308</v>
      </c>
      <c r="J548" s="19">
        <f>VLOOKUP(I548,Families!$A$2:$B$11,2,FALSE)</f>
        <v>3</v>
      </c>
      <c r="K548" s="2" t="s">
        <v>4746</v>
      </c>
      <c r="L548" s="19" t="str">
        <f>IFERROR(VLOOKUP(K548,Appellations!$A$2:$B$77,2,FALSE),"0")</f>
        <v>0</v>
      </c>
      <c r="M548" s="2" t="s">
        <v>4741</v>
      </c>
      <c r="N548" s="19">
        <f>IFERROR(VLOOKUP(M548,Regions!$A$2:$B$41,2,FALSE),"0")</f>
        <v>32</v>
      </c>
      <c r="O548" s="2" t="s">
        <v>2306</v>
      </c>
      <c r="P548" s="19">
        <f>IFERROR(VLOOKUP(O548,Colors!$A$2:$B$11,2,FALSE),"0")</f>
        <v>7</v>
      </c>
      <c r="Q548" s="2" t="s">
        <v>4688</v>
      </c>
      <c r="R548" s="19">
        <f>IFERROR(VLOOKUP(Q548,Contenants!$A$2:$B$21,2,FALSE),"0")</f>
        <v>16</v>
      </c>
      <c r="S548" s="2"/>
      <c r="T548" s="50" t="str">
        <f t="shared" si="167"/>
        <v>Cot.Aix La Source Vignelaure Rose Magnum</v>
      </c>
      <c r="U548" s="19" t="str">
        <f t="shared" si="168"/>
        <v/>
      </c>
      <c r="V548" s="19">
        <f t="shared" si="165"/>
        <v>0</v>
      </c>
      <c r="W548" s="20" t="e">
        <f>$X$1&amp;A548&amp;$Y$1&amp;T548&amp;$Z$1&amp;D548&amp;$AA$1&amp;E548&amp;#REF!&amp;G548&amp;$AB$1&amp;J548&amp;$AC$1&amp;L548&amp;$AD$1&amp;N548&amp;$AE$1&amp;P548&amp;$AF$1&amp;R548&amp;$AG$1&amp;#REF!&amp;$AI$1</f>
        <v>#REF!</v>
      </c>
    </row>
    <row r="549" spans="1:23" hidden="1" x14ac:dyDescent="0.25">
      <c r="A549" s="2" t="s">
        <v>3392</v>
      </c>
      <c r="B549" s="2" t="s">
        <v>3393</v>
      </c>
      <c r="C549" s="3"/>
      <c r="D549" s="25" t="str">
        <f t="shared" si="161"/>
        <v/>
      </c>
      <c r="E549" s="4">
        <v>38.9</v>
      </c>
      <c r="F549" s="2" t="s">
        <v>2236</v>
      </c>
      <c r="G549" s="26" t="e">
        <f>VLOOKUP(F549,frs!$A$2:$E$41,2,FALSE)</f>
        <v>#N/A</v>
      </c>
      <c r="H549" s="2" t="b">
        <v>0</v>
      </c>
      <c r="I549" s="2" t="s">
        <v>2308</v>
      </c>
      <c r="J549" s="26">
        <f>VLOOKUP(I549,Families!$A$2:$B$11,2,FALSE)</f>
        <v>3</v>
      </c>
      <c r="K549" s="2" t="s">
        <v>4746</v>
      </c>
      <c r="L549" s="26" t="str">
        <f>IFERROR(VLOOKUP(K549,Appellations!$A$3:$B$77,3,FALSE),"")</f>
        <v/>
      </c>
      <c r="M549" s="2" t="s">
        <v>4741</v>
      </c>
      <c r="N549" s="26">
        <f>IFERROR(VLOOKUP(M549,Regions!$A$3:$B$41,2,FALSE),"")</f>
        <v>32</v>
      </c>
      <c r="O549" s="2" t="s">
        <v>2306</v>
      </c>
      <c r="P549" s="26">
        <f>IFERROR(VLOOKUP(O549,Colors!$A$3:$B$11,2,FALSE),"")</f>
        <v>7</v>
      </c>
      <c r="Q549" s="2" t="s">
        <v>2303</v>
      </c>
      <c r="R549" s="26">
        <f>IFERROR(VLOOKUP(Q549,Contenants!$A$3:$B$21,2,FALSE),"")</f>
        <v>19</v>
      </c>
      <c r="S549" s="2"/>
      <c r="T549" s="8" t="s">
        <v>1609</v>
      </c>
      <c r="U549" s="14" t="str">
        <f t="shared" si="168"/>
        <v/>
      </c>
      <c r="V549" s="14"/>
      <c r="W549" s="5" t="e">
        <f>$X$1&amp;A549&amp;$Y$1&amp;T549&amp;$Z$1&amp;C549&amp;$AA$1&amp;E549&amp;#REF!&amp;G549&amp;$AB$1&amp;J549&amp;$AC$1&amp;#REF!&amp;$AD$1&amp;L549&amp;$AE$1&amp;P549&amp;$AF$1&amp;R549&amp;$AF$1&amp;#REF!&amp;$AG$1</f>
        <v>#REF!</v>
      </c>
    </row>
    <row r="550" spans="1:23" hidden="1" x14ac:dyDescent="0.25">
      <c r="A550" s="2" t="s">
        <v>3344</v>
      </c>
      <c r="B550" s="2" t="s">
        <v>3345</v>
      </c>
      <c r="C550" s="3"/>
      <c r="D550" s="16" t="str">
        <f t="shared" si="161"/>
        <v/>
      </c>
      <c r="E550" s="4">
        <v>4</v>
      </c>
      <c r="F550" s="2" t="s">
        <v>2225</v>
      </c>
      <c r="G550" s="13" t="e">
        <f>VLOOKUP(F550,frs!$A$2:$E$41,2,FALSE)</f>
        <v>#N/A</v>
      </c>
      <c r="H550" s="2" t="b">
        <v>0</v>
      </c>
      <c r="I550" s="2" t="s">
        <v>4691</v>
      </c>
      <c r="J550" s="13">
        <f>VLOOKUP(I550,Families!$A$2:$B$11,2,FALSE)</f>
        <v>10</v>
      </c>
      <c r="K550" s="2"/>
      <c r="L550" s="13" t="str">
        <f>IFERROR(VLOOKUP(K550,Appellations!$A$3:$B$77,3,FALSE),"")</f>
        <v/>
      </c>
      <c r="M550" s="2"/>
      <c r="N550" s="13" t="str">
        <f>IFERROR(VLOOKUP(M550,Regions!$A$3:$B$41,2,FALSE),"")</f>
        <v/>
      </c>
      <c r="O550" s="2"/>
      <c r="P550" s="13" t="str">
        <f>IFERROR(VLOOKUP(O550,Colors!$A$3:$B$11,2,FALSE),"")</f>
        <v/>
      </c>
      <c r="Q550" s="2"/>
      <c r="R550" s="13" t="str">
        <f>IFERROR(VLOOKUP(Q550,Contenants!$A$3:$B$21,2,FALSE),"")</f>
        <v/>
      </c>
      <c r="S550" s="2"/>
      <c r="T550" s="8" t="s">
        <v>1591</v>
      </c>
      <c r="U550" s="14" t="str">
        <f t="shared" si="168"/>
        <v/>
      </c>
      <c r="V550" s="14"/>
      <c r="W550" s="5" t="e">
        <f>$X$1&amp;A550&amp;$Y$1&amp;T550&amp;$Z$1&amp;C550&amp;$AA$1&amp;E550&amp;#REF!&amp;G550&amp;$AB$1&amp;J550&amp;$AC$1&amp;#REF!&amp;$AD$1&amp;L550&amp;$AE$1&amp;P550&amp;$AF$1&amp;R550&amp;$AF$1&amp;#REF!&amp;$AG$1</f>
        <v>#REF!</v>
      </c>
    </row>
    <row r="551" spans="1:23" hidden="1" x14ac:dyDescent="0.25">
      <c r="A551" s="2" t="s">
        <v>476</v>
      </c>
      <c r="B551" s="2" t="s">
        <v>477</v>
      </c>
      <c r="C551" s="3"/>
      <c r="D551" s="33" t="str">
        <f t="shared" si="161"/>
        <v/>
      </c>
      <c r="E551" s="4">
        <v>4</v>
      </c>
      <c r="F551" s="2" t="s">
        <v>2241</v>
      </c>
      <c r="G551" s="17" t="e">
        <f>VLOOKUP(F551,frs!$A$2:$E$41,2,FALSE)</f>
        <v>#N/A</v>
      </c>
      <c r="H551" s="2" t="b">
        <v>1</v>
      </c>
      <c r="I551" s="2" t="s">
        <v>4691</v>
      </c>
      <c r="J551" s="17">
        <f>VLOOKUP(I551,Families!$A$2:$B$11,2,FALSE)</f>
        <v>10</v>
      </c>
      <c r="K551" s="2"/>
      <c r="L551" s="17" t="str">
        <f>IFERROR(VLOOKUP(K551,Appellations!$A$3:$B$77,3,FALSE),"")</f>
        <v/>
      </c>
      <c r="M551" s="2" t="s">
        <v>4855</v>
      </c>
      <c r="N551" s="17">
        <f>IFERROR(VLOOKUP(M551,Regions!$A$3:$B$41,2,FALSE),"")</f>
        <v>9</v>
      </c>
      <c r="O551" s="2"/>
      <c r="P551" s="17" t="str">
        <f>IFERROR(VLOOKUP(O551,Colors!$A$3:$B$11,2,FALSE),"")</f>
        <v/>
      </c>
      <c r="Q551" s="2"/>
      <c r="R551" s="17" t="str">
        <f>IFERROR(VLOOKUP(Q551,Contenants!$A$3:$B$21,2,FALSE),"")</f>
        <v/>
      </c>
      <c r="S551" s="2"/>
      <c r="T551" s="8" t="s">
        <v>6595</v>
      </c>
      <c r="U551" s="19" t="str">
        <f t="shared" si="168"/>
        <v/>
      </c>
      <c r="V551" s="19">
        <f t="shared" ref="V551:V552" si="169">IF(U551="",0,1)</f>
        <v>0</v>
      </c>
      <c r="W551" s="5" t="e">
        <f>$X$1&amp;A551&amp;$Y$1&amp;T551&amp;$Z$1&amp;C551&amp;$AA$1&amp;E551&amp;#REF!&amp;G551&amp;$AB$1&amp;J551&amp;$AC$1&amp;#REF!&amp;$AD$1&amp;L551&amp;$AE$1&amp;P551&amp;$AF$1&amp;R551&amp;$AF$1&amp;#REF!&amp;$AG$1</f>
        <v>#REF!</v>
      </c>
    </row>
    <row r="552" spans="1:23" ht="242.25" x14ac:dyDescent="0.25">
      <c r="A552" s="2" t="s">
        <v>1062</v>
      </c>
      <c r="B552" s="2" t="s">
        <v>1063</v>
      </c>
      <c r="C552" s="3" t="s">
        <v>5294</v>
      </c>
      <c r="D552" s="23" t="str">
        <f t="shared" ref="D552:D553" si="170">SUBSTITUTE(SUBSTITUTE(SUBSTITUTE(C552,CHAR(13),""),CHAR(10),"&lt;br&gt;"),". &amp;car(10)",".")</f>
        <v>Un Côtes de Blaye épicé et fruité. Parfait sur des cotelettes d’agneau grillées.&lt;br&gt;&lt;br&gt;Encépagement : Merlot, Cabernet sauvignon&lt;br&gt;&lt;br&gt;Dégustation : Robe rouge sombre ; Nez boisé aux notes de fruits rouges ; Bouche souple, fruitée sur des tanins mûrs.&lt;br&gt;Accord mets/vin : viande grillée, fromages.&lt;br&gt;&lt;br&gt;Vignoble le plus authentique de la région de Bordeaux et classé au patrimoine mondial de l'UNESCO.&lt;br&gt;Surplombant l'estuaire de la Gironde, on y cultive à flanc de coteaux les vignes qui profitent d'une exposition privilégiée. On y élabore des vins d'une finesse rare.&lt;br&gt;Propriété historique des Côtes de Blaye, le château produit la Cuvée J.J. Lesgourgues à forte personnalité qui exprime l’essence même de cette appellation.</v>
      </c>
      <c r="E552" s="4">
        <v>12</v>
      </c>
      <c r="F552" s="2" t="s">
        <v>66</v>
      </c>
      <c r="G552" s="19">
        <f>VLOOKUP(F552,frs!$A$2:$B$45,2,FALSE)</f>
        <v>28</v>
      </c>
      <c r="H552" s="2" t="b">
        <v>1</v>
      </c>
      <c r="I552" s="2" t="s">
        <v>4716</v>
      </c>
      <c r="J552" s="19">
        <f>VLOOKUP(I552,Families!$A$2:$B$11,2,FALSE)</f>
        <v>1</v>
      </c>
      <c r="K552" s="2" t="s">
        <v>4722</v>
      </c>
      <c r="L552" s="19">
        <f>IFERROR(VLOOKUP(K552,Appellations!$A$2:$B$80,2,FALSE),"0")</f>
        <v>6</v>
      </c>
      <c r="M552" s="2" t="s">
        <v>4718</v>
      </c>
      <c r="N552" s="19">
        <f>IFERROR(VLOOKUP(M552,Regions!$A$2:$B$44,2,FALSE),"0")</f>
        <v>8</v>
      </c>
      <c r="O552" s="2" t="s">
        <v>4719</v>
      </c>
      <c r="P552" s="19">
        <f>IFERROR(VLOOKUP(O552,Colors!$A$2:$B$11,2,FALSE),"0")</f>
        <v>8</v>
      </c>
      <c r="Q552" s="2" t="s">
        <v>4688</v>
      </c>
      <c r="R552" s="19">
        <f>IFERROR(VLOOKUP(Q552,Contenants!$A$2:$B$21,2,FALSE),"0")</f>
        <v>16</v>
      </c>
      <c r="S552" s="2" t="s">
        <v>5604</v>
      </c>
      <c r="T552" s="50" t="s">
        <v>6097</v>
      </c>
      <c r="U552" s="19" t="str">
        <f>SUBSTITUTE(S552,"C:\Users\Admin\OneDrive\Site Internet\","")</f>
        <v>chateau_loumelat_cote_de_blaye_rouge.png</v>
      </c>
      <c r="V552" s="19">
        <f t="shared" si="169"/>
        <v>1</v>
      </c>
      <c r="W552" s="20" t="str">
        <f>$X$1&amp;A552&amp;$Y$1&amp;T552&amp;$Z$1&amp;D552&amp;$AA$1&amp;G552&amp;$AB$1&amp;J552&amp;$AC$1&amp;L552&amp;$AD$1&amp;N552&amp;$AE$1&amp;P552&amp;$AF$1&amp;R552&amp;$AG$1&amp;U552&amp;$AH$1&amp;V552&amp;$AI$1</f>
        <v>("00558", "Château Loumelat Rouge", "Un Côtes de Blaye épicé et fruité. Parfait sur des cotelettes d’agneau grillées.&lt;br&gt;&lt;br&gt;Encépagement : Merlot, Cabernet sauvignon&lt;br&gt;&lt;br&gt;Dégustation : Robe rouge sombre ; Nez boisé aux notes de fruits rouges ; Bouche souple, fruitée sur des tanins mûrs.&lt;br&gt;Accord mets/vin : viande grillée, fromages.&lt;br&gt;&lt;br&gt;Vignoble le plus authentique de la région de Bordeaux et classé au patrimoine mondial de l'UNESCO.&lt;br&gt;Surplombant l'estuaire de la Gironde, on y cultive à flanc de coteaux les vignes qui profitent d'une exposition privilégiée. On y élabore des vins d'une finesse rare.&lt;br&gt;Propriété historique des Côtes de Blaye, le château produit la Cuvée J.J. Lesgourgues à forte personnalité qui exprime l’essence même de cette appellation.", "28", "1", "6", "8","8", "16", "chateau_loumelat_cote_de_blaye_rouge.png", "1"),</v>
      </c>
    </row>
    <row r="553" spans="1:23" hidden="1" x14ac:dyDescent="0.25">
      <c r="A553" s="2" t="s">
        <v>2665</v>
      </c>
      <c r="B553" s="2" t="s">
        <v>2666</v>
      </c>
      <c r="C553" s="3"/>
      <c r="D553" s="23" t="str">
        <f t="shared" si="170"/>
        <v/>
      </c>
      <c r="E553" s="4">
        <v>20</v>
      </c>
      <c r="F553" s="2" t="s">
        <v>2241</v>
      </c>
      <c r="G553" s="19" t="e">
        <f>VLOOKUP(F553,frs!$A$2:$E$41,2,FALSE)</f>
        <v>#N/A</v>
      </c>
      <c r="H553" s="2" t="b">
        <v>0</v>
      </c>
      <c r="I553" s="2" t="s">
        <v>2301</v>
      </c>
      <c r="J553" s="19">
        <f>VLOOKUP(I553,Families!$A$2:$B$11,2,FALSE)</f>
        <v>4</v>
      </c>
      <c r="K553" s="2" t="s">
        <v>4751</v>
      </c>
      <c r="L553" s="19" t="str">
        <f>IFERROR(VLOOKUP(K553,Appellations!$A$2:$B$77,2,FALSE),"0")</f>
        <v>0</v>
      </c>
      <c r="M553" s="2" t="s">
        <v>4752</v>
      </c>
      <c r="N553" s="19">
        <f>IFERROR(VLOOKUP(M553,Regions!$A$2:$B$41,2,FALSE),"0")</f>
        <v>20</v>
      </c>
      <c r="O553" s="2" t="s">
        <v>4719</v>
      </c>
      <c r="P553" s="19">
        <f>IFERROR(VLOOKUP(O553,Colors!$A$2:$B$11,2,FALSE),"0")</f>
        <v>8</v>
      </c>
      <c r="Q553" s="2"/>
      <c r="R553" s="19" t="str">
        <f>IFERROR(VLOOKUP(Q553,Contenants!$A$2:$B$21,2,FALSE),"0")</f>
        <v>0</v>
      </c>
      <c r="S553" s="2"/>
      <c r="T553" s="50" t="str">
        <f t="shared" ref="T553" si="171">PROPER(B553)</f>
        <v>Bib Vdf Rouge 12° 10 L</v>
      </c>
      <c r="U553" s="19" t="str">
        <f>SUBSTITUTE(SUBSTITUTE(SUBSTITUTE(SUBSTITUTE(SUBSTITUTE(SUBSTITUTE(SUBSTITUTE(SUBSTITUTE(SUBSTITUTE(SUBSTITUTE(SUBSTITUTE(SUBSTITUTE(S553,"C:\Users\Admin\OneDrive\Site Internet\",""),"BAG-IN-BOX\",""),"BOURGOGNE\",""),"BEAUJOLAIS\",""),"CHAMPAGNE ET EFFERVESCENTS\",""),"LANGUEDOC\",""),"LOIRE\",""),"PROVENCE\",""),"RHONE NORD\",""),"RHONE SUD\",""),"SPIRITUEUX\",""),"SUD OUEST\","")</f>
        <v/>
      </c>
      <c r="V553" s="19" t="e">
        <f>IF(#REF!="",0,1)</f>
        <v>#REF!</v>
      </c>
      <c r="W553" s="20" t="e">
        <f>$X$1&amp;A553&amp;$Y$1&amp;T553&amp;$Z$1&amp;D553&amp;$AA$1&amp;E553&amp;#REF!&amp;G553&amp;$AB$1&amp;J553&amp;$AC$1&amp;L553&amp;$AD$1&amp;N553&amp;$AE$1&amp;P553&amp;$AF$1&amp;R553&amp;$AG$1&amp;#REF!&amp;$AI$1</f>
        <v>#REF!</v>
      </c>
    </row>
    <row r="554" spans="1:23" hidden="1" x14ac:dyDescent="0.25">
      <c r="A554" s="2" t="s">
        <v>2645</v>
      </c>
      <c r="B554" s="2" t="s">
        <v>2646</v>
      </c>
      <c r="C554" s="3"/>
      <c r="D554" s="25" t="str">
        <f t="shared" si="161"/>
        <v/>
      </c>
      <c r="E554" s="4">
        <v>20</v>
      </c>
      <c r="F554" s="2" t="s">
        <v>2241</v>
      </c>
      <c r="G554" s="26" t="e">
        <f>VLOOKUP(F554,frs!$A$2:$E$41,2,FALSE)</f>
        <v>#N/A</v>
      </c>
      <c r="H554" s="2" t="b">
        <v>0</v>
      </c>
      <c r="I554" s="2" t="s">
        <v>2301</v>
      </c>
      <c r="J554" s="26">
        <f>VLOOKUP(I554,Families!$A$2:$B$11,2,FALSE)</f>
        <v>4</v>
      </c>
      <c r="K554" s="2" t="s">
        <v>4751</v>
      </c>
      <c r="L554" s="26" t="str">
        <f>IFERROR(VLOOKUP(K554,Appellations!$A$3:$B$77,3,FALSE),"")</f>
        <v/>
      </c>
      <c r="M554" s="2" t="s">
        <v>4752</v>
      </c>
      <c r="N554" s="26">
        <f>IFERROR(VLOOKUP(M554,Regions!$A$3:$B$41,2,FALSE),"")</f>
        <v>20</v>
      </c>
      <c r="O554" s="2" t="s">
        <v>4689</v>
      </c>
      <c r="P554" s="26">
        <f>IFERROR(VLOOKUP(O554,Colors!$A$3:$B$11,2,FALSE),"")</f>
        <v>2</v>
      </c>
      <c r="Q554" s="2"/>
      <c r="R554" s="26" t="str">
        <f>IFERROR(VLOOKUP(Q554,Contenants!$A$3:$B$21,2,FALSE),"")</f>
        <v/>
      </c>
      <c r="S554" s="2"/>
      <c r="T554" s="8" t="s">
        <v>1848</v>
      </c>
      <c r="U554" s="14" t="str">
        <f>SUBSTITUTE(SUBSTITUTE(SUBSTITUTE(SUBSTITUTE(SUBSTITUTE(SUBSTITUTE(SUBSTITUTE(SUBSTITUTE(SUBSTITUTE(SUBSTITUTE(SUBSTITUTE(SUBSTITUTE(S554,"C:\Users\Admin\OneDrive\Site Internet\",""),"BAG-IN-BOX\",""),"BOURGOGNE\",""),"BEAUJOLAIS\",""),"CHAMPAGNE ET EFFERVESCENTS\",""),"LANGUEDOC\",""),"LOIRE\",""),"PROVENCE\",""),"RHONE NORD\",""),"RHONE SUD\",""),"SPIRITUEUX\",""),"SUD OUEST\","")</f>
        <v/>
      </c>
      <c r="V554" s="14"/>
      <c r="W554" s="5" t="e">
        <f>$X$1&amp;A554&amp;$Y$1&amp;T554&amp;$Z$1&amp;C554&amp;$AA$1&amp;E554&amp;#REF!&amp;G554&amp;$AB$1&amp;J554&amp;$AC$1&amp;#REF!&amp;$AD$1&amp;L554&amp;$AE$1&amp;P554&amp;$AF$1&amp;R554&amp;$AF$1&amp;#REF!&amp;$AG$1</f>
        <v>#REF!</v>
      </c>
    </row>
    <row r="555" spans="1:23" hidden="1" x14ac:dyDescent="0.25">
      <c r="A555" s="2" t="s">
        <v>3042</v>
      </c>
      <c r="B555" s="2" t="s">
        <v>3043</v>
      </c>
      <c r="C555" s="3"/>
      <c r="D555" s="16" t="str">
        <f t="shared" si="161"/>
        <v/>
      </c>
      <c r="E555" s="4">
        <v>14.9</v>
      </c>
      <c r="F555" s="2" t="s">
        <v>2232</v>
      </c>
      <c r="G555" s="13" t="e">
        <f>VLOOKUP(F555,frs!$A$2:$E$41,2,FALSE)</f>
        <v>#N/A</v>
      </c>
      <c r="H555" s="2" t="b">
        <v>0</v>
      </c>
      <c r="I555" s="2" t="s">
        <v>2308</v>
      </c>
      <c r="J555" s="13">
        <f>VLOOKUP(I555,Families!$A$2:$B$11,2,FALSE)</f>
        <v>3</v>
      </c>
      <c r="K555" s="2" t="s">
        <v>4740</v>
      </c>
      <c r="L555" s="13" t="str">
        <f>IFERROR(VLOOKUP(K555,Appellations!$A$3:$B$77,3,FALSE),"")</f>
        <v/>
      </c>
      <c r="M555" s="2" t="s">
        <v>4741</v>
      </c>
      <c r="N555" s="13">
        <f>IFERROR(VLOOKUP(M555,Regions!$A$3:$B$41,2,FALSE),"")</f>
        <v>32</v>
      </c>
      <c r="O555" s="2" t="s">
        <v>2306</v>
      </c>
      <c r="P555" s="13">
        <f>IFERROR(VLOOKUP(O555,Colors!$A$3:$B$11,2,FALSE),"")</f>
        <v>7</v>
      </c>
      <c r="Q555" s="2" t="s">
        <v>4688</v>
      </c>
      <c r="R555" s="13">
        <f>IFERROR(VLOOKUP(Q555,Contenants!$A$3:$B$21,2,FALSE),"")</f>
        <v>16</v>
      </c>
      <c r="S555" s="2"/>
      <c r="T555" s="8" t="s">
        <v>1175</v>
      </c>
      <c r="U555" s="14" t="str">
        <f>SUBSTITUTE(SUBSTITUTE(SUBSTITUTE(SUBSTITUTE(SUBSTITUTE(SUBSTITUTE(SUBSTITUTE(SUBSTITUTE(SUBSTITUTE(SUBSTITUTE(SUBSTITUTE(SUBSTITUTE(S555,"C:\Users\Admin\OneDrive\Site Internet\",""),"BAG-IN-BOX\",""),"BOURGOGNE\",""),"BEAUJOLAIS\",""),"CHAMPAGNE ET EFFERVESCENTS\",""),"LANGUEDOC\",""),"LOIRE\",""),"PROVENCE\",""),"RHONE NORD\",""),"RHONE SUD\",""),"SPIRITUEUX\",""),"SUD OUEST\","")</f>
        <v/>
      </c>
      <c r="V555" s="14"/>
      <c r="W555" s="5" t="e">
        <f>$X$1&amp;A555&amp;$Y$1&amp;T555&amp;$Z$1&amp;C555&amp;$AA$1&amp;E555&amp;#REF!&amp;G555&amp;$AB$1&amp;J555&amp;$AC$1&amp;#REF!&amp;$AD$1&amp;L555&amp;$AE$1&amp;P555&amp;$AF$1&amp;R555&amp;$AF$1&amp;#REF!&amp;$AG$1</f>
        <v>#REF!</v>
      </c>
    </row>
    <row r="556" spans="1:23" ht="199.5" x14ac:dyDescent="0.25">
      <c r="A556" s="2" t="s">
        <v>1326</v>
      </c>
      <c r="B556" s="2" t="s">
        <v>1327</v>
      </c>
      <c r="C556" s="3" t="s">
        <v>5353</v>
      </c>
      <c r="D556" s="33" t="str">
        <f t="shared" si="161"/>
        <v>Un vin rouge léger et fruité. Idéal sur un plateau de charcuterie/fromage.&lt;br&gt;&lt;br&gt;Encépagement : Syrah &lt;br&gt;&lt;br&gt;Dégustation : Nez aux arômes de petits fruits rouges frais et légèrement épicé ; Bouche fruitée et gourmande.&lt;br&gt;&lt;br&gt;Philippe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6" s="4">
        <v>13.55</v>
      </c>
      <c r="F556" s="2" t="s">
        <v>953</v>
      </c>
      <c r="G556" s="19">
        <f>VLOOKUP(F556,frs!$A$2:$B$45,2,FALSE)</f>
        <v>30</v>
      </c>
      <c r="H556" s="2" t="b">
        <v>1</v>
      </c>
      <c r="I556" s="2" t="s">
        <v>4716</v>
      </c>
      <c r="J556" s="17">
        <f>VLOOKUP(I556,Families!$A$2:$B$11,2,FALSE)</f>
        <v>1</v>
      </c>
      <c r="K556" s="2"/>
      <c r="L556" s="19" t="str">
        <f>IFERROR(VLOOKUP(K556,Appellations!$A$2:$B$80,2,FALSE),"0")</f>
        <v>0</v>
      </c>
      <c r="M556" s="2" t="s">
        <v>4745</v>
      </c>
      <c r="N556" s="19">
        <f>IFERROR(VLOOKUP(M556,Regions!$A$2:$B$44,2,FALSE),"0")</f>
        <v>33</v>
      </c>
      <c r="O556" s="2" t="s">
        <v>4719</v>
      </c>
      <c r="P556" s="17">
        <f>IFERROR(VLOOKUP(O556,Colors!$A$3:$B$11,2,FALSE),"")</f>
        <v>8</v>
      </c>
      <c r="Q556" s="2" t="s">
        <v>4688</v>
      </c>
      <c r="R556" s="17">
        <f>IFERROR(VLOOKUP(Q556,Contenants!$A$3:$B$21,2,FALSE),"")</f>
        <v>16</v>
      </c>
      <c r="S556" s="2" t="s">
        <v>5809</v>
      </c>
      <c r="T556" s="50" t="s">
        <v>6099</v>
      </c>
      <c r="U556" s="19" t="str">
        <f t="shared" ref="U556:U558" si="172">SUBSTITUTE(S556,"C:\Users\Admin\OneDrive\Site Internet\","")</f>
        <v>domaine_lionel_faury_hautes_ribaudes_rouge.png</v>
      </c>
      <c r="V556" s="19">
        <f t="shared" ref="V556:V558" si="173">IF(U556="",0,1)</f>
        <v>1</v>
      </c>
      <c r="W556" s="20" t="str">
        <f t="shared" ref="W556:W558" si="174">$X$1&amp;A556&amp;$Y$1&amp;T556&amp;$Z$1&amp;D556&amp;$AA$1&amp;G556&amp;$AB$1&amp;J556&amp;$AC$1&amp;L556&amp;$AD$1&amp;N556&amp;$AE$1&amp;P556&amp;$AF$1&amp;R556&amp;$AG$1&amp;U556&amp;$AH$1&amp;V556&amp;$AI$1</f>
        <v>("00562", "Hautes Ribaudes Faury Rouge", "Un vin rouge léger et fruité. Idéal sur un plateau de charcuterie/fromage.&lt;br&gt;&lt;br&gt;Encépagement : Syrah &lt;br&gt;&lt;br&gt;Dégustation : Nez aux arômes de petits fruits rouges frais et légèrement épicé ; Bouche fruitée et gourmande.&lt;br&gt;&lt;br&gt;Philippe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"0", "33","8", "16", "domaine_lionel_faury_hautes_ribaudes_rouge.png", "1"),</v>
      </c>
    </row>
    <row r="557" spans="1:23" ht="327.75" x14ac:dyDescent="0.25">
      <c r="A557" s="2" t="s">
        <v>1883</v>
      </c>
      <c r="B557" s="2" t="s">
        <v>1884</v>
      </c>
      <c r="C557" s="3" t="s">
        <v>5453</v>
      </c>
      <c r="D557" s="23" t="str">
        <f t="shared" ref="D557:D559" si="175">SUBSTITUTE(SUBSTITUTE(SUBSTITUTE(C557,CHAR(13),""),CHAR(10),"&lt;br&gt;"),". &amp;car(10)",".")</f>
        <v>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7" s="4">
        <v>23.8</v>
      </c>
      <c r="F557" s="2" t="s">
        <v>953</v>
      </c>
      <c r="G557" s="19">
        <f>VLOOKUP(F557,frs!$A$2:$B$45,2,FALSE)</f>
        <v>30</v>
      </c>
      <c r="H557" s="2" t="b">
        <v>1</v>
      </c>
      <c r="I557" s="2" t="s">
        <v>4716</v>
      </c>
      <c r="J557" s="19">
        <f>VLOOKUP(I557,Families!$A$2:$B$11,2,FALSE)</f>
        <v>1</v>
      </c>
      <c r="K557" s="2" t="s">
        <v>4869</v>
      </c>
      <c r="L557" s="19">
        <f>IFERROR(VLOOKUP(K557,Appellations!$A$2:$B$80,2,FALSE),"0")</f>
        <v>74</v>
      </c>
      <c r="M557" s="2" t="s">
        <v>4745</v>
      </c>
      <c r="N557" s="19">
        <f>IFERROR(VLOOKUP(M557,Regions!$A$2:$B$44,2,FALSE),"0")</f>
        <v>33</v>
      </c>
      <c r="O557" s="2" t="s">
        <v>4719</v>
      </c>
      <c r="P557" s="19">
        <f>IFERROR(VLOOKUP(O557,Colors!$A$2:$B$11,2,FALSE),"0")</f>
        <v>8</v>
      </c>
      <c r="Q557" s="2" t="s">
        <v>4688</v>
      </c>
      <c r="R557" s="19">
        <f>IFERROR(VLOOKUP(Q557,Contenants!$A$2:$B$21,2,FALSE),"0")</f>
        <v>16</v>
      </c>
      <c r="S557" s="2" t="s">
        <v>5810</v>
      </c>
      <c r="T557" s="50" t="s">
        <v>6098</v>
      </c>
      <c r="U557" s="19" t="str">
        <f t="shared" si="172"/>
        <v>domaine_lionel_faury_saint_joseph_ribaude_rouge.png</v>
      </c>
      <c r="V557" s="19">
        <f t="shared" si="173"/>
        <v>1</v>
      </c>
      <c r="W557" s="20" t="str">
        <f t="shared" si="174"/>
        <v>("00563", "Les Ribaudes Faury Rouge", "Un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"74", "33","8", "16", "domaine_lionel_faury_saint_joseph_ribaude_rouge.png", "1"),</v>
      </c>
    </row>
    <row r="558" spans="1:23" ht="242.25" x14ac:dyDescent="0.25">
      <c r="A558" s="2" t="s">
        <v>1881</v>
      </c>
      <c r="B558" s="2" t="s">
        <v>1882</v>
      </c>
      <c r="C558" s="3" t="s">
        <v>5452</v>
      </c>
      <c r="D558" s="23" t="str">
        <f t="shared" si="175"/>
        <v>Un Saint Joseph blanc ample et élégant. Parfait sur un risotto champignons.&lt;br&gt;&lt;br&gt;Encépagement : Marsanne, Roussanne.&lt;br&gt;&lt;br&gt;Dégustation : Robe brillante jaune or, Nez aux notes de fruits blancs (litchis, pêche) et un peu miêlé, Bouche ample et suave avec une finale persistante et bien équilibrée.&lt;br&gt;Accord mets/vin : viandes blanches en sauce, poissons gras (saumon, lotte)&lt;br&gt;&lt;br&gt;Philippe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8" s="4">
        <v>24.35</v>
      </c>
      <c r="F558" s="2" t="s">
        <v>953</v>
      </c>
      <c r="G558" s="19">
        <f>VLOOKUP(F558,frs!$A$2:$B$45,2,FALSE)</f>
        <v>30</v>
      </c>
      <c r="H558" s="2" t="b">
        <v>1</v>
      </c>
      <c r="I558" s="2" t="s">
        <v>4709</v>
      </c>
      <c r="J558" s="19">
        <f>VLOOKUP(I558,Families!$A$2:$B$11,2,FALSE)</f>
        <v>2</v>
      </c>
      <c r="K558" s="2" t="s">
        <v>4869</v>
      </c>
      <c r="L558" s="19">
        <f>IFERROR(VLOOKUP(K558,Appellations!$A$2:$B$80,2,FALSE),"0")</f>
        <v>74</v>
      </c>
      <c r="M558" s="2" t="s">
        <v>4745</v>
      </c>
      <c r="N558" s="19">
        <f>IFERROR(VLOOKUP(M558,Regions!$A$2:$B$44,2,FALSE),"0")</f>
        <v>33</v>
      </c>
      <c r="O558" s="2" t="s">
        <v>4689</v>
      </c>
      <c r="P558" s="19">
        <f>IFERROR(VLOOKUP(O558,Colors!$A$2:$B$11,2,FALSE),"0")</f>
        <v>2</v>
      </c>
      <c r="Q558" s="2" t="s">
        <v>4688</v>
      </c>
      <c r="R558" s="19">
        <f>IFERROR(VLOOKUP(Q558,Contenants!$A$2:$B$21,2,FALSE),"0")</f>
        <v>16</v>
      </c>
      <c r="S558" s="2" t="s">
        <v>5811</v>
      </c>
      <c r="T558" s="50" t="s">
        <v>6100</v>
      </c>
      <c r="U558" s="19" t="str">
        <f t="shared" si="172"/>
        <v>domaine_lionel_faury_saint_joseph_ribaude_blanc.png</v>
      </c>
      <c r="V558" s="19">
        <f t="shared" si="173"/>
        <v>1</v>
      </c>
      <c r="W558" s="20" t="str">
        <f t="shared" si="174"/>
        <v>("00564", "Les Ribaudes Faury Blanc", "Un Saint Joseph blanc ample et élégant. Parfait sur un risotto champignons.&lt;br&gt;&lt;br&gt;Encépagement : Marsanne, Roussanne.&lt;br&gt;&lt;br&gt;Dégustation : Robe brillante jaune or, Nez aux notes de fruits blancs (litchis, pêche) et un peu miêlé, Bouche ample et suave avec une finale persistante et bien équilibrée.&lt;br&gt;Accord mets/vin : viandes blanches en sauce, poissons gras (saumon, lotte)&lt;br&gt;&lt;br&gt;Philippe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"2", "74", "33","2", "16", "domaine_lionel_faury_saint_joseph_ribaude_blanc.png", "1"),</v>
      </c>
    </row>
    <row r="559" spans="1:23" hidden="1" x14ac:dyDescent="0.25">
      <c r="A559" s="2" t="s">
        <v>3481</v>
      </c>
      <c r="B559" s="2" t="s">
        <v>3482</v>
      </c>
      <c r="C559" s="3"/>
      <c r="D559" s="23" t="str">
        <f t="shared" si="175"/>
        <v/>
      </c>
      <c r="E559" s="4">
        <v>18.399999999999999</v>
      </c>
      <c r="F559" s="2" t="s">
        <v>3477</v>
      </c>
      <c r="G559" s="19" t="e">
        <f>VLOOKUP(F559,frs!$A$2:$E$41,2,FALSE)</f>
        <v>#N/A</v>
      </c>
      <c r="H559" s="2" t="b">
        <v>0</v>
      </c>
      <c r="I559" s="2" t="s">
        <v>4716</v>
      </c>
      <c r="J559" s="19">
        <f>VLOOKUP(I559,Families!$A$2:$B$11,2,FALSE)</f>
        <v>1</v>
      </c>
      <c r="K559" s="2" t="s">
        <v>4846</v>
      </c>
      <c r="L559" s="19">
        <f>IFERROR(VLOOKUP(K559,Appellations!$A$2:$B$77,2,FALSE),"0")</f>
        <v>32</v>
      </c>
      <c r="M559" s="2" t="s">
        <v>4745</v>
      </c>
      <c r="N559" s="19">
        <f>IFERROR(VLOOKUP(M559,Regions!$A$2:$B$41,2,FALSE),"0")</f>
        <v>33</v>
      </c>
      <c r="O559" s="2" t="s">
        <v>4719</v>
      </c>
      <c r="P559" s="19">
        <f>IFERROR(VLOOKUP(O559,Colors!$A$2:$B$11,2,FALSE),"0")</f>
        <v>8</v>
      </c>
      <c r="Q559" s="2" t="s">
        <v>4688</v>
      </c>
      <c r="R559" s="19">
        <f>IFERROR(VLOOKUP(Q559,Contenants!$A$2:$B$21,2,FALSE),"0")</f>
        <v>16</v>
      </c>
      <c r="S559" s="2"/>
      <c r="T559" s="50" t="str">
        <f t="shared" ref="T559" si="176">PROPER(B559)</f>
        <v>Crozes-Hermitage Esquisse Ht.Chassis Rge</v>
      </c>
      <c r="U559" s="19" t="str">
        <f>SUBSTITUTE(SUBSTITUTE(SUBSTITUTE(SUBSTITUTE(SUBSTITUTE(SUBSTITUTE(SUBSTITUTE(SUBSTITUTE(SUBSTITUTE(SUBSTITUTE(SUBSTITUTE(SUBSTITUTE(S559,"C:\Users\Admin\OneDrive\Site Internet\",""),"BAG-IN-BOX\",""),"BOURGOGNE\",""),"BEAUJOLAIS\",""),"CHAMPAGNE ET EFFERVESCENTS\",""),"LANGUEDOC\",""),"LOIRE\",""),"PROVENCE\",""),"RHONE NORD\",""),"RHONE SUD\",""),"SPIRITUEUX\",""),"SUD OUEST\","")</f>
        <v/>
      </c>
      <c r="V559" s="19" t="e">
        <f>IF(#REF!="",0,1)</f>
        <v>#REF!</v>
      </c>
      <c r="W559" s="20" t="e">
        <f>$X$1&amp;A559&amp;$Y$1&amp;T559&amp;$Z$1&amp;D559&amp;$AA$1&amp;E559&amp;#REF!&amp;G559&amp;$AB$1&amp;J559&amp;$AC$1&amp;L559&amp;$AD$1&amp;N559&amp;$AE$1&amp;P559&amp;$AF$1&amp;R559&amp;$AG$1&amp;#REF!&amp;$AI$1</f>
        <v>#REF!</v>
      </c>
    </row>
    <row r="560" spans="1:23" hidden="1" x14ac:dyDescent="0.25">
      <c r="A560" s="2" t="s">
        <v>3483</v>
      </c>
      <c r="B560" s="2" t="s">
        <v>3484</v>
      </c>
      <c r="C560" s="3"/>
      <c r="D560" s="25" t="str">
        <f t="shared" si="161"/>
        <v/>
      </c>
      <c r="E560" s="4">
        <v>19.5</v>
      </c>
      <c r="F560" s="2" t="s">
        <v>3477</v>
      </c>
      <c r="G560" s="26" t="e">
        <f>VLOOKUP(F560,frs!$A$2:$E$41,2,FALSE)</f>
        <v>#N/A</v>
      </c>
      <c r="H560" s="2" t="b">
        <v>0</v>
      </c>
      <c r="I560" s="2" t="s">
        <v>4709</v>
      </c>
      <c r="J560" s="26">
        <f>VLOOKUP(I560,Families!$A$2:$B$11,2,FALSE)</f>
        <v>2</v>
      </c>
      <c r="K560" s="2" t="s">
        <v>4846</v>
      </c>
      <c r="L560" s="26" t="str">
        <f>IFERROR(VLOOKUP(K560,Appellations!$A$3:$B$77,3,FALSE),"")</f>
        <v/>
      </c>
      <c r="M560" s="2" t="s">
        <v>4745</v>
      </c>
      <c r="N560" s="26">
        <f>IFERROR(VLOOKUP(M560,Regions!$A$3:$B$41,2,FALSE),"")</f>
        <v>33</v>
      </c>
      <c r="O560" s="2" t="s">
        <v>4689</v>
      </c>
      <c r="P560" s="26">
        <f>IFERROR(VLOOKUP(O560,Colors!$A$3:$B$11,2,FALSE),"")</f>
        <v>2</v>
      </c>
      <c r="Q560" s="2" t="s">
        <v>4688</v>
      </c>
      <c r="R560" s="26">
        <f>IFERROR(VLOOKUP(Q560,Contenants!$A$3:$B$21,2,FALSE),"")</f>
        <v>16</v>
      </c>
      <c r="S560" s="2"/>
      <c r="T560" s="8" t="s">
        <v>1545</v>
      </c>
      <c r="U560" s="14" t="str">
        <f>SUBSTITUTE(SUBSTITUTE(SUBSTITUTE(SUBSTITUTE(SUBSTITUTE(SUBSTITUTE(SUBSTITUTE(SUBSTITUTE(SUBSTITUTE(SUBSTITUTE(SUBSTITUTE(SUBSTITUTE(S560,"C:\Users\Admin\OneDrive\Site Internet\",""),"BAG-IN-BOX\",""),"BOURGOGNE\",""),"BEAUJOLAIS\",""),"CHAMPAGNE ET EFFERVESCENTS\",""),"LANGUEDOC\",""),"LOIRE\",""),"PROVENCE\",""),"RHONE NORD\",""),"RHONE SUD\",""),"SPIRITUEUX\",""),"SUD OUEST\","")</f>
        <v/>
      </c>
      <c r="V560" s="14"/>
      <c r="W560" s="5" t="e">
        <f>$X$1&amp;A560&amp;$Y$1&amp;T560&amp;$Z$1&amp;C560&amp;$AA$1&amp;E560&amp;#REF!&amp;G560&amp;$AB$1&amp;J560&amp;$AC$1&amp;#REF!&amp;$AD$1&amp;L560&amp;$AE$1&amp;P560&amp;$AF$1&amp;R560&amp;$AF$1&amp;#REF!&amp;$AG$1</f>
        <v>#REF!</v>
      </c>
    </row>
    <row r="561" spans="1:23" ht="271.5" x14ac:dyDescent="0.25">
      <c r="A561" s="2" t="s">
        <v>1266</v>
      </c>
      <c r="B561" s="2" t="s">
        <v>1267</v>
      </c>
      <c r="C561" s="3" t="s">
        <v>5336</v>
      </c>
      <c r="D561" s="33" t="str">
        <f t="shared" si="161"/>
        <v>Un vin rosé sec, floral et aromatique. Idéal pour vos apéritifs et grillades entre amis.&lt;br&gt;&lt;br&gt;Dégustation : Robe rose pâle ; Nez complexe et intense aux notes de pêches blanches ; Bouche onctueuse et fraîche légèrement citronnée.&lt;br&gt;Accord mets/vin : apéritif, plats méditerranéens.&lt;br&gt;&lt;br&gt;À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1" s="4">
        <v>6.1</v>
      </c>
      <c r="F561" s="2" t="s">
        <v>2224</v>
      </c>
      <c r="G561" s="19">
        <f>VLOOKUP(F561,frs!$A$2:$B$45,2,FALSE)</f>
        <v>39</v>
      </c>
      <c r="H561" s="2" t="b">
        <v>1</v>
      </c>
      <c r="I561" s="2" t="s">
        <v>2308</v>
      </c>
      <c r="J561" s="17">
        <f>VLOOKUP(I561,Families!$A$2:$B$11,2,FALSE)</f>
        <v>3</v>
      </c>
      <c r="K561" s="2" t="s">
        <v>4749</v>
      </c>
      <c r="L561" s="19">
        <f>IFERROR(VLOOKUP(K561,Appellations!$A$2:$B$80,2,FALSE),"0")</f>
        <v>38</v>
      </c>
      <c r="M561" s="2" t="s">
        <v>4745</v>
      </c>
      <c r="N561" s="19">
        <f>IFERROR(VLOOKUP(M561,Regions!$A$2:$B$44,2,FALSE),"0")</f>
        <v>33</v>
      </c>
      <c r="O561" s="2" t="s">
        <v>2306</v>
      </c>
      <c r="P561" s="17">
        <f>IFERROR(VLOOKUP(O561,Colors!$A$3:$B$11,2,FALSE),"")</f>
        <v>7</v>
      </c>
      <c r="Q561" s="2" t="s">
        <v>4688</v>
      </c>
      <c r="R561" s="17">
        <f>IFERROR(VLOOKUP(Q561,Contenants!$A$3:$B$21,2,FALSE),"")</f>
        <v>16</v>
      </c>
      <c r="S561" s="2" t="s">
        <v>5717</v>
      </c>
      <c r="T561" s="50" t="s">
        <v>6436</v>
      </c>
      <c r="U561" s="19" t="str">
        <f t="shared" ref="U561:U573" si="177">SUBSTITUTE(S561,"C:\Users\Admin\OneDrive\Site Internet\","")</f>
        <v>cellier_des_chartreux_la_nuit_tous_les_chats_sont_gris_rose.png</v>
      </c>
      <c r="V561" s="19">
        <f t="shared" ref="V561:V574" si="178">IF(U561="",0,1)</f>
        <v>1</v>
      </c>
      <c r="W561" s="20" t="str">
        <f t="shared" ref="W561:W573" si="179">$X$1&amp;A561&amp;$Y$1&amp;T561&amp;$Z$1&amp;D561&amp;$AA$1&amp;G561&amp;$AB$1&amp;J561&amp;$AC$1&amp;L561&amp;$AD$1&amp;N561&amp;$AE$1&amp;P561&amp;$AF$1&amp;R561&amp;$AG$1&amp;U561&amp;$AH$1&amp;V561&amp;$AI$1</f>
        <v>("00567", "La Nuit Tous Les Chats Sont Gris Chartreux Rosé", "Un vin rosé sec, floral et aromatique. Idéal pour vos apéritifs et grillades entre amis.&lt;br&gt;&lt;br&gt;Dégustation : Robe rose pâle ; Nez complexe et intense aux notes de pêches blanches ; Bouche onctueuse et fraîche légèrement citronnée.&lt;br&gt;Accord mets/vin : apéritif, plats méditerranéens.&lt;br&gt;&lt;br&gt;À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"3", "38", "33","7", "16", "cellier_des_chartreux_la_nuit_tous_les_chats_sont_gris_rose.png", "1"),</v>
      </c>
    </row>
    <row r="562" spans="1:23" ht="270.75" x14ac:dyDescent="0.25">
      <c r="A562" s="2" t="s">
        <v>1254</v>
      </c>
      <c r="B562" s="2" t="s">
        <v>1255</v>
      </c>
      <c r="C562" s="3" t="s">
        <v>5333</v>
      </c>
      <c r="D562" s="23" t="str">
        <f t="shared" ref="D562:D575" si="180">SUBSTITUTE(SUBSTITUTE(SUBSTITUTE(C562,CHAR(13),""),CHAR(10),"&lt;br&gt;"),". &amp;car(10)",".")</f>
        <v>Un vin rouge léger et très fruité. Idéal sur un apéritif ou sur un plateau de charcuterie.&lt;br&gt;&lt;br&gt;Dégustation : Robe rouge sombre ; Nez complexe et intense aux notes de fruits rouges ; Bouche souple, gourmande et légèrement vanillée/toastée&lt;br&gt;Accord mets/vin : apéritif, grillades, gibiers.&lt;br&gt;&lt;br&gt;À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2" s="4">
        <v>6.1</v>
      </c>
      <c r="F562" s="2" t="s">
        <v>2224</v>
      </c>
      <c r="G562" s="19">
        <f>VLOOKUP(F562,frs!$A$2:$B$45,2,FALSE)</f>
        <v>39</v>
      </c>
      <c r="H562" s="2" t="b">
        <v>1</v>
      </c>
      <c r="I562" s="2" t="s">
        <v>4716</v>
      </c>
      <c r="J562" s="19">
        <f>VLOOKUP(I562,Families!$A$2:$B$11,2,FALSE)</f>
        <v>1</v>
      </c>
      <c r="K562" s="2" t="s">
        <v>4749</v>
      </c>
      <c r="L562" s="19">
        <f>IFERROR(VLOOKUP(K562,Appellations!$A$2:$B$80,2,FALSE),"0")</f>
        <v>38</v>
      </c>
      <c r="M562" s="2" t="s">
        <v>4745</v>
      </c>
      <c r="N562" s="19">
        <f>IFERROR(VLOOKUP(M562,Regions!$A$2:$B$44,2,FALSE),"0")</f>
        <v>33</v>
      </c>
      <c r="O562" s="2" t="s">
        <v>4719</v>
      </c>
      <c r="P562" s="19">
        <f>IFERROR(VLOOKUP(O562,Colors!$A$2:$B$11,2,FALSE),"0")</f>
        <v>8</v>
      </c>
      <c r="Q562" s="2" t="s">
        <v>4688</v>
      </c>
      <c r="R562" s="19">
        <f>IFERROR(VLOOKUP(Q562,Contenants!$A$2:$B$21,2,FALSE),"0")</f>
        <v>16</v>
      </c>
      <c r="S562" s="2" t="s">
        <v>5718</v>
      </c>
      <c r="T562" s="50" t="s">
        <v>6101</v>
      </c>
      <c r="U562" s="19" t="str">
        <f t="shared" si="177"/>
        <v>cellier_des_chartreux_chamasutra_rouge.png</v>
      </c>
      <c r="V562" s="19">
        <f t="shared" si="178"/>
        <v>1</v>
      </c>
      <c r="W562" s="20" t="str">
        <f t="shared" si="179"/>
        <v>("00568", "Chamasutra Chartreux Rouge", "Un vin rouge léger et très fruité. Idéal sur un apéritif ou sur un plateau de charcuterie.&lt;br&gt;&lt;br&gt;Dégustation : Robe rouge sombre ; Nez complexe et intense aux notes de fruits rouges ; Bouche souple, gourmande et légèrement vanillée/toastée&lt;br&gt;Accord mets/vin : apéritif, grillades, gibiers.&lt;br&gt;&lt;br&gt;À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"cellier_des_chartreux_chamasutra_rouge.png", "1"),</v>
      </c>
    </row>
    <row r="563" spans="1:23" ht="256.5" x14ac:dyDescent="0.25">
      <c r="A563" s="2" t="s">
        <v>1262</v>
      </c>
      <c r="B563" s="2" t="s">
        <v>1263</v>
      </c>
      <c r="C563" s="3" t="s">
        <v>5335</v>
      </c>
      <c r="D563" s="23" t="str">
        <f t="shared" si="180"/>
        <v>Un vin blanc sec et fruité, parfait pour vos apéritifs entre amis.&lt;br&gt;&lt;br&gt;Dégustation : Robe jaune or ; Nez gourmand sur le litchi et la mangue ; Bouche ronde sur des notes de fruits exotiques et de fruits jaune.&lt;br&gt;Accord mets/vin : apéritif,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3" s="4">
        <v>6.1</v>
      </c>
      <c r="F563" s="2" t="s">
        <v>2224</v>
      </c>
      <c r="G563" s="19">
        <f>VLOOKUP(F563,frs!$A$2:$B$45,2,FALSE)</f>
        <v>39</v>
      </c>
      <c r="H563" s="2" t="b">
        <v>1</v>
      </c>
      <c r="I563" s="2" t="s">
        <v>4709</v>
      </c>
      <c r="J563" s="19">
        <f>VLOOKUP(I563,Families!$A$2:$B$11,2,FALSE)</f>
        <v>2</v>
      </c>
      <c r="K563" s="2" t="s">
        <v>4749</v>
      </c>
      <c r="L563" s="19">
        <f>IFERROR(VLOOKUP(K563,Appellations!$A$2:$B$80,2,FALSE),"0")</f>
        <v>38</v>
      </c>
      <c r="M563" s="2" t="s">
        <v>4745</v>
      </c>
      <c r="N563" s="19">
        <f>IFERROR(VLOOKUP(M563,Regions!$A$2:$B$44,2,FALSE),"0")</f>
        <v>33</v>
      </c>
      <c r="O563" s="2" t="s">
        <v>4689</v>
      </c>
      <c r="P563" s="19">
        <f>IFERROR(VLOOKUP(O563,Colors!$A$2:$B$11,2,FALSE),"0")</f>
        <v>2</v>
      </c>
      <c r="Q563" s="2" t="s">
        <v>4688</v>
      </c>
      <c r="R563" s="19">
        <f>IFERROR(VLOOKUP(Q563,Contenants!$A$2:$B$21,2,FALSE),"0")</f>
        <v>16</v>
      </c>
      <c r="S563" s="2" t="s">
        <v>5719</v>
      </c>
      <c r="T563" s="50" t="s">
        <v>6437</v>
      </c>
      <c r="U563" s="19" t="str">
        <f t="shared" si="177"/>
        <v>cellier_des_chartreux_je_donne_ma_langue_au_chat_blanc.png</v>
      </c>
      <c r="V563" s="19">
        <f t="shared" si="178"/>
        <v>1</v>
      </c>
      <c r="W563" s="20" t="str">
        <f t="shared" si="179"/>
        <v>("00569", "Je Donne Ma Langue Au Chat Chartreux Blanc", "Un vin blanc sec et fruité, parfait pour vos apéritifs entre amis.&lt;br&gt;&lt;br&gt;Dégustation : Robe jaune or ; Nez gourmand sur le litchi et la mangue ; Bouche ronde sur des notes de fruits exotiques et de fruits jaune.&lt;br&gt;Accord mets/vin : apéritif,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"cellier_des_chartreux_je_donne_ma_langue_au_chat_blanc.png", "1"),</v>
      </c>
    </row>
    <row r="564" spans="1:23" ht="270.75" x14ac:dyDescent="0.25">
      <c r="A564" s="2" t="s">
        <v>710</v>
      </c>
      <c r="B564" s="2" t="s">
        <v>711</v>
      </c>
      <c r="C564" s="3" t="s">
        <v>5251</v>
      </c>
      <c r="D564" s="23" t="str">
        <f t="shared" si="180"/>
        <v>Un Côtes du Rhône rouge charnue et fruité. Idéal sur un plateau de charcuterie/fromage ou un onglet aux échalottes.&lt;br&gt;&lt;br&gt;Dégustation : Robe rouge rubis ; Nez complexe aux notes de cerises confiturées et de réglisse ; Bouche ronde sur des arômes confits, épicés et poivrés.&lt;br&gt;Accord mets/vin : viande grillée, gibier, fromages.&lt;br&gt;&lt;br&gt;À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4" s="4">
        <v>6.2</v>
      </c>
      <c r="F564" s="2" t="s">
        <v>2224</v>
      </c>
      <c r="G564" s="19">
        <f>VLOOKUP(F564,frs!$A$2:$B$45,2,FALSE)</f>
        <v>39</v>
      </c>
      <c r="H564" s="2" t="b">
        <v>1</v>
      </c>
      <c r="I564" s="2" t="s">
        <v>4716</v>
      </c>
      <c r="J564" s="19">
        <f>VLOOKUP(I564,Families!$A$2:$B$11,2,FALSE)</f>
        <v>1</v>
      </c>
      <c r="K564" s="2" t="s">
        <v>4744</v>
      </c>
      <c r="L564" s="19">
        <f>IFERROR(VLOOKUP(K564,Appellations!$A$2:$B$80,2,FALSE),"0")</f>
        <v>26</v>
      </c>
      <c r="M564" s="2" t="s">
        <v>4745</v>
      </c>
      <c r="N564" s="19">
        <f>IFERROR(VLOOKUP(M564,Regions!$A$2:$B$44,2,FALSE),"0")</f>
        <v>33</v>
      </c>
      <c r="O564" s="2" t="s">
        <v>4719</v>
      </c>
      <c r="P564" s="19">
        <f>IFERROR(VLOOKUP(O564,Colors!$A$2:$B$11,2,FALSE),"0")</f>
        <v>8</v>
      </c>
      <c r="Q564" s="2" t="s">
        <v>4688</v>
      </c>
      <c r="R564" s="19">
        <f>IFERROR(VLOOKUP(Q564,Contenants!$A$2:$B$21,2,FALSE),"0")</f>
        <v>16</v>
      </c>
      <c r="S564" s="2" t="s">
        <v>5720</v>
      </c>
      <c r="T564" s="50" t="s">
        <v>6102</v>
      </c>
      <c r="U564" s="19" t="str">
        <f t="shared" si="177"/>
        <v>cellier_des_chartreux_chevalier_anthelme_rouge.png</v>
      </c>
      <c r="V564" s="19">
        <f t="shared" si="178"/>
        <v>1</v>
      </c>
      <c r="W564" s="20" t="str">
        <f t="shared" si="179"/>
        <v>("00570", "Chevalier d'Anthelme Chartreux Rouge", "Un Côtes du Rhône rouge charnue et fruité. Idéal sur un plateau de charcuterie/fromage ou un onglet aux échalottes.&lt;br&gt;&lt;br&gt;Dégustation : Robe rouge rubis ; Nez complexe aux notes de cerises confiturées et de réglisse ; Bouche ronde sur des arômes confits, épicés et poivrés.&lt;br&gt;Accord mets/vin : viande grillée, gibier, fromages.&lt;br&gt;&lt;br&gt;À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"26", "33","8", "16", "cellier_des_chartreux_chevalier_anthelme_rouge.png", "1"),</v>
      </c>
    </row>
    <row r="565" spans="1:23" ht="256.5" x14ac:dyDescent="0.25">
      <c r="A565" s="2" t="s">
        <v>253</v>
      </c>
      <c r="B565" s="2" t="s">
        <v>254</v>
      </c>
      <c r="C565" s="3" t="s">
        <v>5188</v>
      </c>
      <c r="D565" s="23" t="str">
        <f t="shared" si="180"/>
        <v>Un vin blanc sec aux notes citronnées, parfait pour une dorade au four.&lt;br&gt;&lt;br&gt;Encépagement : Sauvignon&lt;br&gt;&lt;br&gt;Dégustation : vif, frais aux arômes agrumes (citron, pamplemousse).&lt;br&gt;Accord mets/vin : viande blanche,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5" s="4">
        <v>24.5</v>
      </c>
      <c r="F565" s="2" t="s">
        <v>2224</v>
      </c>
      <c r="G565" s="19">
        <f>VLOOKUP(F565,frs!$A$2:$B$45,2,FALSE)</f>
        <v>39</v>
      </c>
      <c r="H565" s="2" t="b">
        <v>1</v>
      </c>
      <c r="I565" s="2" t="s">
        <v>2301</v>
      </c>
      <c r="J565" s="19">
        <f>VLOOKUP(I565,Families!$A$2:$B$11,2,FALSE)</f>
        <v>4</v>
      </c>
      <c r="K565" s="2" t="s">
        <v>4749</v>
      </c>
      <c r="L565" s="19">
        <f>IFERROR(VLOOKUP(K565,Appellations!$A$2:$B$80,2,FALSE),"0")</f>
        <v>38</v>
      </c>
      <c r="M565" s="2" t="s">
        <v>4745</v>
      </c>
      <c r="N565" s="19">
        <f>IFERROR(VLOOKUP(M565,Regions!$A$2:$B$44,2,FALSE),"0")</f>
        <v>33</v>
      </c>
      <c r="O565" s="2" t="s">
        <v>4689</v>
      </c>
      <c r="P565" s="19">
        <f>IFERROR(VLOOKUP(O565,Colors!$A$2:$B$11,2,FALSE),"0")</f>
        <v>2</v>
      </c>
      <c r="Q565" s="2"/>
      <c r="R565" s="19" t="str">
        <f>IFERROR(VLOOKUP(Q565,Contenants!$A$2:$B$21,2,FALSE),"0")</f>
        <v>0</v>
      </c>
      <c r="S565" s="2" t="s">
        <v>5613</v>
      </c>
      <c r="T565" s="50" t="s">
        <v>6182</v>
      </c>
      <c r="U565" s="19" t="str">
        <f t="shared" si="177"/>
        <v>bag_in_box_cellier_des_chartreux_sauvignon_blanc.png</v>
      </c>
      <c r="V565" s="19">
        <f t="shared" si="178"/>
        <v>1</v>
      </c>
      <c r="W565" s="20" t="str">
        <f t="shared" si="179"/>
        <v>("00571", "BIB Sauvignon Chartreux Blanc 5 L", "Un vin blanc sec aux notes citronnées, parfait pour une dorade au four.&lt;br&gt;&lt;br&gt;Encépagement : Sauvignon&lt;br&gt;&lt;br&gt;Dégustation : vif, frais aux arômes agrumes (citron, pamplemousse).&lt;br&gt;Accord mets/vin : viande blanche,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"bag_in_box_cellier_des_chartreux_sauvignon_blanc.png", "1"),</v>
      </c>
    </row>
    <row r="566" spans="1:23" ht="256.5" x14ac:dyDescent="0.25">
      <c r="A566" s="2" t="s">
        <v>251</v>
      </c>
      <c r="B566" s="2" t="s">
        <v>252</v>
      </c>
      <c r="C566" s="3" t="s">
        <v>5187</v>
      </c>
      <c r="D566" s="23" t="str">
        <f t="shared" si="180"/>
        <v>Un vin rouge léger, rond et fruité. Idéal sur un plateau de charcuterie/fromage.&lt;br&gt;&lt;br&gt;Encépagement : Merlot&lt;br&gt;&lt;br&gt;Dégustation : gourmand, une belle rondeur et bonne finale. Arômes de cassis et réglisse.&lt;br&gt;Accord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6" s="4">
        <v>17.600000000000001</v>
      </c>
      <c r="F566" s="2" t="s">
        <v>2224</v>
      </c>
      <c r="G566" s="19">
        <f>VLOOKUP(F566,frs!$A$2:$B$45,2,FALSE)</f>
        <v>39</v>
      </c>
      <c r="H566" s="2" t="b">
        <v>1</v>
      </c>
      <c r="I566" s="2" t="s">
        <v>2301</v>
      </c>
      <c r="J566" s="19">
        <f>VLOOKUP(I566,Families!$A$2:$B$11,2,FALSE)</f>
        <v>4</v>
      </c>
      <c r="K566" s="2" t="s">
        <v>4749</v>
      </c>
      <c r="L566" s="19">
        <f>IFERROR(VLOOKUP(K566,Appellations!$A$2:$B$80,2,FALSE),"0")</f>
        <v>38</v>
      </c>
      <c r="M566" s="2" t="s">
        <v>4745</v>
      </c>
      <c r="N566" s="19">
        <f>IFERROR(VLOOKUP(M566,Regions!$A$2:$B$44,2,FALSE),"0")</f>
        <v>33</v>
      </c>
      <c r="O566" s="2" t="s">
        <v>4719</v>
      </c>
      <c r="P566" s="19">
        <f>IFERROR(VLOOKUP(O566,Colors!$A$2:$B$11,2,FALSE),"0")</f>
        <v>8</v>
      </c>
      <c r="Q566" s="2"/>
      <c r="R566" s="19" t="str">
        <f>IFERROR(VLOOKUP(Q566,Contenants!$A$2:$B$21,2,FALSE),"0")</f>
        <v>0</v>
      </c>
      <c r="S566" s="2" t="s">
        <v>5614</v>
      </c>
      <c r="T566" s="50" t="s">
        <v>6103</v>
      </c>
      <c r="U566" s="19" t="str">
        <f t="shared" si="177"/>
        <v>bag_in_box_cellier_des_chartreux_merlot_rouge.png</v>
      </c>
      <c r="V566" s="19">
        <f t="shared" si="178"/>
        <v>1</v>
      </c>
      <c r="W566" s="20" t="str">
        <f t="shared" si="179"/>
        <v>("00572", "BIB Merlot Chartreux Rouge 5 L", "Un vin rouge léger, rond et fruité. Idéal sur un plateau de charcuterie/fromage.&lt;br&gt;&lt;br&gt;Encépagement : Merlot&lt;br&gt;&lt;br&gt;Dégustation : gourmand, une belle rondeur et bonne finale. Arômes de cassis et réglisse.&lt;br&gt;Accord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"bag_in_box_cellier_des_chartreux_merlot_rouge.png", "1"),</v>
      </c>
    </row>
    <row r="567" spans="1:23" ht="256.5" x14ac:dyDescent="0.25">
      <c r="A567" s="2" t="s">
        <v>235</v>
      </c>
      <c r="B567" s="2" t="s">
        <v>236</v>
      </c>
      <c r="C567" s="3" t="s">
        <v>5179</v>
      </c>
      <c r="D567" s="23" t="str">
        <f t="shared" si="180"/>
        <v>Un vin rouge léger et fruité. Idéal sur une entrecôte frites.&lt;br&gt;&lt;br&gt;Encépagement : Cabernet-Sauvignon&lt;br&gt;&lt;br&gt;Dégustation : bonne structure, une grande finesse et bonne longueur en bouche.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7" s="4">
        <v>17.350000000000001</v>
      </c>
      <c r="F567" s="2" t="s">
        <v>2224</v>
      </c>
      <c r="G567" s="19">
        <f>VLOOKUP(F567,frs!$A$2:$B$45,2,FALSE)</f>
        <v>39</v>
      </c>
      <c r="H567" s="2" t="b">
        <v>1</v>
      </c>
      <c r="I567" s="2" t="s">
        <v>2301</v>
      </c>
      <c r="J567" s="19">
        <f>VLOOKUP(I567,Families!$A$2:$B$11,2,FALSE)</f>
        <v>4</v>
      </c>
      <c r="K567" s="2" t="s">
        <v>4749</v>
      </c>
      <c r="L567" s="19">
        <f>IFERROR(VLOOKUP(K567,Appellations!$A$2:$B$80,2,FALSE),"0")</f>
        <v>38</v>
      </c>
      <c r="M567" s="2" t="s">
        <v>4745</v>
      </c>
      <c r="N567" s="19">
        <f>IFERROR(VLOOKUP(M567,Regions!$A$2:$B$44,2,FALSE),"0")</f>
        <v>33</v>
      </c>
      <c r="O567" s="2" t="s">
        <v>4719</v>
      </c>
      <c r="P567" s="19">
        <f>IFERROR(VLOOKUP(O567,Colors!$A$2:$B$11,2,FALSE),"0")</f>
        <v>8</v>
      </c>
      <c r="Q567" s="2"/>
      <c r="R567" s="19" t="str">
        <f>IFERROR(VLOOKUP(Q567,Contenants!$A$2:$B$21,2,FALSE),"0")</f>
        <v>0</v>
      </c>
      <c r="S567" s="2" t="s">
        <v>5615</v>
      </c>
      <c r="T567" s="50" t="s">
        <v>6104</v>
      </c>
      <c r="U567" s="19" t="str">
        <f t="shared" si="177"/>
        <v>bag_in_box_cellier_des_chartreux_cabernet_sauvignon_rouge.png</v>
      </c>
      <c r="V567" s="19">
        <f t="shared" si="178"/>
        <v>1</v>
      </c>
      <c r="W567" s="20" t="str">
        <f t="shared" si="179"/>
        <v>("00573", "BIB Cabernet Sauvignon Chartreux Rouge 5L", "Un vin rouge léger et fruité. Idéal sur une entrecôte frites.&lt;br&gt;&lt;br&gt;Encépagement : Cabernet-Sauvignon&lt;br&gt;&lt;br&gt;Dégustation : bonne structure, une grande finesse et bonne longueur en bouche.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"bag_in_box_cellier_des_chartreux_cabernet_sauvignon_rouge.png", "1"),</v>
      </c>
    </row>
    <row r="568" spans="1:23" ht="285" x14ac:dyDescent="0.25">
      <c r="A568" s="2" t="s">
        <v>223</v>
      </c>
      <c r="B568" s="2" t="s">
        <v>224</v>
      </c>
      <c r="C568" s="3" t="s">
        <v>5178</v>
      </c>
      <c r="D568" s="23" t="str">
        <f t="shared" si="180"/>
        <v>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8" s="4">
        <v>24.6</v>
      </c>
      <c r="F568" s="2" t="s">
        <v>2224</v>
      </c>
      <c r="G568" s="19">
        <f>VLOOKUP(F568,frs!$A$2:$B$45,2,FALSE)</f>
        <v>39</v>
      </c>
      <c r="H568" s="2" t="b">
        <v>1</v>
      </c>
      <c r="I568" s="2" t="s">
        <v>2301</v>
      </c>
      <c r="J568" s="19">
        <f>VLOOKUP(I568,Families!$A$2:$B$11,2,FALSE)</f>
        <v>4</v>
      </c>
      <c r="K568" s="2" t="s">
        <v>4744</v>
      </c>
      <c r="L568" s="19">
        <f>IFERROR(VLOOKUP(K568,Appellations!$A$2:$B$80,2,FALSE),"0")</f>
        <v>26</v>
      </c>
      <c r="M568" s="2" t="s">
        <v>4745</v>
      </c>
      <c r="N568" s="19">
        <f>IFERROR(VLOOKUP(M568,Regions!$A$2:$B$44,2,FALSE),"0")</f>
        <v>33</v>
      </c>
      <c r="O568" s="2" t="s">
        <v>4719</v>
      </c>
      <c r="P568" s="19">
        <f>IFERROR(VLOOKUP(O568,Colors!$A$2:$B$11,2,FALSE),"0")</f>
        <v>8</v>
      </c>
      <c r="Q568" s="2"/>
      <c r="R568" s="19" t="str">
        <f>IFERROR(VLOOKUP(Q568,Contenants!$A$2:$B$21,2,FALSE),"0")</f>
        <v>0</v>
      </c>
      <c r="S568" s="2" t="s">
        <v>5616</v>
      </c>
      <c r="T568" s="50" t="s">
        <v>6105</v>
      </c>
      <c r="U568" s="19" t="str">
        <f t="shared" si="177"/>
        <v>bag_in_box_cellier_des_chartreux_cotes_du_rhone_rouge.png</v>
      </c>
      <c r="V568" s="19">
        <f t="shared" si="178"/>
        <v>1</v>
      </c>
      <c r="W568" s="20" t="str">
        <f t="shared" si="179"/>
        <v>("00574", "BIB Côtes du Rhône Chartreux Rouge 5 L", "Un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"26", "33","8", "0", "bag_in_box_cellier_des_chartreux_cotes_du_rhone_rouge.png", "1"),</v>
      </c>
    </row>
    <row r="569" spans="1:23" ht="285" x14ac:dyDescent="0.25">
      <c r="A569" s="2" t="s">
        <v>249</v>
      </c>
      <c r="B569" s="2" t="s">
        <v>250</v>
      </c>
      <c r="C569" s="3" t="s">
        <v>5186</v>
      </c>
      <c r="D569" s="23" t="str">
        <f t="shared" si="180"/>
        <v>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10L.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9" s="4">
        <v>18.7</v>
      </c>
      <c r="F569" s="2" t="s">
        <v>2224</v>
      </c>
      <c r="G569" s="19">
        <f>VLOOKUP(F569,frs!$A$2:$B$45,2,FALSE)</f>
        <v>39</v>
      </c>
      <c r="H569" s="2" t="b">
        <v>1</v>
      </c>
      <c r="I569" s="2" t="s">
        <v>2301</v>
      </c>
      <c r="J569" s="19">
        <f>VLOOKUP(I569,Families!$A$2:$B$11,2,FALSE)</f>
        <v>4</v>
      </c>
      <c r="K569" s="2" t="s">
        <v>4749</v>
      </c>
      <c r="L569" s="19">
        <f>IFERROR(VLOOKUP(K569,Appellations!$A$2:$B$80,2,FALSE),"0")</f>
        <v>38</v>
      </c>
      <c r="M569" s="2" t="s">
        <v>4745</v>
      </c>
      <c r="N569" s="19">
        <f>IFERROR(VLOOKUP(M569,Regions!$A$2:$B$44,2,FALSE),"0")</f>
        <v>33</v>
      </c>
      <c r="O569" s="2" t="s">
        <v>2306</v>
      </c>
      <c r="P569" s="19">
        <f>IFERROR(VLOOKUP(O569,Colors!$A$2:$B$11,2,FALSE),"0")</f>
        <v>7</v>
      </c>
      <c r="Q569" s="2"/>
      <c r="R569" s="19" t="str">
        <f>IFERROR(VLOOKUP(Q569,Contenants!$A$2:$B$21,2,FALSE),"0")</f>
        <v>0</v>
      </c>
      <c r="S569" s="2" t="s">
        <v>5617</v>
      </c>
      <c r="T569" s="50" t="s">
        <v>6106</v>
      </c>
      <c r="U569" s="19" t="str">
        <f t="shared" si="177"/>
        <v>bag_in_box_cellier_des_chartreux_grenache_rose.png</v>
      </c>
      <c r="V569" s="19">
        <f t="shared" si="178"/>
        <v>1</v>
      </c>
      <c r="W569" s="20" t="str">
        <f t="shared" si="179"/>
        <v>("00575", "BIB Grenache Chartreux Rosé 5 L", "Un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10L.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"33","7", "0", "bag_in_box_cellier_des_chartreux_grenache_rose.png", "1"),</v>
      </c>
    </row>
    <row r="570" spans="1:23" ht="285" x14ac:dyDescent="0.25">
      <c r="A570" s="2" t="s">
        <v>266</v>
      </c>
      <c r="B570" s="2" t="s">
        <v>267</v>
      </c>
      <c r="C570" s="3" t="s">
        <v>5191</v>
      </c>
      <c r="D570" s="23" t="str">
        <f t="shared" si="180"/>
        <v>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0" s="4">
        <v>18.7</v>
      </c>
      <c r="F570" s="2" t="s">
        <v>2224</v>
      </c>
      <c r="G570" s="19">
        <f>VLOOKUP(F570,frs!$A$2:$B$45,2,FALSE)</f>
        <v>39</v>
      </c>
      <c r="H570" s="2" t="b">
        <v>1</v>
      </c>
      <c r="I570" s="2" t="s">
        <v>2301</v>
      </c>
      <c r="J570" s="19">
        <f>VLOOKUP(I570,Families!$A$2:$B$11,2,FALSE)</f>
        <v>4</v>
      </c>
      <c r="K570" s="2" t="s">
        <v>263</v>
      </c>
      <c r="L570" s="19">
        <f>IFERROR(VLOOKUP(K570,Appellations!$A$2:$B$80,2,FALSE),"0")</f>
        <v>42</v>
      </c>
      <c r="M570" s="2" t="s">
        <v>4743</v>
      </c>
      <c r="N570" s="19">
        <f>IFERROR(VLOOKUP(M570,Regions!$A$2:$B$44,2,FALSE),"0")</f>
        <v>24</v>
      </c>
      <c r="O570" s="2" t="s">
        <v>4689</v>
      </c>
      <c r="P570" s="19">
        <f>IFERROR(VLOOKUP(O570,Colors!$A$2:$B$11,2,FALSE),"0")</f>
        <v>2</v>
      </c>
      <c r="Q570" s="2"/>
      <c r="R570" s="19" t="str">
        <f>IFERROR(VLOOKUP(Q570,Contenants!$A$2:$B$21,2,FALSE),"0")</f>
        <v>0</v>
      </c>
      <c r="S570" s="2" t="s">
        <v>5618</v>
      </c>
      <c r="T570" s="50" t="s">
        <v>6107</v>
      </c>
      <c r="U570" s="19" t="str">
        <f t="shared" si="177"/>
        <v>bag_in_box_cellier_des_chartreux_igp_oc_blanc.png</v>
      </c>
      <c r="V570" s="19">
        <f t="shared" si="178"/>
        <v>1</v>
      </c>
      <c r="W570" s="20" t="str">
        <f t="shared" si="179"/>
        <v>("00576", "BIB Cuvée des Chartreux Blanc 5 L", "Un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"42", "24","2", "0", "bag_in_box_cellier_des_chartreux_igp_oc_blanc.png", "1"),</v>
      </c>
    </row>
    <row r="571" spans="1:23" ht="285" x14ac:dyDescent="0.25">
      <c r="A571" s="2" t="s">
        <v>221</v>
      </c>
      <c r="B571" s="2" t="s">
        <v>222</v>
      </c>
      <c r="C571" s="3" t="s">
        <v>5177</v>
      </c>
      <c r="D571" s="23" t="str">
        <f t="shared" si="180"/>
        <v>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1" s="4">
        <v>44</v>
      </c>
      <c r="F571" s="2" t="s">
        <v>2224</v>
      </c>
      <c r="G571" s="19">
        <f>VLOOKUP(F571,frs!$A$2:$B$45,2,FALSE)</f>
        <v>39</v>
      </c>
      <c r="H571" s="2" t="b">
        <v>1</v>
      </c>
      <c r="I571" s="2" t="s">
        <v>2301</v>
      </c>
      <c r="J571" s="19">
        <f>VLOOKUP(I571,Families!$A$2:$B$11,2,FALSE)</f>
        <v>4</v>
      </c>
      <c r="K571" s="2" t="s">
        <v>4744</v>
      </c>
      <c r="L571" s="19">
        <f>IFERROR(VLOOKUP(K571,Appellations!$A$2:$B$80,2,FALSE),"0")</f>
        <v>26</v>
      </c>
      <c r="M571" s="2" t="s">
        <v>4745</v>
      </c>
      <c r="N571" s="19">
        <f>IFERROR(VLOOKUP(M571,Regions!$A$2:$B$44,2,FALSE),"0")</f>
        <v>33</v>
      </c>
      <c r="O571" s="2" t="s">
        <v>4719</v>
      </c>
      <c r="P571" s="19">
        <f>IFERROR(VLOOKUP(O571,Colors!$A$2:$B$11,2,FALSE),"0")</f>
        <v>8</v>
      </c>
      <c r="Q571" s="2"/>
      <c r="R571" s="19" t="str">
        <f>IFERROR(VLOOKUP(Q571,Contenants!$A$2:$B$21,2,FALSE),"0")</f>
        <v>0</v>
      </c>
      <c r="S571" s="2" t="s">
        <v>5616</v>
      </c>
      <c r="T571" s="50" t="s">
        <v>6108</v>
      </c>
      <c r="U571" s="19" t="str">
        <f t="shared" si="177"/>
        <v>bag_in_box_cellier_des_chartreux_cotes_du_rhone_rouge.png</v>
      </c>
      <c r="V571" s="19">
        <f t="shared" si="178"/>
        <v>1</v>
      </c>
      <c r="W571" s="20" t="str">
        <f t="shared" si="179"/>
        <v>("00577", "BIB Côtes du Rhône Chartreux Rouge 10 L", "Un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"26", "33","8", "0", "bag_in_box_cellier_des_chartreux_cotes_du_rhone_rouge.png", "1"),</v>
      </c>
    </row>
    <row r="572" spans="1:23" ht="285" x14ac:dyDescent="0.25">
      <c r="A572" s="2" t="s">
        <v>247</v>
      </c>
      <c r="B572" s="2" t="s">
        <v>248</v>
      </c>
      <c r="C572" s="3" t="s">
        <v>5185</v>
      </c>
      <c r="D572" s="23" t="str">
        <f t="shared" si="180"/>
        <v>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5L.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2" s="4">
        <v>34.4</v>
      </c>
      <c r="F572" s="2" t="s">
        <v>2224</v>
      </c>
      <c r="G572" s="19">
        <f>VLOOKUP(F572,frs!$A$2:$B$45,2,FALSE)</f>
        <v>39</v>
      </c>
      <c r="H572" s="2" t="b">
        <v>1</v>
      </c>
      <c r="I572" s="2" t="s">
        <v>2301</v>
      </c>
      <c r="J572" s="19">
        <f>VLOOKUP(I572,Families!$A$2:$B$11,2,FALSE)</f>
        <v>4</v>
      </c>
      <c r="K572" s="2" t="s">
        <v>4749</v>
      </c>
      <c r="L572" s="19">
        <f>IFERROR(VLOOKUP(K572,Appellations!$A$2:$B$80,2,FALSE),"0")</f>
        <v>38</v>
      </c>
      <c r="M572" s="2" t="s">
        <v>4745</v>
      </c>
      <c r="N572" s="19">
        <f>IFERROR(VLOOKUP(M572,Regions!$A$2:$B$44,2,FALSE),"0")</f>
        <v>33</v>
      </c>
      <c r="O572" s="2" t="s">
        <v>2306</v>
      </c>
      <c r="P572" s="19">
        <f>IFERROR(VLOOKUP(O572,Colors!$A$2:$B$11,2,FALSE),"0")</f>
        <v>7</v>
      </c>
      <c r="Q572" s="2"/>
      <c r="R572" s="19" t="str">
        <f>IFERROR(VLOOKUP(Q572,Contenants!$A$2:$B$21,2,FALSE),"0")</f>
        <v>0</v>
      </c>
      <c r="S572" s="2" t="s">
        <v>5617</v>
      </c>
      <c r="T572" s="50" t="s">
        <v>6109</v>
      </c>
      <c r="U572" s="19" t="str">
        <f t="shared" si="177"/>
        <v>bag_in_box_cellier_des_chartreux_grenache_rose.png</v>
      </c>
      <c r="V572" s="19">
        <f t="shared" si="178"/>
        <v>1</v>
      </c>
      <c r="W572" s="20" t="str">
        <f t="shared" si="179"/>
        <v>("00578", "BIB Grenache Chartreux Rosé 10 L", "Un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5L.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"33","7", "0", "bag_in_box_cellier_des_chartreux_grenache_rose.png", "1"),</v>
      </c>
    </row>
    <row r="573" spans="1:23" ht="285" x14ac:dyDescent="0.25">
      <c r="A573" s="2" t="s">
        <v>264</v>
      </c>
      <c r="B573" s="2" t="s">
        <v>265</v>
      </c>
      <c r="C573" s="3" t="s">
        <v>5190</v>
      </c>
      <c r="D573" s="23" t="str">
        <f t="shared" si="180"/>
        <v>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3" s="4">
        <v>34.299999999999997</v>
      </c>
      <c r="F573" s="2" t="s">
        <v>2224</v>
      </c>
      <c r="G573" s="19">
        <f>VLOOKUP(F573,frs!$A$2:$B$45,2,FALSE)</f>
        <v>39</v>
      </c>
      <c r="H573" s="2" t="b">
        <v>1</v>
      </c>
      <c r="I573" s="2" t="s">
        <v>2301</v>
      </c>
      <c r="J573" s="19">
        <f>VLOOKUP(I573,Families!$A$2:$B$11,2,FALSE)</f>
        <v>4</v>
      </c>
      <c r="K573" s="2" t="s">
        <v>263</v>
      </c>
      <c r="L573" s="19">
        <f>IFERROR(VLOOKUP(K573,Appellations!$A$2:$B$80,2,FALSE),"0")</f>
        <v>42</v>
      </c>
      <c r="M573" s="2" t="s">
        <v>4743</v>
      </c>
      <c r="N573" s="19">
        <f>IFERROR(VLOOKUP(M573,Regions!$A$2:$B$44,2,FALSE),"0")</f>
        <v>24</v>
      </c>
      <c r="O573" s="2" t="s">
        <v>4689</v>
      </c>
      <c r="P573" s="19">
        <f>IFERROR(VLOOKUP(O573,Colors!$A$2:$B$11,2,FALSE),"0")</f>
        <v>2</v>
      </c>
      <c r="Q573" s="2"/>
      <c r="R573" s="19" t="str">
        <f>IFERROR(VLOOKUP(Q573,Contenants!$A$2:$B$21,2,FALSE),"0")</f>
        <v>0</v>
      </c>
      <c r="S573" s="2" t="s">
        <v>5618</v>
      </c>
      <c r="T573" s="50" t="s">
        <v>6110</v>
      </c>
      <c r="U573" s="19" t="str">
        <f t="shared" si="177"/>
        <v>bag_in_box_cellier_des_chartreux_igp_oc_blanc.png</v>
      </c>
      <c r="V573" s="19">
        <f t="shared" si="178"/>
        <v>1</v>
      </c>
      <c r="W573" s="20" t="str">
        <f t="shared" si="179"/>
        <v>("00579", "BIB Cuvée des Chartreux Blanc 10 L", "Un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"42", "24","2", "0", "bag_in_box_cellier_des_chartreux_igp_oc_blanc.png", "1"),</v>
      </c>
    </row>
    <row r="574" spans="1:23" hidden="1" x14ac:dyDescent="0.25">
      <c r="A574" s="2" t="s">
        <v>1475</v>
      </c>
      <c r="B574" s="2" t="s">
        <v>1476</v>
      </c>
      <c r="C574" s="3"/>
      <c r="D574" s="23" t="str">
        <f t="shared" si="180"/>
        <v/>
      </c>
      <c r="E574" s="4">
        <v>11.35</v>
      </c>
      <c r="F574" s="2" t="s">
        <v>2224</v>
      </c>
      <c r="G574" s="19">
        <f>VLOOKUP(F574,frs!$A$2:$E$41,2,FALSE)</f>
        <v>39</v>
      </c>
      <c r="H574" s="2" t="b">
        <v>1</v>
      </c>
      <c r="I574" s="2" t="s">
        <v>4716</v>
      </c>
      <c r="J574" s="19">
        <f>VLOOKUP(I574,Families!$A$2:$B$11,2,FALSE)</f>
        <v>1</v>
      </c>
      <c r="K574" s="2" t="s">
        <v>4850</v>
      </c>
      <c r="L574" s="19" t="str">
        <f>IFERROR(VLOOKUP(K574,Appellations!$A$2:$B$77,2,FALSE),"0")</f>
        <v>0</v>
      </c>
      <c r="M574" s="2" t="s">
        <v>4745</v>
      </c>
      <c r="N574" s="19">
        <f>IFERROR(VLOOKUP(M574,Regions!$A$2:$B$41,2,FALSE),"0")</f>
        <v>33</v>
      </c>
      <c r="O574" s="2" t="s">
        <v>4719</v>
      </c>
      <c r="P574" s="19">
        <f>IFERROR(VLOOKUP(O574,Colors!$A$2:$B$11,2,FALSE),"0")</f>
        <v>8</v>
      </c>
      <c r="Q574" s="2" t="s">
        <v>4688</v>
      </c>
      <c r="R574" s="19">
        <f>IFERROR(VLOOKUP(Q574,Contenants!$A$2:$B$21,2,FALSE),"0")</f>
        <v>16</v>
      </c>
      <c r="S574" s="2"/>
      <c r="T574" s="50" t="str">
        <f t="shared" ref="T574:T575" si="181">PROPER(B574)</f>
        <v>Lirac Dom.Des Colombettes Chartreux Rge</v>
      </c>
      <c r="U574" s="19" t="str">
        <f t="shared" ref="U574:U588" si="182">SUBSTITUTE(SUBSTITUTE(SUBSTITUTE(SUBSTITUTE(SUBSTITUTE(SUBSTITUTE(SUBSTITUTE(SUBSTITUTE(SUBSTITUTE(SUBSTITUTE(SUBSTITUTE(SUBSTITUTE(S574,"C:\Users\Admin\OneDrive\Site Internet\",""),"BAG-IN-BOX\",""),"BOURGOGNE\",""),"BEAUJOLAIS\",""),"CHAMPAGNE ET EFFERVESCENTS\",""),"LANGUEDOC\",""),"LOIRE\",""),"PROVENCE\",""),"RHONE NORD\",""),"RHONE SUD\",""),"SPIRITUEUX\",""),"SUD OUEST\","")</f>
        <v/>
      </c>
      <c r="V574" s="19">
        <f t="shared" si="178"/>
        <v>0</v>
      </c>
      <c r="W574" s="20" t="e">
        <f>$X$1&amp;A574&amp;$Y$1&amp;T574&amp;$Z$1&amp;D574&amp;$AA$1&amp;E574&amp;#REF!&amp;G574&amp;$AB$1&amp;J574&amp;$AC$1&amp;L574&amp;$AD$1&amp;N574&amp;$AE$1&amp;P574&amp;$AF$1&amp;R574&amp;$AG$1&amp;#REF!&amp;$AI$1</f>
        <v>#REF!</v>
      </c>
    </row>
    <row r="575" spans="1:23" hidden="1" x14ac:dyDescent="0.25">
      <c r="A575" s="2" t="s">
        <v>3004</v>
      </c>
      <c r="B575" s="2" t="s">
        <v>3005</v>
      </c>
      <c r="C575" s="3"/>
      <c r="D575" s="23" t="str">
        <f t="shared" si="180"/>
        <v/>
      </c>
      <c r="E575" s="4">
        <v>27</v>
      </c>
      <c r="F575" s="2" t="s">
        <v>3001</v>
      </c>
      <c r="G575" s="19" t="e">
        <f>VLOOKUP(F575,frs!$A$2:$E$41,2,FALSE)</f>
        <v>#N/A</v>
      </c>
      <c r="H575" s="2" t="b">
        <v>0</v>
      </c>
      <c r="I575" s="2" t="s">
        <v>2308</v>
      </c>
      <c r="J575" s="19">
        <f>VLOOKUP(I575,Families!$A$2:$B$11,2,FALSE)</f>
        <v>3</v>
      </c>
      <c r="K575" s="2" t="s">
        <v>4740</v>
      </c>
      <c r="L575" s="19">
        <f>IFERROR(VLOOKUP(K575,Appellations!$A$2:$B$77,2,FALSE),"0")</f>
        <v>25</v>
      </c>
      <c r="M575" s="2" t="s">
        <v>4741</v>
      </c>
      <c r="N575" s="19">
        <f>IFERROR(VLOOKUP(M575,Regions!$A$2:$B$41,2,FALSE),"0")</f>
        <v>32</v>
      </c>
      <c r="O575" s="2" t="s">
        <v>2306</v>
      </c>
      <c r="P575" s="19">
        <f>IFERROR(VLOOKUP(O575,Colors!$A$2:$B$11,2,FALSE),"0")</f>
        <v>7</v>
      </c>
      <c r="Q575" s="2" t="s">
        <v>4688</v>
      </c>
      <c r="R575" s="19">
        <f>IFERROR(VLOOKUP(Q575,Contenants!$A$2:$B$21,2,FALSE),"0")</f>
        <v>16</v>
      </c>
      <c r="S575" s="2"/>
      <c r="T575" s="50" t="str">
        <f t="shared" si="181"/>
        <v>Cdp Domaine De La Portaniere Rose Magnum</v>
      </c>
      <c r="U575" s="19" t="str">
        <f t="shared" si="182"/>
        <v/>
      </c>
      <c r="V575" s="19" t="e">
        <f>IF(#REF!="",0,1)</f>
        <v>#REF!</v>
      </c>
      <c r="W575" s="20" t="e">
        <f>$X$1&amp;A575&amp;$Y$1&amp;T575&amp;$Z$1&amp;D575&amp;$AA$1&amp;E575&amp;#REF!&amp;G575&amp;$AB$1&amp;J575&amp;$AC$1&amp;L575&amp;$AD$1&amp;N575&amp;$AE$1&amp;P575&amp;$AF$1&amp;R575&amp;$AG$1&amp;#REF!&amp;$AI$1</f>
        <v>#REF!</v>
      </c>
    </row>
    <row r="576" spans="1:23" s="29" customFormat="1" hidden="1" x14ac:dyDescent="0.25">
      <c r="A576" s="2" t="s">
        <v>678</v>
      </c>
      <c r="B576" s="2" t="s">
        <v>679</v>
      </c>
      <c r="C576" s="3"/>
      <c r="D576" s="36" t="str">
        <f t="shared" si="161"/>
        <v/>
      </c>
      <c r="E576" s="4">
        <v>10.050000000000001</v>
      </c>
      <c r="F576" s="2" t="s">
        <v>2242</v>
      </c>
      <c r="G576" s="37" t="e">
        <f>VLOOKUP(F576,frs!$A$2:$E$41,2,FALSE)</f>
        <v>#N/A</v>
      </c>
      <c r="H576" s="2" t="b">
        <v>1</v>
      </c>
      <c r="I576" s="2" t="s">
        <v>2308</v>
      </c>
      <c r="J576" s="37">
        <f>VLOOKUP(I576,Families!$A$2:$B$11,2,FALSE)</f>
        <v>3</v>
      </c>
      <c r="K576" s="2" t="s">
        <v>4740</v>
      </c>
      <c r="L576" s="37" t="str">
        <f>IFERROR(VLOOKUP(K576,Appellations!$A$3:$B$77,3,FALSE),"")</f>
        <v/>
      </c>
      <c r="M576" s="2" t="s">
        <v>4741</v>
      </c>
      <c r="N576" s="37">
        <f>IFERROR(VLOOKUP(M576,Regions!$A$3:$B$41,2,FALSE),"")</f>
        <v>32</v>
      </c>
      <c r="O576" s="2" t="s">
        <v>2306</v>
      </c>
      <c r="P576" s="37">
        <f>IFERROR(VLOOKUP(O576,Colors!$A$3:$B$11,2,FALSE),"")</f>
        <v>7</v>
      </c>
      <c r="Q576" s="2" t="s">
        <v>4688</v>
      </c>
      <c r="R576" s="37">
        <f>IFERROR(VLOOKUP(Q576,Contenants!$A$3:$B$21,2,FALSE),"")</f>
        <v>16</v>
      </c>
      <c r="S576" s="2"/>
      <c r="T576" s="8" t="s">
        <v>2064</v>
      </c>
      <c r="U576" s="39" t="str">
        <f t="shared" si="182"/>
        <v/>
      </c>
      <c r="V576" s="19">
        <f t="shared" ref="V576:V580" si="183">IF(U576="",0,1)</f>
        <v>0</v>
      </c>
      <c r="W576" s="38" t="e">
        <f>$X$1&amp;A576&amp;$Y$1&amp;T576&amp;$Z$1&amp;C576&amp;$AA$1&amp;E576&amp;#REF!&amp;G576&amp;$AB$1&amp;J576&amp;$AC$1&amp;#REF!&amp;$AD$1&amp;L576&amp;$AE$1&amp;P576&amp;$AF$1&amp;R576&amp;$AF$1&amp;#REF!&amp;$AG$1</f>
        <v>#REF!</v>
      </c>
    </row>
    <row r="577" spans="1:23" hidden="1" x14ac:dyDescent="0.25">
      <c r="A577" s="2" t="s">
        <v>674</v>
      </c>
      <c r="B577" s="2" t="s">
        <v>675</v>
      </c>
      <c r="C577" s="3"/>
      <c r="D577" s="23" t="str">
        <f t="shared" ref="D577:D581" si="184">SUBSTITUTE(SUBSTITUTE(SUBSTITUTE(C577,CHAR(13),""),CHAR(10),"&lt;br&gt;"),". &amp;car(10)",".")</f>
        <v/>
      </c>
      <c r="E577" s="4">
        <v>10.050000000000001</v>
      </c>
      <c r="F577" s="2" t="s">
        <v>2242</v>
      </c>
      <c r="G577" s="19" t="e">
        <f>VLOOKUP(F577,frs!$A$2:$E$41,2,FALSE)</f>
        <v>#N/A</v>
      </c>
      <c r="H577" s="2" t="b">
        <v>1</v>
      </c>
      <c r="I577" s="2" t="s">
        <v>4709</v>
      </c>
      <c r="J577" s="19">
        <f>VLOOKUP(I577,Families!$A$2:$B$11,2,FALSE)</f>
        <v>2</v>
      </c>
      <c r="K577" s="2" t="s">
        <v>4740</v>
      </c>
      <c r="L577" s="19">
        <f>IFERROR(VLOOKUP(K577,Appellations!$A$2:$B$77,2,FALSE),"0")</f>
        <v>25</v>
      </c>
      <c r="M577" s="2" t="s">
        <v>4741</v>
      </c>
      <c r="N577" s="19">
        <f>IFERROR(VLOOKUP(M577,Regions!$A$2:$B$41,2,FALSE),"0")</f>
        <v>32</v>
      </c>
      <c r="O577" s="2" t="s">
        <v>4689</v>
      </c>
      <c r="P577" s="19">
        <f>IFERROR(VLOOKUP(O577,Colors!$A$2:$B$11,2,FALSE),"0")</f>
        <v>2</v>
      </c>
      <c r="Q577" s="2" t="s">
        <v>4688</v>
      </c>
      <c r="R577" s="19">
        <f>IFERROR(VLOOKUP(Q577,Contenants!$A$2:$B$21,2,FALSE),"0")</f>
        <v>16</v>
      </c>
      <c r="S577" s="2"/>
      <c r="T577" s="50" t="str">
        <f t="shared" ref="T577:T581" si="185">PROPER(B577)</f>
        <v>Cdp Cuvee Coeur Esterelle Rouet Blanc</v>
      </c>
      <c r="U577" s="19" t="str">
        <f t="shared" si="182"/>
        <v/>
      </c>
      <c r="V577" s="19">
        <f t="shared" si="183"/>
        <v>0</v>
      </c>
      <c r="W577" s="20" t="e">
        <f>$X$1&amp;A577&amp;$Y$1&amp;T577&amp;$Z$1&amp;D577&amp;$AA$1&amp;E577&amp;#REF!&amp;G577&amp;$AB$1&amp;J577&amp;$AC$1&amp;L577&amp;$AD$1&amp;N577&amp;$AE$1&amp;P577&amp;$AF$1&amp;R577&amp;$AG$1&amp;#REF!&amp;$AI$1</f>
        <v>#REF!</v>
      </c>
    </row>
    <row r="578" spans="1:23" hidden="1" x14ac:dyDescent="0.25">
      <c r="A578" s="2" t="s">
        <v>668</v>
      </c>
      <c r="B578" s="2" t="s">
        <v>669</v>
      </c>
      <c r="C578" s="3"/>
      <c r="D578" s="23" t="str">
        <f t="shared" si="184"/>
        <v/>
      </c>
      <c r="E578" s="4">
        <v>14.8</v>
      </c>
      <c r="F578" s="2" t="s">
        <v>2242</v>
      </c>
      <c r="G578" s="19" t="e">
        <f>VLOOKUP(F578,frs!$A$2:$E$41,2,FALSE)</f>
        <v>#N/A</v>
      </c>
      <c r="H578" s="2" t="b">
        <v>1</v>
      </c>
      <c r="I578" s="2" t="s">
        <v>2308</v>
      </c>
      <c r="J578" s="19">
        <f>VLOOKUP(I578,Families!$A$2:$B$11,2,FALSE)</f>
        <v>3</v>
      </c>
      <c r="K578" s="2" t="s">
        <v>4740</v>
      </c>
      <c r="L578" s="19">
        <f>IFERROR(VLOOKUP(K578,Appellations!$A$2:$B$77,2,FALSE),"0")</f>
        <v>25</v>
      </c>
      <c r="M578" s="2" t="s">
        <v>4741</v>
      </c>
      <c r="N578" s="19">
        <f>IFERROR(VLOOKUP(M578,Regions!$A$2:$B$41,2,FALSE),"0")</f>
        <v>32</v>
      </c>
      <c r="O578" s="2" t="s">
        <v>2306</v>
      </c>
      <c r="P578" s="19">
        <f>IFERROR(VLOOKUP(O578,Colors!$A$2:$B$11,2,FALSE),"0")</f>
        <v>7</v>
      </c>
      <c r="Q578" s="2" t="s">
        <v>4688</v>
      </c>
      <c r="R578" s="19">
        <f>IFERROR(VLOOKUP(Q578,Contenants!$A$2:$B$21,2,FALSE),"0")</f>
        <v>16</v>
      </c>
      <c r="S578" s="2"/>
      <c r="T578" s="50" t="str">
        <f t="shared" si="185"/>
        <v>Cdp Cuvee Belle Poule Rouet Rose</v>
      </c>
      <c r="U578" s="19" t="str">
        <f t="shared" si="182"/>
        <v/>
      </c>
      <c r="V578" s="19">
        <f t="shared" si="183"/>
        <v>0</v>
      </c>
      <c r="W578" s="20" t="e">
        <f>$X$1&amp;A578&amp;$Y$1&amp;T578&amp;$Z$1&amp;D578&amp;$AA$1&amp;E578&amp;#REF!&amp;G578&amp;$AB$1&amp;J578&amp;$AC$1&amp;L578&amp;$AD$1&amp;N578&amp;$AE$1&amp;P578&amp;$AF$1&amp;R578&amp;$AG$1&amp;#REF!&amp;$AI$1</f>
        <v>#REF!</v>
      </c>
    </row>
    <row r="579" spans="1:23" hidden="1" x14ac:dyDescent="0.25">
      <c r="A579" s="2" t="s">
        <v>670</v>
      </c>
      <c r="B579" s="2" t="s">
        <v>671</v>
      </c>
      <c r="C579" s="3"/>
      <c r="D579" s="23" t="str">
        <f t="shared" si="184"/>
        <v/>
      </c>
      <c r="E579" s="4">
        <v>14.8</v>
      </c>
      <c r="F579" s="2" t="s">
        <v>2242</v>
      </c>
      <c r="G579" s="19" t="e">
        <f>VLOOKUP(F579,frs!$A$2:$E$41,2,FALSE)</f>
        <v>#N/A</v>
      </c>
      <c r="H579" s="2" t="b">
        <v>1</v>
      </c>
      <c r="I579" s="2" t="s">
        <v>4716</v>
      </c>
      <c r="J579" s="19">
        <f>VLOOKUP(I579,Families!$A$2:$B$11,2,FALSE)</f>
        <v>1</v>
      </c>
      <c r="K579" s="2" t="s">
        <v>4740</v>
      </c>
      <c r="L579" s="19">
        <f>IFERROR(VLOOKUP(K579,Appellations!$A$2:$B$77,2,FALSE),"0")</f>
        <v>25</v>
      </c>
      <c r="M579" s="2" t="s">
        <v>4741</v>
      </c>
      <c r="N579" s="19">
        <f>IFERROR(VLOOKUP(M579,Regions!$A$2:$B$41,2,FALSE),"0")</f>
        <v>32</v>
      </c>
      <c r="O579" s="2" t="s">
        <v>4719</v>
      </c>
      <c r="P579" s="19">
        <f>IFERROR(VLOOKUP(O579,Colors!$A$2:$B$11,2,FALSE),"0")</f>
        <v>8</v>
      </c>
      <c r="Q579" s="2" t="s">
        <v>4688</v>
      </c>
      <c r="R579" s="19">
        <f>IFERROR(VLOOKUP(Q579,Contenants!$A$2:$B$21,2,FALSE),"0")</f>
        <v>16</v>
      </c>
      <c r="S579" s="2"/>
      <c r="T579" s="50" t="str">
        <f t="shared" si="185"/>
        <v>Cdp Cuvee Belle Poule Rouet Rouge</v>
      </c>
      <c r="U579" s="19" t="str">
        <f t="shared" si="182"/>
        <v/>
      </c>
      <c r="V579" s="19">
        <f t="shared" si="183"/>
        <v>0</v>
      </c>
      <c r="W579" s="20" t="e">
        <f>$X$1&amp;A579&amp;$Y$1&amp;T579&amp;$Z$1&amp;D579&amp;$AA$1&amp;E579&amp;#REF!&amp;G579&amp;$AB$1&amp;J579&amp;$AC$1&amp;L579&amp;$AD$1&amp;N579&amp;$AE$1&amp;P579&amp;$AF$1&amp;R579&amp;$AG$1&amp;#REF!&amp;$AI$1</f>
        <v>#REF!</v>
      </c>
    </row>
    <row r="580" spans="1:23" hidden="1" x14ac:dyDescent="0.25">
      <c r="A580" s="2" t="s">
        <v>1298</v>
      </c>
      <c r="B580" s="2" t="s">
        <v>1299</v>
      </c>
      <c r="C580" s="3"/>
      <c r="D580" s="23" t="str">
        <f t="shared" si="184"/>
        <v/>
      </c>
      <c r="E580" s="4">
        <v>6.4</v>
      </c>
      <c r="F580" s="2" t="s">
        <v>2242</v>
      </c>
      <c r="G580" s="19" t="e">
        <f>VLOOKUP(F580,frs!$A$2:$E$41,2,FALSE)</f>
        <v>#N/A</v>
      </c>
      <c r="H580" s="2" t="b">
        <v>1</v>
      </c>
      <c r="I580" s="2" t="s">
        <v>2308</v>
      </c>
      <c r="J580" s="19">
        <f>VLOOKUP(I580,Families!$A$2:$B$11,2,FALSE)</f>
        <v>3</v>
      </c>
      <c r="K580" s="2" t="s">
        <v>4849</v>
      </c>
      <c r="L580" s="19">
        <f>IFERROR(VLOOKUP(K580,Appellations!$A$2:$B$77,2,FALSE),"0")</f>
        <v>41</v>
      </c>
      <c r="M580" s="2" t="s">
        <v>4741</v>
      </c>
      <c r="N580" s="19">
        <f>IFERROR(VLOOKUP(M580,Regions!$A$2:$B$41,2,FALSE),"0")</f>
        <v>32</v>
      </c>
      <c r="O580" s="2" t="s">
        <v>2306</v>
      </c>
      <c r="P580" s="19">
        <f>IFERROR(VLOOKUP(O580,Colors!$A$2:$B$11,2,FALSE),"0")</f>
        <v>7</v>
      </c>
      <c r="Q580" s="2" t="s">
        <v>4688</v>
      </c>
      <c r="R580" s="19">
        <f>IFERROR(VLOOKUP(Q580,Contenants!$A$2:$B$21,2,FALSE),"0")</f>
        <v>16</v>
      </c>
      <c r="S580" s="2"/>
      <c r="T580" s="50" t="str">
        <f t="shared" si="185"/>
        <v>Igp Med. Teres Rouet Rose</v>
      </c>
      <c r="U580" s="19" t="str">
        <f t="shared" si="182"/>
        <v/>
      </c>
      <c r="V580" s="19">
        <f t="shared" si="183"/>
        <v>0</v>
      </c>
      <c r="W580" s="20" t="e">
        <f>$X$1&amp;A580&amp;$Y$1&amp;T580&amp;$Z$1&amp;D580&amp;$AA$1&amp;E580&amp;#REF!&amp;G580&amp;$AB$1&amp;J580&amp;$AC$1&amp;L580&amp;$AD$1&amp;N580&amp;$AE$1&amp;P580&amp;$AF$1&amp;R580&amp;$AG$1&amp;#REF!&amp;$AI$1</f>
        <v>#REF!</v>
      </c>
    </row>
    <row r="581" spans="1:23" hidden="1" x14ac:dyDescent="0.25">
      <c r="A581" s="2" t="s">
        <v>3664</v>
      </c>
      <c r="B581" s="2" t="s">
        <v>3665</v>
      </c>
      <c r="C581" s="3"/>
      <c r="D581" s="23" t="str">
        <f t="shared" si="184"/>
        <v/>
      </c>
      <c r="E581" s="4">
        <v>15.55</v>
      </c>
      <c r="F581" s="2" t="s">
        <v>2242</v>
      </c>
      <c r="G581" s="19" t="e">
        <f>VLOOKUP(F581,frs!$A$2:$E$41,2,FALSE)</f>
        <v>#N/A</v>
      </c>
      <c r="H581" s="2" t="b">
        <v>0</v>
      </c>
      <c r="I581" s="2" t="s">
        <v>2308</v>
      </c>
      <c r="J581" s="19">
        <f>VLOOKUP(I581,Families!$A$2:$B$11,2,FALSE)</f>
        <v>3</v>
      </c>
      <c r="K581" s="2" t="s">
        <v>4849</v>
      </c>
      <c r="L581" s="19">
        <f>IFERROR(VLOOKUP(K581,Appellations!$A$2:$B$77,2,FALSE),"0")</f>
        <v>41</v>
      </c>
      <c r="M581" s="2" t="s">
        <v>4741</v>
      </c>
      <c r="N581" s="19">
        <f>IFERROR(VLOOKUP(M581,Regions!$A$2:$B$41,2,FALSE),"0")</f>
        <v>32</v>
      </c>
      <c r="O581" s="2" t="s">
        <v>2306</v>
      </c>
      <c r="P581" s="19">
        <f>IFERROR(VLOOKUP(O581,Colors!$A$2:$B$11,2,FALSE),"0")</f>
        <v>7</v>
      </c>
      <c r="Q581" s="2" t="s">
        <v>4688</v>
      </c>
      <c r="R581" s="19">
        <f>IFERROR(VLOOKUP(Q581,Contenants!$A$2:$B$21,2,FALSE),"0")</f>
        <v>16</v>
      </c>
      <c r="S581" s="2"/>
      <c r="T581" s="50" t="str">
        <f t="shared" si="185"/>
        <v>Igp Med. Teres Rouet Rose Magnum</v>
      </c>
      <c r="U581" s="19" t="str">
        <f t="shared" si="182"/>
        <v/>
      </c>
      <c r="V581" s="19" t="e">
        <f>IF(#REF!="",0,1)</f>
        <v>#REF!</v>
      </c>
      <c r="W581" s="20" t="e">
        <f>$X$1&amp;A581&amp;$Y$1&amp;T581&amp;$Z$1&amp;D581&amp;$AA$1&amp;E581&amp;#REF!&amp;G581&amp;$AB$1&amp;J581&amp;$AC$1&amp;L581&amp;$AD$1&amp;N581&amp;$AE$1&amp;P581&amp;$AF$1&amp;R581&amp;$AG$1&amp;#REF!&amp;$AI$1</f>
        <v>#REF!</v>
      </c>
    </row>
    <row r="582" spans="1:23" s="29" customFormat="1" hidden="1" x14ac:dyDescent="0.25">
      <c r="A582" s="2" t="s">
        <v>1296</v>
      </c>
      <c r="B582" s="2" t="s">
        <v>1297</v>
      </c>
      <c r="C582" s="3"/>
      <c r="D582" s="36" t="str">
        <f t="shared" ref="D582:D640" si="186">SUBSTITUTE(SUBSTITUTE(C582,CHAR(13),""),CHAR(10),"&lt;br&gt;")</f>
        <v/>
      </c>
      <c r="E582" s="4">
        <v>6.4</v>
      </c>
      <c r="F582" s="2" t="s">
        <v>2242</v>
      </c>
      <c r="G582" s="37" t="e">
        <f>VLOOKUP(F582,frs!$A$2:$E$41,2,FALSE)</f>
        <v>#N/A</v>
      </c>
      <c r="H582" s="2" t="b">
        <v>1</v>
      </c>
      <c r="I582" s="2" t="s">
        <v>4709</v>
      </c>
      <c r="J582" s="37">
        <f>VLOOKUP(I582,Families!$A$2:$B$11,2,FALSE)</f>
        <v>2</v>
      </c>
      <c r="K582" s="2" t="s">
        <v>4849</v>
      </c>
      <c r="L582" s="37" t="str">
        <f>IFERROR(VLOOKUP(K582,Appellations!$A$3:$B$77,3,FALSE),"")</f>
        <v/>
      </c>
      <c r="M582" s="2" t="s">
        <v>4741</v>
      </c>
      <c r="N582" s="37">
        <f>IFERROR(VLOOKUP(M582,Regions!$A$3:$B$41,2,FALSE),"")</f>
        <v>32</v>
      </c>
      <c r="O582" s="2" t="s">
        <v>4689</v>
      </c>
      <c r="P582" s="37">
        <f>IFERROR(VLOOKUP(O582,Colors!$A$3:$B$11,2,FALSE),"")</f>
        <v>2</v>
      </c>
      <c r="Q582" s="2" t="s">
        <v>4688</v>
      </c>
      <c r="R582" s="37">
        <f>IFERROR(VLOOKUP(Q582,Contenants!$A$3:$B$21,2,FALSE),"")</f>
        <v>16</v>
      </c>
      <c r="S582" s="2"/>
      <c r="T582" s="8" t="s">
        <v>1259</v>
      </c>
      <c r="U582" s="39" t="str">
        <f t="shared" si="182"/>
        <v/>
      </c>
      <c r="V582" s="19">
        <f>IF(U582="",0,1)</f>
        <v>0</v>
      </c>
      <c r="W582" s="38" t="e">
        <f>$X$1&amp;A582&amp;$Y$1&amp;T582&amp;$Z$1&amp;C582&amp;$AA$1&amp;E582&amp;#REF!&amp;G582&amp;$AB$1&amp;J582&amp;$AC$1&amp;#REF!&amp;$AD$1&amp;L582&amp;$AE$1&amp;P582&amp;$AF$1&amp;R582&amp;$AF$1&amp;#REF!&amp;$AG$1</f>
        <v>#REF!</v>
      </c>
    </row>
    <row r="583" spans="1:23" hidden="1" x14ac:dyDescent="0.25">
      <c r="A583" s="2" t="s">
        <v>2597</v>
      </c>
      <c r="B583" s="2" t="s">
        <v>2598</v>
      </c>
      <c r="C583" s="3"/>
      <c r="D583" s="23" t="str">
        <f>SUBSTITUTE(SUBSTITUTE(SUBSTITUTE(C583,CHAR(13),""),CHAR(10),"&lt;br&gt;"),". &amp;car(10)",".")</f>
        <v/>
      </c>
      <c r="E583" s="4">
        <v>23.1</v>
      </c>
      <c r="F583" s="2" t="s">
        <v>2242</v>
      </c>
      <c r="G583" s="19" t="e">
        <f>VLOOKUP(F583,frs!$A$2:$E$41,2,FALSE)</f>
        <v>#N/A</v>
      </c>
      <c r="H583" s="2" t="b">
        <v>0</v>
      </c>
      <c r="I583" s="2" t="s">
        <v>2301</v>
      </c>
      <c r="J583" s="19">
        <f>VLOOKUP(I583,Families!$A$2:$B$11,2,FALSE)</f>
        <v>4</v>
      </c>
      <c r="K583" s="2" t="s">
        <v>4849</v>
      </c>
      <c r="L583" s="19">
        <f>IFERROR(VLOOKUP(K583,Appellations!$A$2:$B$77,2,FALSE),"0")</f>
        <v>41</v>
      </c>
      <c r="M583" s="2" t="s">
        <v>4741</v>
      </c>
      <c r="N583" s="19">
        <f>IFERROR(VLOOKUP(M583,Regions!$A$2:$B$41,2,FALSE),"0")</f>
        <v>32</v>
      </c>
      <c r="O583" s="2" t="s">
        <v>2306</v>
      </c>
      <c r="P583" s="19">
        <f>IFERROR(VLOOKUP(O583,Colors!$A$2:$B$11,2,FALSE),"0")</f>
        <v>7</v>
      </c>
      <c r="Q583" s="2"/>
      <c r="R583" s="19" t="str">
        <f>IFERROR(VLOOKUP(Q583,Contenants!$A$2:$B$21,2,FALSE),"0")</f>
        <v>0</v>
      </c>
      <c r="S583" s="2"/>
      <c r="T583" s="50" t="str">
        <f>PROPER(B583)</f>
        <v>Bib Igp Med. Teres Rouet Rose 5 L</v>
      </c>
      <c r="U583" s="19" t="str">
        <f t="shared" si="182"/>
        <v/>
      </c>
      <c r="V583" s="19" t="e">
        <f>IF(#REF!="",0,1)</f>
        <v>#REF!</v>
      </c>
      <c r="W583" s="20" t="e">
        <f>$X$1&amp;A583&amp;$Y$1&amp;T583&amp;$Z$1&amp;D583&amp;$AA$1&amp;E583&amp;#REF!&amp;G583&amp;$AB$1&amp;J583&amp;$AC$1&amp;L583&amp;$AD$1&amp;N583&amp;$AE$1&amp;P583&amp;$AF$1&amp;R583&amp;$AG$1&amp;#REF!&amp;$AI$1</f>
        <v>#REF!</v>
      </c>
    </row>
    <row r="584" spans="1:23" s="29" customFormat="1" hidden="1" x14ac:dyDescent="0.25">
      <c r="A584" s="2" t="s">
        <v>2593</v>
      </c>
      <c r="B584" s="2" t="s">
        <v>2594</v>
      </c>
      <c r="C584" s="3"/>
      <c r="D584" s="27" t="str">
        <f t="shared" si="186"/>
        <v/>
      </c>
      <c r="E584" s="4">
        <v>23.1</v>
      </c>
      <c r="F584" s="2" t="s">
        <v>2242</v>
      </c>
      <c r="G584" s="28" t="e">
        <f>VLOOKUP(F584,frs!$A$2:$E$41,2,FALSE)</f>
        <v>#N/A</v>
      </c>
      <c r="H584" s="2" t="b">
        <v>0</v>
      </c>
      <c r="I584" s="2" t="s">
        <v>2301</v>
      </c>
      <c r="J584" s="28">
        <f>VLOOKUP(I584,Families!$A$2:$B$11,2,FALSE)</f>
        <v>4</v>
      </c>
      <c r="K584" s="2" t="s">
        <v>4849</v>
      </c>
      <c r="L584" s="28" t="str">
        <f>IFERROR(VLOOKUP(K584,Appellations!$A$3:$B$77,3,FALSE),"")</f>
        <v/>
      </c>
      <c r="M584" s="2" t="s">
        <v>4741</v>
      </c>
      <c r="N584" s="28">
        <f>IFERROR(VLOOKUP(M584,Regions!$A$3:$B$41,2,FALSE),"")</f>
        <v>32</v>
      </c>
      <c r="O584" s="2" t="s">
        <v>4689</v>
      </c>
      <c r="P584" s="28">
        <f>IFERROR(VLOOKUP(O584,Colors!$A$3:$B$11,2,FALSE),"")</f>
        <v>2</v>
      </c>
      <c r="Q584" s="2"/>
      <c r="R584" s="28" t="str">
        <f>IFERROR(VLOOKUP(Q584,Contenants!$A$3:$B$21,2,FALSE),"")</f>
        <v/>
      </c>
      <c r="S584" s="2"/>
      <c r="T584" s="8" t="s">
        <v>1317</v>
      </c>
      <c r="U584" s="30" t="str">
        <f t="shared" si="182"/>
        <v/>
      </c>
      <c r="V584" s="30"/>
      <c r="W584" s="29" t="e">
        <f>$X$1&amp;A584&amp;$Y$1&amp;T584&amp;$Z$1&amp;C584&amp;$AA$1&amp;E584&amp;#REF!&amp;G584&amp;$AB$1&amp;J584&amp;$AC$1&amp;#REF!&amp;$AD$1&amp;L584&amp;$AE$1&amp;P584&amp;$AF$1&amp;R584&amp;$AF$1&amp;#REF!&amp;$AG$1</f>
        <v>#REF!</v>
      </c>
    </row>
    <row r="585" spans="1:23" s="20" customFormat="1" hidden="1" x14ac:dyDescent="0.25">
      <c r="A585" s="2" t="s">
        <v>2595</v>
      </c>
      <c r="B585" s="2" t="s">
        <v>2596</v>
      </c>
      <c r="C585" s="3"/>
      <c r="D585" s="18" t="str">
        <f t="shared" si="186"/>
        <v/>
      </c>
      <c r="E585" s="4">
        <v>39.950000000000003</v>
      </c>
      <c r="F585" s="2" t="s">
        <v>2242</v>
      </c>
      <c r="G585" s="19" t="e">
        <f>VLOOKUP(F585,frs!$A$2:$E$41,2,FALSE)</f>
        <v>#N/A</v>
      </c>
      <c r="H585" s="2" t="b">
        <v>0</v>
      </c>
      <c r="I585" s="2" t="s">
        <v>2301</v>
      </c>
      <c r="J585" s="19">
        <f>VLOOKUP(I585,Families!$A$2:$B$11,2,FALSE)</f>
        <v>4</v>
      </c>
      <c r="K585" s="2" t="s">
        <v>4849</v>
      </c>
      <c r="L585" s="19" t="str">
        <f>IFERROR(VLOOKUP(K585,Appellations!$A$3:$B$77,3,FALSE),"")</f>
        <v/>
      </c>
      <c r="M585" s="2" t="s">
        <v>4741</v>
      </c>
      <c r="N585" s="19">
        <f>IFERROR(VLOOKUP(M585,Regions!$A$3:$B$41,2,FALSE),"")</f>
        <v>32</v>
      </c>
      <c r="O585" s="2" t="s">
        <v>2306</v>
      </c>
      <c r="P585" s="19">
        <f>IFERROR(VLOOKUP(O585,Colors!$A$3:$B$11,2,FALSE),"")</f>
        <v>7</v>
      </c>
      <c r="Q585" s="2"/>
      <c r="R585" s="19" t="str">
        <f>IFERROR(VLOOKUP(Q585,Contenants!$A$3:$B$21,2,FALSE),"")</f>
        <v/>
      </c>
      <c r="S585" s="2"/>
      <c r="T585" s="8" t="s">
        <v>1313</v>
      </c>
      <c r="U585" s="21" t="str">
        <f t="shared" si="182"/>
        <v/>
      </c>
      <c r="V585" s="21"/>
      <c r="W585" s="20" t="e">
        <f>$X$1&amp;A585&amp;$Y$1&amp;T585&amp;$Z$1&amp;C585&amp;$AA$1&amp;E585&amp;#REF!&amp;G585&amp;$AB$1&amp;J585&amp;$AC$1&amp;#REF!&amp;$AD$1&amp;L585&amp;$AE$1&amp;P585&amp;$AF$1&amp;R585&amp;$AF$1&amp;#REF!&amp;$AG$1</f>
        <v>#REF!</v>
      </c>
    </row>
    <row r="586" spans="1:23" s="20" customFormat="1" hidden="1" x14ac:dyDescent="0.25">
      <c r="A586" s="2" t="s">
        <v>2591</v>
      </c>
      <c r="B586" s="2" t="s">
        <v>2592</v>
      </c>
      <c r="C586" s="3"/>
      <c r="D586" s="18" t="str">
        <f t="shared" si="186"/>
        <v/>
      </c>
      <c r="E586" s="4">
        <v>39.950000000000003</v>
      </c>
      <c r="F586" s="2" t="s">
        <v>2242</v>
      </c>
      <c r="G586" s="19" t="e">
        <f>VLOOKUP(F586,frs!$A$2:$E$41,2,FALSE)</f>
        <v>#N/A</v>
      </c>
      <c r="H586" s="2" t="b">
        <v>0</v>
      </c>
      <c r="I586" s="2" t="s">
        <v>2301</v>
      </c>
      <c r="J586" s="19">
        <f>VLOOKUP(I586,Families!$A$2:$B$11,2,FALSE)</f>
        <v>4</v>
      </c>
      <c r="K586" s="2" t="s">
        <v>4849</v>
      </c>
      <c r="L586" s="19" t="str">
        <f>IFERROR(VLOOKUP(K586,Appellations!$A$3:$B$77,3,FALSE),"")</f>
        <v/>
      </c>
      <c r="M586" s="2" t="s">
        <v>4741</v>
      </c>
      <c r="N586" s="19">
        <f>IFERROR(VLOOKUP(M586,Regions!$A$3:$B$41,2,FALSE),"")</f>
        <v>32</v>
      </c>
      <c r="O586" s="2" t="s">
        <v>4689</v>
      </c>
      <c r="P586" s="19">
        <f>IFERROR(VLOOKUP(O586,Colors!$A$3:$B$11,2,FALSE),"")</f>
        <v>2</v>
      </c>
      <c r="Q586" s="2"/>
      <c r="R586" s="19" t="str">
        <f>IFERROR(VLOOKUP(Q586,Contenants!$A$3:$B$21,2,FALSE),"")</f>
        <v/>
      </c>
      <c r="S586" s="2"/>
      <c r="T586" s="8" t="s">
        <v>275</v>
      </c>
      <c r="U586" s="21" t="str">
        <f t="shared" si="182"/>
        <v/>
      </c>
      <c r="V586" s="21"/>
      <c r="W586" s="20" t="e">
        <f>$X$1&amp;A586&amp;$Y$1&amp;T586&amp;$Z$1&amp;C586&amp;$AA$1&amp;E586&amp;#REF!&amp;G586&amp;$AB$1&amp;J586&amp;$AC$1&amp;#REF!&amp;$AD$1&amp;L586&amp;$AE$1&amp;P586&amp;$AF$1&amp;R586&amp;$AF$1&amp;#REF!&amp;$AG$1</f>
        <v>#REF!</v>
      </c>
    </row>
    <row r="587" spans="1:23" s="20" customFormat="1" hidden="1" x14ac:dyDescent="0.25">
      <c r="A587" s="2" t="s">
        <v>666</v>
      </c>
      <c r="B587" s="2" t="s">
        <v>667</v>
      </c>
      <c r="C587" s="3"/>
      <c r="D587" s="40" t="str">
        <f t="shared" si="186"/>
        <v/>
      </c>
      <c r="E587" s="4">
        <v>14.8</v>
      </c>
      <c r="F587" s="2" t="s">
        <v>2242</v>
      </c>
      <c r="G587" s="41" t="e">
        <f>VLOOKUP(F587,frs!$A$2:$E$41,2,FALSE)</f>
        <v>#N/A</v>
      </c>
      <c r="H587" s="2" t="b">
        <v>1</v>
      </c>
      <c r="I587" s="2" t="s">
        <v>4709</v>
      </c>
      <c r="J587" s="41">
        <f>VLOOKUP(I587,Families!$A$2:$B$11,2,FALSE)</f>
        <v>2</v>
      </c>
      <c r="K587" s="2" t="s">
        <v>4740</v>
      </c>
      <c r="L587" s="41" t="str">
        <f>IFERROR(VLOOKUP(K587,Appellations!$A$3:$B$77,3,FALSE),"")</f>
        <v/>
      </c>
      <c r="M587" s="2" t="s">
        <v>4741</v>
      </c>
      <c r="N587" s="41">
        <f>IFERROR(VLOOKUP(M587,Regions!$A$3:$B$41,2,FALSE),"")</f>
        <v>32</v>
      </c>
      <c r="O587" s="2" t="s">
        <v>4689</v>
      </c>
      <c r="P587" s="41">
        <f>IFERROR(VLOOKUP(O587,Colors!$A$3:$B$11,2,FALSE),"")</f>
        <v>2</v>
      </c>
      <c r="Q587" s="2" t="s">
        <v>4688</v>
      </c>
      <c r="R587" s="41">
        <f>IFERROR(VLOOKUP(Q587,Contenants!$A$3:$B$21,2,FALSE),"")</f>
        <v>16</v>
      </c>
      <c r="S587" s="2"/>
      <c r="T587" s="8" t="s">
        <v>279</v>
      </c>
      <c r="U587" s="43" t="str">
        <f t="shared" si="182"/>
        <v/>
      </c>
      <c r="V587" s="19">
        <f>IF(U587="",0,1)</f>
        <v>0</v>
      </c>
      <c r="W587" s="42" t="e">
        <f>$X$1&amp;A587&amp;$Y$1&amp;T587&amp;$Z$1&amp;C587&amp;$AA$1&amp;E587&amp;#REF!&amp;G587&amp;$AB$1&amp;J587&amp;$AC$1&amp;#REF!&amp;$AD$1&amp;L587&amp;$AE$1&amp;P587&amp;$AF$1&amp;R587&amp;$AF$1&amp;#REF!&amp;$AG$1</f>
        <v>#REF!</v>
      </c>
    </row>
    <row r="588" spans="1:23" hidden="1" x14ac:dyDescent="0.25">
      <c r="A588" s="2" t="s">
        <v>3741</v>
      </c>
      <c r="B588" s="2" t="s">
        <v>3742</v>
      </c>
      <c r="C588" s="3"/>
      <c r="D588" s="23" t="str">
        <f>SUBSTITUTE(SUBSTITUTE(SUBSTITUTE(C588,CHAR(13),""),CHAR(10),"&lt;br&gt;"),". &amp;car(10)",".")</f>
        <v/>
      </c>
      <c r="E588" s="4">
        <v>16.95</v>
      </c>
      <c r="F588" s="2" t="s">
        <v>2218</v>
      </c>
      <c r="G588" s="19" t="e">
        <f>VLOOKUP(F588,frs!$A$2:$E$41,2,FALSE)</f>
        <v>#N/A</v>
      </c>
      <c r="H588" s="2" t="b">
        <v>0</v>
      </c>
      <c r="I588" s="2" t="s">
        <v>4693</v>
      </c>
      <c r="J588" s="19">
        <f>VLOOKUP(I588,Families!$A$2:$B$11,2,FALSE)</f>
        <v>7</v>
      </c>
      <c r="K588" s="2"/>
      <c r="L588" s="19" t="str">
        <f>IFERROR(VLOOKUP(K588,Appellations!$A$2:$B$77,2,FALSE),"0")</f>
        <v>0</v>
      </c>
      <c r="M588" s="2" t="s">
        <v>4694</v>
      </c>
      <c r="N588" s="19">
        <f>IFERROR(VLOOKUP(M588,Regions!$A$2:$B$41,2,FALSE),"0")</f>
        <v>26</v>
      </c>
      <c r="O588" s="2"/>
      <c r="P588" s="19" t="str">
        <f>IFERROR(VLOOKUP(O588,Colors!$A$2:$B$11,2,FALSE),"0")</f>
        <v>0</v>
      </c>
      <c r="Q588" s="2"/>
      <c r="R588" s="19" t="str">
        <f>IFERROR(VLOOKUP(Q588,Contenants!$A$2:$B$21,2,FALSE),"0")</f>
        <v>0</v>
      </c>
      <c r="S588" s="2"/>
      <c r="T588" s="50" t="str">
        <f>PROPER(B588)</f>
        <v>Limoncello Shaker Opera 30° 50 Cl</v>
      </c>
      <c r="U588" s="19" t="str">
        <f t="shared" si="182"/>
        <v/>
      </c>
      <c r="V588" s="19" t="e">
        <f>IF(#REF!="",0,1)</f>
        <v>#REF!</v>
      </c>
      <c r="W588" s="20" t="e">
        <f>$X$1&amp;A588&amp;$Y$1&amp;T588&amp;$Z$1&amp;D588&amp;$AA$1&amp;E588&amp;#REF!&amp;G588&amp;$AB$1&amp;J588&amp;$AC$1&amp;L588&amp;$AD$1&amp;N588&amp;$AE$1&amp;P588&amp;$AF$1&amp;R588&amp;$AG$1&amp;#REF!&amp;$AI$1</f>
        <v>#REF!</v>
      </c>
    </row>
    <row r="589" spans="1:23" s="29" customFormat="1" ht="270.75" x14ac:dyDescent="0.25">
      <c r="A589" s="2" t="s">
        <v>760</v>
      </c>
      <c r="B589" s="2" t="s">
        <v>761</v>
      </c>
      <c r="C589" s="3" t="s">
        <v>5268</v>
      </c>
      <c r="D589" s="36" t="str">
        <f t="shared" si="186"/>
        <v>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89" s="4">
        <v>11.9</v>
      </c>
      <c r="F589" s="2" t="s">
        <v>2234</v>
      </c>
      <c r="G589" s="19">
        <f>VLOOKUP(F589,frs!$A$2:$B$45,2,FALSE)</f>
        <v>13</v>
      </c>
      <c r="H589" s="2" t="b">
        <v>1</v>
      </c>
      <c r="I589" s="2" t="s">
        <v>4709</v>
      </c>
      <c r="J589" s="37">
        <f>VLOOKUP(I589,Families!$A$2:$B$11,2,FALSE)</f>
        <v>2</v>
      </c>
      <c r="K589" s="2" t="s">
        <v>4839</v>
      </c>
      <c r="L589" s="19">
        <f>IFERROR(VLOOKUP(K589,Appellations!$A$2:$B$80,2,FALSE),"0")</f>
        <v>29</v>
      </c>
      <c r="M589" s="2" t="s">
        <v>4745</v>
      </c>
      <c r="N589" s="19">
        <f>IFERROR(VLOOKUP(M589,Regions!$A$2:$B$44,2,FALSE),"0")</f>
        <v>33</v>
      </c>
      <c r="O589" s="2" t="s">
        <v>4689</v>
      </c>
      <c r="P589" s="37">
        <f>IFERROR(VLOOKUP(O589,Colors!$A$3:$B$11,2,FALSE),"")</f>
        <v>2</v>
      </c>
      <c r="Q589" s="2" t="s">
        <v>4688</v>
      </c>
      <c r="R589" s="37">
        <f>IFERROR(VLOOKUP(Q589,Contenants!$A$3:$B$21,2,FALSE),"")</f>
        <v>16</v>
      </c>
      <c r="S589" s="2" t="s">
        <v>5721</v>
      </c>
      <c r="T589" s="50" t="s">
        <v>6111</v>
      </c>
      <c r="U589" s="19" t="str">
        <f t="shared" ref="U589:U599" si="187">SUBSTITUTE(S589,"C:\Users\Admin\OneDrive\Site Internet\","")</f>
        <v>domaine_clavel_syrius_blanc.png</v>
      </c>
      <c r="V589" s="19">
        <f t="shared" ref="V589:V599" si="188">IF(U589="",0,1)</f>
        <v>1</v>
      </c>
      <c r="W589" s="20" t="str">
        <f t="shared" ref="W589:W599" si="189">$X$1&amp;A589&amp;$Y$1&amp;T589&amp;$Z$1&amp;D589&amp;$AA$1&amp;G589&amp;$AB$1&amp;J589&amp;$AC$1&amp;L589&amp;$AD$1&amp;N589&amp;$AE$1&amp;P589&amp;$AF$1&amp;R589&amp;$AG$1&amp;U589&amp;$AH$1&amp;V589&amp;$AI$1</f>
        <v>("00596", "Syrius Clavel Blanc", "Un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"2", "29", "33","2", "16", "domaine_clavel_syrius_blanc.png", "1"),</v>
      </c>
    </row>
    <row r="590" spans="1:23" ht="299.25" x14ac:dyDescent="0.25">
      <c r="A590" s="2" t="s">
        <v>728</v>
      </c>
      <c r="B590" s="2" t="s">
        <v>729</v>
      </c>
      <c r="C590" s="3" t="s">
        <v>5255</v>
      </c>
      <c r="D590" s="23" t="str">
        <f t="shared" ref="D590:D599" si="190">SUBSTITUTE(SUBSTITUTE(SUBSTITUTE(C590,CHAR(13),""),CHAR(10),"&lt;br&gt;"),". &amp;car(10)",".")</f>
        <v>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0" s="4">
        <v>20.8</v>
      </c>
      <c r="F590" s="2" t="s">
        <v>2234</v>
      </c>
      <c r="G590" s="19">
        <f>VLOOKUP(F590,frs!$A$2:$B$45,2,FALSE)</f>
        <v>13</v>
      </c>
      <c r="H590" s="2" t="b">
        <v>1</v>
      </c>
      <c r="I590" s="2" t="s">
        <v>4716</v>
      </c>
      <c r="J590" s="19">
        <f>VLOOKUP(I590,Families!$A$2:$B$11,2,FALSE)</f>
        <v>1</v>
      </c>
      <c r="K590" s="2" t="s">
        <v>4744</v>
      </c>
      <c r="L590" s="19">
        <f>IFERROR(VLOOKUP(K590,Appellations!$A$2:$B$80,2,FALSE),"0")</f>
        <v>26</v>
      </c>
      <c r="M590" s="2" t="s">
        <v>4745</v>
      </c>
      <c r="N590" s="19">
        <f>IFERROR(VLOOKUP(M590,Regions!$A$2:$B$44,2,FALSE),"0")</f>
        <v>33</v>
      </c>
      <c r="O590" s="2" t="s">
        <v>4719</v>
      </c>
      <c r="P590" s="19">
        <f>IFERROR(VLOOKUP(O590,Colors!$A$2:$B$11,2,FALSE),"0")</f>
        <v>8</v>
      </c>
      <c r="Q590" s="2" t="s">
        <v>2303</v>
      </c>
      <c r="R590" s="19">
        <f>IFERROR(VLOOKUP(Q590,Contenants!$A$2:$B$21,2,FALSE),"0")</f>
        <v>19</v>
      </c>
      <c r="S590" s="2" t="s">
        <v>5706</v>
      </c>
      <c r="T590" s="50" t="s">
        <v>6112</v>
      </c>
      <c r="U590" s="19" t="str">
        <f t="shared" si="187"/>
        <v>domaine_clavel_regulus_rouge.png</v>
      </c>
      <c r="V590" s="19">
        <f t="shared" si="188"/>
        <v>1</v>
      </c>
      <c r="W590" s="20" t="str">
        <f t="shared" si="189"/>
        <v>("00597", "Régulus Clavel Rouge Magnum", "Un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"26", "33","8", "19", "domaine_clavel_regulus_rouge.png", "1"),</v>
      </c>
    </row>
    <row r="591" spans="1:23" ht="299.25" x14ac:dyDescent="0.25">
      <c r="A591" s="2" t="s">
        <v>740</v>
      </c>
      <c r="B591" s="2" t="s">
        <v>741</v>
      </c>
      <c r="C591" s="3" t="s">
        <v>5258</v>
      </c>
      <c r="D591" s="23" t="str">
        <f t="shared" si="190"/>
        <v>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1" s="4">
        <v>25.15</v>
      </c>
      <c r="F591" s="2" t="s">
        <v>2234</v>
      </c>
      <c r="G591" s="19">
        <f>VLOOKUP(F591,frs!$A$2:$B$45,2,FALSE)</f>
        <v>13</v>
      </c>
      <c r="H591" s="2" t="b">
        <v>1</v>
      </c>
      <c r="I591" s="2" t="s">
        <v>4716</v>
      </c>
      <c r="J591" s="19">
        <f>VLOOKUP(I591,Families!$A$2:$B$11,2,FALSE)</f>
        <v>1</v>
      </c>
      <c r="K591" s="2" t="s">
        <v>4836</v>
      </c>
      <c r="L591" s="19">
        <f>IFERROR(VLOOKUP(K591,Appellations!$A$2:$B$80,2,FALSE),"0")</f>
        <v>28</v>
      </c>
      <c r="M591" s="2" t="s">
        <v>4745</v>
      </c>
      <c r="N591" s="19">
        <f>IFERROR(VLOOKUP(M591,Regions!$A$2:$B$44,2,FALSE),"0")</f>
        <v>33</v>
      </c>
      <c r="O591" s="2" t="s">
        <v>4719</v>
      </c>
      <c r="P591" s="19">
        <f>IFERROR(VLOOKUP(O591,Colors!$A$2:$B$11,2,FALSE),"0")</f>
        <v>8</v>
      </c>
      <c r="Q591" s="2" t="s">
        <v>2303</v>
      </c>
      <c r="R591" s="19">
        <f>IFERROR(VLOOKUP(Q591,Contenants!$A$2:$B$21,2,FALSE),"0")</f>
        <v>19</v>
      </c>
      <c r="S591" s="2" t="s">
        <v>5707</v>
      </c>
      <c r="T591" s="50" t="s">
        <v>6113</v>
      </c>
      <c r="U591" s="19" t="str">
        <f t="shared" si="187"/>
        <v>domaine_clavel_cordelia_rouge.png</v>
      </c>
      <c r="V591" s="19">
        <f t="shared" si="188"/>
        <v>1</v>
      </c>
      <c r="W591" s="20" t="str">
        <f t="shared" si="189"/>
        <v>("00598", "Cordelia Clavel Rouge Magnum", "Un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"28", "33","8", "19", "domaine_clavel_cordelia_rouge.png", "1"),</v>
      </c>
    </row>
    <row r="592" spans="1:23" ht="270.75" x14ac:dyDescent="0.25">
      <c r="A592" s="2" t="s">
        <v>752</v>
      </c>
      <c r="B592" s="2" t="s">
        <v>753</v>
      </c>
      <c r="C592" s="3" t="s">
        <v>5264</v>
      </c>
      <c r="D592" s="23" t="str">
        <f t="shared" si="190"/>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92" s="4">
        <v>25.15</v>
      </c>
      <c r="F592" s="2" t="s">
        <v>2234</v>
      </c>
      <c r="G592" s="19">
        <f>VLOOKUP(F592,frs!$A$2:$B$45,2,FALSE)</f>
        <v>13</v>
      </c>
      <c r="H592" s="2" t="b">
        <v>1</v>
      </c>
      <c r="I592" s="2" t="s">
        <v>4716</v>
      </c>
      <c r="J592" s="19">
        <f>VLOOKUP(I592,Families!$A$2:$B$11,2,FALSE)</f>
        <v>1</v>
      </c>
      <c r="K592" s="2" t="s">
        <v>4839</v>
      </c>
      <c r="L592" s="19">
        <f>IFERROR(VLOOKUP(K592,Appellations!$A$2:$B$80,2,FALSE),"0")</f>
        <v>29</v>
      </c>
      <c r="M592" s="2" t="s">
        <v>4745</v>
      </c>
      <c r="N592" s="19">
        <f>IFERROR(VLOOKUP(M592,Regions!$A$2:$B$44,2,FALSE),"0")</f>
        <v>33</v>
      </c>
      <c r="O592" s="2" t="s">
        <v>4719</v>
      </c>
      <c r="P592" s="19">
        <f>IFERROR(VLOOKUP(O592,Colors!$A$2:$B$11,2,FALSE),"0")</f>
        <v>8</v>
      </c>
      <c r="Q592" s="2" t="s">
        <v>2303</v>
      </c>
      <c r="R592" s="19">
        <f>IFERROR(VLOOKUP(Q592,Contenants!$A$2:$B$21,2,FALSE),"0")</f>
        <v>19</v>
      </c>
      <c r="S592" s="2" t="s">
        <v>5710</v>
      </c>
      <c r="T592" s="50" t="s">
        <v>6114</v>
      </c>
      <c r="U592" s="19" t="str">
        <f t="shared" si="187"/>
        <v>domaine_clavel_syrius_rouge.png</v>
      </c>
      <c r="V592" s="19">
        <f t="shared" si="188"/>
        <v>1</v>
      </c>
      <c r="W592" s="20" t="str">
        <f t="shared" si="189"/>
        <v>("00599", "Syrius Clavel Rouge Magnum",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"19", "domaine_clavel_syrius_rouge.png", "1"),</v>
      </c>
    </row>
    <row r="593" spans="1:23" ht="299.25" x14ac:dyDescent="0.25">
      <c r="A593" s="2" t="s">
        <v>742</v>
      </c>
      <c r="B593" s="2" t="s">
        <v>743</v>
      </c>
      <c r="C593" s="3" t="s">
        <v>5259</v>
      </c>
      <c r="D593" s="23" t="str">
        <f t="shared" si="190"/>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3" s="4">
        <v>33.5</v>
      </c>
      <c r="F593" s="2" t="s">
        <v>2234</v>
      </c>
      <c r="G593" s="19">
        <f>VLOOKUP(F593,frs!$A$2:$B$45,2,FALSE)</f>
        <v>13</v>
      </c>
      <c r="H593" s="2" t="b">
        <v>1</v>
      </c>
      <c r="I593" s="2" t="s">
        <v>4716</v>
      </c>
      <c r="J593" s="19">
        <f>VLOOKUP(I593,Families!$A$2:$B$11,2,FALSE)</f>
        <v>1</v>
      </c>
      <c r="K593" s="2" t="s">
        <v>4839</v>
      </c>
      <c r="L593" s="19">
        <f>IFERROR(VLOOKUP(K593,Appellations!$A$2:$B$80,2,FALSE),"0")</f>
        <v>29</v>
      </c>
      <c r="M593" s="2" t="s">
        <v>4745</v>
      </c>
      <c r="N593" s="19">
        <f>IFERROR(VLOOKUP(M593,Regions!$A$2:$B$44,2,FALSE),"0")</f>
        <v>33</v>
      </c>
      <c r="O593" s="2" t="s">
        <v>4719</v>
      </c>
      <c r="P593" s="19">
        <f>IFERROR(VLOOKUP(O593,Colors!$A$2:$B$11,2,FALSE),"0")</f>
        <v>8</v>
      </c>
      <c r="Q593" s="2" t="s">
        <v>2303</v>
      </c>
      <c r="R593" s="19">
        <f>IFERROR(VLOOKUP(Q593,Contenants!$A$2:$B$21,2,FALSE),"0")</f>
        <v>19</v>
      </c>
      <c r="S593" s="2" t="s">
        <v>5709</v>
      </c>
      <c r="T593" s="50" t="s">
        <v>6115</v>
      </c>
      <c r="U593" s="19" t="str">
        <f t="shared" si="187"/>
        <v>domaine_clavel_clair_de_lune_rouge.png</v>
      </c>
      <c r="V593" s="19">
        <f t="shared" si="188"/>
        <v>1</v>
      </c>
      <c r="W593" s="20" t="str">
        <f t="shared" si="189"/>
        <v>("00600", "Clair de Lune Clavel Rouge Magnum", "Un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"29", "33","8", "19", "domaine_clavel_clair_de_lune_rouge.png", "1"),</v>
      </c>
    </row>
    <row r="594" spans="1:23" ht="270.75" x14ac:dyDescent="0.25">
      <c r="A594" s="2" t="s">
        <v>744</v>
      </c>
      <c r="B594" s="2" t="s">
        <v>745</v>
      </c>
      <c r="C594" s="3" t="s">
        <v>5260</v>
      </c>
      <c r="D594" s="23" t="str">
        <f t="shared" si="190"/>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94" s="4">
        <v>55.1</v>
      </c>
      <c r="F594" s="2" t="s">
        <v>2234</v>
      </c>
      <c r="G594" s="19">
        <f>VLOOKUP(F594,frs!$A$2:$B$45,2,FALSE)</f>
        <v>13</v>
      </c>
      <c r="H594" s="2" t="b">
        <v>1</v>
      </c>
      <c r="I594" s="2" t="s">
        <v>4716</v>
      </c>
      <c r="J594" s="19">
        <f>VLOOKUP(I594,Families!$A$2:$B$11,2,FALSE)</f>
        <v>1</v>
      </c>
      <c r="K594" s="2" t="s">
        <v>4839</v>
      </c>
      <c r="L594" s="19">
        <f>IFERROR(VLOOKUP(K594,Appellations!$A$2:$B$80,2,FALSE),"0")</f>
        <v>29</v>
      </c>
      <c r="M594" s="2" t="s">
        <v>4745</v>
      </c>
      <c r="N594" s="19">
        <f>IFERROR(VLOOKUP(M594,Regions!$A$2:$B$44,2,FALSE),"0")</f>
        <v>33</v>
      </c>
      <c r="O594" s="2" t="s">
        <v>4719</v>
      </c>
      <c r="P594" s="19">
        <f>IFERROR(VLOOKUP(O594,Colors!$A$2:$B$11,2,FALSE),"0")</f>
        <v>8</v>
      </c>
      <c r="Q594" s="2" t="s">
        <v>4688</v>
      </c>
      <c r="R594" s="19">
        <f>IFERROR(VLOOKUP(Q594,Contenants!$A$2:$B$21,2,FALSE),"0")</f>
        <v>16</v>
      </c>
      <c r="S594" s="2" t="s">
        <v>5710</v>
      </c>
      <c r="T594" s="50" t="s">
        <v>6183</v>
      </c>
      <c r="U594" s="19" t="str">
        <f t="shared" si="187"/>
        <v>domaine_clavel_syrius_rouge.png</v>
      </c>
      <c r="V594" s="19">
        <f t="shared" si="188"/>
        <v>1</v>
      </c>
      <c r="W594" s="20" t="str">
        <f t="shared" si="189"/>
        <v>("00601", "Syrius Clavel Rouge Jeroboam ",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"domaine_clavel_syrius_rouge.png", "1"),</v>
      </c>
    </row>
    <row r="595" spans="1:23" ht="213.75" x14ac:dyDescent="0.25">
      <c r="A595" s="2" t="s">
        <v>924</v>
      </c>
      <c r="B595" s="2" t="s">
        <v>925</v>
      </c>
      <c r="C595" s="3" t="s">
        <v>4870</v>
      </c>
      <c r="D595" s="23" t="str">
        <f t="shared" si="190"/>
        <v>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Magnum.&lt;br&gt;&lt;br&gt;Domaine familial depuis des années, le Domaine Maldant-Pauvelot s’étend sur 18 Ha sur les Grands Terroirs de Bourgogne. Jean-Luc Maldant reprends les reines en 2009 et installe le domaine dans la qualité de ses produits.</v>
      </c>
      <c r="E595" s="4">
        <v>25.9</v>
      </c>
      <c r="F595" s="2" t="s">
        <v>2219</v>
      </c>
      <c r="G595" s="19">
        <f>VLOOKUP(F595,frs!$A$2:$B$45,2,FALSE)</f>
        <v>23</v>
      </c>
      <c r="H595" s="2" t="b">
        <v>1</v>
      </c>
      <c r="I595" s="2" t="s">
        <v>4709</v>
      </c>
      <c r="J595" s="19">
        <f>VLOOKUP(I595,Families!$A$2:$B$11,2,FALSE)</f>
        <v>2</v>
      </c>
      <c r="K595" s="2" t="s">
        <v>4871</v>
      </c>
      <c r="L595" s="19">
        <f>IFERROR(VLOOKUP(K595,Appellations!$A$2:$B$80,2,FALSE),"0")</f>
        <v>19</v>
      </c>
      <c r="M595" s="2" t="s">
        <v>4762</v>
      </c>
      <c r="N595" s="19">
        <f>IFERROR(VLOOKUP(M595,Regions!$A$2:$B$44,2,FALSE),"0")</f>
        <v>10</v>
      </c>
      <c r="O595" s="2" t="s">
        <v>4689</v>
      </c>
      <c r="P595" s="19">
        <f>IFERROR(VLOOKUP(O595,Colors!$A$2:$B$11,2,FALSE),"0")</f>
        <v>2</v>
      </c>
      <c r="Q595" s="2" t="s">
        <v>4688</v>
      </c>
      <c r="R595" s="19">
        <f>IFERROR(VLOOKUP(Q595,Contenants!$A$2:$B$21,2,FALSE),"0")</f>
        <v>16</v>
      </c>
      <c r="S595" s="2" t="s">
        <v>5655</v>
      </c>
      <c r="T595" s="50" t="s">
        <v>6184</v>
      </c>
      <c r="U595" s="19" t="str">
        <f t="shared" si="187"/>
        <v>jean_luc_maldant_chorey_les_beaune_blanc.png</v>
      </c>
      <c r="V595" s="19">
        <f t="shared" si="188"/>
        <v>1</v>
      </c>
      <c r="W595" s="20" t="str">
        <f t="shared" si="189"/>
        <v>("00602", "Chorey-Les-Beaune Maldant Blanc ", "Un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Magnum.&lt;br&gt;&lt;br&gt;Domaine familial depuis des années, le Domaine Maldant-Pauvelot s’étend sur 18 Ha sur les Grands Terroirs de Bourgogne. Jean-Luc Maldant reprends les reines en 2009 et installe le domaine dans la qualité de ses produits.", "23", "2", "19", "10","2", "16", "jean_luc_maldant_chorey_les_beaune_blanc.png", "1"),</v>
      </c>
    </row>
    <row r="596" spans="1:23" ht="213.75" x14ac:dyDescent="0.25">
      <c r="A596" s="2" t="s">
        <v>192</v>
      </c>
      <c r="B596" s="2" t="s">
        <v>193</v>
      </c>
      <c r="C596" s="3" t="s">
        <v>4872</v>
      </c>
      <c r="D596" s="23" t="str">
        <f t="shared" si="190"/>
        <v>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Magnum.&lt;br&gt;&lt;br&gt;Domaine familial depuis des années, le Domaine Maldant-Pauvelot s’étend sur 18 Ha sur les Grands Terroirs de Bourgogne. Jean-Luc Maldant reprends les reines en 2009 et installe le domaine dans la qualité de ses produits.</v>
      </c>
      <c r="E596" s="4">
        <v>12.95</v>
      </c>
      <c r="F596" s="2" t="s">
        <v>2219</v>
      </c>
      <c r="G596" s="19">
        <f>VLOOKUP(F596,frs!$A$2:$B$45,2,FALSE)</f>
        <v>23</v>
      </c>
      <c r="H596" s="2" t="b">
        <v>1</v>
      </c>
      <c r="I596" s="2" t="s">
        <v>4709</v>
      </c>
      <c r="J596" s="19">
        <f>VLOOKUP(I596,Families!$A$2:$B$11,2,FALSE)</f>
        <v>2</v>
      </c>
      <c r="K596" s="2" t="s">
        <v>4873</v>
      </c>
      <c r="L596" s="19">
        <f>IFERROR(VLOOKUP(K596,Appellations!$A$2:$B$80,2,FALSE),"0")</f>
        <v>8</v>
      </c>
      <c r="M596" s="2" t="s">
        <v>4762</v>
      </c>
      <c r="N596" s="19">
        <f>IFERROR(VLOOKUP(M596,Regions!$A$2:$B$44,2,FALSE),"0")</f>
        <v>10</v>
      </c>
      <c r="O596" s="2" t="s">
        <v>4689</v>
      </c>
      <c r="P596" s="19">
        <f>IFERROR(VLOOKUP(O596,Colors!$A$2:$B$11,2,FALSE),"0")</f>
        <v>2</v>
      </c>
      <c r="Q596" s="2" t="s">
        <v>4688</v>
      </c>
      <c r="R596" s="19">
        <f>IFERROR(VLOOKUP(Q596,Contenants!$A$2:$B$21,2,FALSE),"0")</f>
        <v>16</v>
      </c>
      <c r="S596" s="2" t="s">
        <v>5656</v>
      </c>
      <c r="T596" s="50" t="s">
        <v>6185</v>
      </c>
      <c r="U596" s="19" t="str">
        <f t="shared" si="187"/>
        <v>jean_luc_maldant_aligote_blanc.png</v>
      </c>
      <c r="V596" s="19">
        <f t="shared" si="188"/>
        <v>1</v>
      </c>
      <c r="W596" s="20" t="str">
        <f t="shared" si="189"/>
        <v>("00603", "Bourgogne Aligoté Maldant Blanc", "Un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Magnum.&lt;br&gt;&lt;br&gt;Domaine familial depuis des années, le Domaine Maldant-Pauvelot s’étend sur 18 Ha sur les Grands Terroirs de Bourgogne. Jean-Luc Maldant reprends les reines en 2009 et installe le domaine dans la qualité de ses produits.", "23", "2", "8", "10","2", "16", "jean_luc_maldant_aligote_blanc.png", "1"),</v>
      </c>
    </row>
    <row r="597" spans="1:23" ht="285" x14ac:dyDescent="0.25">
      <c r="A597" s="2" t="s">
        <v>204</v>
      </c>
      <c r="B597" s="2" t="s">
        <v>205</v>
      </c>
      <c r="C597" s="3" t="s">
        <v>4874</v>
      </c>
      <c r="D597" s="23" t="str">
        <f t="shared" si="190"/>
        <v>Un Bourgogne Chardonnay complexe et minérale pour accompagner un plateau de fromage.&lt;br&gt;&lt;br&gt;Encépagement : Chardonnay&lt;br&gt;&lt;br&gt;Dégustation : Robe or pâle ; Nez jeune et frais aux notes d’agrumes et d’acacia ; Bouche minérale aux notes de fleurs, de citron et de pain frais.&lt;br&gt;Accord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7" s="4">
        <v>17.75</v>
      </c>
      <c r="F597" s="2" t="s">
        <v>206</v>
      </c>
      <c r="G597" s="19">
        <f>VLOOKUP(F597,frs!$A$2:$B$45,2,FALSE)</f>
        <v>1</v>
      </c>
      <c r="H597" s="2" t="b">
        <v>1</v>
      </c>
      <c r="I597" s="2" t="s">
        <v>4709</v>
      </c>
      <c r="J597" s="19">
        <f>VLOOKUP(I597,Families!$A$2:$B$11,2,FALSE)</f>
        <v>2</v>
      </c>
      <c r="K597" s="2" t="s">
        <v>4767</v>
      </c>
      <c r="L597" s="19">
        <f>IFERROR(VLOOKUP(K597,Appellations!$A$2:$B$80,2,FALSE),"0")</f>
        <v>9</v>
      </c>
      <c r="M597" s="2" t="s">
        <v>4762</v>
      </c>
      <c r="N597" s="19">
        <f>IFERROR(VLOOKUP(M597,Regions!$A$2:$B$44,2,FALSE),"0")</f>
        <v>10</v>
      </c>
      <c r="O597" s="2" t="s">
        <v>4689</v>
      </c>
      <c r="P597" s="19">
        <f>IFERROR(VLOOKUP(O597,Colors!$A$2:$B$11,2,FALSE),"0")</f>
        <v>2</v>
      </c>
      <c r="Q597" s="2" t="s">
        <v>4688</v>
      </c>
      <c r="R597" s="19">
        <f>IFERROR(VLOOKUP(Q597,Contenants!$A$2:$B$21,2,FALSE),"0")</f>
        <v>16</v>
      </c>
      <c r="S597" s="2" t="s">
        <v>5657</v>
      </c>
      <c r="T597" s="50" t="s">
        <v>6186</v>
      </c>
      <c r="U597" s="19" t="str">
        <f t="shared" si="187"/>
        <v>alain_geoffroy_bourgogne_chardonnay_blanc.png</v>
      </c>
      <c r="V597" s="19">
        <f t="shared" si="188"/>
        <v>1</v>
      </c>
      <c r="W597" s="20" t="str">
        <f t="shared" si="189"/>
        <v>("00604", "Bourgogne Chardonnay Alain Geoffroy Blanc  ", "Un Bourgogne Chardonnay complexe et minérale pour accompagner un plateau de fromage.&lt;br&gt;&lt;br&gt;Encépagement : Chardonnay&lt;br&gt;&lt;br&gt;Dégustation : Robe or pâle ; Nez jeune et frais aux notes d’agrumes et d’acacia ; Bouche minérale aux notes de fleurs, de citron et de pain frais.&lt;br&gt;Accord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"9", "10","2", "16", "alain_geoffroy_bourgogne_chardonnay_blanc.png", "1"),</v>
      </c>
    </row>
    <row r="598" spans="1:23" ht="270.75" x14ac:dyDescent="0.25">
      <c r="A598" s="2" t="s">
        <v>824</v>
      </c>
      <c r="B598" s="2" t="s">
        <v>825</v>
      </c>
      <c r="C598" s="3" t="s">
        <v>4875</v>
      </c>
      <c r="D598" s="23" t="str">
        <f t="shared" si="190"/>
        <v>Un Chablis rond et minéral qui pourra s'accorder sur un dorade en papillotte.&lt;br&gt;&lt;br&gt;Encépagement : Chardonnay&lt;br&gt;&lt;br&gt;Dégustation : Robe or blanc ; Nez riche et mûr aux notes florales et fruits blanc ; Bouche ample, minérale et fruitée.&lt;br&gt;Accord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8" s="4">
        <v>22.45</v>
      </c>
      <c r="F598" s="2" t="s">
        <v>206</v>
      </c>
      <c r="G598" s="19">
        <f>VLOOKUP(F598,frs!$A$2:$B$45,2,FALSE)</f>
        <v>1</v>
      </c>
      <c r="H598" s="2" t="b">
        <v>1</v>
      </c>
      <c r="I598" s="2" t="s">
        <v>4709</v>
      </c>
      <c r="J598" s="19">
        <f>VLOOKUP(I598,Families!$A$2:$B$11,2,FALSE)</f>
        <v>2</v>
      </c>
      <c r="K598" s="2" t="s">
        <v>4774</v>
      </c>
      <c r="L598" s="19">
        <f>IFERROR(VLOOKUP(K598,Appellations!$A$2:$B$80,2,FALSE),"0")</f>
        <v>14</v>
      </c>
      <c r="M598" s="2" t="s">
        <v>4762</v>
      </c>
      <c r="N598" s="19">
        <f>IFERROR(VLOOKUP(M598,Regions!$A$2:$B$44,2,FALSE),"0")</f>
        <v>10</v>
      </c>
      <c r="O598" s="2" t="s">
        <v>4689</v>
      </c>
      <c r="P598" s="19">
        <f>IFERROR(VLOOKUP(O598,Colors!$A$2:$B$11,2,FALSE),"0")</f>
        <v>2</v>
      </c>
      <c r="Q598" s="2" t="s">
        <v>4688</v>
      </c>
      <c r="R598" s="19">
        <f>IFERROR(VLOOKUP(Q598,Contenants!$A$2:$B$21,2,FALSE),"0")</f>
        <v>16</v>
      </c>
      <c r="S598" s="2" t="s">
        <v>5658</v>
      </c>
      <c r="T598" s="50" t="s">
        <v>6187</v>
      </c>
      <c r="U598" s="19" t="str">
        <f t="shared" si="187"/>
        <v>alain_geoffroy_chablis_domaine_le_verger_blanc.png</v>
      </c>
      <c r="V598" s="19">
        <f t="shared" si="188"/>
        <v>1</v>
      </c>
      <c r="W598" s="20" t="str">
        <f t="shared" si="189"/>
        <v>("00605", "Chablis Domaine Verger Alain Geoffroy Blanc", "Un Chablis rond et minéral qui pourra s'accorder sur un dorade en papillotte.&lt;br&gt;&lt;br&gt;Encépagement : Chardonnay&lt;br&gt;&lt;br&gt;Dégustation : Robe or blanc ; Nez riche et mûr aux notes florales et fruits blanc ; Bouche ample, minérale et fruitée.&lt;br&gt;Accord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"14", "10","2", "16", "alain_geoffroy_chablis_domaine_le_verger_blanc.png", "1"),</v>
      </c>
    </row>
    <row r="599" spans="1:23" ht="270.75" x14ac:dyDescent="0.25">
      <c r="A599" s="2" t="s">
        <v>820</v>
      </c>
      <c r="B599" s="2" t="s">
        <v>821</v>
      </c>
      <c r="C599" s="3" t="s">
        <v>4876</v>
      </c>
      <c r="D599" s="23" t="str">
        <f t="shared" si="190"/>
        <v>Un Chablis 1er Cru minéral et floral. Idéal pour accompagner une moules/frites.&lt;br&gt;&lt;br&gt;Encépagement : Chardonnay&lt;br&gt;&lt;br&gt;Dégustation : Robe or blanc ; Nez floral aux notes de fruits frais ; Bouche ample, ronde, minérale et pleine de fraîcheur.&lt;br&gt;Accord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9" s="4">
        <v>30.65</v>
      </c>
      <c r="F599" s="2" t="s">
        <v>206</v>
      </c>
      <c r="G599" s="19">
        <f>VLOOKUP(F599,frs!$A$2:$B$45,2,FALSE)</f>
        <v>1</v>
      </c>
      <c r="H599" s="2" t="b">
        <v>1</v>
      </c>
      <c r="I599" s="2" t="s">
        <v>4709</v>
      </c>
      <c r="J599" s="19">
        <f>VLOOKUP(I599,Families!$A$2:$B$11,2,FALSE)</f>
        <v>2</v>
      </c>
      <c r="K599" s="2" t="s">
        <v>4774</v>
      </c>
      <c r="L599" s="19">
        <f>IFERROR(VLOOKUP(K599,Appellations!$A$2:$B$80,2,FALSE),"0")</f>
        <v>14</v>
      </c>
      <c r="M599" s="2" t="s">
        <v>4762</v>
      </c>
      <c r="N599" s="19">
        <f>IFERROR(VLOOKUP(M599,Regions!$A$2:$B$44,2,FALSE),"0")</f>
        <v>10</v>
      </c>
      <c r="O599" s="2" t="s">
        <v>4689</v>
      </c>
      <c r="P599" s="19">
        <f>IFERROR(VLOOKUP(O599,Colors!$A$2:$B$11,2,FALSE),"0")</f>
        <v>2</v>
      </c>
      <c r="Q599" s="2" t="s">
        <v>4688</v>
      </c>
      <c r="R599" s="19">
        <f>IFERROR(VLOOKUP(Q599,Contenants!$A$2:$B$21,2,FALSE),"0")</f>
        <v>16</v>
      </c>
      <c r="S599" s="2" t="s">
        <v>5659</v>
      </c>
      <c r="T599" s="50" t="s">
        <v>6188</v>
      </c>
      <c r="U599" s="19" t="str">
        <f t="shared" si="187"/>
        <v>alain_geoffroy_chablis_premier_cru_beauroy_blanc.png</v>
      </c>
      <c r="V599" s="19">
        <f t="shared" si="188"/>
        <v>1</v>
      </c>
      <c r="W599" s="20" t="str">
        <f t="shared" si="189"/>
        <v>("00606", "Chablis 1er Cru Beauroy Alain Geoffroy Blanc ", "Un Chablis 1er Cru minéral et floral. Idéal pour accompagner une moules/frites.&lt;br&gt;&lt;br&gt;Encépagement : Chardonnay&lt;br&gt;&lt;br&gt;Dégustation : Robe or blanc ; Nez floral aux notes de fruits frais ; Bouche ample, ronde, minérale et pleine de fraîcheur.&lt;br&gt;Accord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"14", "10","2", "16", "alain_geoffroy_chablis_premier_cru_beauroy_blanc.png", "1"),</v>
      </c>
    </row>
    <row r="600" spans="1:23" s="29" customFormat="1" hidden="1" x14ac:dyDescent="0.25">
      <c r="A600" s="2" t="s">
        <v>2577</v>
      </c>
      <c r="B600" s="2" t="s">
        <v>2578</v>
      </c>
      <c r="C600" s="3"/>
      <c r="D600" s="27" t="str">
        <f t="shared" si="186"/>
        <v/>
      </c>
      <c r="E600" s="4">
        <v>14</v>
      </c>
      <c r="F600" s="2" t="s">
        <v>2579</v>
      </c>
      <c r="G600" s="28" t="e">
        <f>VLOOKUP(F600,frs!$A$2:$E$41,2,FALSE)</f>
        <v>#N/A</v>
      </c>
      <c r="H600" s="2" t="b">
        <v>0</v>
      </c>
      <c r="I600" s="2" t="s">
        <v>2301</v>
      </c>
      <c r="J600" s="28">
        <f>VLOOKUP(I600,Families!$A$2:$B$11,2,FALSE)</f>
        <v>4</v>
      </c>
      <c r="K600" s="2" t="s">
        <v>4756</v>
      </c>
      <c r="L600" s="28" t="str">
        <f>IFERROR(VLOOKUP(K600,Appellations!$A$3:$B$77,3,FALSE),"")</f>
        <v/>
      </c>
      <c r="M600" s="2" t="s">
        <v>4745</v>
      </c>
      <c r="N600" s="28">
        <f>IFERROR(VLOOKUP(M600,Regions!$A$3:$B$41,2,FALSE),"")</f>
        <v>33</v>
      </c>
      <c r="O600" s="2" t="s">
        <v>4719</v>
      </c>
      <c r="P600" s="28">
        <f>IFERROR(VLOOKUP(O600,Colors!$A$3:$B$11,2,FALSE),"")</f>
        <v>8</v>
      </c>
      <c r="Q600" s="2"/>
      <c r="R600" s="28" t="str">
        <f>IFERROR(VLOOKUP(Q600,Contenants!$A$3:$B$21,2,FALSE),"")</f>
        <v/>
      </c>
      <c r="S600" s="2"/>
      <c r="T600" s="8" t="s">
        <v>950</v>
      </c>
      <c r="U600" s="30" t="str">
        <f>SUBSTITUTE(SUBSTITUTE(SUBSTITUTE(SUBSTITUTE(SUBSTITUTE(SUBSTITUTE(SUBSTITUTE(SUBSTITUTE(SUBSTITUTE(SUBSTITUTE(SUBSTITUTE(SUBSTITUTE(S600,"C:\Users\Admin\OneDrive\Site Internet\",""),"BAG-IN-BOX\",""),"BOURGOGNE\",""),"BEAUJOLAIS\",""),"CHAMPAGNE ET EFFERVESCENTS\",""),"LANGUEDOC\",""),"LOIRE\",""),"PROVENCE\",""),"RHONE NORD\",""),"RHONE SUD\",""),"SPIRITUEUX\",""),"SUD OUEST\","")</f>
        <v/>
      </c>
      <c r="V600" s="30"/>
      <c r="W600" s="29" t="e">
        <f>$X$1&amp;A600&amp;$Y$1&amp;T600&amp;$Z$1&amp;C600&amp;$AA$1&amp;E600&amp;#REF!&amp;G600&amp;$AB$1&amp;J600&amp;$AC$1&amp;#REF!&amp;$AD$1&amp;L600&amp;$AE$1&amp;P600&amp;$AF$1&amp;R600&amp;$AF$1&amp;#REF!&amp;$AG$1</f>
        <v>#REF!</v>
      </c>
    </row>
    <row r="601" spans="1:23" s="20" customFormat="1" hidden="1" x14ac:dyDescent="0.25">
      <c r="A601" s="2" t="s">
        <v>3094</v>
      </c>
      <c r="B601" s="2" t="s">
        <v>3095</v>
      </c>
      <c r="C601" s="3"/>
      <c r="D601" s="40" t="str">
        <f t="shared" si="186"/>
        <v/>
      </c>
      <c r="E601" s="4">
        <v>10.95</v>
      </c>
      <c r="F601" s="2" t="s">
        <v>2579</v>
      </c>
      <c r="G601" s="41" t="e">
        <f>VLOOKUP(F601,frs!$A$2:$E$41,2,FALSE)</f>
        <v>#N/A</v>
      </c>
      <c r="H601" s="2" t="b">
        <v>0</v>
      </c>
      <c r="I601" s="2" t="s">
        <v>4716</v>
      </c>
      <c r="J601" s="41">
        <f>VLOOKUP(I601,Families!$A$2:$B$11,2,FALSE)</f>
        <v>1</v>
      </c>
      <c r="K601" s="2" t="s">
        <v>4840</v>
      </c>
      <c r="L601" s="41" t="str">
        <f>IFERROR(VLOOKUP(K601,Appellations!$A$3:$B$77,3,FALSE),"")</f>
        <v/>
      </c>
      <c r="M601" s="2" t="s">
        <v>4745</v>
      </c>
      <c r="N601" s="41">
        <f>IFERROR(VLOOKUP(M601,Regions!$A$3:$B$41,2,FALSE),"")</f>
        <v>33</v>
      </c>
      <c r="O601" s="2" t="s">
        <v>4719</v>
      </c>
      <c r="P601" s="41">
        <f>IFERROR(VLOOKUP(O601,Colors!$A$3:$B$11,2,FALSE),"")</f>
        <v>8</v>
      </c>
      <c r="Q601" s="2" t="s">
        <v>4688</v>
      </c>
      <c r="R601" s="41">
        <f>IFERROR(VLOOKUP(Q601,Contenants!$A$3:$B$21,2,FALSE),"")</f>
        <v>16</v>
      </c>
      <c r="S601" s="2"/>
      <c r="T601" s="8" t="s">
        <v>952</v>
      </c>
      <c r="U601" s="43" t="str">
        <f>SUBSTITUTE(SUBSTITUTE(SUBSTITUTE(SUBSTITUTE(SUBSTITUTE(SUBSTITUTE(SUBSTITUTE(SUBSTITUTE(SUBSTITUTE(SUBSTITUTE(SUBSTITUTE(SUBSTITUTE(S601,"C:\Users\Admin\OneDrive\Site Internet\",""),"BAG-IN-BOX\",""),"BOURGOGNE\",""),"BEAUJOLAIS\",""),"CHAMPAGNE ET EFFERVESCENTS\",""),"LANGUEDOC\",""),"LOIRE\",""),"PROVENCE\",""),"RHONE NORD\",""),"RHONE SUD\",""),"SPIRITUEUX\",""),"SUD OUEST\","")</f>
        <v/>
      </c>
      <c r="V601" s="43"/>
      <c r="W601" s="42" t="e">
        <f>$X$1&amp;A601&amp;$Y$1&amp;T601&amp;$Z$1&amp;C601&amp;$AA$1&amp;E601&amp;#REF!&amp;G601&amp;$AB$1&amp;J601&amp;$AC$1&amp;#REF!&amp;$AD$1&amp;L601&amp;$AE$1&amp;P601&amp;$AF$1&amp;R601&amp;$AF$1&amp;#REF!&amp;$AG$1</f>
        <v>#REF!</v>
      </c>
    </row>
    <row r="602" spans="1:23" ht="270.75" x14ac:dyDescent="0.25">
      <c r="A602" s="2" t="s">
        <v>968</v>
      </c>
      <c r="B602" s="2" t="s">
        <v>969</v>
      </c>
      <c r="C602" s="3" t="s">
        <v>5287</v>
      </c>
      <c r="D602" s="23" t="str">
        <f>SUBSTITUTE(SUBSTITUTE(SUBSTITUTE(C602,CHAR(13),""),CHAR(10),"&lt;br&gt;"),". &amp;car(10)",".")</f>
        <v>Un Corbières blanc sec d'une belle complexité aromatique, parfait un plateau de fromage frais.&lt;br&gt;&lt;br&gt;Encépagement : Grenache blanc, Roussanne.&lt;br&gt;&lt;br&gt;Dégustation : Robe jaune pâle ; Nez au notes de noisette et de chèvrefeuille ; Bouche ample et complexe aux notes de fleurs blanches.&lt;br&gt;Accord mets/vin : tartes aux légumes, lasagnes de chèvre frais.&lt;br&gt;&lt;br&gt;La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2" s="4">
        <v>10.199999999999999</v>
      </c>
      <c r="F602" s="2" t="s">
        <v>2237</v>
      </c>
      <c r="G602" s="19">
        <f>VLOOKUP(F602,frs!$A$2:$B$45,2,FALSE)</f>
        <v>21</v>
      </c>
      <c r="H602" s="2" t="b">
        <v>1</v>
      </c>
      <c r="I602" s="2" t="s">
        <v>4709</v>
      </c>
      <c r="J602" s="19">
        <f>VLOOKUP(I602,Families!$A$2:$B$11,2,FALSE)</f>
        <v>2</v>
      </c>
      <c r="K602" s="2" t="s">
        <v>4859</v>
      </c>
      <c r="L602" s="19">
        <f>IFERROR(VLOOKUP(K602,Appellations!$A$2:$B$80,2,FALSE),"0")</f>
        <v>21</v>
      </c>
      <c r="M602" s="2" t="s">
        <v>4743</v>
      </c>
      <c r="N602" s="19">
        <f>IFERROR(VLOOKUP(M602,Regions!$A$2:$B$44,2,FALSE),"0")</f>
        <v>24</v>
      </c>
      <c r="O602" s="2" t="s">
        <v>4689</v>
      </c>
      <c r="P602" s="19">
        <f>IFERROR(VLOOKUP(O602,Colors!$A$2:$B$11,2,FALSE),"0")</f>
        <v>2</v>
      </c>
      <c r="Q602" s="2" t="s">
        <v>4688</v>
      </c>
      <c r="R602" s="19">
        <f>IFERROR(VLOOKUP(Q602,Contenants!$A$2:$B$21,2,FALSE),"0")</f>
        <v>16</v>
      </c>
      <c r="S602" s="2" t="s">
        <v>5797</v>
      </c>
      <c r="T602" s="50" t="s">
        <v>6438</v>
      </c>
      <c r="U602" s="19" t="str">
        <f>SUBSTITUTE(S602,"C:\Users\Admin\OneDrive\Site Internet\","")</f>
        <v>fabre_corbieres_jumelles_blanc.png</v>
      </c>
      <c r="V602" s="19">
        <f>IF(U602="",0,1)</f>
        <v>1</v>
      </c>
      <c r="W602" s="20" t="str">
        <f>$X$1&amp;A602&amp;$Y$1&amp;T602&amp;$Z$1&amp;D602&amp;$AA$1&amp;G602&amp;$AB$1&amp;J602&amp;$AC$1&amp;L602&amp;$AD$1&amp;N602&amp;$AE$1&amp;P602&amp;$AF$1&amp;R602&amp;$AG$1&amp;U602&amp;$AH$1&amp;V602&amp;$AI$1</f>
        <v>("00611", "Chateau de Luc Les Jumelles Blanc", "Un Corbières blanc sec d'une belle complexité aromatique, parfait un plateau de fromage frais.&lt;br&gt;&lt;br&gt;Encépagement : Grenache blanc, Roussanne.&lt;br&gt;&lt;br&gt;Dégustation : Robe jaune pâle ; Nez au notes de noisette et de chèvrefeuille ; Bouche ample et complexe aux notes de fleurs blanches.&lt;br&gt;Accord mets/vin : tartes aux légumes, lasagnes de chèvre frais.&lt;br&gt;&lt;br&gt;La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"2", "21", "24","2", "16", "fabre_corbieres_jumelles_blanc.png", "1"),</v>
      </c>
    </row>
    <row r="603" spans="1:23" s="29" customFormat="1" hidden="1" x14ac:dyDescent="0.25">
      <c r="A603" s="2" t="s">
        <v>4383</v>
      </c>
      <c r="B603" s="2" t="s">
        <v>4384</v>
      </c>
      <c r="C603" s="3"/>
      <c r="D603" s="27" t="str">
        <f t="shared" si="186"/>
        <v/>
      </c>
      <c r="E603" s="4">
        <v>14.05</v>
      </c>
      <c r="F603" s="2" t="s">
        <v>3404</v>
      </c>
      <c r="G603" s="28" t="e">
        <f>VLOOKUP(F603,frs!$A$2:$E$41,2,FALSE)</f>
        <v>#N/A</v>
      </c>
      <c r="H603" s="2" t="b">
        <v>0</v>
      </c>
      <c r="I603" s="2" t="s">
        <v>4709</v>
      </c>
      <c r="J603" s="28">
        <f>VLOOKUP(I603,Families!$A$2:$B$11,2,FALSE)</f>
        <v>2</v>
      </c>
      <c r="K603" s="2" t="s">
        <v>4751</v>
      </c>
      <c r="L603" s="28" t="str">
        <f>IFERROR(VLOOKUP(K603,Appellations!$A$3:$B$77,3,FALSE),"")</f>
        <v/>
      </c>
      <c r="M603" s="2" t="s">
        <v>4752</v>
      </c>
      <c r="N603" s="28">
        <f>IFERROR(VLOOKUP(M603,Regions!$A$3:$B$41,2,FALSE),"")</f>
        <v>20</v>
      </c>
      <c r="O603" s="2" t="s">
        <v>4689</v>
      </c>
      <c r="P603" s="28">
        <f>IFERROR(VLOOKUP(O603,Colors!$A$3:$B$11,2,FALSE),"")</f>
        <v>2</v>
      </c>
      <c r="Q603" s="2" t="s">
        <v>4688</v>
      </c>
      <c r="R603" s="28">
        <f>IFERROR(VLOOKUP(Q603,Contenants!$A$3:$B$21,2,FALSE),"")</f>
        <v>16</v>
      </c>
      <c r="S603" s="2"/>
      <c r="T603" s="8" t="s">
        <v>61</v>
      </c>
      <c r="U603" s="30" t="str">
        <f>SUBSTITUTE(SUBSTITUTE(SUBSTITUTE(SUBSTITUTE(SUBSTITUTE(SUBSTITUTE(SUBSTITUTE(SUBSTITUTE(SUBSTITUTE(SUBSTITUTE(SUBSTITUTE(SUBSTITUTE(S603,"C:\Users\Admin\OneDrive\Site Internet\",""),"BAG-IN-BOX\",""),"BOURGOGNE\",""),"BEAUJOLAIS\",""),"CHAMPAGNE ET EFFERVESCENTS\",""),"LANGUEDOC\",""),"LOIRE\",""),"PROVENCE\",""),"RHONE NORD\",""),"RHONE SUD\",""),"SPIRITUEUX\",""),"SUD OUEST\","")</f>
        <v/>
      </c>
      <c r="V603" s="30"/>
      <c r="W603" s="29" t="e">
        <f>$X$1&amp;A603&amp;$Y$1&amp;T603&amp;$Z$1&amp;C603&amp;$AA$1&amp;E603&amp;#REF!&amp;G603&amp;$AB$1&amp;J603&amp;$AC$1&amp;#REF!&amp;$AD$1&amp;L603&amp;$AE$1&amp;P603&amp;$AF$1&amp;R603&amp;$AF$1&amp;#REF!&amp;$AG$1</f>
        <v>#REF!</v>
      </c>
    </row>
    <row r="604" spans="1:23" s="20" customFormat="1" hidden="1" x14ac:dyDescent="0.25">
      <c r="A604" s="2" t="s">
        <v>4385</v>
      </c>
      <c r="B604" s="2" t="s">
        <v>4386</v>
      </c>
      <c r="C604" s="3"/>
      <c r="D604" s="18" t="str">
        <f t="shared" si="186"/>
        <v/>
      </c>
      <c r="E604" s="4">
        <v>14.05</v>
      </c>
      <c r="F604" s="2" t="s">
        <v>3404</v>
      </c>
      <c r="G604" s="19" t="e">
        <f>VLOOKUP(F604,frs!$A$2:$E$41,2,FALSE)</f>
        <v>#N/A</v>
      </c>
      <c r="H604" s="2" t="b">
        <v>0</v>
      </c>
      <c r="I604" s="2" t="s">
        <v>4716</v>
      </c>
      <c r="J604" s="19">
        <f>VLOOKUP(I604,Families!$A$2:$B$11,2,FALSE)</f>
        <v>1</v>
      </c>
      <c r="K604" s="2" t="s">
        <v>4751</v>
      </c>
      <c r="L604" s="19" t="str">
        <f>IFERROR(VLOOKUP(K604,Appellations!$A$3:$B$77,3,FALSE),"")</f>
        <v/>
      </c>
      <c r="M604" s="2" t="s">
        <v>4752</v>
      </c>
      <c r="N604" s="19">
        <f>IFERROR(VLOOKUP(M604,Regions!$A$3:$B$41,2,FALSE),"")</f>
        <v>20</v>
      </c>
      <c r="O604" s="2" t="s">
        <v>4719</v>
      </c>
      <c r="P604" s="19">
        <f>IFERROR(VLOOKUP(O604,Colors!$A$3:$B$11,2,FALSE),"")</f>
        <v>8</v>
      </c>
      <c r="Q604" s="2" t="s">
        <v>4688</v>
      </c>
      <c r="R604" s="19">
        <f>IFERROR(VLOOKUP(Q604,Contenants!$A$3:$B$21,2,FALSE),"")</f>
        <v>16</v>
      </c>
      <c r="S604" s="2"/>
      <c r="T604" s="8" t="s">
        <v>1088</v>
      </c>
      <c r="U604" s="21" t="str">
        <f>SUBSTITUTE(SUBSTITUTE(SUBSTITUTE(SUBSTITUTE(SUBSTITUTE(SUBSTITUTE(SUBSTITUTE(SUBSTITUTE(SUBSTITUTE(SUBSTITUTE(SUBSTITUTE(SUBSTITUTE(S604,"C:\Users\Admin\OneDrive\Site Internet\",""),"BAG-IN-BOX\",""),"BOURGOGNE\",""),"BEAUJOLAIS\",""),"CHAMPAGNE ET EFFERVESCENTS\",""),"LANGUEDOC\",""),"LOIRE\",""),"PROVENCE\",""),"RHONE NORD\",""),"RHONE SUD\",""),"SPIRITUEUX\",""),"SUD OUEST\","")</f>
        <v/>
      </c>
      <c r="V604" s="21"/>
      <c r="W604" s="20" t="e">
        <f>$X$1&amp;A604&amp;$Y$1&amp;T604&amp;$Z$1&amp;C604&amp;$AA$1&amp;E604&amp;#REF!&amp;G604&amp;$AB$1&amp;J604&amp;$AC$1&amp;#REF!&amp;$AD$1&amp;L604&amp;$AE$1&amp;P604&amp;$AF$1&amp;R604&amp;$AF$1&amp;#REF!&amp;$AG$1</f>
        <v>#REF!</v>
      </c>
    </row>
    <row r="605" spans="1:23" s="20" customFormat="1" hidden="1" x14ac:dyDescent="0.25">
      <c r="A605" s="2" t="s">
        <v>3364</v>
      </c>
      <c r="B605" s="2" t="s">
        <v>3365</v>
      </c>
      <c r="C605" s="3"/>
      <c r="D605" s="40" t="str">
        <f t="shared" si="186"/>
        <v/>
      </c>
      <c r="E605" s="4">
        <v>9.1</v>
      </c>
      <c r="F605" s="2" t="s">
        <v>2235</v>
      </c>
      <c r="G605" s="41" t="e">
        <f>VLOOKUP(F605,frs!$A$2:$E$41,2,FALSE)</f>
        <v>#N/A</v>
      </c>
      <c r="H605" s="2" t="b">
        <v>0</v>
      </c>
      <c r="I605" s="2" t="s">
        <v>4716</v>
      </c>
      <c r="J605" s="41">
        <f>VLOOKUP(I605,Families!$A$2:$B$11,2,FALSE)</f>
        <v>1</v>
      </c>
      <c r="K605" s="2" t="s">
        <v>4746</v>
      </c>
      <c r="L605" s="41" t="str">
        <f>IFERROR(VLOOKUP(K605,Appellations!$A$3:$B$77,3,FALSE),"")</f>
        <v/>
      </c>
      <c r="M605" s="2" t="s">
        <v>4741</v>
      </c>
      <c r="N605" s="41">
        <f>IFERROR(VLOOKUP(M605,Regions!$A$3:$B$41,2,FALSE),"")</f>
        <v>32</v>
      </c>
      <c r="O605" s="2" t="s">
        <v>4719</v>
      </c>
      <c r="P605" s="41">
        <f>IFERROR(VLOOKUP(O605,Colors!$A$3:$B$11,2,FALSE),"")</f>
        <v>8</v>
      </c>
      <c r="Q605" s="2" t="s">
        <v>4688</v>
      </c>
      <c r="R605" s="41">
        <f>IFERROR(VLOOKUP(Q605,Contenants!$A$3:$B$21,2,FALSE),"")</f>
        <v>16</v>
      </c>
      <c r="S605" s="2"/>
      <c r="T605" s="8" t="s">
        <v>1984</v>
      </c>
      <c r="U605" s="43" t="str">
        <f>SUBSTITUTE(SUBSTITUTE(SUBSTITUTE(SUBSTITUTE(SUBSTITUTE(SUBSTITUTE(SUBSTITUTE(SUBSTITUTE(SUBSTITUTE(SUBSTITUTE(SUBSTITUTE(SUBSTITUTE(S605,"C:\Users\Admin\OneDrive\Site Internet\",""),"BAG-IN-BOX\",""),"BOURGOGNE\",""),"BEAUJOLAIS\",""),"CHAMPAGNE ET EFFERVESCENTS\",""),"LANGUEDOC\",""),"LOIRE\",""),"PROVENCE\",""),"RHONE NORD\",""),"RHONE SUD\",""),"SPIRITUEUX\",""),"SUD OUEST\","")</f>
        <v/>
      </c>
      <c r="V605" s="43"/>
      <c r="W605" s="42" t="e">
        <f>$X$1&amp;A605&amp;$Y$1&amp;T605&amp;$Z$1&amp;C605&amp;$AA$1&amp;E605&amp;#REF!&amp;G605&amp;$AB$1&amp;J605&amp;$AC$1&amp;#REF!&amp;$AD$1&amp;L605&amp;$AE$1&amp;P605&amp;$AF$1&amp;R605&amp;$AF$1&amp;#REF!&amp;$AG$1</f>
        <v>#REF!</v>
      </c>
    </row>
    <row r="606" spans="1:23" ht="270.75" x14ac:dyDescent="0.25">
      <c r="A606" s="2" t="s">
        <v>1324</v>
      </c>
      <c r="B606" s="2" t="s">
        <v>1325</v>
      </c>
      <c r="C606" s="3" t="s">
        <v>5352</v>
      </c>
      <c r="D606" s="23" t="str">
        <f t="shared" ref="D606:D627" si="191">SUBSTITUTE(SUBSTITUTE(SUBSTITUTE(C606,CHAR(13),""),CHAR(10),"&lt;br&gt;"),". &amp;car(10)",".")</f>
        <v>Un vin rouge léger et fruité pour accompagner vos plateau de charcuterie et fromage.&lt;br&gt;&lt;br&gt;Encépagement : Tempranillo.&lt;br&gt;&lt;br&gt;Dégustation : Robe grenat ; Nez fruité aux notes de violette ; Bouche ronde avec des tanins souples aux notes de fruits noirs et d’épices.&lt;br&gt;Accord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6" s="4">
        <v>9.65</v>
      </c>
      <c r="F606" s="2" t="s">
        <v>2237</v>
      </c>
      <c r="G606" s="19">
        <f>VLOOKUP(F606,frs!$A$2:$B$45,2,FALSE)</f>
        <v>21</v>
      </c>
      <c r="H606" s="2" t="b">
        <v>1</v>
      </c>
      <c r="I606" s="2" t="s">
        <v>4716</v>
      </c>
      <c r="J606" s="19">
        <f>VLOOKUP(I606,Families!$A$2:$B$11,2,FALSE)</f>
        <v>1</v>
      </c>
      <c r="K606" s="2" t="s">
        <v>263</v>
      </c>
      <c r="L606" s="19">
        <f>IFERROR(VLOOKUP(K606,Appellations!$A$2:$B$80,2,FALSE),"0")</f>
        <v>42</v>
      </c>
      <c r="M606" s="2" t="s">
        <v>4743</v>
      </c>
      <c r="N606" s="19">
        <f>IFERROR(VLOOKUP(M606,Regions!$A$2:$B$44,2,FALSE),"0")</f>
        <v>24</v>
      </c>
      <c r="O606" s="2" t="s">
        <v>4719</v>
      </c>
      <c r="P606" s="19">
        <f>IFERROR(VLOOKUP(O606,Colors!$A$2:$B$11,2,FALSE),"0")</f>
        <v>8</v>
      </c>
      <c r="Q606" s="2" t="s">
        <v>4688</v>
      </c>
      <c r="R606" s="19">
        <f>IFERROR(VLOOKUP(Q606,Contenants!$A$2:$B$21,2,FALSE),"0")</f>
        <v>16</v>
      </c>
      <c r="S606" s="2" t="s">
        <v>5798</v>
      </c>
      <c r="T606" s="50" t="s">
        <v>6199</v>
      </c>
      <c r="U606" s="19" t="str">
        <f t="shared" ref="U606:U617" si="192">SUBSTITUTE(S606,"C:\Users\Admin\OneDrive\Site Internet\","")</f>
        <v>fabre_tempranillo_rouge.png</v>
      </c>
      <c r="V606" s="19">
        <f t="shared" ref="V606:V627" si="193">IF(U606="",0,1)</f>
        <v>1</v>
      </c>
      <c r="W606" s="20" t="str">
        <f t="shared" ref="W606:W617" si="194">$X$1&amp;A606&amp;$Y$1&amp;T606&amp;$Z$1&amp;D606&amp;$AA$1&amp;G606&amp;$AB$1&amp;J606&amp;$AC$1&amp;L606&amp;$AD$1&amp;N606&amp;$AE$1&amp;P606&amp;$AF$1&amp;R606&amp;$AG$1&amp;U606&amp;$AH$1&amp;V606&amp;$AI$1</f>
        <v>("00615", "Tempranillo Grande Courtade Rouge", "Un vin rouge léger et fruité pour accompagner vos plateau de charcuterie et fromage.&lt;br&gt;&lt;br&gt;Encépagement : Tempranillo.&lt;br&gt;&lt;br&gt;Dégustation : Robe grenat ; Nez fruité aux notes de violette ; Bouche ronde avec des tanins souples aux notes de fruits noirs et d’épices.&lt;br&gt;Accord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"42", "24","8", "16", "fabre_tempranillo_rouge.png", "1"),</v>
      </c>
    </row>
    <row r="607" spans="1:23" ht="270.75" x14ac:dyDescent="0.25">
      <c r="A607" s="2" t="s">
        <v>1322</v>
      </c>
      <c r="B607" s="2" t="s">
        <v>1323</v>
      </c>
      <c r="C607" s="3" t="s">
        <v>5351</v>
      </c>
      <c r="D607" s="23" t="str">
        <f t="shared" si="191"/>
        <v>Un vin rouge léger et fruité pour accompagner vos apéritifs et plateau de charcuterie/fromages.&lt;br&gt;&lt;br&gt;Encépagement : Syrah, Viognier.&lt;br&gt;&lt;br&gt;Dégustation : Robe rubis ; Nez fruité aux notes de fruits noirs ; Bouche ronde avec des tanins fondus.&lt;br&gt;Accord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7" s="4">
        <v>9.0500000000000007</v>
      </c>
      <c r="F607" s="2" t="s">
        <v>2237</v>
      </c>
      <c r="G607" s="19">
        <f>VLOOKUP(F607,frs!$A$2:$B$45,2,FALSE)</f>
        <v>21</v>
      </c>
      <c r="H607" s="2" t="b">
        <v>1</v>
      </c>
      <c r="I607" s="2" t="s">
        <v>4716</v>
      </c>
      <c r="J607" s="19">
        <f>VLOOKUP(I607,Families!$A$2:$B$11,2,FALSE)</f>
        <v>1</v>
      </c>
      <c r="K607" s="2" t="s">
        <v>263</v>
      </c>
      <c r="L607" s="19">
        <f>IFERROR(VLOOKUP(K607,Appellations!$A$2:$B$80,2,FALSE),"0")</f>
        <v>42</v>
      </c>
      <c r="M607" s="2" t="s">
        <v>4743</v>
      </c>
      <c r="N607" s="19">
        <f>IFERROR(VLOOKUP(M607,Regions!$A$2:$B$44,2,FALSE),"0")</f>
        <v>24</v>
      </c>
      <c r="O607" s="2" t="s">
        <v>4719</v>
      </c>
      <c r="P607" s="19">
        <f>IFERROR(VLOOKUP(O607,Colors!$A$2:$B$11,2,FALSE),"0")</f>
        <v>8</v>
      </c>
      <c r="Q607" s="2" t="s">
        <v>4688</v>
      </c>
      <c r="R607" s="19">
        <f>IFERROR(VLOOKUP(Q607,Contenants!$A$2:$B$21,2,FALSE),"0")</f>
        <v>16</v>
      </c>
      <c r="S607" s="2" t="s">
        <v>5799</v>
      </c>
      <c r="T607" s="50" t="s">
        <v>6200</v>
      </c>
      <c r="U607" s="19" t="str">
        <f t="shared" si="192"/>
        <v>fabre_luc_syrah_viognier_rouge.png</v>
      </c>
      <c r="V607" s="19">
        <f t="shared" si="193"/>
        <v>1</v>
      </c>
      <c r="W607" s="20" t="str">
        <f t="shared" si="194"/>
        <v>("00616", "Syrah Viognier Domaine de Luc Rouge", "Un vin rouge léger et fruité pour accompagner vos apéritifs et plateau de charcuterie/fromages.&lt;br&gt;&lt;br&gt;Encépagement : Syrah, Viognier.&lt;br&gt;&lt;br&gt;Dégustation : Robe rubis ; Nez fruité aux notes de fruits noirs ; Bouche ronde avec des tanins fondus.&lt;br&gt;Accord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"42", "24","8", "16", "fabre_luc_syrah_viognier_rouge.png", "1"),</v>
      </c>
    </row>
    <row r="608" spans="1:23" ht="156.75" x14ac:dyDescent="0.25">
      <c r="A608" s="2" t="s">
        <v>317</v>
      </c>
      <c r="B608" s="2" t="s">
        <v>318</v>
      </c>
      <c r="C608" s="3" t="s">
        <v>5526</v>
      </c>
      <c r="D608" s="23" t="str">
        <f t="shared" si="191"/>
        <v>Cuvée'Blanche' : mousse légère, floral et fruité aux notes d'agrumes, de banane et très légèrement épicée.&lt;br&gt;Degré : 4,5°&lt;br&gt;&lt;br&gt;Pays : France (Hérault)&lt;br&gt;&lt;br&gt;Existe en 75cl.&lt;br&gt;&lt;br&gt;La Brasserie Alaryk est situé à Bézier et a été créée par Sébastien Alary. &lt;br&gt;Les bières sont fabriquées en Agriculture Biologique, sont non pasteurisées, non filtrées et sans ajout de CO2.</v>
      </c>
      <c r="E608" s="4">
        <v>4.55</v>
      </c>
      <c r="F608" s="2" t="s">
        <v>2237</v>
      </c>
      <c r="G608" s="19">
        <f>VLOOKUP(F608,frs!$A$2:$B$45,2,FALSE)</f>
        <v>21</v>
      </c>
      <c r="H608" s="2" t="b">
        <v>1</v>
      </c>
      <c r="I608" s="2" t="s">
        <v>2307</v>
      </c>
      <c r="J608" s="19">
        <f>VLOOKUP(I608,Families!$A$2:$B$11,2,FALSE)</f>
        <v>8</v>
      </c>
      <c r="K608" s="2"/>
      <c r="L608" s="19" t="str">
        <f>IFERROR(VLOOKUP(K608,Appellations!$A$2:$B$80,2,FALSE),"0")</f>
        <v>0</v>
      </c>
      <c r="M608" s="2" t="s">
        <v>2307</v>
      </c>
      <c r="N608" s="19">
        <f>IFERROR(VLOOKUP(M608,Regions!$A$2:$B$44,2,FALSE),"0")</f>
        <v>7</v>
      </c>
      <c r="O608" s="2" t="s">
        <v>4877</v>
      </c>
      <c r="P608" s="19">
        <f>IFERROR(VLOOKUP(O608,Colors!$A$2:$B$11,2,FALSE),"0")</f>
        <v>3</v>
      </c>
      <c r="Q608" s="2" t="s">
        <v>4804</v>
      </c>
      <c r="R608" s="19">
        <f>IFERROR(VLOOKUP(Q608,Contenants!$A$2:$B$21,2,FALSE),"0")</f>
        <v>8</v>
      </c>
      <c r="S608" s="2" t="s">
        <v>6018</v>
      </c>
      <c r="T608" s="50" t="s">
        <v>6189</v>
      </c>
      <c r="U608" s="19" t="str">
        <f>SUBSTITUTE(S608,"C:\Users\Admin\OneDrive\Site Internet\","")</f>
        <v>biere_artisanale_alaryk_blanche_33.png</v>
      </c>
      <c r="V608" s="19">
        <f t="shared" si="193"/>
        <v>1</v>
      </c>
      <c r="W608" s="20" t="str">
        <f t="shared" si="194"/>
        <v>("00617", "Bière Alaryk Blanche 33 cl", "Cuvée'Blanche' : mousse légère, floral et fruité aux notes d'agrumes, de banane et très légèrement épicée.&lt;br&gt;Degré : 4,5°&lt;br&gt;&lt;br&gt;Pays : France (Hérault)&lt;br&gt;&lt;br&gt;Existe en 75cl.&lt;br&gt;&lt;br&gt;La Brasserie Alaryk est situé à Bézier et a été créée par Sébastien Alary. &lt;br&gt;Les bières sont fabriquées en Agriculture Biologique, sont non pasteurisées, non filtrées et sans ajout de CO2.", "21", "8", "0", "7","3", "8", "biere_artisanale_alaryk_blanche_33.png", "1"),</v>
      </c>
    </row>
    <row r="609" spans="1:23" ht="142.5" x14ac:dyDescent="0.25">
      <c r="A609" s="2" t="s">
        <v>321</v>
      </c>
      <c r="B609" s="2" t="s">
        <v>322</v>
      </c>
      <c r="C609" s="3" t="s">
        <v>5527</v>
      </c>
      <c r="D609" s="23" t="str">
        <f t="shared" si="191"/>
        <v>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09" s="4">
        <v>4.5</v>
      </c>
      <c r="F609" s="2" t="s">
        <v>2237</v>
      </c>
      <c r="G609" s="19">
        <f>VLOOKUP(F609,frs!$A$2:$B$45,2,FALSE)</f>
        <v>21</v>
      </c>
      <c r="H609" s="2" t="b">
        <v>1</v>
      </c>
      <c r="I609" s="2" t="s">
        <v>2307</v>
      </c>
      <c r="J609" s="19">
        <f>VLOOKUP(I609,Families!$A$2:$B$11,2,FALSE)</f>
        <v>8</v>
      </c>
      <c r="K609" s="2"/>
      <c r="L609" s="19" t="str">
        <f>IFERROR(VLOOKUP(K609,Appellations!$A$2:$B$80,2,FALSE),"0")</f>
        <v>0</v>
      </c>
      <c r="M609" s="2" t="s">
        <v>2307</v>
      </c>
      <c r="N609" s="19">
        <f>IFERROR(VLOOKUP(M609,Regions!$A$2:$B$44,2,FALSE),"0")</f>
        <v>7</v>
      </c>
      <c r="O609" s="2" t="s">
        <v>4803</v>
      </c>
      <c r="P609" s="19">
        <f>IFERROR(VLOOKUP(O609,Colors!$A$2:$B$11,2,FALSE),"0")</f>
        <v>4</v>
      </c>
      <c r="Q609" s="2" t="s">
        <v>4804</v>
      </c>
      <c r="R609" s="19">
        <f>IFERROR(VLOOKUP(Q609,Contenants!$A$2:$B$21,2,FALSE),"0")</f>
        <v>8</v>
      </c>
      <c r="S609" s="2" t="s">
        <v>6019</v>
      </c>
      <c r="T609" s="50" t="s">
        <v>6190</v>
      </c>
      <c r="U609" s="19" t="str">
        <f t="shared" si="192"/>
        <v>biere_artisanale_alaryk_blonde_33.png</v>
      </c>
      <c r="V609" s="19">
        <f t="shared" si="193"/>
        <v>1</v>
      </c>
      <c r="W609" s="20" t="str">
        <f t="shared" si="194"/>
        <v>("00618", "Bière Alaryk Blonde 33 cl", "Cuvée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"7","4", "8", "biere_artisanale_alaryk_blonde_33.png", "1"),</v>
      </c>
    </row>
    <row r="610" spans="1:23" ht="156.75" x14ac:dyDescent="0.25">
      <c r="A610" s="2" t="s">
        <v>330</v>
      </c>
      <c r="B610" s="2" t="s">
        <v>331</v>
      </c>
      <c r="C610" s="3" t="s">
        <v>5528</v>
      </c>
      <c r="D610" s="23" t="str">
        <f t="shared" si="191"/>
        <v>Cuvée 'Indian Pale Ale (IPA)' : ronde, rafraîchissante et fortement houblonnée, notes florales et d'agrumes (pamplemousse rose).&lt;br&gt;Degré : 6°&lt;br&gt;&lt;br&gt;Pays : France (Hérault)&lt;br&gt;&lt;br&gt;Existe en 75cl.&lt;br&gt;&lt;br&gt;La Brasserie Alaryk est situé à Bézier et a été créée par Sébastien Alary. &lt;br&gt;Les bières sont fabriquées en Agriculture Biologique, sont non pasteurisées, non filtrées et sans ajout de CO2.</v>
      </c>
      <c r="E610" s="4">
        <v>5.35</v>
      </c>
      <c r="F610" s="2" t="s">
        <v>2237</v>
      </c>
      <c r="G610" s="19">
        <f>VLOOKUP(F610,frs!$A$2:$B$45,2,FALSE)</f>
        <v>21</v>
      </c>
      <c r="H610" s="2" t="b">
        <v>1</v>
      </c>
      <c r="I610" s="2" t="s">
        <v>2307</v>
      </c>
      <c r="J610" s="19">
        <f>VLOOKUP(I610,Families!$A$2:$B$11,2,FALSE)</f>
        <v>8</v>
      </c>
      <c r="K610" s="2"/>
      <c r="L610" s="19" t="str">
        <f>IFERROR(VLOOKUP(K610,Appellations!$A$2:$B$80,2,FALSE),"0")</f>
        <v>0</v>
      </c>
      <c r="M610" s="2" t="s">
        <v>2307</v>
      </c>
      <c r="N610" s="19">
        <f>IFERROR(VLOOKUP(M610,Regions!$A$2:$B$44,2,FALSE),"0")</f>
        <v>7</v>
      </c>
      <c r="O610" s="2" t="s">
        <v>314</v>
      </c>
      <c r="P610" s="19">
        <f>IFERROR(VLOOKUP(O610,Colors!$A$2:$B$11,2,FALSE),"0")</f>
        <v>6</v>
      </c>
      <c r="Q610" s="2" t="s">
        <v>4804</v>
      </c>
      <c r="R610" s="19">
        <f>IFERROR(VLOOKUP(Q610,Contenants!$A$2:$B$21,2,FALSE),"0")</f>
        <v>8</v>
      </c>
      <c r="S610" s="2" t="s">
        <v>6020</v>
      </c>
      <c r="T610" s="50" t="s">
        <v>6191</v>
      </c>
      <c r="U610" s="19" t="str">
        <f t="shared" si="192"/>
        <v>biere_artisanale_alaryk_ipa_33.png</v>
      </c>
      <c r="V610" s="19">
        <f t="shared" si="193"/>
        <v>1</v>
      </c>
      <c r="W610" s="20" t="str">
        <f t="shared" si="194"/>
        <v>("00619", "Bière Alaryk IPA 33 cl", "Cuvée 'Indian Pale Ale (IPA)' : ronde, rafraîchissante et fortement houblonnée, notes florales et d'agrumes (pamplemousse rose).&lt;br&gt;Degré : 6°&lt;br&gt;&lt;br&gt;Pays : France (Hérault)&lt;br&gt;&lt;br&gt;Existe en 75cl.&lt;br&gt;&lt;br&gt;La Brasserie Alaryk est situé à Bézier et a été créée par Sébastien Alary. &lt;br&gt;Les bières sont fabriquées en Agriculture Biologique, sont non pasteurisées, non filtrées et sans ajout de CO2.", "21", "8", "0", "7","6", "8", "biere_artisanale_alaryk_ipa_33.png", "1"),</v>
      </c>
    </row>
    <row r="611" spans="1:23" ht="128.25" x14ac:dyDescent="0.25">
      <c r="A611" s="2" t="s">
        <v>327</v>
      </c>
      <c r="B611" s="2" t="s">
        <v>2667</v>
      </c>
      <c r="C611" s="3" t="s">
        <v>5529</v>
      </c>
      <c r="D611" s="23" t="str">
        <f t="shared" si="191"/>
        <v>Cuvée 'Double' : double fermentation, ronde aux notes épicées, fruits secs et une amertume s'alliant parfaitement avec sa légère sucrosité.&lt;br&gt;Degré : 7°&lt;br&gt;&lt;br&gt;Pays : France (Hérault)&lt;br&gt;&lt;br&gt;La Brasserie Alaryk est situé à Bézier et a été créée par Sébastien Alary. &lt;br&gt;Les bières sont fabriquées en Agriculture Biologique, sont non pasteurisées, non filtrées et sans ajout de CO2.</v>
      </c>
      <c r="E611" s="4">
        <v>5</v>
      </c>
      <c r="F611" s="2" t="s">
        <v>2237</v>
      </c>
      <c r="G611" s="19">
        <f>VLOOKUP(F611,frs!$A$2:$B$45,2,FALSE)</f>
        <v>21</v>
      </c>
      <c r="H611" s="2" t="b">
        <v>1</v>
      </c>
      <c r="I611" s="2" t="s">
        <v>2307</v>
      </c>
      <c r="J611" s="19">
        <f>VLOOKUP(I611,Families!$A$2:$B$11,2,FALSE)</f>
        <v>8</v>
      </c>
      <c r="K611" s="2"/>
      <c r="L611" s="19" t="str">
        <f>IFERROR(VLOOKUP(K611,Appellations!$A$2:$B$80,2,FALSE),"0")</f>
        <v>0</v>
      </c>
      <c r="M611" s="2" t="s">
        <v>2307</v>
      </c>
      <c r="N611" s="19">
        <f>IFERROR(VLOOKUP(M611,Regions!$A$2:$B$44,2,FALSE),"0")</f>
        <v>7</v>
      </c>
      <c r="O611" s="2" t="s">
        <v>4803</v>
      </c>
      <c r="P611" s="19">
        <f>IFERROR(VLOOKUP(O611,Colors!$A$2:$B$11,2,FALSE),"0")</f>
        <v>4</v>
      </c>
      <c r="Q611" s="2" t="s">
        <v>4804</v>
      </c>
      <c r="R611" s="19">
        <f>IFERROR(VLOOKUP(Q611,Contenants!$A$2:$B$21,2,FALSE),"0")</f>
        <v>8</v>
      </c>
      <c r="S611" s="2" t="s">
        <v>6019</v>
      </c>
      <c r="T611" s="50" t="s">
        <v>6192</v>
      </c>
      <c r="U611" s="19" t="str">
        <f t="shared" si="192"/>
        <v>biere_artisanale_alaryk_blonde_33.png</v>
      </c>
      <c r="V611" s="19">
        <f t="shared" si="193"/>
        <v>1</v>
      </c>
      <c r="W611" s="20" t="str">
        <f t="shared" si="194"/>
        <v>("00620", "Bière Alaryk Double Blonde 33 cl", "Cuvée 'Double' : double fermentation, ronde aux notes épicées, fruits secs et une amertume s'alliant parfaitement avec sa légère sucrosité.&lt;br&gt;Degré : 7°&lt;br&gt;&lt;br&gt;Pays : France (Hérault)&lt;br&gt;&lt;br&gt;La Brasserie Alaryk est situé à Bézier et a été créée par Sébastien Alary. &lt;br&gt;Les bières sont fabriquées en Agriculture Biologique, sont non pasteurisées, non filtrées et sans ajout de CO2.", "21", "8", "0", "7","4", "8", "biere_artisanale_alaryk_blonde_33.png", "1"),</v>
      </c>
    </row>
    <row r="612" spans="1:23" ht="128.25" x14ac:dyDescent="0.25">
      <c r="A612" s="2" t="s">
        <v>315</v>
      </c>
      <c r="B612" s="2" t="s">
        <v>316</v>
      </c>
      <c r="C612" s="3" t="s">
        <v>5530</v>
      </c>
      <c r="D612" s="23" t="str">
        <f t="shared" si="191"/>
        <v>Cuvée 'Ambrée' : ronde et amertume toute en légèreté, notes biscuitées et caramélisées.&lt;br&gt;Degré : 5,5°&lt;br&gt;&lt;br&gt;Pays : France (Hérault)&lt;br&gt;&lt;br&gt;La Brasserie Alaryk est situé à Bézier et a été créée par Sébastien Alary. &lt;br&gt;Les bières sont fabriquées en Agriculture Biologique, sont non pasteurisées, non filtrées et sans ajout de CO2.</v>
      </c>
      <c r="E612" s="4">
        <v>4.95</v>
      </c>
      <c r="F612" s="2" t="s">
        <v>2237</v>
      </c>
      <c r="G612" s="19">
        <f>VLOOKUP(F612,frs!$A$2:$B$45,2,FALSE)</f>
        <v>21</v>
      </c>
      <c r="H612" s="2" t="b">
        <v>1</v>
      </c>
      <c r="I612" s="2" t="s">
        <v>2307</v>
      </c>
      <c r="J612" s="19">
        <f>VLOOKUP(I612,Families!$A$2:$B$11,2,FALSE)</f>
        <v>8</v>
      </c>
      <c r="K612" s="2"/>
      <c r="L612" s="19" t="str">
        <f>IFERROR(VLOOKUP(K612,Appellations!$A$2:$B$80,2,FALSE),"0")</f>
        <v>0</v>
      </c>
      <c r="M612" s="2" t="s">
        <v>2307</v>
      </c>
      <c r="N612" s="19">
        <f>IFERROR(VLOOKUP(M612,Regions!$A$2:$B$44,2,FALSE),"0")</f>
        <v>7</v>
      </c>
      <c r="O612" s="2" t="s">
        <v>2305</v>
      </c>
      <c r="P612" s="19">
        <f>IFERROR(VLOOKUP(O612,Colors!$A$2:$B$11,2,FALSE),"0")</f>
        <v>1</v>
      </c>
      <c r="Q612" s="2" t="s">
        <v>4804</v>
      </c>
      <c r="R612" s="19">
        <f>IFERROR(VLOOKUP(Q612,Contenants!$A$2:$B$21,2,FALSE),"0")</f>
        <v>8</v>
      </c>
      <c r="S612" s="2" t="s">
        <v>6021</v>
      </c>
      <c r="T612" s="50" t="s">
        <v>6193</v>
      </c>
      <c r="U612" s="19" t="str">
        <f t="shared" si="192"/>
        <v>biere_artisanale_alaryk_ambree_33.png</v>
      </c>
      <c r="V612" s="19">
        <f t="shared" si="193"/>
        <v>1</v>
      </c>
      <c r="W612" s="20" t="str">
        <f t="shared" si="194"/>
        <v>("00621", "Bière Alaryk Ambrèe 33 cl", "Cuvée 'Ambrée' : ronde et amertume toute en légèreté, notes biscuitées et caramélisées.&lt;br&gt;Degré : 5,5°&lt;br&gt;&lt;br&gt;Pays : France (Hérault)&lt;br&gt;&lt;br&gt;La Brasserie Alaryk est situé à Bézier et a été créée par Sébastien Alary. &lt;br&gt;Les bières sont fabriquées en Agriculture Biologique, sont non pasteurisées, non filtrées et sans ajout de CO2.", "21", "8", "0", "7","1", "8", "biere_artisanale_alaryk_ambree_33.png", "1"),</v>
      </c>
    </row>
    <row r="613" spans="1:23" ht="156.75" x14ac:dyDescent="0.25">
      <c r="A613" s="2" t="s">
        <v>319</v>
      </c>
      <c r="B613" s="2" t="s">
        <v>320</v>
      </c>
      <c r="C613" s="3" t="s">
        <v>5531</v>
      </c>
      <c r="D613" s="23" t="str">
        <f t="shared" si="191"/>
        <v>Cuvée'Blanche' : mousse légère, floral et fruité aux notes d'agrumes, de banane et très légèrement épicée.&lt;br&gt;Degré : 4,5°&lt;br&gt;&lt;br&gt;Pays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3" s="4">
        <v>10.1</v>
      </c>
      <c r="F613" s="2" t="s">
        <v>2237</v>
      </c>
      <c r="G613" s="19">
        <f>VLOOKUP(F613,frs!$A$2:$B$45,2,FALSE)</f>
        <v>21</v>
      </c>
      <c r="H613" s="2" t="b">
        <v>1</v>
      </c>
      <c r="I613" s="2" t="s">
        <v>2307</v>
      </c>
      <c r="J613" s="19">
        <f>VLOOKUP(I613,Families!$A$2:$B$11,2,FALSE)</f>
        <v>8</v>
      </c>
      <c r="K613" s="2"/>
      <c r="L613" s="19" t="str">
        <f>IFERROR(VLOOKUP(K613,Appellations!$A$2:$B$80,2,FALSE),"0")</f>
        <v>0</v>
      </c>
      <c r="M613" s="2" t="s">
        <v>2307</v>
      </c>
      <c r="N613" s="19">
        <f>IFERROR(VLOOKUP(M613,Regions!$A$2:$B$44,2,FALSE),"0")</f>
        <v>7</v>
      </c>
      <c r="O613" s="2" t="s">
        <v>4877</v>
      </c>
      <c r="P613" s="19">
        <f>IFERROR(VLOOKUP(O613,Colors!$A$2:$B$11,2,FALSE),"0")</f>
        <v>3</v>
      </c>
      <c r="Q613" s="2" t="s">
        <v>4688</v>
      </c>
      <c r="R613" s="19">
        <f>IFERROR(VLOOKUP(Q613,Contenants!$A$2:$B$21,2,FALSE),"0")</f>
        <v>16</v>
      </c>
      <c r="S613" s="2" t="s">
        <v>6022</v>
      </c>
      <c r="T613" s="50" t="s">
        <v>6194</v>
      </c>
      <c r="U613" s="19" t="str">
        <f t="shared" si="192"/>
        <v>biere_artisanale_alaryk_blanche_75.png</v>
      </c>
      <c r="V613" s="19">
        <f t="shared" si="193"/>
        <v>1</v>
      </c>
      <c r="W613" s="20" t="str">
        <f t="shared" si="194"/>
        <v>("00622", "Bière Alaryk Blanche 75 cl", "Cuvée'Blanche' : mousse légère, floral et fruité aux notes d'agrumes, de banane et très légèrement épicée.&lt;br&gt;Degré : 4,5°&lt;br&gt;&lt;br&gt;Pays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"7","3", "16", "biere_artisanale_alaryk_blanche_75.png", "1"),</v>
      </c>
    </row>
    <row r="614" spans="1:23" ht="142.5" x14ac:dyDescent="0.25">
      <c r="A614" s="2" t="s">
        <v>323</v>
      </c>
      <c r="B614" s="2" t="s">
        <v>324</v>
      </c>
      <c r="C614" s="3" t="s">
        <v>5527</v>
      </c>
      <c r="D614" s="23" t="str">
        <f t="shared" si="191"/>
        <v>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4" s="4">
        <v>10</v>
      </c>
      <c r="F614" s="2" t="s">
        <v>2237</v>
      </c>
      <c r="G614" s="19">
        <f>VLOOKUP(F614,frs!$A$2:$B$45,2,FALSE)</f>
        <v>21</v>
      </c>
      <c r="H614" s="2" t="b">
        <v>1</v>
      </c>
      <c r="I614" s="2" t="s">
        <v>2307</v>
      </c>
      <c r="J614" s="19">
        <f>VLOOKUP(I614,Families!$A$2:$B$11,2,FALSE)</f>
        <v>8</v>
      </c>
      <c r="K614" s="2"/>
      <c r="L614" s="19" t="str">
        <f>IFERROR(VLOOKUP(K614,Appellations!$A$2:$B$80,2,FALSE),"0")</f>
        <v>0</v>
      </c>
      <c r="M614" s="2" t="s">
        <v>2307</v>
      </c>
      <c r="N614" s="19">
        <f>IFERROR(VLOOKUP(M614,Regions!$A$2:$B$44,2,FALSE),"0")</f>
        <v>7</v>
      </c>
      <c r="O614" s="2" t="s">
        <v>4803</v>
      </c>
      <c r="P614" s="19">
        <f>IFERROR(VLOOKUP(O614,Colors!$A$2:$B$11,2,FALSE),"0")</f>
        <v>4</v>
      </c>
      <c r="Q614" s="2" t="s">
        <v>4688</v>
      </c>
      <c r="R614" s="19">
        <f>IFERROR(VLOOKUP(Q614,Contenants!$A$2:$B$21,2,FALSE),"0")</f>
        <v>16</v>
      </c>
      <c r="S614" s="2" t="s">
        <v>6023</v>
      </c>
      <c r="T614" s="50" t="s">
        <v>6195</v>
      </c>
      <c r="U614" s="19" t="str">
        <f t="shared" si="192"/>
        <v>biere_artisanale_alaryk_blonde_75.png</v>
      </c>
      <c r="V614" s="19">
        <f t="shared" si="193"/>
        <v>1</v>
      </c>
      <c r="W614" s="20" t="str">
        <f t="shared" si="194"/>
        <v>("00623", "Bière Alaryk Blonde 75 cl", "Cuvée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"7","4", "16", "biere_artisanale_alaryk_blonde_75.png", "1"),</v>
      </c>
    </row>
    <row r="615" spans="1:23" ht="156.75" x14ac:dyDescent="0.25">
      <c r="A615" s="2" t="s">
        <v>332</v>
      </c>
      <c r="B615" s="2" t="s">
        <v>333</v>
      </c>
      <c r="C615" s="3" t="s">
        <v>5532</v>
      </c>
      <c r="D615" s="23" t="str">
        <f t="shared" si="191"/>
        <v>Cuvée 'Indian Pale Ale (IPA)' : ronde, rafraîchissante et fortement houblonnée, notes florales et d'agrumes (pamplemousse rose).&lt;br&gt;Degré : 6°&lt;br&gt;&lt;br&gt;Pays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5" s="4">
        <v>11.55</v>
      </c>
      <c r="F615" s="2" t="s">
        <v>2237</v>
      </c>
      <c r="G615" s="19">
        <f>VLOOKUP(F615,frs!$A$2:$B$45,2,FALSE)</f>
        <v>21</v>
      </c>
      <c r="H615" s="2" t="b">
        <v>1</v>
      </c>
      <c r="I615" s="2" t="s">
        <v>2307</v>
      </c>
      <c r="J615" s="19">
        <f>VLOOKUP(I615,Families!$A$2:$B$11,2,FALSE)</f>
        <v>8</v>
      </c>
      <c r="K615" s="2"/>
      <c r="L615" s="19" t="str">
        <f>IFERROR(VLOOKUP(K615,Appellations!$A$2:$B$80,2,FALSE),"0")</f>
        <v>0</v>
      </c>
      <c r="M615" s="2" t="s">
        <v>2307</v>
      </c>
      <c r="N615" s="19">
        <f>IFERROR(VLOOKUP(M615,Regions!$A$2:$B$44,2,FALSE),"0")</f>
        <v>7</v>
      </c>
      <c r="O615" s="2" t="s">
        <v>314</v>
      </c>
      <c r="P615" s="19">
        <f>IFERROR(VLOOKUP(O615,Colors!$A$2:$B$11,2,FALSE),"0")</f>
        <v>6</v>
      </c>
      <c r="Q615" s="2" t="s">
        <v>4688</v>
      </c>
      <c r="R615" s="19">
        <f>IFERROR(VLOOKUP(Q615,Contenants!$A$2:$B$21,2,FALSE),"0")</f>
        <v>16</v>
      </c>
      <c r="S615" s="2" t="s">
        <v>6024</v>
      </c>
      <c r="T615" s="50" t="s">
        <v>6196</v>
      </c>
      <c r="U615" s="19" t="str">
        <f t="shared" si="192"/>
        <v>biere_artisanale_alaryk_ipa_75.png</v>
      </c>
      <c r="V615" s="19">
        <f t="shared" si="193"/>
        <v>1</v>
      </c>
      <c r="W615" s="20" t="str">
        <f t="shared" si="194"/>
        <v>("00624", "Bière Alaryk IPA 75 cl", "Cuvée 'Indian Pale Ale (IPA)' : ronde, rafraîchissante et fortement houblonnée, notes florales et d'agrumes (pamplemousse rose).&lt;br&gt;Degré : 6°&lt;br&gt;&lt;br&gt;Pays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"7","6", "16", "biere_artisanale_alaryk_ipa_75.png", "1"),</v>
      </c>
    </row>
    <row r="616" spans="1:23" ht="299.25" x14ac:dyDescent="0.25">
      <c r="A616" s="2" t="s">
        <v>964</v>
      </c>
      <c r="B616" s="2" t="s">
        <v>965</v>
      </c>
      <c r="C616" s="3" t="s">
        <v>5285</v>
      </c>
      <c r="D616" s="23" t="str">
        <f t="shared" si="191"/>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75cl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16" s="4">
        <v>39.1</v>
      </c>
      <c r="F616" s="2" t="s">
        <v>2237</v>
      </c>
      <c r="G616" s="19">
        <f>VLOOKUP(F616,frs!$A$2:$B$45,2,FALSE)</f>
        <v>21</v>
      </c>
      <c r="H616" s="2" t="b">
        <v>1</v>
      </c>
      <c r="I616" s="2" t="s">
        <v>4716</v>
      </c>
      <c r="J616" s="19">
        <f>VLOOKUP(I616,Families!$A$2:$B$11,2,FALSE)</f>
        <v>1</v>
      </c>
      <c r="K616" s="2" t="s">
        <v>4859</v>
      </c>
      <c r="L616" s="19">
        <f>IFERROR(VLOOKUP(K616,Appellations!$A$2:$B$80,2,FALSE),"0")</f>
        <v>21</v>
      </c>
      <c r="M616" s="2" t="s">
        <v>4743</v>
      </c>
      <c r="N616" s="19">
        <f>IFERROR(VLOOKUP(M616,Regions!$A$2:$B$44,2,FALSE),"0")</f>
        <v>24</v>
      </c>
      <c r="O616" s="2" t="s">
        <v>4719</v>
      </c>
      <c r="P616" s="19">
        <f>IFERROR(VLOOKUP(O616,Colors!$A$2:$B$11,2,FALSE),"0")</f>
        <v>8</v>
      </c>
      <c r="Q616" s="2" t="s">
        <v>2303</v>
      </c>
      <c r="R616" s="19">
        <f>IFERROR(VLOOKUP(Q616,Contenants!$A$2:$B$21,2,FALSE),"0")</f>
        <v>19</v>
      </c>
      <c r="S616" s="2" t="s">
        <v>5795</v>
      </c>
      <c r="T616" s="50" t="s">
        <v>6197</v>
      </c>
      <c r="U616" s="19" t="str">
        <f t="shared" si="192"/>
        <v>fabre_corbiere_gasparet_boutenac_rouge.png</v>
      </c>
      <c r="V616" s="19">
        <f t="shared" si="193"/>
        <v>1</v>
      </c>
      <c r="W616" s="20" t="str">
        <f t="shared" si="194"/>
        <v>("00625", "Boutenac Fabre Gasparet Rouge Magnum",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75cl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"19", "fabre_corbiere_gasparet_boutenac_rouge.png", "1"),</v>
      </c>
    </row>
    <row r="617" spans="1:23" ht="299.25" x14ac:dyDescent="0.25">
      <c r="A617" s="2" t="s">
        <v>962</v>
      </c>
      <c r="B617" s="2" t="s">
        <v>963</v>
      </c>
      <c r="C617" s="3" t="s">
        <v>5284</v>
      </c>
      <c r="D617" s="23" t="str">
        <f t="shared" si="191"/>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75cl.&lt;br&gt;&lt;br&gt;La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17" s="4">
        <v>94.3</v>
      </c>
      <c r="F617" s="2" t="s">
        <v>2237</v>
      </c>
      <c r="G617" s="19">
        <f>VLOOKUP(F617,frs!$A$2:$B$45,2,FALSE)</f>
        <v>21</v>
      </c>
      <c r="H617" s="2" t="b">
        <v>1</v>
      </c>
      <c r="I617" s="2" t="s">
        <v>4716</v>
      </c>
      <c r="J617" s="19">
        <f>VLOOKUP(I617,Families!$A$2:$B$11,2,FALSE)</f>
        <v>1</v>
      </c>
      <c r="K617" s="2" t="s">
        <v>4859</v>
      </c>
      <c r="L617" s="19">
        <f>IFERROR(VLOOKUP(K617,Appellations!$A$2:$B$80,2,FALSE),"0")</f>
        <v>21</v>
      </c>
      <c r="M617" s="2" t="s">
        <v>4743</v>
      </c>
      <c r="N617" s="19">
        <f>IFERROR(VLOOKUP(M617,Regions!$A$2:$B$44,2,FALSE),"0")</f>
        <v>24</v>
      </c>
      <c r="O617" s="2" t="s">
        <v>4719</v>
      </c>
      <c r="P617" s="19">
        <f>IFERROR(VLOOKUP(O617,Colors!$A$2:$B$11,2,FALSE),"0")</f>
        <v>8</v>
      </c>
      <c r="Q617" s="2" t="s">
        <v>4688</v>
      </c>
      <c r="R617" s="19">
        <f>IFERROR(VLOOKUP(Q617,Contenants!$A$2:$B$21,2,FALSE),"0")</f>
        <v>16</v>
      </c>
      <c r="S617" s="2" t="s">
        <v>5795</v>
      </c>
      <c r="T617" s="50" t="s">
        <v>6198</v>
      </c>
      <c r="U617" s="19" t="str">
        <f t="shared" si="192"/>
        <v>fabre_corbiere_gasparet_boutenac_rouge.png</v>
      </c>
      <c r="V617" s="19">
        <f t="shared" si="193"/>
        <v>1</v>
      </c>
      <c r="W617" s="20" t="str">
        <f t="shared" si="194"/>
        <v>("00626", "Boutenac Fabre Gasparet Rouge Jéroboam",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75cl.&lt;br&gt;&lt;br&gt;La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"fabre_corbiere_gasparet_boutenac_rouge.png", "1"),</v>
      </c>
    </row>
    <row r="618" spans="1:23" hidden="1" x14ac:dyDescent="0.25">
      <c r="A618" s="2" t="s">
        <v>1415</v>
      </c>
      <c r="B618" s="2" t="s">
        <v>1416</v>
      </c>
      <c r="C618" s="3"/>
      <c r="D618" s="23" t="str">
        <f t="shared" si="191"/>
        <v/>
      </c>
      <c r="E618" s="4">
        <v>8.85</v>
      </c>
      <c r="F618" s="2" t="s">
        <v>2243</v>
      </c>
      <c r="G618" s="19" t="e">
        <f>VLOOKUP(F618,frs!$A$2:$E$41,2,FALSE)</f>
        <v>#N/A</v>
      </c>
      <c r="H618" s="2" t="b">
        <v>1</v>
      </c>
      <c r="I618" s="2" t="s">
        <v>4716</v>
      </c>
      <c r="J618" s="19">
        <f>VLOOKUP(I618,Families!$A$2:$B$11,2,FALSE)</f>
        <v>1</v>
      </c>
      <c r="K618" s="2" t="s">
        <v>4743</v>
      </c>
      <c r="L618" s="19" t="str">
        <f>IFERROR(VLOOKUP(K618,Appellations!$A$2:$B$77,2,FALSE),"0")</f>
        <v>0</v>
      </c>
      <c r="M618" s="2" t="s">
        <v>4743</v>
      </c>
      <c r="N618" s="19">
        <f>IFERROR(VLOOKUP(M618,Regions!$A$2:$B$41,2,FALSE),"0")</f>
        <v>24</v>
      </c>
      <c r="O618" s="2" t="s">
        <v>4719</v>
      </c>
      <c r="P618" s="19">
        <f>IFERROR(VLOOKUP(O618,Colors!$A$2:$B$11,2,FALSE),"0")</f>
        <v>8</v>
      </c>
      <c r="Q618" s="2" t="s">
        <v>4688</v>
      </c>
      <c r="R618" s="19">
        <f>IFERROR(VLOOKUP(Q618,Contenants!$A$2:$B$21,2,FALSE),"0")</f>
        <v>16</v>
      </c>
      <c r="S618" s="2"/>
      <c r="T618" s="50" t="str">
        <f t="shared" ref="T618:T626" si="195">PROPER(B618)</f>
        <v>Languedoc Les Darons J.Carrel Rouge</v>
      </c>
      <c r="U618" s="19" t="str">
        <f t="shared" ref="U618:U626" si="196">SUBSTITUTE(SUBSTITUTE(SUBSTITUTE(SUBSTITUTE(SUBSTITUTE(SUBSTITUTE(SUBSTITUTE(SUBSTITUTE(SUBSTITUTE(SUBSTITUTE(SUBSTITUTE(SUBSTITUTE(S618,"C:\Users\Admin\OneDrive\Site Internet\",""),"BAG-IN-BOX\",""),"BOURGOGNE\",""),"BEAUJOLAIS\",""),"CHAMPAGNE ET EFFERVESCENTS\",""),"LANGUEDOC\",""),"LOIRE\",""),"PROVENCE\",""),"RHONE NORD\",""),"RHONE SUD\",""),"SPIRITUEUX\",""),"SUD OUEST\","")</f>
        <v/>
      </c>
      <c r="V618" s="19">
        <f t="shared" si="193"/>
        <v>0</v>
      </c>
      <c r="W618" s="20" t="e">
        <f>$X$1&amp;A618&amp;$Y$1&amp;T618&amp;$Z$1&amp;D618&amp;$AA$1&amp;E618&amp;#REF!&amp;G618&amp;$AB$1&amp;J618&amp;$AC$1&amp;L618&amp;$AD$1&amp;N618&amp;$AE$1&amp;P618&amp;$AF$1&amp;R618&amp;$AG$1&amp;#REF!&amp;$AI$1</f>
        <v>#REF!</v>
      </c>
    </row>
    <row r="619" spans="1:23" hidden="1" x14ac:dyDescent="0.25">
      <c r="A619" s="2" t="s">
        <v>1413</v>
      </c>
      <c r="B619" s="2" t="s">
        <v>1414</v>
      </c>
      <c r="C619" s="3"/>
      <c r="D619" s="23" t="str">
        <f t="shared" si="191"/>
        <v/>
      </c>
      <c r="E619" s="4">
        <v>18.649999999999999</v>
      </c>
      <c r="F619" s="2" t="s">
        <v>2243</v>
      </c>
      <c r="G619" s="19" t="e">
        <f>VLOOKUP(F619,frs!$A$2:$E$41,2,FALSE)</f>
        <v>#N/A</v>
      </c>
      <c r="H619" s="2" t="b">
        <v>1</v>
      </c>
      <c r="I619" s="2" t="s">
        <v>4716</v>
      </c>
      <c r="J619" s="19">
        <f>VLOOKUP(I619,Families!$A$2:$B$11,2,FALSE)</f>
        <v>1</v>
      </c>
      <c r="K619" s="2" t="s">
        <v>4743</v>
      </c>
      <c r="L619" s="19" t="str">
        <f>IFERROR(VLOOKUP(K619,Appellations!$A$2:$B$77,2,FALSE),"0")</f>
        <v>0</v>
      </c>
      <c r="M619" s="2" t="s">
        <v>4743</v>
      </c>
      <c r="N619" s="19">
        <f>IFERROR(VLOOKUP(M619,Regions!$A$2:$B$41,2,FALSE),"0")</f>
        <v>24</v>
      </c>
      <c r="O619" s="2" t="s">
        <v>4719</v>
      </c>
      <c r="P619" s="19">
        <f>IFERROR(VLOOKUP(O619,Colors!$A$2:$B$11,2,FALSE),"0")</f>
        <v>8</v>
      </c>
      <c r="Q619" s="2" t="s">
        <v>4688</v>
      </c>
      <c r="R619" s="19">
        <f>IFERROR(VLOOKUP(Q619,Contenants!$A$2:$B$21,2,FALSE),"0")</f>
        <v>16</v>
      </c>
      <c r="S619" s="2"/>
      <c r="T619" s="50" t="str">
        <f t="shared" si="195"/>
        <v>Languedoc Les Darons J.Carrel Rge Magnum</v>
      </c>
      <c r="U619" s="19" t="str">
        <f t="shared" si="196"/>
        <v/>
      </c>
      <c r="V619" s="19">
        <f t="shared" si="193"/>
        <v>0</v>
      </c>
      <c r="W619" s="20" t="e">
        <f>$X$1&amp;A619&amp;$Y$1&amp;T619&amp;$Z$1&amp;D619&amp;$AA$1&amp;E619&amp;#REF!&amp;G619&amp;$AB$1&amp;J619&amp;$AC$1&amp;L619&amp;$AD$1&amp;N619&amp;$AE$1&amp;P619&amp;$AF$1&amp;R619&amp;$AG$1&amp;#REF!&amp;$AI$1</f>
        <v>#REF!</v>
      </c>
    </row>
    <row r="620" spans="1:23" hidden="1" x14ac:dyDescent="0.25">
      <c r="A620" s="2" t="s">
        <v>1242</v>
      </c>
      <c r="B620" s="2" t="s">
        <v>1243</v>
      </c>
      <c r="C620" s="3"/>
      <c r="D620" s="23" t="str">
        <f t="shared" si="191"/>
        <v/>
      </c>
      <c r="E620" s="4">
        <v>11.5</v>
      </c>
      <c r="F620" s="2" t="s">
        <v>2243</v>
      </c>
      <c r="G620" s="19" t="e">
        <f>VLOOKUP(F620,frs!$A$2:$E$41,2,FALSE)</f>
        <v>#N/A</v>
      </c>
      <c r="H620" s="2" t="b">
        <v>1</v>
      </c>
      <c r="I620" s="2" t="s">
        <v>4709</v>
      </c>
      <c r="J620" s="19">
        <f>VLOOKUP(I620,Families!$A$2:$B$11,2,FALSE)</f>
        <v>2</v>
      </c>
      <c r="K620" s="2" t="s">
        <v>4878</v>
      </c>
      <c r="L620" s="19" t="str">
        <f>IFERROR(VLOOKUP(K620,Appellations!$A$2:$B$77,2,FALSE),"0")</f>
        <v>0</v>
      </c>
      <c r="M620" s="2" t="s">
        <v>4743</v>
      </c>
      <c r="N620" s="19">
        <f>IFERROR(VLOOKUP(M620,Regions!$A$2:$B$41,2,FALSE),"0")</f>
        <v>24</v>
      </c>
      <c r="O620" s="2" t="s">
        <v>4689</v>
      </c>
      <c r="P620" s="19">
        <f>IFERROR(VLOOKUP(O620,Colors!$A$2:$B$11,2,FALSE),"0")</f>
        <v>2</v>
      </c>
      <c r="Q620" s="2" t="s">
        <v>4688</v>
      </c>
      <c r="R620" s="19">
        <f>IFERROR(VLOOKUP(Q620,Contenants!$A$2:$B$21,2,FALSE),"0")</f>
        <v>16</v>
      </c>
      <c r="S620" s="2"/>
      <c r="T620" s="50" t="str">
        <f t="shared" si="195"/>
        <v>Igp Aude Morillon J.Carrel Blanc</v>
      </c>
      <c r="U620" s="19" t="str">
        <f t="shared" si="196"/>
        <v/>
      </c>
      <c r="V620" s="19">
        <f t="shared" si="193"/>
        <v>0</v>
      </c>
      <c r="W620" s="20" t="e">
        <f>$X$1&amp;A620&amp;$Y$1&amp;T620&amp;$Z$1&amp;D620&amp;$AA$1&amp;E620&amp;#REF!&amp;G620&amp;$AB$1&amp;J620&amp;$AC$1&amp;L620&amp;$AD$1&amp;N620&amp;$AE$1&amp;P620&amp;$AF$1&amp;R620&amp;$AG$1&amp;#REF!&amp;$AI$1</f>
        <v>#REF!</v>
      </c>
    </row>
    <row r="621" spans="1:23" hidden="1" x14ac:dyDescent="0.25">
      <c r="A621" s="2" t="s">
        <v>1318</v>
      </c>
      <c r="B621" s="2" t="s">
        <v>1319</v>
      </c>
      <c r="C621" s="3"/>
      <c r="D621" s="23" t="str">
        <f t="shared" si="191"/>
        <v/>
      </c>
      <c r="E621" s="4">
        <v>10.35</v>
      </c>
      <c r="F621" s="2" t="s">
        <v>2243</v>
      </c>
      <c r="G621" s="19" t="e">
        <f>VLOOKUP(F621,frs!$A$2:$E$41,2,FALSE)</f>
        <v>#N/A</v>
      </c>
      <c r="H621" s="2" t="b">
        <v>1</v>
      </c>
      <c r="I621" s="2" t="s">
        <v>4716</v>
      </c>
      <c r="J621" s="19">
        <f>VLOOKUP(I621,Families!$A$2:$B$11,2,FALSE)</f>
        <v>1</v>
      </c>
      <c r="K621" s="2" t="s">
        <v>263</v>
      </c>
      <c r="L621" s="19">
        <f>IFERROR(VLOOKUP(K621,Appellations!$A$2:$B$77,2,FALSE),"0")</f>
        <v>42</v>
      </c>
      <c r="M621" s="2" t="s">
        <v>4743</v>
      </c>
      <c r="N621" s="19">
        <f>IFERROR(VLOOKUP(M621,Regions!$A$2:$B$41,2,FALSE),"0")</f>
        <v>24</v>
      </c>
      <c r="O621" s="2" t="s">
        <v>4719</v>
      </c>
      <c r="P621" s="19">
        <f>IFERROR(VLOOKUP(O621,Colors!$A$2:$B$11,2,FALSE),"0")</f>
        <v>8</v>
      </c>
      <c r="Q621" s="2" t="s">
        <v>4688</v>
      </c>
      <c r="R621" s="19">
        <f>IFERROR(VLOOKUP(Q621,Contenants!$A$2:$B$21,2,FALSE),"0")</f>
        <v>16</v>
      </c>
      <c r="S621" s="2"/>
      <c r="T621" s="50" t="str">
        <f t="shared" si="195"/>
        <v>Igp Oc Pinot Noir J.Carrel Rouge</v>
      </c>
      <c r="U621" s="19" t="str">
        <f t="shared" si="196"/>
        <v/>
      </c>
      <c r="V621" s="19">
        <f t="shared" si="193"/>
        <v>0</v>
      </c>
      <c r="W621" s="20" t="e">
        <f>$X$1&amp;A621&amp;$Y$1&amp;T621&amp;$Z$1&amp;D621&amp;$AA$1&amp;E621&amp;#REF!&amp;G621&amp;$AB$1&amp;J621&amp;$AC$1&amp;L621&amp;$AD$1&amp;N621&amp;$AE$1&amp;P621&amp;$AF$1&amp;R621&amp;$AG$1&amp;#REF!&amp;$AI$1</f>
        <v>#REF!</v>
      </c>
    </row>
    <row r="622" spans="1:23" hidden="1" x14ac:dyDescent="0.25">
      <c r="A622" s="2" t="s">
        <v>516</v>
      </c>
      <c r="B622" s="2" t="s">
        <v>517</v>
      </c>
      <c r="C622" s="3"/>
      <c r="D622" s="23" t="str">
        <f t="shared" si="191"/>
        <v/>
      </c>
      <c r="E622" s="4">
        <v>9</v>
      </c>
      <c r="F622" s="2" t="s">
        <v>2243</v>
      </c>
      <c r="G622" s="19" t="e">
        <f>VLOOKUP(F622,frs!$A$2:$E$41,2,FALSE)</f>
        <v>#N/A</v>
      </c>
      <c r="H622" s="2" t="b">
        <v>1</v>
      </c>
      <c r="I622" s="2" t="s">
        <v>4716</v>
      </c>
      <c r="J622" s="19">
        <f>VLOOKUP(I622,Families!$A$2:$B$11,2,FALSE)</f>
        <v>1</v>
      </c>
      <c r="K622" s="2" t="s">
        <v>4879</v>
      </c>
      <c r="L622" s="19">
        <f>IFERROR(VLOOKUP(K622,Appellations!$A$2:$B$77,2,FALSE),"0")</f>
        <v>24</v>
      </c>
      <c r="M622" s="2" t="s">
        <v>4755</v>
      </c>
      <c r="N622" s="19">
        <f>IFERROR(VLOOKUP(M622,Regions!$A$2:$B$41,2,FALSE),"0")</f>
        <v>35</v>
      </c>
      <c r="O622" s="2" t="s">
        <v>4719</v>
      </c>
      <c r="P622" s="19">
        <f>IFERROR(VLOOKUP(O622,Colors!$A$2:$B$11,2,FALSE),"0")</f>
        <v>8</v>
      </c>
      <c r="Q622" s="2" t="s">
        <v>4688</v>
      </c>
      <c r="R622" s="19">
        <f>IFERROR(VLOOKUP(Q622,Contenants!$A$2:$B$21,2,FALSE),"0")</f>
        <v>16</v>
      </c>
      <c r="S622" s="2"/>
      <c r="T622" s="50" t="str">
        <f t="shared" si="195"/>
        <v>C/Catalane Vieille Mule J.Carrel Rge</v>
      </c>
      <c r="U622" s="19" t="str">
        <f t="shared" si="196"/>
        <v/>
      </c>
      <c r="V622" s="19">
        <f t="shared" si="193"/>
        <v>0</v>
      </c>
      <c r="W622" s="20" t="e">
        <f>$X$1&amp;A622&amp;$Y$1&amp;T622&amp;$Z$1&amp;D622&amp;$AA$1&amp;E622&amp;#REF!&amp;G622&amp;$AB$1&amp;J622&amp;$AC$1&amp;L622&amp;$AD$1&amp;N622&amp;$AE$1&amp;P622&amp;$AF$1&amp;R622&amp;$AG$1&amp;#REF!&amp;$AI$1</f>
        <v>#REF!</v>
      </c>
    </row>
    <row r="623" spans="1:23" hidden="1" x14ac:dyDescent="0.25">
      <c r="A623" s="2" t="s">
        <v>514</v>
      </c>
      <c r="B623" s="2" t="s">
        <v>515</v>
      </c>
      <c r="C623" s="3"/>
      <c r="D623" s="23" t="str">
        <f t="shared" si="191"/>
        <v/>
      </c>
      <c r="E623" s="4">
        <v>9</v>
      </c>
      <c r="F623" s="2" t="s">
        <v>2243</v>
      </c>
      <c r="G623" s="19" t="e">
        <f>VLOOKUP(F623,frs!$A$2:$E$41,2,FALSE)</f>
        <v>#N/A</v>
      </c>
      <c r="H623" s="2" t="b">
        <v>1</v>
      </c>
      <c r="I623" s="2" t="s">
        <v>4709</v>
      </c>
      <c r="J623" s="19">
        <f>VLOOKUP(I623,Families!$A$2:$B$11,2,FALSE)</f>
        <v>2</v>
      </c>
      <c r="K623" s="2" t="s">
        <v>4879</v>
      </c>
      <c r="L623" s="19">
        <f>IFERROR(VLOOKUP(K623,Appellations!$A$2:$B$77,2,FALSE),"0")</f>
        <v>24</v>
      </c>
      <c r="M623" s="2" t="s">
        <v>4755</v>
      </c>
      <c r="N623" s="19">
        <f>IFERROR(VLOOKUP(M623,Regions!$A$2:$B$41,2,FALSE),"0")</f>
        <v>35</v>
      </c>
      <c r="O623" s="2" t="s">
        <v>4689</v>
      </c>
      <c r="P623" s="19">
        <f>IFERROR(VLOOKUP(O623,Colors!$A$2:$B$11,2,FALSE),"0")</f>
        <v>2</v>
      </c>
      <c r="Q623" s="2" t="s">
        <v>4688</v>
      </c>
      <c r="R623" s="19">
        <f>IFERROR(VLOOKUP(Q623,Contenants!$A$2:$B$21,2,FALSE),"0")</f>
        <v>16</v>
      </c>
      <c r="S623" s="2"/>
      <c r="T623" s="50" t="str">
        <f t="shared" si="195"/>
        <v>C/Catalane Vieille Mule J.Carrel Blc</v>
      </c>
      <c r="U623" s="19" t="str">
        <f t="shared" si="196"/>
        <v/>
      </c>
      <c r="V623" s="19">
        <f t="shared" si="193"/>
        <v>0</v>
      </c>
      <c r="W623" s="20" t="e">
        <f>$X$1&amp;A623&amp;$Y$1&amp;T623&amp;$Z$1&amp;D623&amp;$AA$1&amp;E623&amp;#REF!&amp;G623&amp;$AB$1&amp;J623&amp;$AC$1&amp;L623&amp;$AD$1&amp;N623&amp;$AE$1&amp;P623&amp;$AF$1&amp;R623&amp;$AG$1&amp;#REF!&amp;$AI$1</f>
        <v>#REF!</v>
      </c>
    </row>
    <row r="624" spans="1:23" hidden="1" x14ac:dyDescent="0.25">
      <c r="A624" s="2" t="s">
        <v>1975</v>
      </c>
      <c r="B624" s="2" t="s">
        <v>1976</v>
      </c>
      <c r="C624" s="3"/>
      <c r="D624" s="23" t="str">
        <f t="shared" si="191"/>
        <v/>
      </c>
      <c r="E624" s="4">
        <v>8.5</v>
      </c>
      <c r="F624" s="2" t="s">
        <v>2243</v>
      </c>
      <c r="G624" s="19" t="e">
        <f>VLOOKUP(F624,frs!$A$2:$E$41,2,FALSE)</f>
        <v>#N/A</v>
      </c>
      <c r="H624" s="2" t="b">
        <v>1</v>
      </c>
      <c r="I624" s="2" t="s">
        <v>4716</v>
      </c>
      <c r="J624" s="19">
        <f>VLOOKUP(I624,Families!$A$2:$B$11,2,FALSE)</f>
        <v>1</v>
      </c>
      <c r="K624" s="2" t="s">
        <v>4751</v>
      </c>
      <c r="L624" s="19" t="str">
        <f>IFERROR(VLOOKUP(K624,Appellations!$A$2:$B$77,2,FALSE),"0")</f>
        <v>0</v>
      </c>
      <c r="M624" s="2" t="s">
        <v>4752</v>
      </c>
      <c r="N624" s="19">
        <f>IFERROR(VLOOKUP(M624,Regions!$A$2:$B$41,2,FALSE),"0")</f>
        <v>20</v>
      </c>
      <c r="O624" s="2" t="s">
        <v>4719</v>
      </c>
      <c r="P624" s="19">
        <f>IFERROR(VLOOKUP(O624,Colors!$A$2:$B$11,2,FALSE),"0")</f>
        <v>8</v>
      </c>
      <c r="Q624" s="2" t="s">
        <v>4688</v>
      </c>
      <c r="R624" s="19">
        <f>IFERROR(VLOOKUP(Q624,Contenants!$A$2:$B$21,2,FALSE),"0")</f>
        <v>16</v>
      </c>
      <c r="S624" s="2"/>
      <c r="T624" s="50" t="str">
        <f t="shared" si="195"/>
        <v>Vdf Bistrologie J.Carrel Rouge</v>
      </c>
      <c r="U624" s="19" t="str">
        <f t="shared" si="196"/>
        <v/>
      </c>
      <c r="V624" s="19">
        <f t="shared" si="193"/>
        <v>0</v>
      </c>
      <c r="W624" s="20" t="e">
        <f>$X$1&amp;A624&amp;$Y$1&amp;T624&amp;$Z$1&amp;D624&amp;$AA$1&amp;E624&amp;#REF!&amp;G624&amp;$AB$1&amp;J624&amp;$AC$1&amp;L624&amp;$AD$1&amp;N624&amp;$AE$1&amp;P624&amp;$AF$1&amp;R624&amp;$AG$1&amp;#REF!&amp;$AI$1</f>
        <v>#REF!</v>
      </c>
    </row>
    <row r="625" spans="1:23" hidden="1" x14ac:dyDescent="0.25">
      <c r="A625" s="2" t="s">
        <v>1166</v>
      </c>
      <c r="B625" s="2" t="s">
        <v>1167</v>
      </c>
      <c r="C625" s="3"/>
      <c r="D625" s="23" t="str">
        <f t="shared" si="191"/>
        <v/>
      </c>
      <c r="E625" s="4">
        <v>11.45</v>
      </c>
      <c r="F625" s="2" t="s">
        <v>2243</v>
      </c>
      <c r="G625" s="19" t="e">
        <f>VLOOKUP(F625,frs!$A$2:$E$41,2,FALSE)</f>
        <v>#N/A</v>
      </c>
      <c r="H625" s="2" t="b">
        <v>1</v>
      </c>
      <c r="I625" s="2" t="s">
        <v>4716</v>
      </c>
      <c r="J625" s="19">
        <f>VLOOKUP(I625,Families!$A$2:$B$11,2,FALSE)</f>
        <v>1</v>
      </c>
      <c r="K625" s="2" t="s">
        <v>4866</v>
      </c>
      <c r="L625" s="19" t="str">
        <f>IFERROR(VLOOKUP(K625,Appellations!$A$2:$B$77,2,FALSE),"0")</f>
        <v>0</v>
      </c>
      <c r="M625" s="2" t="s">
        <v>4743</v>
      </c>
      <c r="N625" s="19">
        <f>IFERROR(VLOOKUP(M625,Regions!$A$2:$B$41,2,FALSE),"0")</f>
        <v>24</v>
      </c>
      <c r="O625" s="2" t="s">
        <v>4719</v>
      </c>
      <c r="P625" s="19">
        <f>IFERROR(VLOOKUP(O625,Colors!$A$2:$B$11,2,FALSE),"0")</f>
        <v>8</v>
      </c>
      <c r="Q625" s="2" t="s">
        <v>4688</v>
      </c>
      <c r="R625" s="19">
        <f>IFERROR(VLOOKUP(Q625,Contenants!$A$2:$B$21,2,FALSE),"0")</f>
        <v>16</v>
      </c>
      <c r="S625" s="2"/>
      <c r="T625" s="50" t="str">
        <f t="shared" si="195"/>
        <v>Fitou La Tire J.Carrel Rouge</v>
      </c>
      <c r="U625" s="19" t="str">
        <f t="shared" si="196"/>
        <v/>
      </c>
      <c r="V625" s="19">
        <f t="shared" si="193"/>
        <v>0</v>
      </c>
      <c r="W625" s="20" t="e">
        <f>$X$1&amp;A625&amp;$Y$1&amp;T625&amp;$Z$1&amp;D625&amp;$AA$1&amp;E625&amp;#REF!&amp;G625&amp;$AB$1&amp;J625&amp;$AC$1&amp;L625&amp;$AD$1&amp;N625&amp;$AE$1&amp;P625&amp;$AF$1&amp;R625&amp;$AG$1&amp;#REF!&amp;$AI$1</f>
        <v>#REF!</v>
      </c>
    </row>
    <row r="626" spans="1:23" hidden="1" x14ac:dyDescent="0.25">
      <c r="A626" s="2" t="s">
        <v>1973</v>
      </c>
      <c r="B626" s="2" t="s">
        <v>1974</v>
      </c>
      <c r="C626" s="3"/>
      <c r="D626" s="23" t="str">
        <f t="shared" si="191"/>
        <v/>
      </c>
      <c r="E626" s="4">
        <v>8.5</v>
      </c>
      <c r="F626" s="2" t="s">
        <v>2243</v>
      </c>
      <c r="G626" s="19" t="e">
        <f>VLOOKUP(F626,frs!$A$2:$E$41,2,FALSE)</f>
        <v>#N/A</v>
      </c>
      <c r="H626" s="2" t="b">
        <v>1</v>
      </c>
      <c r="I626" s="2" t="s">
        <v>4709</v>
      </c>
      <c r="J626" s="19">
        <f>VLOOKUP(I626,Families!$A$2:$B$11,2,FALSE)</f>
        <v>2</v>
      </c>
      <c r="K626" s="2" t="s">
        <v>4751</v>
      </c>
      <c r="L626" s="19" t="str">
        <f>IFERROR(VLOOKUP(K626,Appellations!$A$2:$B$77,2,FALSE),"0")</f>
        <v>0</v>
      </c>
      <c r="M626" s="2" t="s">
        <v>4752</v>
      </c>
      <c r="N626" s="19">
        <f>IFERROR(VLOOKUP(M626,Regions!$A$2:$B$41,2,FALSE),"0")</f>
        <v>20</v>
      </c>
      <c r="O626" s="2" t="s">
        <v>4689</v>
      </c>
      <c r="P626" s="19">
        <f>IFERROR(VLOOKUP(O626,Colors!$A$2:$B$11,2,FALSE),"0")</f>
        <v>2</v>
      </c>
      <c r="Q626" s="2" t="s">
        <v>4688</v>
      </c>
      <c r="R626" s="19">
        <f>IFERROR(VLOOKUP(Q626,Contenants!$A$2:$B$21,2,FALSE),"0")</f>
        <v>16</v>
      </c>
      <c r="S626" s="2"/>
      <c r="T626" s="50" t="str">
        <f t="shared" si="195"/>
        <v>Vdf Bistrologie J.Carrel Blanc</v>
      </c>
      <c r="U626" s="19" t="str">
        <f t="shared" si="196"/>
        <v/>
      </c>
      <c r="V626" s="19">
        <f t="shared" si="193"/>
        <v>0</v>
      </c>
      <c r="W626" s="20" t="e">
        <f>$X$1&amp;A626&amp;$Y$1&amp;T626&amp;$Z$1&amp;D626&amp;$AA$1&amp;E626&amp;#REF!&amp;G626&amp;$AB$1&amp;J626&amp;$AC$1&amp;L626&amp;$AD$1&amp;N626&amp;$AE$1&amp;P626&amp;$AF$1&amp;R626&amp;$AG$1&amp;#REF!&amp;$AI$1</f>
        <v>#REF!</v>
      </c>
    </row>
    <row r="627" spans="1:23" ht="356.25" x14ac:dyDescent="0.25">
      <c r="A627" s="2" t="s">
        <v>880</v>
      </c>
      <c r="B627" s="2" t="s">
        <v>881</v>
      </c>
      <c r="C627" s="3" t="s">
        <v>5533</v>
      </c>
      <c r="D627" s="23" t="str">
        <f t="shared" si="191"/>
        <v>Un Champagne Premier Cru aux bulles fines sur des notes de fruits blancs et jaunes. Idéal vos évènements familliaux, en apéritif ou en dessert.&lt;br&gt;&lt;br&gt;Encépagement : Chardonnay, Pinot noir, Pinot meunier&lt;br&gt;&lt;br&gt;Dégustation : Bulles fines ; Nez de citron confit, amande, pêche et poire ; Bouche aux fruits pulpeux et agrumes.&lt;br&gt;&lt;br&gt;La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627" s="4">
        <v>38.6</v>
      </c>
      <c r="F627" s="2" t="s">
        <v>2229</v>
      </c>
      <c r="G627" s="19">
        <f>VLOOKUP(F627,frs!$A$2:$B$45,2,FALSE)</f>
        <v>8</v>
      </c>
      <c r="H627" s="2" t="b">
        <v>1</v>
      </c>
      <c r="I627" s="2" t="s">
        <v>4805</v>
      </c>
      <c r="J627" s="19">
        <f>VLOOKUP(I627,Families!$A$2:$B$11,2,FALSE)</f>
        <v>5</v>
      </c>
      <c r="K627" s="2" t="s">
        <v>4806</v>
      </c>
      <c r="L627" s="19">
        <f>IFERROR(VLOOKUP(K627,Appellations!$A$2:$B$80,2,FALSE),"0")</f>
        <v>16</v>
      </c>
      <c r="M627" s="2" t="s">
        <v>4806</v>
      </c>
      <c r="N627" s="19">
        <f>IFERROR(VLOOKUP(M627,Regions!$A$2:$B$44,2,FALSE),"0")</f>
        <v>12</v>
      </c>
      <c r="O627" s="2"/>
      <c r="P627" s="19" t="str">
        <f>IFERROR(VLOOKUP(O627,Colors!$A$2:$B$11,2,FALSE),"0")</f>
        <v>0</v>
      </c>
      <c r="Q627" s="2" t="s">
        <v>4688</v>
      </c>
      <c r="R627" s="19">
        <f>IFERROR(VLOOKUP(Q627,Contenants!$A$2:$B$21,2,FALSE),"0")</f>
        <v>16</v>
      </c>
      <c r="S627" s="2" t="s">
        <v>5889</v>
      </c>
      <c r="T627" s="50" t="s">
        <v>6206</v>
      </c>
      <c r="U627" s="19" t="str">
        <f>SUBSTITUTE(S627,"C:\Users\Admin\OneDrive\Site Internet\","")</f>
        <v>champagne_soutiran_alexandre.png</v>
      </c>
      <c r="V627" s="19">
        <f t="shared" si="193"/>
        <v>1</v>
      </c>
      <c r="W627" s="20" t="str">
        <f>$X$1&amp;A627&amp;$Y$1&amp;T627&amp;$Z$1&amp;D627&amp;$AA$1&amp;G627&amp;$AB$1&amp;J627&amp;$AC$1&amp;L627&amp;$AD$1&amp;N627&amp;$AE$1&amp;P627&amp;$AF$1&amp;R627&amp;$AG$1&amp;U627&amp;$AH$1&amp;V627&amp;$AI$1</f>
        <v>("00636", "Champagne Soutiran Alexandre Brut", "Un Champagne Premier Cru aux bulles fines sur des notes de fruits blancs et jaunes. Idéal vos évènements familliaux, en apéritif ou en dessert.&lt;br&gt;&lt;br&gt;Encépagement : Chardonnay, Pinot noir, Pinot meunier&lt;br&gt;&lt;br&gt;Dégustation : Bulles fines ; Nez de citron confit, amande, pêche et poire ; Bouche aux fruits pulpeux et agrumes.&lt;br&gt;&lt;br&gt;La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"champagne_soutiran_alexandre.png", "1"),</v>
      </c>
    </row>
    <row r="628" spans="1:23" s="29" customFormat="1" hidden="1" x14ac:dyDescent="0.25">
      <c r="A628" s="2" t="s">
        <v>3693</v>
      </c>
      <c r="B628" s="2" t="s">
        <v>3694</v>
      </c>
      <c r="C628" s="3"/>
      <c r="D628" s="36" t="str">
        <f t="shared" si="186"/>
        <v/>
      </c>
      <c r="E628" s="4">
        <v>16.3</v>
      </c>
      <c r="F628" s="2" t="s">
        <v>2223</v>
      </c>
      <c r="G628" s="37">
        <f>VLOOKUP(F628,frs!$A$2:$E$41,2,FALSE)</f>
        <v>15</v>
      </c>
      <c r="H628" s="2" t="b">
        <v>0</v>
      </c>
      <c r="I628" s="2" t="s">
        <v>4709</v>
      </c>
      <c r="J628" s="37">
        <f>VLOOKUP(I628,Families!$A$2:$B$11,2,FALSE)</f>
        <v>2</v>
      </c>
      <c r="K628" s="2" t="s">
        <v>4750</v>
      </c>
      <c r="L628" s="37" t="str">
        <f>IFERROR(VLOOKUP(K628,Appellations!$A$3:$B$77,3,FALSE),"")</f>
        <v/>
      </c>
      <c r="M628" s="2" t="s">
        <v>4741</v>
      </c>
      <c r="N628" s="37">
        <f>IFERROR(VLOOKUP(M628,Regions!$A$3:$B$41,2,FALSE),"")</f>
        <v>32</v>
      </c>
      <c r="O628" s="2" t="s">
        <v>4689</v>
      </c>
      <c r="P628" s="37">
        <f>IFERROR(VLOOKUP(O628,Colors!$A$3:$B$11,2,FALSE),"")</f>
        <v>2</v>
      </c>
      <c r="Q628" s="2" t="s">
        <v>4688</v>
      </c>
      <c r="R628" s="37">
        <f>IFERROR(VLOOKUP(Q628,Contenants!$A$3:$B$21,2,FALSE),"")</f>
        <v>16</v>
      </c>
      <c r="S628" s="2"/>
      <c r="T628" s="8" t="s">
        <v>1573</v>
      </c>
      <c r="U628" s="39" t="str">
        <f>SUBSTITUTE(SUBSTITUTE(SUBSTITUTE(SUBSTITUTE(SUBSTITUTE(SUBSTITUTE(SUBSTITUTE(SUBSTITUTE(SUBSTITUTE(SUBSTITUTE(SUBSTITUTE(SUBSTITUTE(S628,"C:\Users\Admin\OneDrive\Site Internet\",""),"BAG-IN-BOX\",""),"BOURGOGNE\",""),"BEAUJOLAIS\",""),"CHAMPAGNE ET EFFERVESCENTS\",""),"LANGUEDOC\",""),"LOIRE\",""),"PROVENCE\",""),"RHONE NORD\",""),"RHONE SUD\",""),"SPIRITUEUX\",""),"SUD OUEST\","")</f>
        <v/>
      </c>
      <c r="V628" s="39"/>
      <c r="W628" s="38" t="e">
        <f>$X$1&amp;A628&amp;$Y$1&amp;T628&amp;$Z$1&amp;C628&amp;$AA$1&amp;E628&amp;#REF!&amp;G628&amp;$AB$1&amp;J628&amp;$AC$1&amp;#REF!&amp;$AD$1&amp;L628&amp;$AE$1&amp;P628&amp;$AF$1&amp;R628&amp;$AF$1&amp;#REF!&amp;$AG$1</f>
        <v>#REF!</v>
      </c>
    </row>
    <row r="629" spans="1:23" hidden="1" x14ac:dyDescent="0.25">
      <c r="A629" s="2" t="s">
        <v>1955</v>
      </c>
      <c r="B629" s="2" t="s">
        <v>1956</v>
      </c>
      <c r="C629" s="3"/>
      <c r="D629" s="23" t="str">
        <f t="shared" ref="D629:D635" si="197">SUBSTITUTE(SUBSTITUTE(SUBSTITUTE(C629,CHAR(13),""),CHAR(10),"&lt;br&gt;"),". &amp;car(10)",".")</f>
        <v/>
      </c>
      <c r="E629" s="4">
        <v>0</v>
      </c>
      <c r="F629" s="2" t="s">
        <v>2224</v>
      </c>
      <c r="G629" s="19">
        <f>VLOOKUP(F629,frs!$A$2:$E$41,2,FALSE)</f>
        <v>39</v>
      </c>
      <c r="H629" s="2" t="b">
        <v>1</v>
      </c>
      <c r="I629" s="2" t="s">
        <v>43</v>
      </c>
      <c r="J629" s="19" t="e">
        <f>VLOOKUP(I629,Families!$A$2:$B$11,2,FALSE)</f>
        <v>#N/A</v>
      </c>
      <c r="K629" s="2"/>
      <c r="L629" s="19" t="str">
        <f>IFERROR(VLOOKUP(K629,Appellations!$A$2:$B$77,2,FALSE),"0")</f>
        <v>0</v>
      </c>
      <c r="M629" s="2"/>
      <c r="N629" s="19" t="str">
        <f>IFERROR(VLOOKUP(M629,Regions!$A$2:$B$41,2,FALSE),"0")</f>
        <v>0</v>
      </c>
      <c r="O629" s="2"/>
      <c r="P629" s="19" t="str">
        <f>IFERROR(VLOOKUP(O629,Colors!$A$2:$B$11,2,FALSE),"0")</f>
        <v>0</v>
      </c>
      <c r="Q629" s="2"/>
      <c r="R629" s="19" t="str">
        <f>IFERROR(VLOOKUP(Q629,Contenants!$A$2:$B$21,2,FALSE),"0")</f>
        <v>0</v>
      </c>
      <c r="S629" s="2"/>
      <c r="T629" s="50" t="str">
        <f t="shared" ref="T629" si="198">PROPER(B629)</f>
        <v>Transport Sur Achats</v>
      </c>
      <c r="U629" s="19" t="str">
        <f>SUBSTITUTE(SUBSTITUTE(SUBSTITUTE(SUBSTITUTE(SUBSTITUTE(SUBSTITUTE(SUBSTITUTE(SUBSTITUTE(SUBSTITUTE(SUBSTITUTE(SUBSTITUTE(SUBSTITUTE(S629,"C:\Users\Admin\OneDrive\Site Internet\",""),"BAG-IN-BOX\",""),"BOURGOGNE\",""),"BEAUJOLAIS\",""),"CHAMPAGNE ET EFFERVESCENTS\",""),"LANGUEDOC\",""),"LOIRE\",""),"PROVENCE\",""),"RHONE NORD\",""),"RHONE SUD\",""),"SPIRITUEUX\",""),"SUD OUEST\","")</f>
        <v/>
      </c>
      <c r="V629" s="19">
        <f t="shared" ref="V629:V636" si="199">IF(U629="",0,1)</f>
        <v>0</v>
      </c>
      <c r="W629" s="20" t="e">
        <f>$X$1&amp;A629&amp;$Y$1&amp;T629&amp;$Z$1&amp;D629&amp;$AA$1&amp;E629&amp;#REF!&amp;G629&amp;$AB$1&amp;J629&amp;$AC$1&amp;L629&amp;$AD$1&amp;N629&amp;$AE$1&amp;P629&amp;$AF$1&amp;R629&amp;$AG$1&amp;#REF!&amp;$AI$1</f>
        <v>#REF!</v>
      </c>
    </row>
    <row r="630" spans="1:23" ht="370.5" x14ac:dyDescent="0.25">
      <c r="A630" s="2" t="s">
        <v>838</v>
      </c>
      <c r="B630" s="2" t="s">
        <v>839</v>
      </c>
      <c r="C630" s="3" t="s">
        <v>4881</v>
      </c>
      <c r="D630" s="23" t="str">
        <f t="shared" si="197"/>
        <v>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Magnum.&lt;br&gt;&lt;br&gt;La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0" s="4">
        <v>42</v>
      </c>
      <c r="F630" s="2" t="s">
        <v>2228</v>
      </c>
      <c r="G630" s="19">
        <f>VLOOKUP(F630,frs!$A$2:$B$45,2,FALSE)</f>
        <v>6</v>
      </c>
      <c r="H630" s="2" t="b">
        <v>1</v>
      </c>
      <c r="I630" s="2" t="s">
        <v>4805</v>
      </c>
      <c r="J630" s="19">
        <f>VLOOKUP(I630,Families!$A$2:$B$11,2,FALSE)</f>
        <v>5</v>
      </c>
      <c r="K630" s="2" t="s">
        <v>4806</v>
      </c>
      <c r="L630" s="19">
        <f>IFERROR(VLOOKUP(K630,Appellations!$A$2:$B$80,2,FALSE),"0")</f>
        <v>16</v>
      </c>
      <c r="M630" s="2" t="s">
        <v>4806</v>
      </c>
      <c r="N630" s="19">
        <f>IFERROR(VLOOKUP(M630,Regions!$A$2:$B$44,2,FALSE),"0")</f>
        <v>12</v>
      </c>
      <c r="O630" s="2"/>
      <c r="P630" s="19" t="str">
        <f>IFERROR(VLOOKUP(O630,Colors!$A$2:$B$11,2,FALSE),"0")</f>
        <v>0</v>
      </c>
      <c r="Q630" s="2" t="s">
        <v>4688</v>
      </c>
      <c r="R630" s="19">
        <f>IFERROR(VLOOKUP(Q630,Contenants!$A$2:$B$21,2,FALSE),"0")</f>
        <v>16</v>
      </c>
      <c r="S630" s="2" t="s">
        <v>5782</v>
      </c>
      <c r="T630" s="50" t="s">
        <v>6439</v>
      </c>
      <c r="U630" s="19" t="str">
        <f t="shared" ref="U630:U636" si="200">SUBSTITUTE(S630,"C:\Users\Admin\OneDrive\Site Internet\","")</f>
        <v>champagne_jean_noel_haton_blanc_de_blanc.png</v>
      </c>
      <c r="V630" s="19">
        <f t="shared" si="199"/>
        <v>1</v>
      </c>
      <c r="W630" s="20" t="str">
        <f t="shared" ref="W630:W636" si="201">$X$1&amp;A630&amp;$Y$1&amp;T630&amp;$Z$1&amp;D630&amp;$AA$1&amp;G630&amp;$AB$1&amp;J630&amp;$AC$1&amp;L630&amp;$AD$1&amp;N630&amp;$AE$1&amp;P630&amp;$AF$1&amp;R630&amp;$AG$1&amp;U630&amp;$AH$1&amp;V630&amp;$AI$1</f>
        <v>("00639", "Champagne Haton Blanc de Blanc", "Un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Magnum.&lt;br&gt;&lt;br&gt;La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"champagne_jean_noel_haton_blanc_de_blanc.png", "1"),</v>
      </c>
    </row>
    <row r="631" spans="1:23" ht="356.25" x14ac:dyDescent="0.25">
      <c r="A631" s="2" t="s">
        <v>842</v>
      </c>
      <c r="B631" s="2" t="s">
        <v>843</v>
      </c>
      <c r="C631" s="3" t="s">
        <v>4882</v>
      </c>
      <c r="D631" s="23" t="str">
        <f t="shared" si="197"/>
        <v>Un Champagne Brut léger et brioché. Parfait sur un plateau de fruits de mer ou un apértif entre amis.&lt;br&gt;&lt;br&gt;Encépagement : Pinot noir, Chardonnay&lt;br&gt;&lt;br&gt;Dégustation : Bulles fines, nez aux notes de fruits frais et d’agrumes ; bouche généreuse, vive et élégante.&lt;br&gt;&lt;br&gt;La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1" s="4">
        <v>42</v>
      </c>
      <c r="F631" s="2" t="s">
        <v>2228</v>
      </c>
      <c r="G631" s="19">
        <f>VLOOKUP(F631,frs!$A$2:$B$45,2,FALSE)</f>
        <v>6</v>
      </c>
      <c r="H631" s="2" t="b">
        <v>1</v>
      </c>
      <c r="I631" s="2" t="s">
        <v>4805</v>
      </c>
      <c r="J631" s="19">
        <f>VLOOKUP(I631,Families!$A$2:$B$11,2,FALSE)</f>
        <v>5</v>
      </c>
      <c r="K631" s="2" t="s">
        <v>4806</v>
      </c>
      <c r="L631" s="19">
        <f>IFERROR(VLOOKUP(K631,Appellations!$A$2:$B$80,2,FALSE),"0")</f>
        <v>16</v>
      </c>
      <c r="M631" s="2" t="s">
        <v>4806</v>
      </c>
      <c r="N631" s="19">
        <f>IFERROR(VLOOKUP(M631,Regions!$A$2:$B$44,2,FALSE),"0")</f>
        <v>12</v>
      </c>
      <c r="O631" s="2"/>
      <c r="P631" s="19" t="str">
        <f>IFERROR(VLOOKUP(O631,Colors!$A$2:$B$11,2,FALSE),"0")</f>
        <v>0</v>
      </c>
      <c r="Q631" s="2" t="s">
        <v>4688</v>
      </c>
      <c r="R631" s="19">
        <f>IFERROR(VLOOKUP(Q631,Contenants!$A$2:$B$21,2,FALSE),"0")</f>
        <v>16</v>
      </c>
      <c r="S631" s="2" t="s">
        <v>5783</v>
      </c>
      <c r="T631" s="50" t="s">
        <v>6440</v>
      </c>
      <c r="U631" s="19" t="str">
        <f t="shared" si="200"/>
        <v>champagne_jean_noel_haton_brut_extra.png</v>
      </c>
      <c r="V631" s="19">
        <f t="shared" si="199"/>
        <v>1</v>
      </c>
      <c r="W631" s="20" t="str">
        <f t="shared" si="201"/>
        <v>("00640", "Champagne Haton Brut Extra", "Un Champagne Brut léger et brioché. Parfait sur un plateau de fruits de mer ou un apértif entre amis.&lt;br&gt;&lt;br&gt;Encépagement : Pinot noir, Chardonnay&lt;br&gt;&lt;br&gt;Dégustation : Bulles fines, nez aux notes de fruits frais et d’agrumes ; bouche généreuse, vive et élégante.&lt;br&gt;&lt;br&gt;La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"champagne_jean_noel_haton_brut_extra.png", "1"),</v>
      </c>
    </row>
    <row r="632" spans="1:23" ht="370.5" x14ac:dyDescent="0.25">
      <c r="A632" s="2" t="s">
        <v>856</v>
      </c>
      <c r="B632" s="2" t="s">
        <v>857</v>
      </c>
      <c r="C632" s="3" t="s">
        <v>4883</v>
      </c>
      <c r="D632" s="23" t="str">
        <f t="shared" si="197"/>
        <v>Un Champagne Rosé élégant et d'une grande finesse qui s'accordera à merveille sur un apéritif ou un dessert aux fruits rouges.&lt;br&gt;&lt;br&gt;Encépagement : Pinot noir, Chardonnay, Pinot meunier&lt;br&gt;&lt;br&gt;Dégustation : Bulles fines, nez aux notes de fruits rouges et d’agrumes ; bouche ample, précise et soyeuse.&lt;br&gt;&lt;br&gt;La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2" s="4">
        <v>44</v>
      </c>
      <c r="F632" s="2" t="s">
        <v>2228</v>
      </c>
      <c r="G632" s="19">
        <f>VLOOKUP(F632,frs!$A$2:$B$45,2,FALSE)</f>
        <v>6</v>
      </c>
      <c r="H632" s="2" t="b">
        <v>1</v>
      </c>
      <c r="I632" s="2" t="s">
        <v>4805</v>
      </c>
      <c r="J632" s="19">
        <f>VLOOKUP(I632,Families!$A$2:$B$11,2,FALSE)</f>
        <v>5</v>
      </c>
      <c r="K632" s="2" t="s">
        <v>4806</v>
      </c>
      <c r="L632" s="19">
        <f>IFERROR(VLOOKUP(K632,Appellations!$A$2:$B$80,2,FALSE),"0")</f>
        <v>16</v>
      </c>
      <c r="M632" s="2" t="s">
        <v>4806</v>
      </c>
      <c r="N632" s="19">
        <f>IFERROR(VLOOKUP(M632,Regions!$A$2:$B$44,2,FALSE),"0")</f>
        <v>12</v>
      </c>
      <c r="O632" s="2" t="s">
        <v>2306</v>
      </c>
      <c r="P632" s="19">
        <f>IFERROR(VLOOKUP(O632,Colors!$A$2:$B$11,2,FALSE),"0")</f>
        <v>7</v>
      </c>
      <c r="Q632" s="2" t="s">
        <v>4688</v>
      </c>
      <c r="R632" s="19">
        <f>IFERROR(VLOOKUP(Q632,Contenants!$A$2:$B$21,2,FALSE),"0")</f>
        <v>16</v>
      </c>
      <c r="S632" s="2" t="s">
        <v>5784</v>
      </c>
      <c r="T632" s="50" t="s">
        <v>6441</v>
      </c>
      <c r="U632" s="19" t="str">
        <f t="shared" si="200"/>
        <v>champagne_jean_noel_haton_extra_rose.png</v>
      </c>
      <c r="V632" s="19">
        <f t="shared" si="199"/>
        <v>1</v>
      </c>
      <c r="W632" s="20" t="str">
        <f t="shared" si="201"/>
        <v>("00641", "Champagne Haton Rosé Extra", "Un Champagne Rosé élégant et d'une grande finesse qui s'accordera à merveille sur un apéritif ou un dessert aux fruits rouges.&lt;br&gt;&lt;br&gt;Encépagement : Pinot noir, Chardonnay, Pinot meunier&lt;br&gt;&lt;br&gt;Dégustation : Bulles fines, nez aux notes de fruits rouges et d’agrumes ; bouche ample, précise et soyeuse.&lt;br&gt;&lt;br&gt;La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"12","7", "16", "champagne_jean_noel_haton_extra_rose.png", "1"),</v>
      </c>
    </row>
    <row r="633" spans="1:23" ht="370.5" x14ac:dyDescent="0.25">
      <c r="A633" s="2" t="s">
        <v>848</v>
      </c>
      <c r="B633" s="2" t="s">
        <v>849</v>
      </c>
      <c r="C633" s="3" t="s">
        <v>4884</v>
      </c>
      <c r="D633" s="23" t="str">
        <f t="shared" si="197"/>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3" s="4">
        <v>32</v>
      </c>
      <c r="F633" s="2" t="s">
        <v>2228</v>
      </c>
      <c r="G633" s="19">
        <f>VLOOKUP(F633,frs!$A$2:$B$45,2,FALSE)</f>
        <v>6</v>
      </c>
      <c r="H633" s="2" t="b">
        <v>1</v>
      </c>
      <c r="I633" s="2" t="s">
        <v>4805</v>
      </c>
      <c r="J633" s="19">
        <f>VLOOKUP(I633,Families!$A$2:$B$11,2,FALSE)</f>
        <v>5</v>
      </c>
      <c r="K633" s="2" t="s">
        <v>4806</v>
      </c>
      <c r="L633" s="19">
        <f>IFERROR(VLOOKUP(K633,Appellations!$A$2:$B$80,2,FALSE),"0")</f>
        <v>16</v>
      </c>
      <c r="M633" s="2" t="s">
        <v>4806</v>
      </c>
      <c r="N633" s="19">
        <f>IFERROR(VLOOKUP(M633,Regions!$A$2:$B$44,2,FALSE),"0")</f>
        <v>12</v>
      </c>
      <c r="O633" s="2"/>
      <c r="P633" s="19" t="str">
        <f>IFERROR(VLOOKUP(O633,Colors!$A$2:$B$11,2,FALSE),"0")</f>
        <v>0</v>
      </c>
      <c r="Q633" s="2" t="s">
        <v>4688</v>
      </c>
      <c r="R633" s="19">
        <f>IFERROR(VLOOKUP(Q633,Contenants!$A$2:$B$21,2,FALSE),"0")</f>
        <v>16</v>
      </c>
      <c r="S633" s="2" t="s">
        <v>5785</v>
      </c>
      <c r="T633" s="50" t="s">
        <v>6442</v>
      </c>
      <c r="U633" s="19" t="str">
        <f t="shared" si="200"/>
        <v>champagne_jean_noel_haton_reserve.png</v>
      </c>
      <c r="V633" s="19">
        <f t="shared" si="199"/>
        <v>1</v>
      </c>
      <c r="W633" s="20" t="str">
        <f t="shared" si="201"/>
        <v>("00642", "Champagne Haton Réserve",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"champagne_jean_noel_haton_reserve.png", "1"),</v>
      </c>
    </row>
    <row r="634" spans="1:23" ht="370.5" x14ac:dyDescent="0.25">
      <c r="A634" s="2" t="s">
        <v>852</v>
      </c>
      <c r="B634" s="2" t="s">
        <v>853</v>
      </c>
      <c r="C634" s="3" t="s">
        <v>4885</v>
      </c>
      <c r="D634" s="23" t="str">
        <f t="shared" si="197"/>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75cl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4" s="4">
        <v>68</v>
      </c>
      <c r="F634" s="2" t="s">
        <v>2228</v>
      </c>
      <c r="G634" s="19">
        <f>VLOOKUP(F634,frs!$A$2:$B$45,2,FALSE)</f>
        <v>6</v>
      </c>
      <c r="H634" s="2" t="b">
        <v>1</v>
      </c>
      <c r="I634" s="2" t="s">
        <v>4805</v>
      </c>
      <c r="J634" s="19">
        <f>VLOOKUP(I634,Families!$A$2:$B$11,2,FALSE)</f>
        <v>5</v>
      </c>
      <c r="K634" s="2" t="s">
        <v>4806</v>
      </c>
      <c r="L634" s="19">
        <f>IFERROR(VLOOKUP(K634,Appellations!$A$2:$B$80,2,FALSE),"0")</f>
        <v>16</v>
      </c>
      <c r="M634" s="2" t="s">
        <v>4806</v>
      </c>
      <c r="N634" s="19">
        <f>IFERROR(VLOOKUP(M634,Regions!$A$2:$B$44,2,FALSE),"0")</f>
        <v>12</v>
      </c>
      <c r="O634" s="2"/>
      <c r="P634" s="19" t="str">
        <f>IFERROR(VLOOKUP(O634,Colors!$A$2:$B$11,2,FALSE),"0")</f>
        <v>0</v>
      </c>
      <c r="Q634" s="2" t="s">
        <v>2303</v>
      </c>
      <c r="R634" s="19">
        <f>IFERROR(VLOOKUP(Q634,Contenants!$A$2:$B$21,2,FALSE),"0")</f>
        <v>19</v>
      </c>
      <c r="S634" s="2" t="s">
        <v>5785</v>
      </c>
      <c r="T634" s="50" t="s">
        <v>6443</v>
      </c>
      <c r="U634" s="19" t="str">
        <f t="shared" si="200"/>
        <v>champagne_jean_noel_haton_reserve.png</v>
      </c>
      <c r="V634" s="19">
        <f t="shared" si="199"/>
        <v>1</v>
      </c>
      <c r="W634" s="20" t="str">
        <f t="shared" si="201"/>
        <v>("00643", "Champagne Haton Réserve Magnum",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75cl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"19", "champagne_jean_noel_haton_reserve.png", "1"),</v>
      </c>
    </row>
    <row r="635" spans="1:23" ht="370.5" x14ac:dyDescent="0.25">
      <c r="A635" s="2" t="s">
        <v>854</v>
      </c>
      <c r="B635" s="2" t="s">
        <v>855</v>
      </c>
      <c r="C635" s="3" t="s">
        <v>4886</v>
      </c>
      <c r="D635" s="23" t="str">
        <f t="shared" si="197"/>
        <v>Un Champagne Rosé festif pour tout vos évènements familliaux.&lt;br&gt;&lt;br&gt;Encépagement : Pinot noir, Chardonnay et Pinot Meunier&lt;br&gt;&lt;br&gt;Dégustation : Bulles fines, Nez aux notes de fruits rouges ; Bouche équilibrée, ample, fraîche aux notes de framboises, de groseille et de fraise. Finale généreuse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5" s="4">
        <v>32</v>
      </c>
      <c r="F635" s="2" t="s">
        <v>2228</v>
      </c>
      <c r="G635" s="19">
        <f>VLOOKUP(F635,frs!$A$2:$B$45,2,FALSE)</f>
        <v>6</v>
      </c>
      <c r="H635" s="2" t="b">
        <v>1</v>
      </c>
      <c r="I635" s="2" t="s">
        <v>4805</v>
      </c>
      <c r="J635" s="19">
        <f>VLOOKUP(I635,Families!$A$2:$B$11,2,FALSE)</f>
        <v>5</v>
      </c>
      <c r="K635" s="2" t="s">
        <v>4806</v>
      </c>
      <c r="L635" s="19">
        <f>IFERROR(VLOOKUP(K635,Appellations!$A$2:$B$80,2,FALSE),"0")</f>
        <v>16</v>
      </c>
      <c r="M635" s="2" t="s">
        <v>4806</v>
      </c>
      <c r="N635" s="19">
        <f>IFERROR(VLOOKUP(M635,Regions!$A$2:$B$44,2,FALSE),"0")</f>
        <v>12</v>
      </c>
      <c r="O635" s="2" t="s">
        <v>2306</v>
      </c>
      <c r="P635" s="19">
        <f>IFERROR(VLOOKUP(O635,Colors!$A$2:$B$11,2,FALSE),"0")</f>
        <v>7</v>
      </c>
      <c r="Q635" s="2" t="s">
        <v>4688</v>
      </c>
      <c r="R635" s="19">
        <f>IFERROR(VLOOKUP(Q635,Contenants!$A$2:$B$21,2,FALSE),"0")</f>
        <v>16</v>
      </c>
      <c r="S635" s="2" t="s">
        <v>5786</v>
      </c>
      <c r="T635" s="50" t="s">
        <v>6444</v>
      </c>
      <c r="U635" s="19" t="str">
        <f t="shared" si="200"/>
        <v>champagne_jean_noel_haton_rose.png</v>
      </c>
      <c r="V635" s="19">
        <f t="shared" si="199"/>
        <v>1</v>
      </c>
      <c r="W635" s="20" t="str">
        <f t="shared" si="201"/>
        <v>("00644", "Champagne Haton Rosé", "Un Champagne Rosé festif pour tout vos évènements familliaux.&lt;br&gt;&lt;br&gt;Encépagement : Pinot noir, Chardonnay et Pinot Meunier&lt;br&gt;&lt;br&gt;Dégustation : Bulles fines, Nez aux notes de fruits rouges ; Bouche équilibrée, ample, fraîche aux notes de framboises, de groseille et de fraise. Finale généreuse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"12","7", "16", "champagne_jean_noel_haton_rose.png", "1"),</v>
      </c>
    </row>
    <row r="636" spans="1:23" s="29" customFormat="1" ht="214.5" x14ac:dyDescent="0.25">
      <c r="A636" s="2" t="s">
        <v>58</v>
      </c>
      <c r="B636" s="2" t="s">
        <v>59</v>
      </c>
      <c r="C636" s="3" t="s">
        <v>2387</v>
      </c>
      <c r="D636" s="27" t="str">
        <f t="shared" si="186"/>
        <v>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636" s="4">
        <v>19.25</v>
      </c>
      <c r="F636" s="2" t="s">
        <v>2230</v>
      </c>
      <c r="G636" s="19">
        <f>VLOOKUP(F636,frs!$A$2:$B$45,2,FALSE)</f>
        <v>17</v>
      </c>
      <c r="H636" s="2" t="b">
        <v>1</v>
      </c>
      <c r="I636" s="2" t="s">
        <v>2308</v>
      </c>
      <c r="J636" s="28">
        <f>VLOOKUP(I636,Families!$A$2:$B$11,2,FALSE)</f>
        <v>3</v>
      </c>
      <c r="K636" s="2" t="s">
        <v>4828</v>
      </c>
      <c r="L636" s="19">
        <f>IFERROR(VLOOKUP(K636,Appellations!$A$2:$B$80,2,FALSE),"0")</f>
        <v>2</v>
      </c>
      <c r="M636" s="2" t="s">
        <v>4741</v>
      </c>
      <c r="N636" s="19">
        <f>IFERROR(VLOOKUP(M636,Regions!$A$2:$B$44,2,FALSE),"0")</f>
        <v>32</v>
      </c>
      <c r="O636" s="2" t="s">
        <v>2306</v>
      </c>
      <c r="P636" s="28">
        <f>IFERROR(VLOOKUP(O636,Colors!$A$3:$B$11,2,FALSE),"")</f>
        <v>7</v>
      </c>
      <c r="Q636" s="2" t="s">
        <v>4688</v>
      </c>
      <c r="R636" s="28">
        <f>IFERROR(VLOOKUP(Q636,Contenants!$A$3:$B$21,2,FALSE),"")</f>
        <v>16</v>
      </c>
      <c r="S636" s="2" t="s">
        <v>5689</v>
      </c>
      <c r="T636" s="50" t="s">
        <v>6445</v>
      </c>
      <c r="U636" s="19" t="str">
        <f t="shared" si="200"/>
        <v>domaine_chretienne_lecque_rose.png</v>
      </c>
      <c r="V636" s="19">
        <f t="shared" si="199"/>
        <v>1</v>
      </c>
      <c r="W636" s="20" t="str">
        <f t="shared" si="201"/>
        <v>("00645", "La Lecque La Chretienne Rosé", "Un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"3", "2", "32","7", "16", "domaine_chretienne_lecque_rose.png", "1"),</v>
      </c>
    </row>
    <row r="637" spans="1:23" s="20" customFormat="1" hidden="1" x14ac:dyDescent="0.25">
      <c r="A637" s="2" t="s">
        <v>4389</v>
      </c>
      <c r="B637" s="2" t="s">
        <v>4390</v>
      </c>
      <c r="C637" s="3"/>
      <c r="D637" s="40" t="str">
        <f t="shared" si="186"/>
        <v/>
      </c>
      <c r="E637" s="4">
        <v>24.5</v>
      </c>
      <c r="F637" s="2" t="s">
        <v>2230</v>
      </c>
      <c r="G637" s="41">
        <f>VLOOKUP(F637,frs!$A$2:$E$41,2,FALSE)</f>
        <v>17</v>
      </c>
      <c r="H637" s="2" t="b">
        <v>0</v>
      </c>
      <c r="I637" s="2" t="s">
        <v>4716</v>
      </c>
      <c r="J637" s="41">
        <f>VLOOKUP(I637,Families!$A$2:$B$11,2,FALSE)</f>
        <v>1</v>
      </c>
      <c r="K637" s="2" t="s">
        <v>4751</v>
      </c>
      <c r="L637" s="41" t="str">
        <f>IFERROR(VLOOKUP(K637,Appellations!$A$3:$B$77,3,FALSE),"")</f>
        <v/>
      </c>
      <c r="M637" s="2" t="s">
        <v>4752</v>
      </c>
      <c r="N637" s="41">
        <f>IFERROR(VLOOKUP(M637,Regions!$A$3:$B$41,2,FALSE),"")</f>
        <v>20</v>
      </c>
      <c r="O637" s="2" t="s">
        <v>4719</v>
      </c>
      <c r="P637" s="41">
        <f>IFERROR(VLOOKUP(O637,Colors!$A$3:$B$11,2,FALSE),"")</f>
        <v>8</v>
      </c>
      <c r="Q637" s="2" t="s">
        <v>4688</v>
      </c>
      <c r="R637" s="41">
        <f>IFERROR(VLOOKUP(Q637,Contenants!$A$3:$B$21,2,FALSE),"")</f>
        <v>16</v>
      </c>
      <c r="S637" s="2"/>
      <c r="T637" s="8" t="s">
        <v>847</v>
      </c>
      <c r="U637" s="43" t="str">
        <f t="shared" ref="U637:U649" si="202">SUBSTITUTE(SUBSTITUTE(SUBSTITUTE(SUBSTITUTE(SUBSTITUTE(SUBSTITUTE(SUBSTITUTE(SUBSTITUTE(SUBSTITUTE(SUBSTITUTE(SUBSTITUTE(SUBSTITUTE(S637,"C:\Users\Admin\OneDrive\Site Internet\",""),"BAG-IN-BOX\",""),"BOURGOGNE\",""),"BEAUJOLAIS\",""),"CHAMPAGNE ET EFFERVESCENTS\",""),"LANGUEDOC\",""),"LOIRE\",""),"PROVENCE\",""),"RHONE NORD\",""),"RHONE SUD\",""),"SPIRITUEUX\",""),"SUD OUEST\","")</f>
        <v/>
      </c>
      <c r="V637" s="43"/>
      <c r="W637" s="42" t="e">
        <f>$X$1&amp;A637&amp;$Y$1&amp;T637&amp;$Z$1&amp;C637&amp;$AA$1&amp;E637&amp;#REF!&amp;G637&amp;$AB$1&amp;J637&amp;$AC$1&amp;#REF!&amp;$AD$1&amp;L637&amp;$AE$1&amp;P637&amp;$AF$1&amp;R637&amp;$AF$1&amp;#REF!&amp;$AG$1</f>
        <v>#REF!</v>
      </c>
    </row>
    <row r="638" spans="1:23" hidden="1" x14ac:dyDescent="0.25">
      <c r="A638" s="2" t="s">
        <v>2377</v>
      </c>
      <c r="B638" s="2" t="s">
        <v>2378</v>
      </c>
      <c r="C638" s="3"/>
      <c r="D638" s="23" t="str">
        <f>SUBSTITUTE(SUBSTITUTE(SUBSTITUTE(C638,CHAR(13),""),CHAR(10),"&lt;br&gt;"),". &amp;car(10)",".")</f>
        <v/>
      </c>
      <c r="E638" s="4">
        <v>29.5</v>
      </c>
      <c r="F638" s="2" t="s">
        <v>2230</v>
      </c>
      <c r="G638" s="19">
        <f>VLOOKUP(F638,frs!$A$2:$E$41,2,FALSE)</f>
        <v>17</v>
      </c>
      <c r="H638" s="2" t="b">
        <v>0</v>
      </c>
      <c r="I638" s="2" t="s">
        <v>4709</v>
      </c>
      <c r="J638" s="19">
        <f>VLOOKUP(I638,Families!$A$2:$B$11,2,FALSE)</f>
        <v>2</v>
      </c>
      <c r="K638" s="2" t="s">
        <v>4828</v>
      </c>
      <c r="L638" s="19">
        <f>IFERROR(VLOOKUP(K638,Appellations!$A$2:$B$77,2,FALSE),"0")</f>
        <v>2</v>
      </c>
      <c r="M638" s="2" t="s">
        <v>4741</v>
      </c>
      <c r="N638" s="19">
        <f>IFERROR(VLOOKUP(M638,Regions!$A$2:$B$41,2,FALSE),"0")</f>
        <v>32</v>
      </c>
      <c r="O638" s="2" t="s">
        <v>4689</v>
      </c>
      <c r="P638" s="19">
        <f>IFERROR(VLOOKUP(O638,Colors!$A$2:$B$11,2,FALSE),"0")</f>
        <v>2</v>
      </c>
      <c r="Q638" s="2" t="s">
        <v>4688</v>
      </c>
      <c r="R638" s="19">
        <f>IFERROR(VLOOKUP(Q638,Contenants!$A$2:$B$21,2,FALSE),"0")</f>
        <v>16</v>
      </c>
      <c r="S638" s="2"/>
      <c r="T638" s="50" t="str">
        <f>PROPER(B638)</f>
        <v>Bandol Chretienne L'Indomptable N°14 Blc</v>
      </c>
      <c r="U638" s="19" t="str">
        <f t="shared" si="202"/>
        <v/>
      </c>
      <c r="V638" s="19" t="e">
        <f>IF(#REF!="",0,1)</f>
        <v>#REF!</v>
      </c>
      <c r="W638" s="20" t="e">
        <f>$X$1&amp;A638&amp;$Y$1&amp;T638&amp;$Z$1&amp;D638&amp;$AA$1&amp;E638&amp;#REF!&amp;G638&amp;$AB$1&amp;J638&amp;$AC$1&amp;L638&amp;$AD$1&amp;N638&amp;$AE$1&amp;P638&amp;$AF$1&amp;R638&amp;$AG$1&amp;#REF!&amp;$AI$1</f>
        <v>#REF!</v>
      </c>
    </row>
    <row r="639" spans="1:23" s="29" customFormat="1" ht="200.25" x14ac:dyDescent="0.25">
      <c r="A639" s="2" t="s">
        <v>56</v>
      </c>
      <c r="B639" s="2" t="s">
        <v>57</v>
      </c>
      <c r="C639" s="3" t="s">
        <v>2386</v>
      </c>
      <c r="D639" s="27" t="str">
        <f t="shared" si="186"/>
        <v>Un Bandol blanc floral, minéral et aérien qui saura s'allier sur une belle dorade grillée.&lt;br&gt;&lt;br&gt;Encépagement : Clairette, Ugni blanc&lt;br&gt;&lt;br&gt;Dégustation : robe jaune pâle, nez floral et fruité, bouche minéral et aux notes d’agrumes avec une belle rondeur.&lt;br&gt;Accord mets/vin : poisson, fruits de mer, viande blanche.&lt;br&gt;&lt;br&gt;Situé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639" s="4">
        <v>22.7</v>
      </c>
      <c r="F639" s="2" t="s">
        <v>2230</v>
      </c>
      <c r="G639" s="19">
        <f>VLOOKUP(F639,frs!$A$2:$B$45,2,FALSE)</f>
        <v>17</v>
      </c>
      <c r="H639" s="2" t="b">
        <v>1</v>
      </c>
      <c r="I639" s="2" t="s">
        <v>4709</v>
      </c>
      <c r="J639" s="28">
        <f>VLOOKUP(I639,Families!$A$2:$B$11,2,FALSE)</f>
        <v>2</v>
      </c>
      <c r="K639" s="2" t="s">
        <v>4828</v>
      </c>
      <c r="L639" s="19">
        <f>IFERROR(VLOOKUP(K639,Appellations!$A$2:$B$80,2,FALSE),"0")</f>
        <v>2</v>
      </c>
      <c r="M639" s="2" t="s">
        <v>4741</v>
      </c>
      <c r="N639" s="19">
        <f>IFERROR(VLOOKUP(M639,Regions!$A$2:$B$44,2,FALSE),"0")</f>
        <v>32</v>
      </c>
      <c r="O639" s="2" t="s">
        <v>4689</v>
      </c>
      <c r="P639" s="28">
        <f>IFERROR(VLOOKUP(O639,Colors!$A$3:$B$11,2,FALSE),"")</f>
        <v>2</v>
      </c>
      <c r="Q639" s="2" t="s">
        <v>4688</v>
      </c>
      <c r="R639" s="28">
        <f>IFERROR(VLOOKUP(Q639,Contenants!$A$3:$B$21,2,FALSE),"")</f>
        <v>16</v>
      </c>
      <c r="S639" s="2" t="s">
        <v>5690</v>
      </c>
      <c r="T639" s="50" t="s">
        <v>6446</v>
      </c>
      <c r="U639" s="19" t="str">
        <f>SUBSTITUTE(S639,"C:\Users\Admin\OneDrive\Site Internet\","")</f>
        <v>domaine_chretienne_lecque_blanc.png</v>
      </c>
      <c r="V639" s="19">
        <f>IF(U639="",0,1)</f>
        <v>1</v>
      </c>
      <c r="W639" s="20" t="str">
        <f>$X$1&amp;A639&amp;$Y$1&amp;T639&amp;$Z$1&amp;D639&amp;$AA$1&amp;G639&amp;$AB$1&amp;J639&amp;$AC$1&amp;L639&amp;$AD$1&amp;N639&amp;$AE$1&amp;P639&amp;$AF$1&amp;R639&amp;$AG$1&amp;U639&amp;$AH$1&amp;V639&amp;$AI$1</f>
        <v>("00648", "La Lecque La Chretienne Blanc ", "Un Bandol blanc floral, minéral et aérien qui saura s'allier sur une belle dorade grillée.&lt;br&gt;&lt;br&gt;Encépagement : Clairette, Ugni blanc&lt;br&gt;&lt;br&gt;Dégustation : robe jaune pâle, nez floral et fruité, bouche minéral et aux notes d’agrumes avec une belle rondeur.&lt;br&gt;Accord mets/vin : poisson, fruits de mer, viande blanche.&lt;br&gt;&lt;br&gt;Situé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"2", "2", "32","2", "16", "domaine_chretienne_lecque_blanc.png", "1"),</v>
      </c>
    </row>
    <row r="640" spans="1:23" s="20" customFormat="1" hidden="1" x14ac:dyDescent="0.25">
      <c r="A640" s="2" t="s">
        <v>2993</v>
      </c>
      <c r="B640" s="2" t="s">
        <v>2994</v>
      </c>
      <c r="C640" s="3"/>
      <c r="D640" s="18" t="str">
        <f t="shared" si="186"/>
        <v/>
      </c>
      <c r="E640" s="4">
        <v>5.5</v>
      </c>
      <c r="F640" s="2" t="s">
        <v>2218</v>
      </c>
      <c r="G640" s="19" t="e">
        <f>VLOOKUP(F640,frs!$A$2:$E$41,2,FALSE)</f>
        <v>#N/A</v>
      </c>
      <c r="H640" s="2" t="b">
        <v>0</v>
      </c>
      <c r="I640" s="2" t="s">
        <v>2308</v>
      </c>
      <c r="J640" s="19">
        <f>VLOOKUP(I640,Families!$A$2:$B$11,2,FALSE)</f>
        <v>3</v>
      </c>
      <c r="K640" s="2" t="s">
        <v>4740</v>
      </c>
      <c r="L640" s="19" t="str">
        <f>IFERROR(VLOOKUP(K640,Appellations!$A$3:$B$77,3,FALSE),"")</f>
        <v/>
      </c>
      <c r="M640" s="2" t="s">
        <v>4741</v>
      </c>
      <c r="N640" s="19">
        <f>IFERROR(VLOOKUP(M640,Regions!$A$3:$B$41,2,FALSE),"")</f>
        <v>32</v>
      </c>
      <c r="O640" s="2" t="s">
        <v>2306</v>
      </c>
      <c r="P640" s="19">
        <f>IFERROR(VLOOKUP(O640,Colors!$A$3:$B$11,2,FALSE),"")</f>
        <v>7</v>
      </c>
      <c r="Q640" s="2" t="s">
        <v>4688</v>
      </c>
      <c r="R640" s="19">
        <f>IFERROR(VLOOKUP(Q640,Contenants!$A$3:$B$21,2,FALSE),"")</f>
        <v>16</v>
      </c>
      <c r="S640" s="2"/>
      <c r="T640" s="8" t="s">
        <v>1978</v>
      </c>
      <c r="U640" s="21" t="str">
        <f t="shared" si="202"/>
        <v/>
      </c>
      <c r="V640" s="21"/>
      <c r="W640" s="20" t="e">
        <f>$X$1&amp;A640&amp;$Y$1&amp;T640&amp;$Z$1&amp;C640&amp;$AA$1&amp;E640&amp;#REF!&amp;G640&amp;$AB$1&amp;J640&amp;$AC$1&amp;#REF!&amp;$AD$1&amp;L640&amp;$AE$1&amp;P640&amp;$AF$1&amp;R640&amp;$AF$1&amp;#REF!&amp;$AG$1</f>
        <v>#REF!</v>
      </c>
    </row>
    <row r="641" spans="1:23" s="20" customFormat="1" hidden="1" x14ac:dyDescent="0.25">
      <c r="A641" s="2" t="s">
        <v>2991</v>
      </c>
      <c r="B641" s="2" t="s">
        <v>2992</v>
      </c>
      <c r="C641" s="3"/>
      <c r="D641" s="18" t="str">
        <f t="shared" ref="D641:D704" si="203">SUBSTITUTE(SUBSTITUTE(C641,CHAR(13),""),CHAR(10),"&lt;br&gt;")</f>
        <v/>
      </c>
      <c r="E641" s="4">
        <v>5.5</v>
      </c>
      <c r="F641" s="2" t="s">
        <v>2218</v>
      </c>
      <c r="G641" s="19" t="e">
        <f>VLOOKUP(F641,frs!$A$2:$E$41,2,FALSE)</f>
        <v>#N/A</v>
      </c>
      <c r="H641" s="2" t="b">
        <v>0</v>
      </c>
      <c r="I641" s="2" t="s">
        <v>4709</v>
      </c>
      <c r="J641" s="19">
        <f>VLOOKUP(I641,Families!$A$2:$B$11,2,FALSE)</f>
        <v>2</v>
      </c>
      <c r="K641" s="2" t="s">
        <v>4740</v>
      </c>
      <c r="L641" s="19" t="str">
        <f>IFERROR(VLOOKUP(K641,Appellations!$A$3:$B$77,3,FALSE),"")</f>
        <v/>
      </c>
      <c r="M641" s="2" t="s">
        <v>4741</v>
      </c>
      <c r="N641" s="19">
        <f>IFERROR(VLOOKUP(M641,Regions!$A$3:$B$41,2,FALSE),"")</f>
        <v>32</v>
      </c>
      <c r="O641" s="2" t="s">
        <v>4689</v>
      </c>
      <c r="P641" s="19">
        <f>IFERROR(VLOOKUP(O641,Colors!$A$3:$B$11,2,FALSE),"")</f>
        <v>2</v>
      </c>
      <c r="Q641" s="2" t="s">
        <v>4688</v>
      </c>
      <c r="R641" s="19">
        <f>IFERROR(VLOOKUP(Q641,Contenants!$A$3:$B$21,2,FALSE),"")</f>
        <v>16</v>
      </c>
      <c r="S641" s="2"/>
      <c r="T641" s="8" t="s">
        <v>2110</v>
      </c>
      <c r="U641" s="21" t="str">
        <f t="shared" si="202"/>
        <v/>
      </c>
      <c r="V641" s="21"/>
      <c r="W641" s="20" t="e">
        <f>$X$1&amp;A641&amp;$Y$1&amp;T641&amp;$Z$1&amp;C641&amp;$AA$1&amp;E641&amp;#REF!&amp;G641&amp;$AB$1&amp;J641&amp;$AC$1&amp;#REF!&amp;$AD$1&amp;L641&amp;$AE$1&amp;P641&amp;$AF$1&amp;R641&amp;$AF$1&amp;#REF!&amp;$AG$1</f>
        <v>#REF!</v>
      </c>
    </row>
    <row r="642" spans="1:23" s="20" customFormat="1" hidden="1" x14ac:dyDescent="0.25">
      <c r="A642" s="2" t="s">
        <v>2828</v>
      </c>
      <c r="B642" s="2" t="s">
        <v>2829</v>
      </c>
      <c r="C642" s="3"/>
      <c r="D642" s="18" t="str">
        <f t="shared" si="203"/>
        <v/>
      </c>
      <c r="E642" s="4">
        <v>14.5</v>
      </c>
      <c r="F642" s="2" t="s">
        <v>2218</v>
      </c>
      <c r="G642" s="19" t="e">
        <f>VLOOKUP(F642,frs!$A$2:$E$41,2,FALSE)</f>
        <v>#N/A</v>
      </c>
      <c r="H642" s="2" t="b">
        <v>0</v>
      </c>
      <c r="I642" s="2" t="s">
        <v>4716</v>
      </c>
      <c r="J642" s="19">
        <f>VLOOKUP(I642,Families!$A$2:$B$11,2,FALSE)</f>
        <v>1</v>
      </c>
      <c r="K642" s="2" t="s">
        <v>4759</v>
      </c>
      <c r="L642" s="19" t="str">
        <f>IFERROR(VLOOKUP(K642,Appellations!$A$3:$B$77,3,FALSE),"")</f>
        <v/>
      </c>
      <c r="M642" s="2" t="s">
        <v>4757</v>
      </c>
      <c r="N642" s="19">
        <f>IFERROR(VLOOKUP(M642,Regions!$A$3:$B$41,2,FALSE),"")</f>
        <v>6</v>
      </c>
      <c r="O642" s="2" t="s">
        <v>4719</v>
      </c>
      <c r="P642" s="19">
        <f>IFERROR(VLOOKUP(O642,Colors!$A$3:$B$11,2,FALSE),"")</f>
        <v>8</v>
      </c>
      <c r="Q642" s="2" t="s">
        <v>4688</v>
      </c>
      <c r="R642" s="19">
        <f>IFERROR(VLOOKUP(Q642,Contenants!$A$3:$B$21,2,FALSE),"")</f>
        <v>16</v>
      </c>
      <c r="S642" s="2"/>
      <c r="T642" s="8" t="s">
        <v>1522</v>
      </c>
      <c r="U642" s="21" t="str">
        <f t="shared" si="202"/>
        <v/>
      </c>
      <c r="V642" s="21"/>
      <c r="W642" s="20" t="e">
        <f>$X$1&amp;A642&amp;$Y$1&amp;T642&amp;$Z$1&amp;C642&amp;$AA$1&amp;E642&amp;#REF!&amp;G642&amp;$AB$1&amp;J642&amp;$AC$1&amp;#REF!&amp;$AD$1&amp;L642&amp;$AE$1&amp;P642&amp;$AF$1&amp;R642&amp;$AF$1&amp;#REF!&amp;$AG$1</f>
        <v>#REF!</v>
      </c>
    </row>
    <row r="643" spans="1:23" s="20" customFormat="1" hidden="1" x14ac:dyDescent="0.25">
      <c r="A643" s="2" t="s">
        <v>3149</v>
      </c>
      <c r="B643" s="2" t="s">
        <v>3150</v>
      </c>
      <c r="C643" s="3"/>
      <c r="D643" s="18" t="str">
        <f t="shared" si="203"/>
        <v/>
      </c>
      <c r="E643" s="4">
        <v>26.4</v>
      </c>
      <c r="F643" s="2" t="s">
        <v>2218</v>
      </c>
      <c r="G643" s="19" t="e">
        <f>VLOOKUP(F643,frs!$A$2:$E$41,2,FALSE)</f>
        <v>#N/A</v>
      </c>
      <c r="H643" s="2" t="b">
        <v>0</v>
      </c>
      <c r="I643" s="2" t="s">
        <v>4709</v>
      </c>
      <c r="J643" s="19">
        <f>VLOOKUP(I643,Families!$A$2:$B$11,2,FALSE)</f>
        <v>2</v>
      </c>
      <c r="K643" s="2" t="s">
        <v>4774</v>
      </c>
      <c r="L643" s="19" t="str">
        <f>IFERROR(VLOOKUP(K643,Appellations!$A$3:$B$77,3,FALSE),"")</f>
        <v/>
      </c>
      <c r="M643" s="2" t="s">
        <v>4762</v>
      </c>
      <c r="N643" s="19">
        <f>IFERROR(VLOOKUP(M643,Regions!$A$3:$B$41,2,FALSE),"")</f>
        <v>10</v>
      </c>
      <c r="O643" s="2" t="s">
        <v>4689</v>
      </c>
      <c r="P643" s="19">
        <f>IFERROR(VLOOKUP(O643,Colors!$A$3:$B$11,2,FALSE),"")</f>
        <v>2</v>
      </c>
      <c r="Q643" s="2" t="s">
        <v>4688</v>
      </c>
      <c r="R643" s="19">
        <f>IFERROR(VLOOKUP(Q643,Contenants!$A$3:$B$21,2,FALSE),"")</f>
        <v>16</v>
      </c>
      <c r="S643" s="2"/>
      <c r="T643" s="8" t="s">
        <v>326</v>
      </c>
      <c r="U643" s="21" t="str">
        <f t="shared" si="202"/>
        <v/>
      </c>
      <c r="V643" s="21"/>
      <c r="W643" s="20" t="e">
        <f>$X$1&amp;A643&amp;$Y$1&amp;T643&amp;$Z$1&amp;C643&amp;$AA$1&amp;E643&amp;#REF!&amp;G643&amp;$AB$1&amp;J643&amp;$AC$1&amp;#REF!&amp;$AD$1&amp;L643&amp;$AE$1&amp;P643&amp;$AF$1&amp;R643&amp;$AF$1&amp;#REF!&amp;$AG$1</f>
        <v>#REF!</v>
      </c>
    </row>
    <row r="644" spans="1:23" s="20" customFormat="1" hidden="1" x14ac:dyDescent="0.25">
      <c r="A644" s="2" t="s">
        <v>2933</v>
      </c>
      <c r="B644" s="2" t="s">
        <v>2934</v>
      </c>
      <c r="C644" s="3"/>
      <c r="D644" s="18" t="str">
        <f t="shared" si="203"/>
        <v/>
      </c>
      <c r="E644" s="4">
        <v>44.8</v>
      </c>
      <c r="F644" s="2" t="s">
        <v>2232</v>
      </c>
      <c r="G644" s="19" t="e">
        <f>VLOOKUP(F644,frs!$A$2:$E$41,2,FALSE)</f>
        <v>#N/A</v>
      </c>
      <c r="H644" s="2" t="b">
        <v>0</v>
      </c>
      <c r="I644" s="2" t="s">
        <v>4709</v>
      </c>
      <c r="J644" s="19">
        <f>VLOOKUP(I644,Families!$A$2:$B$11,2,FALSE)</f>
        <v>2</v>
      </c>
      <c r="K644" s="2" t="s">
        <v>4832</v>
      </c>
      <c r="L644" s="19" t="str">
        <f>IFERROR(VLOOKUP(K644,Appellations!$A$3:$B$77,3,FALSE),"")</f>
        <v/>
      </c>
      <c r="M644" s="2" t="s">
        <v>4741</v>
      </c>
      <c r="N644" s="19">
        <f>IFERROR(VLOOKUP(M644,Regions!$A$3:$B$41,2,FALSE),"")</f>
        <v>32</v>
      </c>
      <c r="O644" s="2" t="s">
        <v>4689</v>
      </c>
      <c r="P644" s="19">
        <f>IFERROR(VLOOKUP(O644,Colors!$A$3:$B$11,2,FALSE),"")</f>
        <v>2</v>
      </c>
      <c r="Q644" s="2" t="s">
        <v>4688</v>
      </c>
      <c r="R644" s="19">
        <f>IFERROR(VLOOKUP(Q644,Contenants!$A$3:$B$21,2,FALSE),"")</f>
        <v>16</v>
      </c>
      <c r="S644" s="2"/>
      <c r="T644" s="8" t="s">
        <v>335</v>
      </c>
      <c r="U644" s="21" t="str">
        <f t="shared" si="202"/>
        <v/>
      </c>
      <c r="V644" s="21"/>
      <c r="W644" s="20" t="e">
        <f>$X$1&amp;A644&amp;$Y$1&amp;T644&amp;$Z$1&amp;C644&amp;$AA$1&amp;E644&amp;#REF!&amp;G644&amp;$AB$1&amp;J644&amp;$AC$1&amp;#REF!&amp;$AD$1&amp;L644&amp;$AE$1&amp;P644&amp;$AF$1&amp;R644&amp;$AF$1&amp;#REF!&amp;$AG$1</f>
        <v>#REF!</v>
      </c>
    </row>
    <row r="645" spans="1:23" s="20" customFormat="1" hidden="1" x14ac:dyDescent="0.25">
      <c r="A645" s="2" t="s">
        <v>3910</v>
      </c>
      <c r="B645" s="2" t="s">
        <v>3911</v>
      </c>
      <c r="C645" s="3"/>
      <c r="D645" s="18" t="str">
        <f t="shared" si="203"/>
        <v/>
      </c>
      <c r="E645" s="4">
        <v>44.75</v>
      </c>
      <c r="F645" s="2" t="s">
        <v>3912</v>
      </c>
      <c r="G645" s="19" t="e">
        <f>VLOOKUP(F645,frs!$A$2:$E$41,2,FALSE)</f>
        <v>#N/A</v>
      </c>
      <c r="H645" s="2" t="b">
        <v>0</v>
      </c>
      <c r="I645" s="2" t="s">
        <v>4709</v>
      </c>
      <c r="J645" s="19">
        <f>VLOOKUP(I645,Families!$A$2:$B$11,2,FALSE)</f>
        <v>2</v>
      </c>
      <c r="K645" s="2" t="s">
        <v>4887</v>
      </c>
      <c r="L645" s="19" t="str">
        <f>IFERROR(VLOOKUP(K645,Appellations!$A$3:$B$77,3,FALSE),"")</f>
        <v/>
      </c>
      <c r="M645" s="2" t="s">
        <v>4741</v>
      </c>
      <c r="N645" s="19">
        <f>IFERROR(VLOOKUP(M645,Regions!$A$3:$B$41,2,FALSE),"")</f>
        <v>32</v>
      </c>
      <c r="O645" s="2" t="s">
        <v>4689</v>
      </c>
      <c r="P645" s="19">
        <f>IFERROR(VLOOKUP(O645,Colors!$A$3:$B$11,2,FALSE),"")</f>
        <v>2</v>
      </c>
      <c r="Q645" s="2" t="s">
        <v>4688</v>
      </c>
      <c r="R645" s="19">
        <f>IFERROR(VLOOKUP(Q645,Contenants!$A$3:$B$21,2,FALSE),"")</f>
        <v>16</v>
      </c>
      <c r="S645" s="2"/>
      <c r="T645" s="8" t="s">
        <v>942</v>
      </c>
      <c r="U645" s="21" t="str">
        <f t="shared" si="202"/>
        <v/>
      </c>
      <c r="V645" s="21"/>
      <c r="W645" s="20" t="e">
        <f>$X$1&amp;A645&amp;$Y$1&amp;T645&amp;$Z$1&amp;C645&amp;$AA$1&amp;E645&amp;#REF!&amp;G645&amp;$AB$1&amp;J645&amp;$AC$1&amp;#REF!&amp;$AD$1&amp;L645&amp;$AE$1&amp;P645&amp;$AF$1&amp;R645&amp;$AF$1&amp;#REF!&amp;$AG$1</f>
        <v>#REF!</v>
      </c>
    </row>
    <row r="646" spans="1:23" s="20" customFormat="1" hidden="1" x14ac:dyDescent="0.25">
      <c r="A646" s="2" t="s">
        <v>3913</v>
      </c>
      <c r="B646" s="2" t="s">
        <v>3914</v>
      </c>
      <c r="C646" s="3"/>
      <c r="D646" s="18" t="str">
        <f t="shared" si="203"/>
        <v/>
      </c>
      <c r="E646" s="4">
        <v>40.85</v>
      </c>
      <c r="F646" s="2" t="s">
        <v>3912</v>
      </c>
      <c r="G646" s="19" t="e">
        <f>VLOOKUP(F646,frs!$A$2:$E$41,2,FALSE)</f>
        <v>#N/A</v>
      </c>
      <c r="H646" s="2" t="b">
        <v>0</v>
      </c>
      <c r="I646" s="2" t="s">
        <v>2308</v>
      </c>
      <c r="J646" s="19">
        <f>VLOOKUP(I646,Families!$A$2:$B$11,2,FALSE)</f>
        <v>3</v>
      </c>
      <c r="K646" s="2" t="s">
        <v>4887</v>
      </c>
      <c r="L646" s="19" t="str">
        <f>IFERROR(VLOOKUP(K646,Appellations!$A$3:$B$77,3,FALSE),"")</f>
        <v/>
      </c>
      <c r="M646" s="2" t="s">
        <v>4741</v>
      </c>
      <c r="N646" s="19">
        <f>IFERROR(VLOOKUP(M646,Regions!$A$3:$B$41,2,FALSE),"")</f>
        <v>32</v>
      </c>
      <c r="O646" s="2" t="s">
        <v>2306</v>
      </c>
      <c r="P646" s="19">
        <f>IFERROR(VLOOKUP(O646,Colors!$A$3:$B$11,2,FALSE),"")</f>
        <v>7</v>
      </c>
      <c r="Q646" s="2" t="s">
        <v>4688</v>
      </c>
      <c r="R646" s="19">
        <f>IFERROR(VLOOKUP(Q646,Contenants!$A$3:$B$21,2,FALSE),"")</f>
        <v>16</v>
      </c>
      <c r="S646" s="2"/>
      <c r="T646" s="8" t="s">
        <v>1986</v>
      </c>
      <c r="U646" s="21" t="str">
        <f t="shared" si="202"/>
        <v/>
      </c>
      <c r="V646" s="21"/>
      <c r="W646" s="20" t="e">
        <f>$X$1&amp;A646&amp;$Y$1&amp;T646&amp;$Z$1&amp;C646&amp;$AA$1&amp;E646&amp;#REF!&amp;G646&amp;$AB$1&amp;J646&amp;$AC$1&amp;#REF!&amp;$AD$1&amp;L646&amp;$AE$1&amp;P646&amp;$AF$1&amp;R646&amp;$AF$1&amp;#REF!&amp;$AG$1</f>
        <v>#REF!</v>
      </c>
    </row>
    <row r="647" spans="1:23" s="20" customFormat="1" hidden="1" x14ac:dyDescent="0.25">
      <c r="A647" s="2" t="s">
        <v>3915</v>
      </c>
      <c r="B647" s="2" t="s">
        <v>3916</v>
      </c>
      <c r="C647" s="3"/>
      <c r="D647" s="18" t="str">
        <f t="shared" si="203"/>
        <v/>
      </c>
      <c r="E647" s="4">
        <v>44.8</v>
      </c>
      <c r="F647" s="2" t="s">
        <v>3912</v>
      </c>
      <c r="G647" s="19" t="e">
        <f>VLOOKUP(F647,frs!$A$2:$E$41,2,FALSE)</f>
        <v>#N/A</v>
      </c>
      <c r="H647" s="2" t="b">
        <v>0</v>
      </c>
      <c r="I647" s="2" t="s">
        <v>4716</v>
      </c>
      <c r="J647" s="19">
        <f>VLOOKUP(I647,Families!$A$2:$B$11,2,FALSE)</f>
        <v>1</v>
      </c>
      <c r="K647" s="2" t="s">
        <v>4887</v>
      </c>
      <c r="L647" s="19" t="str">
        <f>IFERROR(VLOOKUP(K647,Appellations!$A$3:$B$77,3,FALSE),"")</f>
        <v/>
      </c>
      <c r="M647" s="2" t="s">
        <v>4741</v>
      </c>
      <c r="N647" s="19">
        <f>IFERROR(VLOOKUP(M647,Regions!$A$3:$B$41,2,FALSE),"")</f>
        <v>32</v>
      </c>
      <c r="O647" s="2" t="s">
        <v>4719</v>
      </c>
      <c r="P647" s="19">
        <f>IFERROR(VLOOKUP(O647,Colors!$A$3:$B$11,2,FALSE),"")</f>
        <v>8</v>
      </c>
      <c r="Q647" s="2" t="s">
        <v>4688</v>
      </c>
      <c r="R647" s="19">
        <f>IFERROR(VLOOKUP(Q647,Contenants!$A$3:$B$21,2,FALSE),"")</f>
        <v>16</v>
      </c>
      <c r="S647" s="2"/>
      <c r="T647" s="8" t="s">
        <v>1980</v>
      </c>
      <c r="U647" s="21" t="str">
        <f t="shared" si="202"/>
        <v/>
      </c>
      <c r="V647" s="21"/>
      <c r="W647" s="20" t="e">
        <f>$X$1&amp;A647&amp;$Y$1&amp;T647&amp;$Z$1&amp;C647&amp;$AA$1&amp;E647&amp;#REF!&amp;G647&amp;$AB$1&amp;J647&amp;$AC$1&amp;#REF!&amp;$AD$1&amp;L647&amp;$AE$1&amp;P647&amp;$AF$1&amp;R647&amp;$AF$1&amp;#REF!&amp;$AG$1</f>
        <v>#REF!</v>
      </c>
    </row>
    <row r="648" spans="1:23" s="20" customFormat="1" hidden="1" x14ac:dyDescent="0.25">
      <c r="A648" s="2" t="s">
        <v>2371</v>
      </c>
      <c r="B648" s="2" t="s">
        <v>2372</v>
      </c>
      <c r="C648" s="3"/>
      <c r="D648" s="40" t="str">
        <f t="shared" si="203"/>
        <v/>
      </c>
      <c r="E648" s="4">
        <v>26.4</v>
      </c>
      <c r="F648" s="2" t="s">
        <v>2370</v>
      </c>
      <c r="G648" s="41" t="e">
        <f>VLOOKUP(F648,frs!$A$2:$E$41,2,FALSE)</f>
        <v>#N/A</v>
      </c>
      <c r="H648" s="2" t="b">
        <v>0</v>
      </c>
      <c r="I648" s="2" t="s">
        <v>2308</v>
      </c>
      <c r="J648" s="41">
        <f>VLOOKUP(I648,Families!$A$2:$B$11,2,FALSE)</f>
        <v>3</v>
      </c>
      <c r="K648" s="2" t="s">
        <v>4828</v>
      </c>
      <c r="L648" s="41" t="str">
        <f>IFERROR(VLOOKUP(K648,Appellations!$A$3:$B$77,3,FALSE),"")</f>
        <v/>
      </c>
      <c r="M648" s="2" t="s">
        <v>4741</v>
      </c>
      <c r="N648" s="41">
        <f>IFERROR(VLOOKUP(M648,Regions!$A$3:$B$41,2,FALSE),"")</f>
        <v>32</v>
      </c>
      <c r="O648" s="2" t="s">
        <v>2306</v>
      </c>
      <c r="P648" s="41">
        <f>IFERROR(VLOOKUP(O648,Colors!$A$3:$B$11,2,FALSE),"")</f>
        <v>7</v>
      </c>
      <c r="Q648" s="2" t="s">
        <v>4688</v>
      </c>
      <c r="R648" s="41">
        <f>IFERROR(VLOOKUP(Q648,Contenants!$A$3:$B$21,2,FALSE),"")</f>
        <v>16</v>
      </c>
      <c r="S648" s="2"/>
      <c r="T648" s="8" t="s">
        <v>1426</v>
      </c>
      <c r="U648" s="43" t="str">
        <f t="shared" si="202"/>
        <v/>
      </c>
      <c r="V648" s="43"/>
      <c r="W648" s="42" t="e">
        <f>$X$1&amp;A648&amp;$Y$1&amp;T648&amp;$Z$1&amp;C648&amp;$AA$1&amp;E648&amp;#REF!&amp;G648&amp;$AB$1&amp;J648&amp;$AC$1&amp;#REF!&amp;$AD$1&amp;L648&amp;$AE$1&amp;P648&amp;$AF$1&amp;R648&amp;$AF$1&amp;#REF!&amp;$AG$1</f>
        <v>#REF!</v>
      </c>
    </row>
    <row r="649" spans="1:23" hidden="1" x14ac:dyDescent="0.25">
      <c r="A649" s="2" t="s">
        <v>2368</v>
      </c>
      <c r="B649" s="2" t="s">
        <v>2369</v>
      </c>
      <c r="C649" s="3"/>
      <c r="D649" s="23" t="str">
        <f t="shared" ref="D649:D651" si="204">SUBSTITUTE(SUBSTITUTE(SUBSTITUTE(C649,CHAR(13),""),CHAR(10),"&lt;br&gt;"),". &amp;car(10)",".")</f>
        <v/>
      </c>
      <c r="E649" s="4">
        <v>32.4</v>
      </c>
      <c r="F649" s="2" t="s">
        <v>2370</v>
      </c>
      <c r="G649" s="19" t="e">
        <f>VLOOKUP(F649,frs!$A$2:$E$41,2,FALSE)</f>
        <v>#N/A</v>
      </c>
      <c r="H649" s="2" t="b">
        <v>0</v>
      </c>
      <c r="I649" s="2" t="s">
        <v>4709</v>
      </c>
      <c r="J649" s="19">
        <f>VLOOKUP(I649,Families!$A$2:$B$11,2,FALSE)</f>
        <v>2</v>
      </c>
      <c r="K649" s="2" t="s">
        <v>4828</v>
      </c>
      <c r="L649" s="19">
        <f>IFERROR(VLOOKUP(K649,Appellations!$A$2:$B$77,2,FALSE),"0")</f>
        <v>2</v>
      </c>
      <c r="M649" s="2" t="s">
        <v>4741</v>
      </c>
      <c r="N649" s="19">
        <f>IFERROR(VLOOKUP(M649,Regions!$A$2:$B$41,2,FALSE),"0")</f>
        <v>32</v>
      </c>
      <c r="O649" s="2" t="s">
        <v>4689</v>
      </c>
      <c r="P649" s="19">
        <f>IFERROR(VLOOKUP(O649,Colors!$A$2:$B$11,2,FALSE),"0")</f>
        <v>2</v>
      </c>
      <c r="Q649" s="2" t="s">
        <v>4688</v>
      </c>
      <c r="R649" s="19">
        <f>IFERROR(VLOOKUP(Q649,Contenants!$A$2:$B$21,2,FALSE),"0")</f>
        <v>16</v>
      </c>
      <c r="S649" s="2"/>
      <c r="T649" s="50" t="str">
        <f t="shared" ref="T649" si="205">PROPER(B649)</f>
        <v>Bandol Chateau Pibarnon Blanc</v>
      </c>
      <c r="U649" s="19" t="str">
        <f t="shared" si="202"/>
        <v/>
      </c>
      <c r="V649" s="19" t="e">
        <f>IF(#REF!="",0,1)</f>
        <v>#REF!</v>
      </c>
      <c r="W649" s="20" t="e">
        <f>$X$1&amp;A649&amp;$Y$1&amp;T649&amp;$Z$1&amp;D649&amp;$AA$1&amp;E649&amp;#REF!&amp;G649&amp;$AB$1&amp;J649&amp;$AC$1&amp;L649&amp;$AD$1&amp;N649&amp;$AE$1&amp;P649&amp;$AF$1&amp;R649&amp;$AG$1&amp;#REF!&amp;$AI$1</f>
        <v>#REF!</v>
      </c>
    </row>
    <row r="650" spans="1:23" ht="142.5" x14ac:dyDescent="0.25">
      <c r="A650" s="2" t="s">
        <v>868</v>
      </c>
      <c r="B650" s="2" t="s">
        <v>869</v>
      </c>
      <c r="C650" s="3" t="s">
        <v>4888</v>
      </c>
      <c r="D650" s="23" t="str">
        <f t="shared" si="204"/>
        <v>Un Champagne fins et aromatique pour tout type de dessert.&lt;br&gt;&lt;br&gt;Encépagement : Chardonnay, Pinot noir, Pinot meunier&lt;br&gt;&lt;br&gt;Dégustation : Bulles fines avec un cordon très présent ; Nez fin, frais et fruité aux notes de pommes, de poires, d'abricot et de fruits secs ; Bouche ronde et charnue avec une finale fraîche grâce à l'apport du Chardonnay.&lt;br&gt;&lt;br&gt;Située à Reims et créée par Nicolas Ruinart, c'est la maison de Champagne la plus ancienne datant de 1729.</v>
      </c>
      <c r="E650" s="4">
        <v>59</v>
      </c>
      <c r="F650" s="2" t="s">
        <v>2244</v>
      </c>
      <c r="G650" s="19">
        <f>VLOOKUP(F650,frs!$A$2:$B$45,2,FALSE)</f>
        <v>7</v>
      </c>
      <c r="H650" s="2" t="b">
        <v>1</v>
      </c>
      <c r="I650" s="2" t="s">
        <v>4805</v>
      </c>
      <c r="J650" s="19">
        <f>VLOOKUP(I650,Families!$A$2:$B$11,2,FALSE)</f>
        <v>5</v>
      </c>
      <c r="K650" s="2" t="s">
        <v>4806</v>
      </c>
      <c r="L650" s="19">
        <f>IFERROR(VLOOKUP(K650,Appellations!$A$2:$B$80,2,FALSE),"0")</f>
        <v>16</v>
      </c>
      <c r="M650" s="2" t="s">
        <v>4806</v>
      </c>
      <c r="N650" s="19">
        <f>IFERROR(VLOOKUP(M650,Regions!$A$2:$B$44,2,FALSE),"0")</f>
        <v>12</v>
      </c>
      <c r="O650" s="2"/>
      <c r="P650" s="19" t="str">
        <f>IFERROR(VLOOKUP(O650,Colors!$A$2:$B$11,2,FALSE),"0")</f>
        <v>0</v>
      </c>
      <c r="Q650" s="2" t="s">
        <v>4688</v>
      </c>
      <c r="R650" s="19">
        <f>IFERROR(VLOOKUP(Q650,Contenants!$A$2:$B$21,2,FALSE),"0")</f>
        <v>16</v>
      </c>
      <c r="S650" s="2" t="s">
        <v>5897</v>
      </c>
      <c r="T650" s="50" t="s">
        <v>5967</v>
      </c>
      <c r="U650" s="19" t="str">
        <f t="shared" ref="U650:U652" si="206">SUBSTITUTE(S650,"C:\Users\Admin\OneDrive\Site Internet\","")</f>
        <v>ruinart_brut.png</v>
      </c>
      <c r="V650" s="19">
        <f t="shared" ref="V650:V652" si="207">IF(U650="",0,1)</f>
        <v>1</v>
      </c>
      <c r="W650" s="20" t="str">
        <f t="shared" ref="W650:W652" si="208">$X$1&amp;A650&amp;$Y$1&amp;T650&amp;$Z$1&amp;D650&amp;$AA$1&amp;G650&amp;$AB$1&amp;J650&amp;$AC$1&amp;L650&amp;$AD$1&amp;N650&amp;$AE$1&amp;P650&amp;$AF$1&amp;R650&amp;$AG$1&amp;U650&amp;$AH$1&amp;V650&amp;$AI$1</f>
        <v>("00659", "Champagne R de Ruinart Brut", "Un Champagne fins et aromatique pour tout type de dessert.&lt;br&gt;&lt;br&gt;Encépagement : Chardonnay, Pinot noir, Pinot meunier&lt;br&gt;&lt;br&gt;Dégustation : Bulles fines avec un cordon très présent ; Nez fin, frais et fruité aux notes de pommes, de poires, d'abricot et de fruits secs ; Bouche ronde et charnue avec une finale fraîche grâce à l'apport du Chardonnay.&lt;br&gt;&lt;br&gt;Située à Reims et créée par Nicolas Ruinart, c'est la maison de Champagne la plus ancienne datant de 1729.", "7", "5", "16", "12","0", "16", "ruinart_brut.png", "1"),</v>
      </c>
    </row>
    <row r="651" spans="1:23" ht="156.75" x14ac:dyDescent="0.25">
      <c r="A651" s="2" t="s">
        <v>876</v>
      </c>
      <c r="B651" s="2" t="s">
        <v>877</v>
      </c>
      <c r="C651" s="3" t="s">
        <v>4889</v>
      </c>
      <c r="D651" s="23" t="str">
        <f t="shared" si="204"/>
        <v>Un champagne Blanc de blanc d'une grande finesse et d'une minéralité qui pourra accompagner vos apéritifs.&lt;br&gt;&lt;br&gt;Encépagement : Chardonnay&lt;br&gt;&lt;br&gt;Dégustation : robe jaune or pâle, Nez floral et  fruité aux notes d'agrumes frais et mûrs ; Bouche fraîche, ample, minérale aux notes de brugnon et d'agrumes.&lt;br&gt;&lt;br&gt;Située à Reims et créée par Nicolas Ruinart, c'est la maison de Champagne la plus ancienne datant de 1729.</v>
      </c>
      <c r="E651" s="4">
        <v>99</v>
      </c>
      <c r="F651" s="2" t="s">
        <v>2244</v>
      </c>
      <c r="G651" s="19">
        <f>VLOOKUP(F651,frs!$A$2:$B$45,2,FALSE)</f>
        <v>7</v>
      </c>
      <c r="H651" s="2" t="b">
        <v>1</v>
      </c>
      <c r="I651" s="2" t="s">
        <v>4805</v>
      </c>
      <c r="J651" s="19">
        <f>VLOOKUP(I651,Families!$A$2:$B$11,2,FALSE)</f>
        <v>5</v>
      </c>
      <c r="K651" s="2" t="s">
        <v>4806</v>
      </c>
      <c r="L651" s="19">
        <f>IFERROR(VLOOKUP(K651,Appellations!$A$2:$B$80,2,FALSE),"0")</f>
        <v>16</v>
      </c>
      <c r="M651" s="2" t="s">
        <v>4806</v>
      </c>
      <c r="N651" s="19">
        <f>IFERROR(VLOOKUP(M651,Regions!$A$2:$B$44,2,FALSE),"0")</f>
        <v>12</v>
      </c>
      <c r="O651" s="2"/>
      <c r="P651" s="19" t="str">
        <f>IFERROR(VLOOKUP(O651,Colors!$A$2:$B$11,2,FALSE),"0")</f>
        <v>0</v>
      </c>
      <c r="Q651" s="2" t="s">
        <v>4688</v>
      </c>
      <c r="R651" s="19">
        <f>IFERROR(VLOOKUP(Q651,Contenants!$A$2:$B$21,2,FALSE),"0")</f>
        <v>16</v>
      </c>
      <c r="S651" s="2" t="s">
        <v>5898</v>
      </c>
      <c r="T651" s="50" t="s">
        <v>5968</v>
      </c>
      <c r="U651" s="19" t="str">
        <f t="shared" si="206"/>
        <v>ruinart_blanc_de_blanc.png</v>
      </c>
      <c r="V651" s="19">
        <f t="shared" si="207"/>
        <v>1</v>
      </c>
      <c r="W651" s="20" t="str">
        <f t="shared" si="208"/>
        <v>("00660", "Champagne Ruinart Blanc de Blanc", "Un champagne Blanc de blanc d'une grande finesse et d'une minéralité qui pourra accompagner vos apéritifs.&lt;br&gt;&lt;br&gt;Encépagement : Chardonnay&lt;br&gt;&lt;br&gt;Dégustation : robe jaune or pâle, Nez floral et  fruité aux notes d'agrumes frais et mûrs ; Bouche fraîche, ample, minérale aux notes de brugnon et d'agrumes.&lt;br&gt;&lt;br&gt;Située à Reims et créée par Nicolas Ruinart, c'est la maison de Champagne la plus ancienne datant de 1729.", "7", "5", "16", "12","0", "16", "ruinart_blanc_de_blanc.png", "1"),</v>
      </c>
    </row>
    <row r="652" spans="1:23" s="29" customFormat="1" ht="142.5" x14ac:dyDescent="0.25">
      <c r="A652" s="2" t="s">
        <v>878</v>
      </c>
      <c r="B652" s="2" t="s">
        <v>879</v>
      </c>
      <c r="C652" s="3" t="s">
        <v>4890</v>
      </c>
      <c r="D652" s="36" t="str">
        <f t="shared" si="203"/>
        <v>Un Champagne rosé frais et fin pour accompagner un fraisier.&lt;br&gt;&lt;br&gt;Encépagement : Chardonnay, Pinot noir&lt;br&gt;&lt;br&gt;Dégustation : Robe grenade et orangée ; Nez fruité aux notes de fruits exotiques et de petits fruits rouges ; Bouche ronde et fruités aux notes de pamplemousse, de grenade, de goyave et de litchi.&lt;br&gt;&lt;br&gt;Située à Reims et créée par Nicolas Ruinart, c'est la maison de Champagne la plus ancienne datant de 1729.</v>
      </c>
      <c r="E652" s="4">
        <v>99</v>
      </c>
      <c r="F652" s="2" t="s">
        <v>2244</v>
      </c>
      <c r="G652" s="19">
        <f>VLOOKUP(F652,frs!$A$2:$B$45,2,FALSE)</f>
        <v>7</v>
      </c>
      <c r="H652" s="2" t="b">
        <v>1</v>
      </c>
      <c r="I652" s="2" t="s">
        <v>4805</v>
      </c>
      <c r="J652" s="37">
        <f>VLOOKUP(I652,Families!$A$2:$B$11,2,FALSE)</f>
        <v>5</v>
      </c>
      <c r="K652" s="2" t="s">
        <v>4806</v>
      </c>
      <c r="L652" s="19">
        <f>IFERROR(VLOOKUP(K652,Appellations!$A$2:$B$80,2,FALSE),"0")</f>
        <v>16</v>
      </c>
      <c r="M652" s="2" t="s">
        <v>4806</v>
      </c>
      <c r="N652" s="19">
        <f>IFERROR(VLOOKUP(M652,Regions!$A$2:$B$44,2,FALSE),"0")</f>
        <v>12</v>
      </c>
      <c r="O652" s="2" t="s">
        <v>2306</v>
      </c>
      <c r="P652" s="37">
        <f>IFERROR(VLOOKUP(O652,Colors!$A$3:$B$11,2,FALSE),"")</f>
        <v>7</v>
      </c>
      <c r="Q652" s="2" t="s">
        <v>4688</v>
      </c>
      <c r="R652" s="37">
        <f>IFERROR(VLOOKUP(Q652,Contenants!$A$3:$B$21,2,FALSE),"")</f>
        <v>16</v>
      </c>
      <c r="S652" s="2" t="s">
        <v>5899</v>
      </c>
      <c r="T652" s="50" t="s">
        <v>5969</v>
      </c>
      <c r="U652" s="19" t="str">
        <f t="shared" si="206"/>
        <v>ruinart_rose.png</v>
      </c>
      <c r="V652" s="19">
        <f t="shared" si="207"/>
        <v>1</v>
      </c>
      <c r="W652" s="20" t="str">
        <f t="shared" si="208"/>
        <v>("00661", "Champagne Ruinart Rosé", "Un Champagne rosé frais et fin pour accompagner un fraisier.&lt;br&gt;&lt;br&gt;Encépagement : Chardonnay, Pinot noir&lt;br&gt;&lt;br&gt;Dégustation : Robe grenade et orangée ; Nez fruité aux notes de fruits exotiques et de petits fruits rouges ; Bouche ronde et fruités aux notes de pamplemousse, de grenade, de goyave et de litchi.&lt;br&gt;&lt;br&gt;Située à Reims et créée par Nicolas Ruinart, c'est la maison de Champagne la plus ancienne datant de 1729.", "7", "5", "16", "12","7", "16", "ruinart_rose.png", "1"),</v>
      </c>
    </row>
    <row r="653" spans="1:23" hidden="1" x14ac:dyDescent="0.25">
      <c r="A653" s="2" t="s">
        <v>3695</v>
      </c>
      <c r="B653" s="2" t="s">
        <v>3696</v>
      </c>
      <c r="C653" s="3"/>
      <c r="D653" s="23" t="str">
        <f>SUBSTITUTE(SUBSTITUTE(SUBSTITUTE(C653,CHAR(13),""),CHAR(10),"&lt;br&gt;"),". &amp;car(10)",".")</f>
        <v/>
      </c>
      <c r="E653" s="4">
        <v>20.45</v>
      </c>
      <c r="F653" s="2" t="s">
        <v>2223</v>
      </c>
      <c r="G653" s="19">
        <f>VLOOKUP(F653,frs!$A$2:$E$41,2,FALSE)</f>
        <v>15</v>
      </c>
      <c r="H653" s="2" t="b">
        <v>0</v>
      </c>
      <c r="I653" s="2" t="s">
        <v>2308</v>
      </c>
      <c r="J653" s="19">
        <f>VLOOKUP(I653,Families!$A$2:$B$11,2,FALSE)</f>
        <v>3</v>
      </c>
      <c r="K653" s="2" t="s">
        <v>4750</v>
      </c>
      <c r="L653" s="19">
        <f>IFERROR(VLOOKUP(K653,Appellations!$A$2:$B$77,2,FALSE),"0")</f>
        <v>43</v>
      </c>
      <c r="M653" s="2" t="s">
        <v>4741</v>
      </c>
      <c r="N653" s="19">
        <f>IFERROR(VLOOKUP(M653,Regions!$A$2:$B$41,2,FALSE),"0")</f>
        <v>32</v>
      </c>
      <c r="O653" s="2" t="s">
        <v>2306</v>
      </c>
      <c r="P653" s="19">
        <f>IFERROR(VLOOKUP(O653,Colors!$A$2:$B$11,2,FALSE),"0")</f>
        <v>7</v>
      </c>
      <c r="Q653" s="2" t="s">
        <v>2303</v>
      </c>
      <c r="R653" s="19">
        <f>IFERROR(VLOOKUP(Q653,Contenants!$A$2:$B$21,2,FALSE),"0")</f>
        <v>19</v>
      </c>
      <c r="S653" s="2"/>
      <c r="T653" s="50" t="str">
        <f>PROPER(B653)</f>
        <v>Igp Var Dom. La Goujonne Lea Rose Magnum</v>
      </c>
      <c r="U653" s="19" t="str">
        <f t="shared" ref="U653:U658" si="209">SUBSTITUTE(SUBSTITUTE(SUBSTITUTE(SUBSTITUTE(SUBSTITUTE(SUBSTITUTE(SUBSTITUTE(SUBSTITUTE(SUBSTITUTE(SUBSTITUTE(SUBSTITUTE(SUBSTITUTE(S653,"C:\Users\Admin\OneDrive\Site Internet\",""),"BAG-IN-BOX\",""),"BOURGOGNE\",""),"BEAUJOLAIS\",""),"CHAMPAGNE ET EFFERVESCENTS\",""),"LANGUEDOC\",""),"LOIRE\",""),"PROVENCE\",""),"RHONE NORD\",""),"RHONE SUD\",""),"SPIRITUEUX\",""),"SUD OUEST\","")</f>
        <v/>
      </c>
      <c r="V653" s="19" t="e">
        <f>IF(#REF!="",0,1)</f>
        <v>#REF!</v>
      </c>
      <c r="W653" s="20" t="e">
        <f>$X$1&amp;A653&amp;$Y$1&amp;T653&amp;$Z$1&amp;D653&amp;$AA$1&amp;E653&amp;#REF!&amp;G653&amp;$AB$1&amp;J653&amp;$AC$1&amp;L653&amp;$AD$1&amp;N653&amp;$AE$1&amp;P653&amp;$AF$1&amp;R653&amp;$AG$1&amp;#REF!&amp;$AI$1</f>
        <v>#REF!</v>
      </c>
    </row>
    <row r="654" spans="1:23" s="29" customFormat="1" hidden="1" x14ac:dyDescent="0.25">
      <c r="A654" s="2" t="s">
        <v>472</v>
      </c>
      <c r="B654" s="2" t="s">
        <v>473</v>
      </c>
      <c r="C654" s="3"/>
      <c r="D654" s="36" t="str">
        <f t="shared" si="203"/>
        <v/>
      </c>
      <c r="E654" s="4">
        <v>0.3</v>
      </c>
      <c r="F654" s="2" t="s">
        <v>2241</v>
      </c>
      <c r="G654" s="37" t="e">
        <f>VLOOKUP(F654,frs!$A$2:$E$41,2,FALSE)</f>
        <v>#N/A</v>
      </c>
      <c r="H654" s="2" t="b">
        <v>1</v>
      </c>
      <c r="I654" s="2" t="s">
        <v>4691</v>
      </c>
      <c r="J654" s="37">
        <f>VLOOKUP(I654,Families!$A$2:$B$11,2,FALSE)</f>
        <v>10</v>
      </c>
      <c r="K654" s="2"/>
      <c r="L654" s="37" t="str">
        <f>IFERROR(VLOOKUP(K654,Appellations!$A$3:$B$77,3,FALSE),"")</f>
        <v/>
      </c>
      <c r="M654" s="2" t="s">
        <v>4855</v>
      </c>
      <c r="N654" s="37">
        <f>IFERROR(VLOOKUP(M654,Regions!$A$3:$B$41,2,FALSE),"")</f>
        <v>9</v>
      </c>
      <c r="O654" s="2"/>
      <c r="P654" s="37" t="str">
        <f>IFERROR(VLOOKUP(O654,Colors!$A$3:$B$11,2,FALSE),"")</f>
        <v/>
      </c>
      <c r="Q654" s="2"/>
      <c r="R654" s="37" t="str">
        <f>IFERROR(VLOOKUP(Q654,Contenants!$A$3:$B$21,2,FALSE),"")</f>
        <v/>
      </c>
      <c r="S654" s="2"/>
      <c r="T654" s="8" t="s">
        <v>386</v>
      </c>
      <c r="U654" s="39" t="str">
        <f t="shared" si="209"/>
        <v/>
      </c>
      <c r="V654" s="19">
        <f>IF(U654="",0,1)</f>
        <v>0</v>
      </c>
      <c r="W654" s="38" t="e">
        <f>$X$1&amp;A654&amp;$Y$1&amp;T654&amp;$Z$1&amp;C654&amp;$AA$1&amp;E654&amp;#REF!&amp;G654&amp;$AB$1&amp;J654&amp;$AC$1&amp;#REF!&amp;$AD$1&amp;L654&amp;$AE$1&amp;P654&amp;$AF$1&amp;R654&amp;$AF$1&amp;#REF!&amp;$AG$1</f>
        <v>#REF!</v>
      </c>
    </row>
    <row r="655" spans="1:23" hidden="1" x14ac:dyDescent="0.25">
      <c r="A655" s="2" t="s">
        <v>2818</v>
      </c>
      <c r="B655" s="2" t="s">
        <v>2819</v>
      </c>
      <c r="C655" s="3"/>
      <c r="D655" s="23" t="str">
        <f>SUBSTITUTE(SUBSTITUTE(SUBSTITUTE(C655,CHAR(13),""),CHAR(10),"&lt;br&gt;"),". &amp;car(10)",".")</f>
        <v/>
      </c>
      <c r="E655" s="4">
        <v>0.4</v>
      </c>
      <c r="F655" s="2"/>
      <c r="G655" s="19" t="e">
        <f>VLOOKUP(F655,frs!$A$2:$E$41,2,FALSE)</f>
        <v>#N/A</v>
      </c>
      <c r="H655" s="2" t="b">
        <v>0</v>
      </c>
      <c r="I655" s="2" t="s">
        <v>4691</v>
      </c>
      <c r="J655" s="19">
        <f>VLOOKUP(I655,Families!$A$2:$B$11,2,FALSE)</f>
        <v>10</v>
      </c>
      <c r="K655" s="2"/>
      <c r="L655" s="19" t="str">
        <f>IFERROR(VLOOKUP(K655,Appellations!$A$2:$B$77,2,FALSE),"0")</f>
        <v>0</v>
      </c>
      <c r="M655" s="2" t="s">
        <v>4855</v>
      </c>
      <c r="N655" s="19">
        <f>IFERROR(VLOOKUP(M655,Regions!$A$2:$B$41,2,FALSE),"0")</f>
        <v>9</v>
      </c>
      <c r="O655" s="2"/>
      <c r="P655" s="19" t="str">
        <f>IFERROR(VLOOKUP(O655,Colors!$A$2:$B$11,2,FALSE),"0")</f>
        <v>0</v>
      </c>
      <c r="Q655" s="2"/>
      <c r="R655" s="19" t="str">
        <f>IFERROR(VLOOKUP(Q655,Contenants!$A$2:$B$21,2,FALSE),"0")</f>
        <v>0</v>
      </c>
      <c r="S655" s="2"/>
      <c r="T655" s="50" t="str">
        <f>PROPER(B655)</f>
        <v>Bouchon Cylindrique</v>
      </c>
      <c r="U655" s="19" t="str">
        <f t="shared" si="209"/>
        <v/>
      </c>
      <c r="V655" s="19" t="e">
        <f>IF(#REF!="",0,1)</f>
        <v>#REF!</v>
      </c>
      <c r="W655" s="20" t="e">
        <f>$X$1&amp;A655&amp;$Y$1&amp;T655&amp;$Z$1&amp;D655&amp;$AA$1&amp;E655&amp;#REF!&amp;G655&amp;$AB$1&amp;J655&amp;$AC$1&amp;L655&amp;$AD$1&amp;N655&amp;$AE$1&amp;P655&amp;$AF$1&amp;R655&amp;$AG$1&amp;#REF!&amp;$AI$1</f>
        <v>#REF!</v>
      </c>
    </row>
    <row r="656" spans="1:23" s="29" customFormat="1" hidden="1" x14ac:dyDescent="0.25">
      <c r="A656" s="2" t="s">
        <v>474</v>
      </c>
      <c r="B656" s="2" t="s">
        <v>475</v>
      </c>
      <c r="C656" s="3"/>
      <c r="D656" s="27" t="str">
        <f t="shared" si="203"/>
        <v/>
      </c>
      <c r="E656" s="4">
        <v>0.8</v>
      </c>
      <c r="F656" s="2" t="s">
        <v>2241</v>
      </c>
      <c r="G656" s="19" t="e">
        <f>VLOOKUP(F656,frs!$A$2:$B$43,2,FALSE)</f>
        <v>#N/A</v>
      </c>
      <c r="H656" s="2" t="b">
        <v>1</v>
      </c>
      <c r="I656" s="2" t="s">
        <v>4691</v>
      </c>
      <c r="J656" s="28">
        <f>VLOOKUP(I656,Families!$A$2:$B$11,2,FALSE)</f>
        <v>10</v>
      </c>
      <c r="K656" s="2"/>
      <c r="L656" s="19" t="str">
        <f>IFERROR(VLOOKUP(K656,Appellations!$A$2:$B$80,2,FALSE),"0")</f>
        <v>0</v>
      </c>
      <c r="M656" s="2" t="s">
        <v>4855</v>
      </c>
      <c r="N656" s="19">
        <f>IFERROR(VLOOKUP(M656,Regions!$A$2:$B$44,2,FALSE),"0")</f>
        <v>9</v>
      </c>
      <c r="O656" s="2"/>
      <c r="P656" s="28" t="str">
        <f>IFERROR(VLOOKUP(O656,Colors!$A$3:$B$11,2,FALSE),"")</f>
        <v/>
      </c>
      <c r="Q656" s="2"/>
      <c r="R656" s="37" t="str">
        <f>IFERROR(VLOOKUP(Q656,Contenants!$A$3:$B$21,2,FALSE),"")</f>
        <v/>
      </c>
      <c r="S656" s="2"/>
      <c r="T656" s="50" t="s">
        <v>5970</v>
      </c>
      <c r="U656" s="19" t="str">
        <f>SUBSTITUTE(S656,"C:\Users\Admin\OneDrive\Site Internet\","")</f>
        <v/>
      </c>
      <c r="V656" s="19">
        <f>IF(U656="",0,1)</f>
        <v>0</v>
      </c>
      <c r="W656" s="20" t="e">
        <f>$X$1&amp;A656&amp;$Y$1&amp;T656&amp;$Z$1&amp;D656&amp;$AA$1&amp;G656&amp;$AB$1&amp;J656&amp;$AC$1&amp;L656&amp;$AD$1&amp;N656&amp;$AE$1&amp;P656&amp;$AF$1&amp;R656&amp;$AG$1&amp;U656&amp;$AH$1&amp;V656&amp;$AI$1</f>
        <v>#N/A</v>
      </c>
    </row>
    <row r="657" spans="1:23" s="20" customFormat="1" hidden="1" x14ac:dyDescent="0.25">
      <c r="A657" s="2" t="s">
        <v>2820</v>
      </c>
      <c r="B657" s="2" t="s">
        <v>2821</v>
      </c>
      <c r="C657" s="3"/>
      <c r="D657" s="40" t="str">
        <f t="shared" si="203"/>
        <v/>
      </c>
      <c r="E657" s="4">
        <v>1.8</v>
      </c>
      <c r="F657" s="2"/>
      <c r="G657" s="41" t="e">
        <f>VLOOKUP(F657,frs!$A$2:$E$41,2,FALSE)</f>
        <v>#N/A</v>
      </c>
      <c r="H657" s="2" t="b">
        <v>0</v>
      </c>
      <c r="I657" s="2" t="s">
        <v>4691</v>
      </c>
      <c r="J657" s="41">
        <f>VLOOKUP(I657,Families!$A$2:$B$11,2,FALSE)</f>
        <v>10</v>
      </c>
      <c r="K657" s="2"/>
      <c r="L657" s="41" t="str">
        <f>IFERROR(VLOOKUP(K657,Appellations!$A$3:$B$77,3,FALSE),"")</f>
        <v/>
      </c>
      <c r="M657" s="2" t="s">
        <v>4855</v>
      </c>
      <c r="N657" s="41">
        <f>IFERROR(VLOOKUP(M657,Regions!$A$3:$B$41,2,FALSE),"")</f>
        <v>9</v>
      </c>
      <c r="O657" s="2"/>
      <c r="P657" s="41" t="str">
        <f>IFERROR(VLOOKUP(O657,Colors!$A$3:$B$11,2,FALSE),"")</f>
        <v/>
      </c>
      <c r="Q657" s="2"/>
      <c r="R657" s="41" t="str">
        <f>IFERROR(VLOOKUP(Q657,Contenants!$A$3:$B$21,2,FALSE),"")</f>
        <v/>
      </c>
      <c r="S657" s="2"/>
      <c r="T657" s="8" t="s">
        <v>404</v>
      </c>
      <c r="U657" s="43" t="str">
        <f t="shared" si="209"/>
        <v/>
      </c>
      <c r="V657" s="43"/>
      <c r="W657" s="42" t="e">
        <f>$X$1&amp;A657&amp;$Y$1&amp;T657&amp;$Z$1&amp;C657&amp;$AA$1&amp;E657&amp;#REF!&amp;G657&amp;$AB$1&amp;J657&amp;$AC$1&amp;#REF!&amp;$AD$1&amp;L657&amp;$AE$1&amp;P657&amp;$AF$1&amp;R657&amp;$AF$1&amp;#REF!&amp;$AG$1</f>
        <v>#REF!</v>
      </c>
    </row>
    <row r="658" spans="1:23" hidden="1" x14ac:dyDescent="0.25">
      <c r="A658" s="2" t="s">
        <v>2816</v>
      </c>
      <c r="B658" s="2" t="s">
        <v>2817</v>
      </c>
      <c r="C658" s="3"/>
      <c r="D658" s="23" t="str">
        <f t="shared" ref="D658:D659" si="210">SUBSTITUTE(SUBSTITUTE(SUBSTITUTE(C658,CHAR(13),""),CHAR(10),"&lt;br&gt;"),". &amp;car(10)",".")</f>
        <v/>
      </c>
      <c r="E658" s="4">
        <v>0.5</v>
      </c>
      <c r="F658" s="2"/>
      <c r="G658" s="19" t="e">
        <f>VLOOKUP(F658,frs!$A$2:$E$41,2,FALSE)</f>
        <v>#N/A</v>
      </c>
      <c r="H658" s="2" t="b">
        <v>0</v>
      </c>
      <c r="I658" s="2" t="s">
        <v>4691</v>
      </c>
      <c r="J658" s="19">
        <f>VLOOKUP(I658,Families!$A$2:$B$11,2,FALSE)</f>
        <v>10</v>
      </c>
      <c r="K658" s="2"/>
      <c r="L658" s="19" t="str">
        <f>IFERROR(VLOOKUP(K658,Appellations!$A$2:$B$77,2,FALSE),"0")</f>
        <v>0</v>
      </c>
      <c r="M658" s="2" t="s">
        <v>4855</v>
      </c>
      <c r="N658" s="19">
        <f>IFERROR(VLOOKUP(M658,Regions!$A$2:$B$41,2,FALSE),"0")</f>
        <v>9</v>
      </c>
      <c r="O658" s="2"/>
      <c r="P658" s="19" t="str">
        <f>IFERROR(VLOOKUP(O658,Colors!$A$2:$B$11,2,FALSE),"0")</f>
        <v>0</v>
      </c>
      <c r="Q658" s="2"/>
      <c r="R658" s="19" t="str">
        <f>IFERROR(VLOOKUP(Q658,Contenants!$A$2:$B$21,2,FALSE),"0")</f>
        <v>0</v>
      </c>
      <c r="S658" s="2"/>
      <c r="T658" s="50" t="str">
        <f t="shared" ref="T658" si="211">PROPER(B658)</f>
        <v>Bouchon Conique Grand Format</v>
      </c>
      <c r="U658" s="19" t="str">
        <f t="shared" si="209"/>
        <v/>
      </c>
      <c r="V658" s="19" t="e">
        <f>IF(#REF!="",0,1)</f>
        <v>#REF!</v>
      </c>
      <c r="W658" s="20" t="e">
        <f>$X$1&amp;A658&amp;$Y$1&amp;T658&amp;$Z$1&amp;D658&amp;$AA$1&amp;E658&amp;#REF!&amp;G658&amp;$AB$1&amp;J658&amp;$AC$1&amp;L658&amp;$AD$1&amp;N658&amp;$AE$1&amp;P658&amp;$AF$1&amp;R658&amp;$AG$1&amp;#REF!&amp;$AI$1</f>
        <v>#REF!</v>
      </c>
    </row>
    <row r="659" spans="1:23" ht="242.25" x14ac:dyDescent="0.25">
      <c r="A659" s="2" t="s">
        <v>1548</v>
      </c>
      <c r="B659" s="2" t="s">
        <v>1549</v>
      </c>
      <c r="C659" s="3" t="s">
        <v>5383</v>
      </c>
      <c r="D659" s="23" t="str">
        <f t="shared" si="210"/>
        <v>Un Minervois rouge généreux et fruité. Parfait sur une entrecôte frites.&lt;br&gt;&lt;br&gt;Encépagement : Syrah, Cinsault.&lt;br&gt;&lt;br&gt;Dégustation : robe grenat ; Nez gourmand aux notes de fruits rouges ; Bouche ronde et soyeuse avec une finale aux notes de tapenade.&lt;br&gt;Accord mets/vin : viande rouge grillée, plat mijoté.&lt;br&gt;&lt;br&gt;La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59" s="4">
        <v>10.199999999999999</v>
      </c>
      <c r="F659" s="2" t="s">
        <v>2237</v>
      </c>
      <c r="G659" s="19">
        <f>VLOOKUP(F659,frs!$A$2:$B$45,2,FALSE)</f>
        <v>21</v>
      </c>
      <c r="H659" s="2" t="b">
        <v>1</v>
      </c>
      <c r="I659" s="2" t="s">
        <v>4716</v>
      </c>
      <c r="J659" s="19">
        <f>VLOOKUP(I659,Families!$A$2:$B$11,2,FALSE)</f>
        <v>1</v>
      </c>
      <c r="K659" s="2" t="s">
        <v>4860</v>
      </c>
      <c r="L659" s="19">
        <f>IFERROR(VLOOKUP(K659,Appellations!$A$2:$B$80,2,FALSE),"0")</f>
        <v>51</v>
      </c>
      <c r="M659" s="2" t="s">
        <v>4743</v>
      </c>
      <c r="N659" s="19">
        <f>IFERROR(VLOOKUP(M659,Regions!$A$2:$B$44,2,FALSE),"0")</f>
        <v>24</v>
      </c>
      <c r="O659" s="2" t="s">
        <v>4719</v>
      </c>
      <c r="P659" s="19">
        <f>IFERROR(VLOOKUP(O659,Colors!$A$2:$B$11,2,FALSE),"0")</f>
        <v>8</v>
      </c>
      <c r="Q659" s="2" t="s">
        <v>4688</v>
      </c>
      <c r="R659" s="19">
        <f>IFERROR(VLOOKUP(Q659,Contenants!$A$2:$B$21,2,FALSE),"0")</f>
        <v>16</v>
      </c>
      <c r="S659" s="2" t="s">
        <v>5800</v>
      </c>
      <c r="T659" s="50" t="s">
        <v>6201</v>
      </c>
      <c r="U659" s="19" t="str">
        <f>SUBSTITUTE(S659,"C:\Users\Admin\OneDrive\Site Internet\","")</f>
        <v>fabre_minervois_bergerie_de_rieux_rouge.png</v>
      </c>
      <c r="V659" s="19">
        <f t="shared" ref="V659:V660" si="212">IF(U659="",0,1)</f>
        <v>1</v>
      </c>
      <c r="W659" s="20" t="str">
        <f>$X$1&amp;A659&amp;$Y$1&amp;T659&amp;$Z$1&amp;D659&amp;$AA$1&amp;G659&amp;$AB$1&amp;J659&amp;$AC$1&amp;L659&amp;$AD$1&amp;N659&amp;$AE$1&amp;P659&amp;$AF$1&amp;R659&amp;$AG$1&amp;U659&amp;$AH$1&amp;V659&amp;$AI$1</f>
        <v>("00668", "Bergerie Tour de Rieux Rouge", "Un Minervois rouge généreux et fruité. Parfait sur une entrecôte frites.&lt;br&gt;&lt;br&gt;Encépagement : Syrah, Cinsault.&lt;br&gt;&lt;br&gt;Dégustation : robe grenat ; Nez gourmand aux notes de fruits rouges ; Bouche ronde et soyeuse avec une finale aux notes de tapenade.&lt;br&gt;Accord mets/vin : viande rouge grillée, plat mijoté.&lt;br&gt;&lt;br&gt;La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"51", "24","8", "16", "fabre_minervois_bergerie_de_rieux_rouge.png", "1"),</v>
      </c>
    </row>
    <row r="660" spans="1:23" s="29" customFormat="1" hidden="1" x14ac:dyDescent="0.25">
      <c r="A660" s="2" t="s">
        <v>2073</v>
      </c>
      <c r="B660" s="2" t="s">
        <v>2074</v>
      </c>
      <c r="C660" s="3"/>
      <c r="D660" s="36" t="str">
        <f t="shared" si="203"/>
        <v/>
      </c>
      <c r="E660" s="4">
        <v>42.9</v>
      </c>
      <c r="F660" s="2" t="s">
        <v>469</v>
      </c>
      <c r="G660" s="37">
        <f>VLOOKUP(F660,frs!$A$2:$E$41,2,FALSE)</f>
        <v>24</v>
      </c>
      <c r="H660" s="2" t="b">
        <v>1</v>
      </c>
      <c r="I660" s="2" t="s">
        <v>4693</v>
      </c>
      <c r="J660" s="37">
        <f>VLOOKUP(I660,Families!$A$2:$B$11,2,FALSE)</f>
        <v>7</v>
      </c>
      <c r="K660" s="2"/>
      <c r="L660" s="37" t="str">
        <f>IFERROR(VLOOKUP(K660,Appellations!$A$3:$B$77,3,FALSE),"")</f>
        <v/>
      </c>
      <c r="M660" s="2" t="s">
        <v>4698</v>
      </c>
      <c r="N660" s="37" t="str">
        <f>IFERROR(VLOOKUP(M660,Regions!$A$3:$B$41,2,FALSE),"")</f>
        <v/>
      </c>
      <c r="O660" s="2"/>
      <c r="P660" s="37" t="str">
        <f>IFERROR(VLOOKUP(O660,Colors!$A$3:$B$11,2,FALSE),"")</f>
        <v/>
      </c>
      <c r="Q660" s="2" t="s">
        <v>4696</v>
      </c>
      <c r="R660" s="37">
        <f>IFERROR(VLOOKUP(Q660,Contenants!$A$3:$B$21,2,FALSE),"")</f>
        <v>15</v>
      </c>
      <c r="S660" s="2"/>
      <c r="T660" s="8" t="s">
        <v>2046</v>
      </c>
      <c r="U660" s="39" t="str">
        <f>SUBSTITUTE(SUBSTITUTE(SUBSTITUTE(SUBSTITUTE(SUBSTITUTE(SUBSTITUTE(SUBSTITUTE(SUBSTITUTE(SUBSTITUTE(SUBSTITUTE(SUBSTITUTE(SUBSTITUTE(S660,"C:\Users\Admin\OneDrive\Site Internet\",""),"BAG-IN-BOX\",""),"BOURGOGNE\",""),"BEAUJOLAIS\",""),"CHAMPAGNE ET EFFERVESCENTS\",""),"LANGUEDOC\",""),"LOIRE\",""),"PROVENCE\",""),"RHONE NORD\",""),"RHONE SUD\",""),"SPIRITUEUX\",""),"SUD OUEST\","")</f>
        <v/>
      </c>
      <c r="V660" s="19">
        <f t="shared" si="212"/>
        <v>0</v>
      </c>
      <c r="W660" s="38" t="e">
        <f>$X$1&amp;A660&amp;$Y$1&amp;T660&amp;$Z$1&amp;C660&amp;$AA$1&amp;E660&amp;#REF!&amp;G660&amp;$AB$1&amp;J660&amp;$AC$1&amp;#REF!&amp;$AD$1&amp;L660&amp;$AE$1&amp;P660&amp;$AF$1&amp;R660&amp;$AF$1&amp;#REF!&amp;$AG$1</f>
        <v>#REF!</v>
      </c>
    </row>
    <row r="661" spans="1:23" hidden="1" x14ac:dyDescent="0.25">
      <c r="A661" s="2" t="s">
        <v>4550</v>
      </c>
      <c r="B661" s="2" t="s">
        <v>4551</v>
      </c>
      <c r="C661" s="3"/>
      <c r="D661" s="23" t="str">
        <f>SUBSTITUTE(SUBSTITUTE(SUBSTITUTE(C661,CHAR(13),""),CHAR(10),"&lt;br&gt;"),". &amp;car(10)",".")</f>
        <v/>
      </c>
      <c r="E661" s="4">
        <v>51.35</v>
      </c>
      <c r="F661" s="2" t="s">
        <v>469</v>
      </c>
      <c r="G661" s="19">
        <f>VLOOKUP(F661,frs!$A$2:$E$41,2,FALSE)</f>
        <v>24</v>
      </c>
      <c r="H661" s="2" t="b">
        <v>0</v>
      </c>
      <c r="I661" s="2" t="s">
        <v>4693</v>
      </c>
      <c r="J661" s="19">
        <f>VLOOKUP(I661,Families!$A$2:$B$11,2,FALSE)</f>
        <v>7</v>
      </c>
      <c r="K661" s="2"/>
      <c r="L661" s="19" t="str">
        <f>IFERROR(VLOOKUP(K661,Appellations!$A$2:$B$77,2,FALSE),"0")</f>
        <v>0</v>
      </c>
      <c r="M661" s="2" t="s">
        <v>4698</v>
      </c>
      <c r="N661" s="19" t="str">
        <f>IFERROR(VLOOKUP(M661,Regions!$A$2:$B$41,2,FALSE),"0")</f>
        <v>0</v>
      </c>
      <c r="O661" s="2"/>
      <c r="P661" s="19" t="str">
        <f>IFERROR(VLOOKUP(O661,Colors!$A$2:$B$11,2,FALSE),"0")</f>
        <v>0</v>
      </c>
      <c r="Q661" s="2"/>
      <c r="R661" s="19" t="str">
        <f>IFERROR(VLOOKUP(Q661,Contenants!$A$2:$B$21,2,FALSE),"0")</f>
        <v>0</v>
      </c>
      <c r="S661" s="2"/>
      <c r="T661" s="50" t="str">
        <f>PROPER(B661)</f>
        <v>Whisky Black Bull 8 Ans 50°</v>
      </c>
      <c r="U661" s="19" t="str">
        <f>SUBSTITUTE(SUBSTITUTE(SUBSTITUTE(SUBSTITUTE(SUBSTITUTE(SUBSTITUTE(SUBSTITUTE(SUBSTITUTE(SUBSTITUTE(SUBSTITUTE(SUBSTITUTE(SUBSTITUTE(S661,"C:\Users\Admin\OneDrive\Site Internet\",""),"BAG-IN-BOX\",""),"BOURGOGNE\",""),"BEAUJOLAIS\",""),"CHAMPAGNE ET EFFERVESCENTS\",""),"LANGUEDOC\",""),"LOIRE\",""),"PROVENCE\",""),"RHONE NORD\",""),"RHONE SUD\",""),"SPIRITUEUX\",""),"SUD OUEST\","")</f>
        <v/>
      </c>
      <c r="V661" s="19" t="e">
        <f>IF(#REF!="",0,1)</f>
        <v>#REF!</v>
      </c>
      <c r="W661" s="20" t="e">
        <f>$X$1&amp;A661&amp;$Y$1&amp;T661&amp;$Z$1&amp;D661&amp;$AA$1&amp;E661&amp;#REF!&amp;G661&amp;$AB$1&amp;J661&amp;$AC$1&amp;L661&amp;$AD$1&amp;N661&amp;$AE$1&amp;P661&amp;$AF$1&amp;R661&amp;$AG$1&amp;#REF!&amp;$AI$1</f>
        <v>#REF!</v>
      </c>
    </row>
    <row r="662" spans="1:23" s="29" customFormat="1" hidden="1" x14ac:dyDescent="0.25">
      <c r="A662" s="2" t="s">
        <v>2071</v>
      </c>
      <c r="B662" s="2" t="s">
        <v>2072</v>
      </c>
      <c r="C662" s="3"/>
      <c r="D662" s="27" t="str">
        <f t="shared" si="203"/>
        <v/>
      </c>
      <c r="E662" s="4">
        <v>63.75</v>
      </c>
      <c r="F662" s="2" t="s">
        <v>469</v>
      </c>
      <c r="G662" s="28">
        <f>VLOOKUP(F662,frs!$A$2:$E$41,2,FALSE)</f>
        <v>24</v>
      </c>
      <c r="H662" s="2" t="b">
        <v>1</v>
      </c>
      <c r="I662" s="2" t="s">
        <v>4693</v>
      </c>
      <c r="J662" s="28">
        <f>VLOOKUP(I662,Families!$A$2:$B$11,2,FALSE)</f>
        <v>7</v>
      </c>
      <c r="K662" s="2"/>
      <c r="L662" s="28" t="str">
        <f>IFERROR(VLOOKUP(K662,Appellations!$A$3:$B$77,3,FALSE),"")</f>
        <v/>
      </c>
      <c r="M662" s="2" t="s">
        <v>4698</v>
      </c>
      <c r="N662" s="28" t="str">
        <f>IFERROR(VLOOKUP(M662,Regions!$A$3:$B$41,2,FALSE),"")</f>
        <v/>
      </c>
      <c r="O662" s="2"/>
      <c r="P662" s="28" t="str">
        <f>IFERROR(VLOOKUP(O662,Colors!$A$3:$B$11,2,FALSE),"")</f>
        <v/>
      </c>
      <c r="Q662" s="2" t="s">
        <v>4696</v>
      </c>
      <c r="R662" s="28">
        <f>IFERROR(VLOOKUP(Q662,Contenants!$A$3:$B$21,2,FALSE),"")</f>
        <v>15</v>
      </c>
      <c r="S662" s="2"/>
      <c r="T662" s="8" t="s">
        <v>2009</v>
      </c>
      <c r="U662" s="30" t="str">
        <f>SUBSTITUTE(SUBSTITUTE(SUBSTITUTE(SUBSTITUTE(SUBSTITUTE(SUBSTITUTE(SUBSTITUTE(SUBSTITUTE(SUBSTITUTE(SUBSTITUTE(SUBSTITUTE(SUBSTITUTE(S662,"C:\Users\Admin\OneDrive\Site Internet\",""),"BAG-IN-BOX\",""),"BOURGOGNE\",""),"BEAUJOLAIS\",""),"CHAMPAGNE ET EFFERVESCENTS\",""),"LANGUEDOC\",""),"LOIRE\",""),"PROVENCE\",""),"RHONE NORD\",""),"RHONE SUD\",""),"SPIRITUEUX\",""),"SUD OUEST\","")</f>
        <v/>
      </c>
      <c r="V662" s="19">
        <f>IF(U662="",0,1)</f>
        <v>0</v>
      </c>
      <c r="W662" s="29" t="e">
        <f>$X$1&amp;A662&amp;$Y$1&amp;T662&amp;$Z$1&amp;C662&amp;$AA$1&amp;E662&amp;#REF!&amp;G662&amp;$AB$1&amp;J662&amp;$AC$1&amp;#REF!&amp;$AD$1&amp;L662&amp;$AE$1&amp;P662&amp;$AF$1&amp;R662&amp;$AF$1&amp;#REF!&amp;$AG$1</f>
        <v>#REF!</v>
      </c>
    </row>
    <row r="663" spans="1:23" s="20" customFormat="1" hidden="1" x14ac:dyDescent="0.25">
      <c r="A663" s="2" t="s">
        <v>4548</v>
      </c>
      <c r="B663" s="2" t="s">
        <v>4549</v>
      </c>
      <c r="C663" s="3"/>
      <c r="D663" s="40" t="str">
        <f t="shared" si="203"/>
        <v/>
      </c>
      <c r="E663" s="4">
        <v>163.95</v>
      </c>
      <c r="F663" s="2" t="s">
        <v>469</v>
      </c>
      <c r="G663" s="41">
        <f>VLOOKUP(F663,frs!$A$2:$E$41,2,FALSE)</f>
        <v>24</v>
      </c>
      <c r="H663" s="2" t="b">
        <v>0</v>
      </c>
      <c r="I663" s="2" t="s">
        <v>4693</v>
      </c>
      <c r="J663" s="41">
        <f>VLOOKUP(I663,Families!$A$2:$B$11,2,FALSE)</f>
        <v>7</v>
      </c>
      <c r="K663" s="2"/>
      <c r="L663" s="41" t="str">
        <f>IFERROR(VLOOKUP(K663,Appellations!$A$3:$B$77,3,FALSE),"")</f>
        <v/>
      </c>
      <c r="M663" s="2" t="s">
        <v>4698</v>
      </c>
      <c r="N663" s="41" t="str">
        <f>IFERROR(VLOOKUP(M663,Regions!$A$3:$B$41,2,FALSE),"")</f>
        <v/>
      </c>
      <c r="O663" s="2"/>
      <c r="P663" s="41" t="str">
        <f>IFERROR(VLOOKUP(O663,Colors!$A$3:$B$11,2,FALSE),"")</f>
        <v/>
      </c>
      <c r="Q663" s="2"/>
      <c r="R663" s="41" t="str">
        <f>IFERROR(VLOOKUP(Q663,Contenants!$A$3:$B$21,2,FALSE),"")</f>
        <v/>
      </c>
      <c r="S663" s="2"/>
      <c r="T663" s="8" t="s">
        <v>511</v>
      </c>
      <c r="U663" s="43" t="str">
        <f>SUBSTITUTE(SUBSTITUTE(SUBSTITUTE(SUBSTITUTE(SUBSTITUTE(SUBSTITUTE(SUBSTITUTE(SUBSTITUTE(SUBSTITUTE(SUBSTITUTE(SUBSTITUTE(SUBSTITUTE(S663,"C:\Users\Admin\OneDrive\Site Internet\",""),"BAG-IN-BOX\",""),"BOURGOGNE\",""),"BEAUJOLAIS\",""),"CHAMPAGNE ET EFFERVESCENTS\",""),"LANGUEDOC\",""),"LOIRE\",""),"PROVENCE\",""),"RHONE NORD\",""),"RHONE SUD\",""),"SPIRITUEUX\",""),"SUD OUEST\","")</f>
        <v/>
      </c>
      <c r="V663" s="43"/>
      <c r="W663" s="42" t="e">
        <f>$X$1&amp;A663&amp;$Y$1&amp;T663&amp;$Z$1&amp;C663&amp;$AA$1&amp;E663&amp;#REF!&amp;G663&amp;$AB$1&amp;J663&amp;$AC$1&amp;#REF!&amp;$AD$1&amp;L663&amp;$AE$1&amp;P663&amp;$AF$1&amp;R663&amp;$AF$1&amp;#REF!&amp;$AG$1</f>
        <v>#REF!</v>
      </c>
    </row>
    <row r="664" spans="1:23" hidden="1" x14ac:dyDescent="0.25">
      <c r="A664" s="2" t="s">
        <v>4544</v>
      </c>
      <c r="B664" s="2" t="s">
        <v>4545</v>
      </c>
      <c r="C664" s="3"/>
      <c r="D664" s="23" t="str">
        <f t="shared" ref="D664:D671" si="213">SUBSTITUTE(SUBSTITUTE(SUBSTITUTE(C664,CHAR(13),""),CHAR(10),"&lt;br&gt;"),". &amp;car(10)",".")</f>
        <v/>
      </c>
      <c r="E664" s="4">
        <v>63.6</v>
      </c>
      <c r="F664" s="2" t="s">
        <v>469</v>
      </c>
      <c r="G664" s="19">
        <f>VLOOKUP(F664,frs!$A$2:$E$41,2,FALSE)</f>
        <v>24</v>
      </c>
      <c r="H664" s="2" t="b">
        <v>0</v>
      </c>
      <c r="I664" s="2" t="s">
        <v>4693</v>
      </c>
      <c r="J664" s="19">
        <f>VLOOKUP(I664,Families!$A$2:$B$11,2,FALSE)</f>
        <v>7</v>
      </c>
      <c r="K664" s="2"/>
      <c r="L664" s="19" t="str">
        <f>IFERROR(VLOOKUP(K664,Appellations!$A$2:$B$77,2,FALSE),"0")</f>
        <v>0</v>
      </c>
      <c r="M664" s="2" t="s">
        <v>4698</v>
      </c>
      <c r="N664" s="19" t="str">
        <f>IFERROR(VLOOKUP(M664,Regions!$A$2:$B$41,2,FALSE),"0")</f>
        <v>0</v>
      </c>
      <c r="O664" s="2"/>
      <c r="P664" s="19" t="str">
        <f>IFERROR(VLOOKUP(O664,Colors!$A$2:$B$11,2,FALSE),"0")</f>
        <v>0</v>
      </c>
      <c r="Q664" s="2"/>
      <c r="R664" s="19" t="str">
        <f>IFERROR(VLOOKUP(Q664,Contenants!$A$2:$B$21,2,FALSE),"0")</f>
        <v>0</v>
      </c>
      <c r="S664" s="2"/>
      <c r="T664" s="50" t="str">
        <f t="shared" ref="T664" si="214">PROPER(B664)</f>
        <v>Whisky Big Smoke 46°</v>
      </c>
      <c r="U664" s="19" t="str">
        <f>SUBSTITUTE(SUBSTITUTE(SUBSTITUTE(SUBSTITUTE(SUBSTITUTE(SUBSTITUTE(SUBSTITUTE(SUBSTITUTE(SUBSTITUTE(SUBSTITUTE(SUBSTITUTE(SUBSTITUTE(S664,"C:\Users\Admin\OneDrive\Site Internet\",""),"BAG-IN-BOX\",""),"BOURGOGNE\",""),"BEAUJOLAIS\",""),"CHAMPAGNE ET EFFERVESCENTS\",""),"LANGUEDOC\",""),"LOIRE\",""),"PROVENCE\",""),"RHONE NORD\",""),"RHONE SUD\",""),"SPIRITUEUX\",""),"SUD OUEST\","")</f>
        <v/>
      </c>
      <c r="V664" s="19" t="e">
        <f>IF(#REF!="",0,1)</f>
        <v>#REF!</v>
      </c>
      <c r="W664" s="20" t="e">
        <f>$X$1&amp;A664&amp;$Y$1&amp;T664&amp;$Z$1&amp;D664&amp;$AA$1&amp;E664&amp;#REF!&amp;G664&amp;$AB$1&amp;J664&amp;$AC$1&amp;L664&amp;$AD$1&amp;N664&amp;$AE$1&amp;P664&amp;$AF$1&amp;R664&amp;$AG$1&amp;#REF!&amp;$AI$1</f>
        <v>#REF!</v>
      </c>
    </row>
    <row r="665" spans="1:23" ht="242.25" x14ac:dyDescent="0.25">
      <c r="A665" s="2" t="s">
        <v>1153</v>
      </c>
      <c r="B665" s="2" t="s">
        <v>1154</v>
      </c>
      <c r="C665" s="3" t="s">
        <v>5310</v>
      </c>
      <c r="D665" s="23" t="str">
        <f t="shared" si="213"/>
        <v>Une Eau de Vie de poire williams chaleureuse, pleine de légèreté. Idéal en digestif.&lt;br&gt;&lt;br&gt;Provenance : France (Bourgogne)&lt;br&gt;&lt;br&gt;Dégustation : Robe incolore ; Nez aérien et intense de fruits mûrs ; Bouche ronde, équilibrée et charmeuse sur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5" s="4">
        <v>46.9</v>
      </c>
      <c r="F665" s="2" t="s">
        <v>469</v>
      </c>
      <c r="G665" s="19">
        <f>VLOOKUP(F665,frs!$A$2:$B$45,2,FALSE)</f>
        <v>24</v>
      </c>
      <c r="H665" s="2" t="b">
        <v>1</v>
      </c>
      <c r="I665" s="2" t="s">
        <v>4693</v>
      </c>
      <c r="J665" s="19">
        <f>VLOOKUP(I665,Families!$A$2:$B$11,2,FALSE)</f>
        <v>7</v>
      </c>
      <c r="K665" s="2"/>
      <c r="L665" s="19" t="str">
        <f>IFERROR(VLOOKUP(K665,Appellations!$A$2:$B$80,2,FALSE),"0")</f>
        <v>0</v>
      </c>
      <c r="M665" s="2" t="s">
        <v>4702</v>
      </c>
      <c r="N665" s="19">
        <f>IFERROR(VLOOKUP(M665,Regions!$A$2:$B$44,2,FALSE),"0")</f>
        <v>17</v>
      </c>
      <c r="O665" s="2"/>
      <c r="P665" s="19" t="str">
        <f>IFERROR(VLOOKUP(O665,Colors!$A$2:$B$11,2,FALSE),"0")</f>
        <v>0</v>
      </c>
      <c r="Q665" s="2" t="s">
        <v>4696</v>
      </c>
      <c r="R665" s="19">
        <f>IFERROR(VLOOKUP(Q665,Contenants!$A$2:$B$21,2,FALSE),"0")</f>
        <v>15</v>
      </c>
      <c r="S665" s="2" t="s">
        <v>5910</v>
      </c>
      <c r="T665" s="50" t="s">
        <v>6202</v>
      </c>
      <c r="U665" s="19" t="str">
        <f>SUBSTITUTE(S665,"C:\Users\Admin\OneDrive\Site Internet\","")</f>
        <v>eau_de_vie_joseph_cartron_poire_williams.png</v>
      </c>
      <c r="V665" s="19">
        <f t="shared" ref="V665:V672" si="215">IF(U665="",0,1)</f>
        <v>1</v>
      </c>
      <c r="W665" s="20" t="str">
        <f t="shared" ref="W665:W671" si="216">$X$1&amp;A665&amp;$Y$1&amp;T665&amp;$Z$1&amp;D665&amp;$AA$1&amp;G665&amp;$AB$1&amp;J665&amp;$AC$1&amp;L665&amp;$AD$1&amp;N665&amp;$AE$1&amp;P665&amp;$AF$1&amp;R665&amp;$AG$1&amp;U665&amp;$AH$1&amp;V665&amp;$AI$1</f>
        <v>("00674", "Eau de Vie Poire William'S 43° Joseph Cartron", "Une Eau de Vie de poire williams chaleureuse, pleine de légèreté. Idéal en digestif.&lt;br&gt;&lt;br&gt;Provenance : France (Bourgogne)&lt;br&gt;&lt;br&gt;Dégustation : Robe incolore ; Nez aérien et intense de fruits mûrs ; Bouche ronde, équilibrée et charmeuse sur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"eau_de_vie_joseph_cartron_poire_williams.png", "1"),</v>
      </c>
    </row>
    <row r="666" spans="1:23" ht="228" x14ac:dyDescent="0.25">
      <c r="A666" s="2" t="s">
        <v>1552</v>
      </c>
      <c r="B666" s="2" t="s">
        <v>1553</v>
      </c>
      <c r="C666" s="3" t="s">
        <v>5384</v>
      </c>
      <c r="D666" s="23" t="str">
        <f t="shared" si="213"/>
        <v>Une Eau de Vie de Mirabelle généreuse et fruité. Idéal en digestif.&lt;br&gt;&lt;br&gt;Provenance : France (Bourgogne)&lt;br&gt;&lt;br&gt;Dégustation : Robe incolore ; Nez puissant et racé de mirabelle mûre ; Bouche fruitée, chaleureuse et d’une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6" s="4">
        <v>44.95</v>
      </c>
      <c r="F666" s="2" t="s">
        <v>469</v>
      </c>
      <c r="G666" s="19">
        <f>VLOOKUP(F666,frs!$A$2:$B$45,2,FALSE)</f>
        <v>24</v>
      </c>
      <c r="H666" s="2" t="b">
        <v>1</v>
      </c>
      <c r="I666" s="2" t="s">
        <v>4693</v>
      </c>
      <c r="J666" s="19">
        <f>VLOOKUP(I666,Families!$A$2:$B$11,2,FALSE)</f>
        <v>7</v>
      </c>
      <c r="K666" s="2"/>
      <c r="L666" s="19" t="str">
        <f>IFERROR(VLOOKUP(K666,Appellations!$A$2:$B$80,2,FALSE),"0")</f>
        <v>0</v>
      </c>
      <c r="M666" s="2" t="s">
        <v>4702</v>
      </c>
      <c r="N666" s="19">
        <f>IFERROR(VLOOKUP(M666,Regions!$A$2:$B$44,2,FALSE),"0")</f>
        <v>17</v>
      </c>
      <c r="O666" s="2"/>
      <c r="P666" s="19" t="str">
        <f>IFERROR(VLOOKUP(O666,Colors!$A$2:$B$11,2,FALSE),"0")</f>
        <v>0</v>
      </c>
      <c r="Q666" s="2"/>
      <c r="R666" s="19" t="str">
        <f>IFERROR(VLOOKUP(Q666,Contenants!$A$2:$B$21,2,FALSE),"0")</f>
        <v>0</v>
      </c>
      <c r="S666" s="2" t="s">
        <v>5911</v>
      </c>
      <c r="T666" s="50" t="s">
        <v>6203</v>
      </c>
      <c r="U666" s="19" t="str">
        <f t="shared" ref="U666:U671" si="217">SUBSTITUTE(S666,"C:\Users\Admin\OneDrive\Site Internet\","")</f>
        <v>eau_de_vie_joseph_cartron_mirabelle.png</v>
      </c>
      <c r="V666" s="19">
        <f t="shared" si="215"/>
        <v>1</v>
      </c>
      <c r="W666" s="20" t="str">
        <f t="shared" si="216"/>
        <v>("00675", "Mirabelle 45° Joseph Cartron", "Une Eau de Vie de Mirabelle généreuse et fruité. Idéal en digestif.&lt;br&gt;&lt;br&gt;Provenance : France (Bourgogne)&lt;br&gt;&lt;br&gt;Dégustation : Robe incolore ; Nez puissant et racé de mirabelle mûre ; Bouche fruitée, chaleureuse et d’une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"0", "eau_de_vie_joseph_cartron_mirabelle.png", "1"),</v>
      </c>
    </row>
    <row r="667" spans="1:23" ht="228" x14ac:dyDescent="0.25">
      <c r="A667" s="2" t="s">
        <v>1095</v>
      </c>
      <c r="B667" s="2" t="s">
        <v>1096</v>
      </c>
      <c r="C667" s="3" t="s">
        <v>5297</v>
      </c>
      <c r="D667" s="23" t="str">
        <f t="shared" si="213"/>
        <v>Une crème de framboise gourmande et douce. Idéal pour un kir ou en cocktail.&lt;br&gt;&lt;br&gt;Provenance : France (Bourgogne)&lt;br&gt;&lt;br&gt;Dégustation : Robe rubis ; Nez exaltant sur la framboise des bois ; Bouche suave, concentrée et pleine de finesse remportée par le fruit noir.&lt;br&gt;&lt;br&gt;La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7" s="4">
        <v>14.7</v>
      </c>
      <c r="F667" s="2" t="s">
        <v>469</v>
      </c>
      <c r="G667" s="19">
        <f>VLOOKUP(F667,frs!$A$2:$B$45,2,FALSE)</f>
        <v>24</v>
      </c>
      <c r="H667" s="2" t="b">
        <v>1</v>
      </c>
      <c r="I667" s="2" t="s">
        <v>4693</v>
      </c>
      <c r="J667" s="19">
        <f>VLOOKUP(I667,Families!$A$2:$B$11,2,FALSE)</f>
        <v>7</v>
      </c>
      <c r="K667" s="2"/>
      <c r="L667" s="19" t="str">
        <f>IFERROR(VLOOKUP(K667,Appellations!$A$2:$B$80,2,FALSE),"0")</f>
        <v>0</v>
      </c>
      <c r="M667" s="2" t="s">
        <v>4701</v>
      </c>
      <c r="N667" s="19">
        <f>IFERROR(VLOOKUP(M667,Regions!$A$2:$B$44,2,FALSE),"0")</f>
        <v>16</v>
      </c>
      <c r="O667" s="2"/>
      <c r="P667" s="19" t="str">
        <f>IFERROR(VLOOKUP(O667,Colors!$A$2:$B$11,2,FALSE),"0")</f>
        <v>0</v>
      </c>
      <c r="Q667" s="2" t="s">
        <v>4695</v>
      </c>
      <c r="R667" s="19">
        <f>IFERROR(VLOOKUP(Q667,Contenants!$A$2:$B$21,2,FALSE),"0")</f>
        <v>13</v>
      </c>
      <c r="S667" s="2" t="s">
        <v>5751</v>
      </c>
      <c r="T667" s="50" t="s">
        <v>6207</v>
      </c>
      <c r="U667" s="19" t="str">
        <f t="shared" si="217"/>
        <v>joseph_cartron_creme_framboise.png</v>
      </c>
      <c r="V667" s="19">
        <f t="shared" si="215"/>
        <v>1</v>
      </c>
      <c r="W667" s="20" t="str">
        <f t="shared" si="216"/>
        <v>("00676", "Crème de Framboise de Bourgogne Joseph Cartron", "Une crème de framboise gourmande et douce. Idéal pour un kir ou en cocktail.&lt;br&gt;&lt;br&gt;Provenance : France (Bourgogne)&lt;br&gt;&lt;br&gt;Dégustation : Robe rubis ; Nez exaltant sur la framboise des bois ; Bouche suave, concentrée et pleine de finesse remportée par le fruit noir.&lt;br&gt;&lt;br&gt;La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"joseph_cartron_creme_framboise.png", "1"),</v>
      </c>
    </row>
    <row r="668" spans="1:23" ht="256.5" x14ac:dyDescent="0.25">
      <c r="A668" s="2" t="s">
        <v>1097</v>
      </c>
      <c r="B668" s="2" t="s">
        <v>1098</v>
      </c>
      <c r="C668" s="3" t="s">
        <v>5298</v>
      </c>
      <c r="D668" s="23" t="str">
        <f t="shared" si="213"/>
        <v>Une crème de mûre des roncières aromatique et persistante. Idéal pour un kir ou en cocktail.&lt;br&gt;&lt;br&gt;Provenance : France (Bourgogne)&lt;br&gt;&lt;br&gt;Dégustation : Robe rubis ; Nez très aromatique et belle perception de la mûre ; Bouche sirupeuse, équilibrée avec une belle persistance de la mûre et d’épices douces.&lt;br&gt;&lt;br&gt;La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8" s="4">
        <v>14.7</v>
      </c>
      <c r="F668" s="2" t="s">
        <v>469</v>
      </c>
      <c r="G668" s="19">
        <f>VLOOKUP(F668,frs!$A$2:$B$45,2,FALSE)</f>
        <v>24</v>
      </c>
      <c r="H668" s="2" t="b">
        <v>1</v>
      </c>
      <c r="I668" s="2" t="s">
        <v>4693</v>
      </c>
      <c r="J668" s="19">
        <f>VLOOKUP(I668,Families!$A$2:$B$11,2,FALSE)</f>
        <v>7</v>
      </c>
      <c r="K668" s="2"/>
      <c r="L668" s="19" t="str">
        <f>IFERROR(VLOOKUP(K668,Appellations!$A$2:$B$80,2,FALSE),"0")</f>
        <v>0</v>
      </c>
      <c r="M668" s="2" t="s">
        <v>4701</v>
      </c>
      <c r="N668" s="19">
        <f>IFERROR(VLOOKUP(M668,Regions!$A$2:$B$44,2,FALSE),"0")</f>
        <v>16</v>
      </c>
      <c r="O668" s="2"/>
      <c r="P668" s="19" t="str">
        <f>IFERROR(VLOOKUP(O668,Colors!$A$2:$B$11,2,FALSE),"0")</f>
        <v>0</v>
      </c>
      <c r="Q668" s="2" t="s">
        <v>4695</v>
      </c>
      <c r="R668" s="19">
        <f>IFERROR(VLOOKUP(Q668,Contenants!$A$2:$B$21,2,FALSE),"0")</f>
        <v>13</v>
      </c>
      <c r="S668" s="2" t="s">
        <v>5752</v>
      </c>
      <c r="T668" s="50" t="s">
        <v>6208</v>
      </c>
      <c r="U668" s="19" t="str">
        <f t="shared" si="217"/>
        <v>joseph_cartron_creme_mure.png</v>
      </c>
      <c r="V668" s="19">
        <f t="shared" si="215"/>
        <v>1</v>
      </c>
      <c r="W668" s="20" t="str">
        <f t="shared" si="216"/>
        <v>("00677", "Crème de Mûre des Roncières Joseph Cartron", "Une crème de mûre des roncières aromatique et persistante. Idéal pour un kir ou en cocktail.&lt;br&gt;&lt;br&gt;Provenance : France (Bourgogne)&lt;br&gt;&lt;br&gt;Dégustation : Robe rubis ; Nez très aromatique et belle perception de la mûre ; Bouche sirupeuse, équilibrée avec une belle persistance de la mûre et d’épices douces.&lt;br&gt;&lt;br&gt;La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"joseph_cartron_creme_mure.png", "1"),</v>
      </c>
    </row>
    <row r="669" spans="1:23" ht="270.75" hidden="1" x14ac:dyDescent="0.25">
      <c r="A669" s="2" t="s">
        <v>1766</v>
      </c>
      <c r="B669" s="2" t="s">
        <v>6481</v>
      </c>
      <c r="C669" s="3" t="s">
        <v>5430</v>
      </c>
      <c r="D669" s="23" t="str">
        <f t="shared" si="213"/>
        <v>Un Rhum Agricole martiniquais gourmand et généreux. Idéal en apéritif, digestif ou sur un moelleux en chocolat.&lt;br&gt;&lt;br&gt;Provenance : Martinique&lt;br&gt;&lt;br&gt;Vieillissement : 1 an en fût de chêne neufs et ex bourbon.&lt;br&gt;&lt;br&gt;Dégustation : Robe ambrée clair ; Nez gourmand de vanille et de fruits exotiques ; Bouche gourmande et délicates.&lt;br&gt;&lt;br&gt;Nichée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669" s="4">
        <v>38</v>
      </c>
      <c r="F669" s="2" t="s">
        <v>469</v>
      </c>
      <c r="G669" s="19">
        <f>VLOOKUP(F669,frs!$A$2:$B$43,2,FALSE)</f>
        <v>24</v>
      </c>
      <c r="H669" s="2" t="b">
        <v>0</v>
      </c>
      <c r="I669" s="2" t="s">
        <v>4693</v>
      </c>
      <c r="J669" s="19">
        <f>VLOOKUP(I669,Families!$A$2:$B$11,2,FALSE)</f>
        <v>7</v>
      </c>
      <c r="K669" s="2"/>
      <c r="L669" s="19" t="str">
        <f>IFERROR(VLOOKUP(K669,Appellations!$A$2:$B$80,2,FALSE),"0")</f>
        <v>0</v>
      </c>
      <c r="M669" s="2" t="s">
        <v>4703</v>
      </c>
      <c r="N669" s="19">
        <f>IFERROR(VLOOKUP(M669,Regions!$A$2:$B$44,2,FALSE),"0")</f>
        <v>34</v>
      </c>
      <c r="O669" s="2"/>
      <c r="P669" s="19" t="str">
        <f>IFERROR(VLOOKUP(O669,Colors!$A$2:$B$11,2,FALSE),"0")</f>
        <v>0</v>
      </c>
      <c r="Q669" s="2" t="s">
        <v>4696</v>
      </c>
      <c r="R669" s="19">
        <f>IFERROR(VLOOKUP(Q669,Contenants!$A$2:$B$21,2,FALSE),"0")</f>
        <v>15</v>
      </c>
      <c r="S669" s="2" t="s">
        <v>5881</v>
      </c>
      <c r="T669" s="50" t="s">
        <v>6204</v>
      </c>
      <c r="U669" s="19" t="str">
        <f t="shared" si="217"/>
        <v>rhum_jm_un_an_eleve_sous_bois.png</v>
      </c>
      <c r="V669" s="19">
        <f t="shared" si="215"/>
        <v>1</v>
      </c>
      <c r="W669" s="20" t="str">
        <f t="shared" si="216"/>
        <v>("00678", "Rhum JM élevé 1 an sous bois 50° Joseph Cartron", "Un Rhum Agricole martiniquais gourmand et généreux. Idéal en apéritif, digestif ou sur un moelleux en chocolat.&lt;br&gt;&lt;br&gt;Provenance : Martinique&lt;br&gt;&lt;br&gt;Vieillissement : 1 an en fût de chêne neufs et ex bourbon.&lt;br&gt;&lt;br&gt;Dégustation : Robe ambrée clair ; Nez gourmand de vanille et de fruits exotiques ; Bouche gourmande et délicates.&lt;br&gt;&lt;br&gt;Nichée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"rhum_jm_un_an_eleve_sous_bois.png", "1"),</v>
      </c>
    </row>
    <row r="670" spans="1:23" ht="270.75" x14ac:dyDescent="0.25">
      <c r="A670" s="2" t="s">
        <v>1764</v>
      </c>
      <c r="B670" s="2" t="s">
        <v>1765</v>
      </c>
      <c r="C670" s="3" t="s">
        <v>5429</v>
      </c>
      <c r="D670" s="23" t="str">
        <f t="shared" si="213"/>
        <v>Un Rhum Blanc Agricole martiniquais floral et ample. Idéal en digestif ou pour vos cocktails types mojitos.&lt;br&gt;&lt;br&gt;&lt;br&gt;Provenance : Martinique&lt;br&gt;&lt;br&gt;Vieillissement : réduction 6 mois en cuve inox.&lt;br&gt;&lt;br&gt;Dégustation : Robe transparente ; Nez gourmand d’agrumes et de fleur ; Bouche rond, suave sur des notes de fruits exotiques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670" s="4">
        <v>32.700000000000003</v>
      </c>
      <c r="F670" s="2" t="s">
        <v>469</v>
      </c>
      <c r="G670" s="19">
        <f>VLOOKUP(F670,frs!$A$2:$B$45,2,FALSE)</f>
        <v>24</v>
      </c>
      <c r="H670" s="2" t="b">
        <v>1</v>
      </c>
      <c r="I670" s="2" t="s">
        <v>4693</v>
      </c>
      <c r="J670" s="19">
        <f>VLOOKUP(I670,Families!$A$2:$B$11,2,FALSE)</f>
        <v>7</v>
      </c>
      <c r="K670" s="2"/>
      <c r="L670" s="19" t="str">
        <f>IFERROR(VLOOKUP(K670,Appellations!$A$2:$B$80,2,FALSE),"0")</f>
        <v>0</v>
      </c>
      <c r="M670" s="2" t="s">
        <v>4703</v>
      </c>
      <c r="N670" s="19">
        <f>IFERROR(VLOOKUP(M670,Regions!$A$2:$B$44,2,FALSE),"0")</f>
        <v>34</v>
      </c>
      <c r="O670" s="2"/>
      <c r="P670" s="19" t="str">
        <f>IFERROR(VLOOKUP(O670,Colors!$A$2:$B$11,2,FALSE),"0")</f>
        <v>0</v>
      </c>
      <c r="Q670" s="2" t="s">
        <v>4695</v>
      </c>
      <c r="R670" s="19">
        <f>IFERROR(VLOOKUP(Q670,Contenants!$A$2:$B$21,2,FALSE),"0")</f>
        <v>13</v>
      </c>
      <c r="S670" s="2" t="s">
        <v>5882</v>
      </c>
      <c r="T670" s="50" t="s">
        <v>6205</v>
      </c>
      <c r="U670" s="19" t="str">
        <f t="shared" si="217"/>
        <v>rhum_jm_blanc.png</v>
      </c>
      <c r="V670" s="19">
        <f t="shared" si="215"/>
        <v>1</v>
      </c>
      <c r="W670" s="20" t="str">
        <f t="shared" si="216"/>
        <v>("00679", "Rhum JM Blanc 50° Joseph Cartron", "Un Rhum Blanc Agricole martiniquais floral et ample. Idéal en digestif ou pour vos cocktails types mojitos.&lt;br&gt;&lt;br&gt;&lt;br&gt;Provenance : Martinique&lt;br&gt;&lt;br&gt;Vieillissement : réduction 6 mois en cuve inox.&lt;br&gt;&lt;br&gt;Dégustation : Robe transparente ; Nez gourmand d’agrumes et de fleur ; Bouche rond, suave sur des notes de fruits exotiques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"13", "rhum_jm_blanc.png", "1"),</v>
      </c>
    </row>
    <row r="671" spans="1:23" ht="213.75" x14ac:dyDescent="0.25">
      <c r="A671" s="2" t="s">
        <v>1429</v>
      </c>
      <c r="B671" s="2" t="s">
        <v>1430</v>
      </c>
      <c r="C671" s="3" t="s">
        <v>5364</v>
      </c>
      <c r="D671" s="23" t="str">
        <f t="shared" si="213"/>
        <v>Un Limoncello ample et élégant, d’un superbe équilibre. Idéal en digestif.&lt;br&gt;&lt;br&gt;Provenance : Italie (Naples)&lt;br&gt;&lt;br&gt;Dégustation : Variété de citron de la région de Sorrente ; Robe jaune clair ; Nez élégant de citron fraîchement pressé ; Bouche moelleuse, ronde et soutenue par une finale persistante et fraîche.&lt;br&gt;&lt;br&gt;Fabriquée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v>
      </c>
      <c r="E671" s="4">
        <v>34.299999999999997</v>
      </c>
      <c r="F671" s="2" t="s">
        <v>469</v>
      </c>
      <c r="G671" s="19">
        <f>VLOOKUP(F671,frs!$A$2:$B$45,2,FALSE)</f>
        <v>24</v>
      </c>
      <c r="H671" s="2" t="b">
        <v>1</v>
      </c>
      <c r="I671" s="2" t="s">
        <v>4693</v>
      </c>
      <c r="J671" s="19">
        <f>VLOOKUP(I671,Families!$A$2:$B$11,2,FALSE)</f>
        <v>7</v>
      </c>
      <c r="K671" s="2"/>
      <c r="L671" s="19" t="str">
        <f>IFERROR(VLOOKUP(K671,Appellations!$A$2:$B$80,2,FALSE),"0")</f>
        <v>0</v>
      </c>
      <c r="M671" s="2" t="s">
        <v>4694</v>
      </c>
      <c r="N671" s="19">
        <f>IFERROR(VLOOKUP(M671,Regions!$A$2:$B$44,2,FALSE),"0")</f>
        <v>26</v>
      </c>
      <c r="O671" s="2"/>
      <c r="P671" s="19" t="str">
        <f>IFERROR(VLOOKUP(O671,Colors!$A$2:$B$11,2,FALSE),"0")</f>
        <v>0</v>
      </c>
      <c r="Q671" s="2" t="s">
        <v>4696</v>
      </c>
      <c r="R671" s="19">
        <f>IFERROR(VLOOKUP(Q671,Contenants!$A$2:$B$21,2,FALSE),"0")</f>
        <v>15</v>
      </c>
      <c r="S671" s="2" t="s">
        <v>5753</v>
      </c>
      <c r="T671" s="50" t="s">
        <v>6209</v>
      </c>
      <c r="U671" s="19" t="str">
        <f t="shared" si="217"/>
        <v>limoncello_di_sorrento.png</v>
      </c>
      <c r="V671" s="19">
        <f t="shared" si="215"/>
        <v>1</v>
      </c>
      <c r="W671" s="20" t="str">
        <f t="shared" si="216"/>
        <v>("00680", "Limoncello di Sorrento 30°Joseph Cartron", "Un Limoncello ample et élégant, d’un superbe équilibre. Idéal en digestif.&lt;br&gt;&lt;br&gt;Provenance : Italie (Naples)&lt;br&gt;&lt;br&gt;Dégustation : Variété de citron de la région de Sorrente ; Robe jaune clair ; Nez élégant de citron fraîchement pressé ; Bouche moelleuse, ronde et soutenue par une finale persistante et fraîche.&lt;br&gt;&lt;br&gt;Fabriquée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 "24", "7", "0", "26","0", "15", "limoncello_di_sorrento.png", "1"),</v>
      </c>
    </row>
    <row r="672" spans="1:23" s="29" customFormat="1" hidden="1" x14ac:dyDescent="0.25">
      <c r="A672" s="2" t="s">
        <v>1863</v>
      </c>
      <c r="B672" s="2" t="s">
        <v>1864</v>
      </c>
      <c r="C672" s="3"/>
      <c r="D672" s="27" t="str">
        <f t="shared" si="203"/>
        <v/>
      </c>
      <c r="E672" s="4">
        <v>9.5</v>
      </c>
      <c r="F672" s="2" t="s">
        <v>469</v>
      </c>
      <c r="G672" s="28">
        <f>VLOOKUP(F672,frs!$A$2:$E$41,2,FALSE)</f>
        <v>24</v>
      </c>
      <c r="H672" s="2" t="b">
        <v>1</v>
      </c>
      <c r="I672" s="2" t="s">
        <v>4686</v>
      </c>
      <c r="J672" s="28">
        <f>VLOOKUP(I672,Families!$A$2:$B$11,2,FALSE)</f>
        <v>9</v>
      </c>
      <c r="K672" s="2"/>
      <c r="L672" s="28" t="str">
        <f>IFERROR(VLOOKUP(K672,Appellations!$A$3:$B$77,3,FALSE),"")</f>
        <v/>
      </c>
      <c r="M672" s="2"/>
      <c r="N672" s="28" t="str">
        <f>IFERROR(VLOOKUP(M672,Regions!$A$3:$B$41,2,FALSE),"")</f>
        <v/>
      </c>
      <c r="O672" s="2"/>
      <c r="P672" s="28" t="str">
        <f>IFERROR(VLOOKUP(O672,Colors!$A$3:$B$11,2,FALSE),"")</f>
        <v/>
      </c>
      <c r="Q672" s="2"/>
      <c r="R672" s="28" t="str">
        <f>IFERROR(VLOOKUP(Q672,Contenants!$A$3:$B$21,2,FALSE),"")</f>
        <v/>
      </c>
      <c r="S672" s="2"/>
      <c r="T672" s="8" t="s">
        <v>1646</v>
      </c>
      <c r="U672" s="30" t="str">
        <f t="shared" ref="U672:U679" si="218">SUBSTITUTE(SUBSTITUTE(SUBSTITUTE(SUBSTITUTE(SUBSTITUTE(SUBSTITUTE(SUBSTITUTE(SUBSTITUTE(SUBSTITUTE(SUBSTITUTE(SUBSTITUTE(SUBSTITUTE(S672,"C:\Users\Admin\OneDrive\Site Internet\",""),"BAG-IN-BOX\",""),"BOURGOGNE\",""),"BEAUJOLAIS\",""),"CHAMPAGNE ET EFFERVESCENTS\",""),"LANGUEDOC\",""),"LOIRE\",""),"PROVENCE\",""),"RHONE NORD\",""),"RHONE SUD\",""),"SPIRITUEUX\",""),"SUD OUEST\","")</f>
        <v/>
      </c>
      <c r="V672" s="19">
        <f t="shared" si="215"/>
        <v>0</v>
      </c>
      <c r="W672" s="29" t="e">
        <f>$X$1&amp;A672&amp;$Y$1&amp;T672&amp;$Z$1&amp;C672&amp;$AA$1&amp;E672&amp;#REF!&amp;G672&amp;$AB$1&amp;J672&amp;$AC$1&amp;#REF!&amp;$AD$1&amp;L672&amp;$AE$1&amp;P672&amp;$AF$1&amp;R672&amp;$AF$1&amp;#REF!&amp;$AG$1</f>
        <v>#REF!</v>
      </c>
    </row>
    <row r="673" spans="1:23" s="20" customFormat="1" hidden="1" x14ac:dyDescent="0.25">
      <c r="A673" s="2" t="s">
        <v>2584</v>
      </c>
      <c r="B673" s="2" t="s">
        <v>2585</v>
      </c>
      <c r="C673" s="3"/>
      <c r="D673" s="18" t="str">
        <f t="shared" si="203"/>
        <v/>
      </c>
      <c r="E673" s="4">
        <v>41.9</v>
      </c>
      <c r="F673" s="2" t="s">
        <v>2224</v>
      </c>
      <c r="G673" s="19">
        <f>VLOOKUP(F673,frs!$A$2:$E$41,2,FALSE)</f>
        <v>39</v>
      </c>
      <c r="H673" s="2" t="b">
        <v>0</v>
      </c>
      <c r="I673" s="2" t="s">
        <v>2301</v>
      </c>
      <c r="J673" s="19">
        <f>VLOOKUP(I673,Families!$A$2:$B$11,2,FALSE)</f>
        <v>4</v>
      </c>
      <c r="K673" s="2" t="s">
        <v>4749</v>
      </c>
      <c r="L673" s="19" t="str">
        <f>IFERROR(VLOOKUP(K673,Appellations!$A$3:$B$77,3,FALSE),"")</f>
        <v/>
      </c>
      <c r="M673" s="2" t="s">
        <v>4745</v>
      </c>
      <c r="N673" s="19">
        <f>IFERROR(VLOOKUP(M673,Regions!$A$3:$B$41,2,FALSE),"")</f>
        <v>33</v>
      </c>
      <c r="O673" s="2" t="s">
        <v>4689</v>
      </c>
      <c r="P673" s="19">
        <f>IFERROR(VLOOKUP(O673,Colors!$A$3:$B$11,2,FALSE),"")</f>
        <v>2</v>
      </c>
      <c r="Q673" s="2"/>
      <c r="R673" s="19" t="str">
        <f>IFERROR(VLOOKUP(Q673,Contenants!$A$3:$B$21,2,FALSE),"")</f>
        <v/>
      </c>
      <c r="S673" s="2"/>
      <c r="T673" s="8" t="s">
        <v>1526</v>
      </c>
      <c r="U673" s="21" t="str">
        <f t="shared" si="218"/>
        <v/>
      </c>
      <c r="V673" s="21"/>
      <c r="W673" s="20" t="e">
        <f>$X$1&amp;A673&amp;$Y$1&amp;T673&amp;$Z$1&amp;C673&amp;$AA$1&amp;E673&amp;#REF!&amp;G673&amp;$AB$1&amp;J673&amp;$AC$1&amp;#REF!&amp;$AD$1&amp;L673&amp;$AE$1&amp;P673&amp;$AF$1&amp;R673&amp;$AF$1&amp;#REF!&amp;$AG$1</f>
        <v>#REF!</v>
      </c>
    </row>
    <row r="674" spans="1:23" s="20" customFormat="1" hidden="1" x14ac:dyDescent="0.25">
      <c r="A674" s="2" t="s">
        <v>2968</v>
      </c>
      <c r="B674" s="2" t="s">
        <v>2969</v>
      </c>
      <c r="C674" s="3"/>
      <c r="D674" s="18" t="str">
        <f t="shared" si="203"/>
        <v/>
      </c>
      <c r="E674" s="4">
        <v>11.3</v>
      </c>
      <c r="F674" s="2" t="s">
        <v>2218</v>
      </c>
      <c r="G674" s="19" t="e">
        <f>VLOOKUP(F674,frs!$A$2:$E$41,2,FALSE)</f>
        <v>#N/A</v>
      </c>
      <c r="H674" s="2" t="b">
        <v>0</v>
      </c>
      <c r="I674" s="2" t="s">
        <v>2308</v>
      </c>
      <c r="J674" s="19">
        <f>VLOOKUP(I674,Families!$A$2:$B$11,2,FALSE)</f>
        <v>3</v>
      </c>
      <c r="K674" s="2" t="s">
        <v>4740</v>
      </c>
      <c r="L674" s="19" t="str">
        <f>IFERROR(VLOOKUP(K674,Appellations!$A$3:$B$77,3,FALSE),"")</f>
        <v/>
      </c>
      <c r="M674" s="2" t="s">
        <v>4741</v>
      </c>
      <c r="N674" s="19">
        <f>IFERROR(VLOOKUP(M674,Regions!$A$3:$B$41,2,FALSE),"")</f>
        <v>32</v>
      </c>
      <c r="O674" s="2" t="s">
        <v>2306</v>
      </c>
      <c r="P674" s="19">
        <f>IFERROR(VLOOKUP(O674,Colors!$A$3:$B$11,2,FALSE),"")</f>
        <v>7</v>
      </c>
      <c r="Q674" s="2" t="s">
        <v>4688</v>
      </c>
      <c r="R674" s="19">
        <f>IFERROR(VLOOKUP(Q674,Contenants!$A$3:$B$21,2,FALSE),"")</f>
        <v>16</v>
      </c>
      <c r="S674" s="2"/>
      <c r="T674" s="8" t="s">
        <v>1520</v>
      </c>
      <c r="U674" s="21" t="str">
        <f t="shared" si="218"/>
        <v/>
      </c>
      <c r="V674" s="21"/>
      <c r="W674" s="20" t="e">
        <f>$X$1&amp;A674&amp;$Y$1&amp;T674&amp;$Z$1&amp;C674&amp;$AA$1&amp;E674&amp;#REF!&amp;G674&amp;$AB$1&amp;J674&amp;$AC$1&amp;#REF!&amp;$AD$1&amp;L674&amp;$AE$1&amp;P674&amp;$AF$1&amp;R674&amp;$AF$1&amp;#REF!&amp;$AG$1</f>
        <v>#REF!</v>
      </c>
    </row>
    <row r="675" spans="1:23" s="20" customFormat="1" hidden="1" x14ac:dyDescent="0.25">
      <c r="A675" s="2" t="s">
        <v>2409</v>
      </c>
      <c r="B675" s="2" t="s">
        <v>2410</v>
      </c>
      <c r="C675" s="3"/>
      <c r="D675" s="40" t="str">
        <f t="shared" si="203"/>
        <v/>
      </c>
      <c r="E675" s="4">
        <v>6.65</v>
      </c>
      <c r="F675" s="2" t="s">
        <v>2218</v>
      </c>
      <c r="G675" s="41" t="e">
        <f>VLOOKUP(F675,frs!$A$2:$E$41,2,FALSE)</f>
        <v>#N/A</v>
      </c>
      <c r="H675" s="2" t="b">
        <v>0</v>
      </c>
      <c r="I675" s="2" t="s">
        <v>2308</v>
      </c>
      <c r="J675" s="41">
        <f>VLOOKUP(I675,Families!$A$2:$B$11,2,FALSE)</f>
        <v>3</v>
      </c>
      <c r="K675" s="2"/>
      <c r="L675" s="41" t="str">
        <f>IFERROR(VLOOKUP(K675,Appellations!$A$3:$B$77,3,FALSE),"")</f>
        <v/>
      </c>
      <c r="M675" s="2" t="s">
        <v>4819</v>
      </c>
      <c r="N675" s="41">
        <f>IFERROR(VLOOKUP(M675,Regions!$A$3:$B$41,2,FALSE),"")</f>
        <v>23</v>
      </c>
      <c r="O675" s="2" t="s">
        <v>2306</v>
      </c>
      <c r="P675" s="41">
        <f>IFERROR(VLOOKUP(O675,Colors!$A$3:$B$11,2,FALSE),"")</f>
        <v>7</v>
      </c>
      <c r="Q675" s="2" t="s">
        <v>4688</v>
      </c>
      <c r="R675" s="41">
        <f>IFERROR(VLOOKUP(Q675,Contenants!$A$3:$B$21,2,FALSE),"")</f>
        <v>16</v>
      </c>
      <c r="S675" s="2"/>
      <c r="T675" s="8" t="s">
        <v>203</v>
      </c>
      <c r="U675" s="43" t="str">
        <f t="shared" si="218"/>
        <v/>
      </c>
      <c r="V675" s="43"/>
      <c r="W675" s="42" t="e">
        <f>$X$1&amp;A675&amp;$Y$1&amp;T675&amp;$Z$1&amp;C675&amp;$AA$1&amp;E675&amp;#REF!&amp;G675&amp;$AB$1&amp;J675&amp;$AC$1&amp;#REF!&amp;$AD$1&amp;L675&amp;$AE$1&amp;P675&amp;$AF$1&amp;R675&amp;$AF$1&amp;#REF!&amp;$AG$1</f>
        <v>#REF!</v>
      </c>
    </row>
    <row r="676" spans="1:23" hidden="1" x14ac:dyDescent="0.25">
      <c r="A676" s="2" t="s">
        <v>2411</v>
      </c>
      <c r="B676" s="2" t="s">
        <v>2412</v>
      </c>
      <c r="C676" s="3"/>
      <c r="D676" s="23" t="str">
        <f>SUBSTITUTE(SUBSTITUTE(SUBSTITUTE(C676,CHAR(13),""),CHAR(10),"&lt;br&gt;"),". &amp;car(10)",".")</f>
        <v/>
      </c>
      <c r="E676" s="4">
        <v>5</v>
      </c>
      <c r="F676" s="2" t="s">
        <v>2218</v>
      </c>
      <c r="G676" s="19" t="e">
        <f>VLOOKUP(F676,frs!$A$2:$E$41,2,FALSE)</f>
        <v>#N/A</v>
      </c>
      <c r="H676" s="2" t="b">
        <v>0</v>
      </c>
      <c r="I676" s="2" t="s">
        <v>2308</v>
      </c>
      <c r="J676" s="19">
        <f>VLOOKUP(I676,Families!$A$2:$B$11,2,FALSE)</f>
        <v>3</v>
      </c>
      <c r="K676" s="2"/>
      <c r="L676" s="19" t="str">
        <f>IFERROR(VLOOKUP(K676,Appellations!$A$2:$B$77,2,FALSE),"0")</f>
        <v>0</v>
      </c>
      <c r="M676" s="2" t="s">
        <v>4819</v>
      </c>
      <c r="N676" s="19">
        <f>IFERROR(VLOOKUP(M676,Regions!$A$2:$B$41,2,FALSE),"0")</f>
        <v>23</v>
      </c>
      <c r="O676" s="2" t="s">
        <v>2306</v>
      </c>
      <c r="P676" s="19">
        <f>IFERROR(VLOOKUP(O676,Colors!$A$2:$B$11,2,FALSE),"0")</f>
        <v>7</v>
      </c>
      <c r="Q676" s="2" t="s">
        <v>4833</v>
      </c>
      <c r="R676" s="19">
        <f>IFERROR(VLOOKUP(Q676,Contenants!$A$2:$B$21,2,FALSE),"0")</f>
        <v>11</v>
      </c>
      <c r="S676" s="2"/>
      <c r="T676" s="50" t="str">
        <f>PROPER(B676)</f>
        <v>Bardolino Pasqua Rose 37,5 Cl</v>
      </c>
      <c r="U676" s="19" t="str">
        <f t="shared" si="218"/>
        <v/>
      </c>
      <c r="V676" s="19" t="e">
        <f>IF(#REF!="",0,1)</f>
        <v>#REF!</v>
      </c>
      <c r="W676" s="20" t="e">
        <f>$X$1&amp;A676&amp;$Y$1&amp;T676&amp;$Z$1&amp;D676&amp;$AA$1&amp;E676&amp;#REF!&amp;G676&amp;$AB$1&amp;J676&amp;$AC$1&amp;L676&amp;$AD$1&amp;N676&amp;$AE$1&amp;P676&amp;$AF$1&amp;R676&amp;$AG$1&amp;#REF!&amp;$AI$1</f>
        <v>#REF!</v>
      </c>
    </row>
    <row r="677" spans="1:23" s="29" customFormat="1" ht="200.25" x14ac:dyDescent="0.25">
      <c r="A677" s="2" t="s">
        <v>1332</v>
      </c>
      <c r="B677" s="2" t="s">
        <v>1333</v>
      </c>
      <c r="C677" s="3" t="s">
        <v>3698</v>
      </c>
      <c r="D677" s="36" t="str">
        <f t="shared" si="203"/>
        <v>Un vin rouge léger et fruité idéal pour un plateau de charcuterie et de fromages.&lt;br&gt;&lt;br&gt;Encépagement : assemblage de différents cépages phares de la Provence.&lt;br&gt;Dégustation : robe rouge clair, nez aux notes de fruits rouge ; bouche fruitée et légèrement épicé. A accorder avec une viande rouge ou charcuterie.&lt;br&gt;Accord mets/vin : viande rouge, charcuterie.&lt;br&gt;&lt;br&gt;Le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677" s="4">
        <v>7.35</v>
      </c>
      <c r="F677" s="2" t="s">
        <v>2223</v>
      </c>
      <c r="G677" s="19">
        <f>VLOOKUP(F677,frs!$A$2:$B$45,2,FALSE)</f>
        <v>15</v>
      </c>
      <c r="H677" s="2" t="b">
        <v>1</v>
      </c>
      <c r="I677" s="2" t="s">
        <v>4716</v>
      </c>
      <c r="J677" s="37">
        <f>VLOOKUP(I677,Families!$A$2:$B$11,2,FALSE)</f>
        <v>1</v>
      </c>
      <c r="K677" s="2" t="s">
        <v>4750</v>
      </c>
      <c r="L677" s="19">
        <f>IFERROR(VLOOKUP(K677,Appellations!$A$2:$B$80,2,FALSE),"0")</f>
        <v>43</v>
      </c>
      <c r="M677" s="2" t="s">
        <v>4741</v>
      </c>
      <c r="N677" s="19">
        <f>IFERROR(VLOOKUP(M677,Regions!$A$2:$B$44,2,FALSE),"0")</f>
        <v>32</v>
      </c>
      <c r="O677" s="2" t="s">
        <v>4719</v>
      </c>
      <c r="P677" s="37">
        <f>IFERROR(VLOOKUP(O677,Colors!$A$3:$B$11,2,FALSE),"")</f>
        <v>8</v>
      </c>
      <c r="Q677" s="2" t="s">
        <v>4688</v>
      </c>
      <c r="R677" s="37">
        <f>IFERROR(VLOOKUP(Q677,Contenants!$A$3:$B$21,2,FALSE),"")</f>
        <v>16</v>
      </c>
      <c r="S677" s="2" t="s">
        <v>5691</v>
      </c>
      <c r="T677" s="50" t="s">
        <v>6447</v>
      </c>
      <c r="U677" s="19" t="str">
        <f>SUBSTITUTE(S677,"C:\Users\Admin\OneDrive\Site Internet\","")</f>
        <v>domaine_goujonne_lea_rouge.png</v>
      </c>
      <c r="V677" s="19">
        <f>IF(U677="",0,1)</f>
        <v>1</v>
      </c>
      <c r="W677" s="20" t="str">
        <f>$X$1&amp;A677&amp;$Y$1&amp;T677&amp;$Z$1&amp;D677&amp;$AA$1&amp;G677&amp;$AB$1&amp;J677&amp;$AC$1&amp;L677&amp;$AD$1&amp;N677&amp;$AE$1&amp;P677&amp;$AF$1&amp;R677&amp;$AG$1&amp;U677&amp;$AH$1&amp;V677&amp;$AI$1</f>
        <v>("00686", "Léa Goujonne Rouge ", "Un vin rouge léger et fruité idéal pour un plateau de charcuterie et de fromages.&lt;br&gt;&lt;br&gt;Encépagement : assemblage de différents cépages phares de la Provence.&lt;br&gt;Dégustation : robe rouge clair, nez aux notes de fruits rouge ; bouche fruitée et légèrement épicé. A accorder avec une viande rouge ou charcuterie.&lt;br&gt;Accord mets/vin : viande rouge, charcuterie.&lt;br&gt;&lt;br&gt;Le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"43", "32","8", "16", "domaine_goujonne_lea_rouge.png", "1"),</v>
      </c>
    </row>
    <row r="678" spans="1:23" hidden="1" x14ac:dyDescent="0.25">
      <c r="A678" s="2" t="s">
        <v>3040</v>
      </c>
      <c r="B678" s="2" t="s">
        <v>3041</v>
      </c>
      <c r="C678" s="3"/>
      <c r="D678" s="23" t="str">
        <f t="shared" ref="D678:D685" si="219">SUBSTITUTE(SUBSTITUTE(SUBSTITUTE(C678,CHAR(13),""),CHAR(10),"&lt;br&gt;"),". &amp;car(10)",".")</f>
        <v/>
      </c>
      <c r="E678" s="4">
        <v>8.9</v>
      </c>
      <c r="F678" s="2" t="s">
        <v>2978</v>
      </c>
      <c r="G678" s="19" t="e">
        <f>VLOOKUP(F678,frs!$A$2:$E$41,2,FALSE)</f>
        <v>#N/A</v>
      </c>
      <c r="H678" s="2" t="b">
        <v>0</v>
      </c>
      <c r="I678" s="2" t="s">
        <v>2308</v>
      </c>
      <c r="J678" s="19">
        <f>VLOOKUP(I678,Families!$A$2:$B$11,2,FALSE)</f>
        <v>3</v>
      </c>
      <c r="K678" s="2" t="s">
        <v>4740</v>
      </c>
      <c r="L678" s="19">
        <f>IFERROR(VLOOKUP(K678,Appellations!$A$2:$B$77,2,FALSE),"0")</f>
        <v>25</v>
      </c>
      <c r="M678" s="2" t="s">
        <v>4741</v>
      </c>
      <c r="N678" s="19">
        <f>IFERROR(VLOOKUP(M678,Regions!$A$2:$B$41,2,FALSE),"0")</f>
        <v>32</v>
      </c>
      <c r="O678" s="2" t="s">
        <v>2306</v>
      </c>
      <c r="P678" s="19">
        <f>IFERROR(VLOOKUP(O678,Colors!$A$2:$B$11,2,FALSE),"0")</f>
        <v>7</v>
      </c>
      <c r="Q678" s="2" t="s">
        <v>4688</v>
      </c>
      <c r="R678" s="19">
        <f>IFERROR(VLOOKUP(Q678,Contenants!$A$2:$B$21,2,FALSE),"0")</f>
        <v>16</v>
      </c>
      <c r="S678" s="2"/>
      <c r="T678" s="50" t="str">
        <f t="shared" ref="T678:T683" si="220">PROPER(B678)</f>
        <v>Cdp Le Galoupet Rose</v>
      </c>
      <c r="U678" s="19" t="str">
        <f t="shared" si="218"/>
        <v/>
      </c>
      <c r="V678" s="19" t="e">
        <f>IF(#REF!="",0,1)</f>
        <v>#REF!</v>
      </c>
      <c r="W678" s="20" t="e">
        <f>$X$1&amp;A678&amp;$Y$1&amp;T678&amp;$Z$1&amp;D678&amp;$AA$1&amp;E678&amp;#REF!&amp;G678&amp;$AB$1&amp;J678&amp;$AC$1&amp;L678&amp;$AD$1&amp;N678&amp;$AE$1&amp;P678&amp;$AF$1&amp;R678&amp;$AG$1&amp;#REF!&amp;$AI$1</f>
        <v>#REF!</v>
      </c>
    </row>
    <row r="679" spans="1:23" hidden="1" x14ac:dyDescent="0.25">
      <c r="A679" s="2" t="s">
        <v>958</v>
      </c>
      <c r="B679" s="2" t="s">
        <v>959</v>
      </c>
      <c r="C679" s="3"/>
      <c r="D679" s="23" t="str">
        <f t="shared" si="219"/>
        <v/>
      </c>
      <c r="E679" s="4">
        <v>15</v>
      </c>
      <c r="F679" s="2" t="s">
        <v>2241</v>
      </c>
      <c r="G679" s="19" t="e">
        <f>VLOOKUP(F679,frs!$A$2:$E$41,2,FALSE)</f>
        <v>#N/A</v>
      </c>
      <c r="H679" s="2" t="b">
        <v>1</v>
      </c>
      <c r="I679" s="2" t="s">
        <v>4691</v>
      </c>
      <c r="J679" s="19">
        <f>VLOOKUP(I679,Families!$A$2:$B$11,2,FALSE)</f>
        <v>10</v>
      </c>
      <c r="K679" s="2"/>
      <c r="L679" s="19" t="str">
        <f>IFERROR(VLOOKUP(K679,Appellations!$A$2:$B$77,2,FALSE),"0")</f>
        <v>0</v>
      </c>
      <c r="M679" s="2"/>
      <c r="N679" s="19" t="str">
        <f>IFERROR(VLOOKUP(M679,Regions!$A$2:$B$41,2,FALSE),"0")</f>
        <v>0</v>
      </c>
      <c r="O679" s="2"/>
      <c r="P679" s="19" t="str">
        <f>IFERROR(VLOOKUP(O679,Colors!$A$2:$B$11,2,FALSE),"0")</f>
        <v>0</v>
      </c>
      <c r="Q679" s="2"/>
      <c r="R679" s="19" t="str">
        <f>IFERROR(VLOOKUP(Q679,Contenants!$A$2:$B$21,2,FALSE),"0")</f>
        <v>0</v>
      </c>
      <c r="S679" s="2"/>
      <c r="T679" s="50" t="str">
        <f t="shared" si="220"/>
        <v>Consigne Tonneau En Bois Vide 5L</v>
      </c>
      <c r="U679" s="19" t="str">
        <f t="shared" si="218"/>
        <v/>
      </c>
      <c r="V679" s="19">
        <f t="shared" ref="V679:V686" si="221">IF(U679="",0,1)</f>
        <v>0</v>
      </c>
      <c r="W679" s="20" t="e">
        <f>$X$1&amp;A679&amp;$Y$1&amp;T679&amp;$Z$1&amp;D679&amp;$AA$1&amp;E679&amp;#REF!&amp;G679&amp;$AB$1&amp;J679&amp;$AC$1&amp;L679&amp;$AD$1&amp;N679&amp;$AE$1&amp;P679&amp;$AF$1&amp;R679&amp;$AG$1&amp;#REF!&amp;$AI$1</f>
        <v>#REF!</v>
      </c>
    </row>
    <row r="680" spans="1:23" ht="213.75" x14ac:dyDescent="0.25">
      <c r="A680" s="2" t="s">
        <v>1855</v>
      </c>
      <c r="B680" s="2" t="s">
        <v>1856</v>
      </c>
      <c r="C680" s="3" t="s">
        <v>4891</v>
      </c>
      <c r="D680" s="23" t="str">
        <f t="shared" si="219"/>
        <v>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Magnum.&lt;br&gt;&lt;br&gt;Domaine familial depuis des années, le Domaine Maldant-Pauvelot s’étend sur 18 Ha sur les Grands Terroirs de Bourgogne. Jean-Luc Maldant reprends les reines en 2009 et installe le domaine dans la qualité de ses produits.</v>
      </c>
      <c r="E680" s="4">
        <v>30.25</v>
      </c>
      <c r="F680" s="2" t="s">
        <v>2219</v>
      </c>
      <c r="G680" s="19">
        <f>VLOOKUP(F680,frs!$A$2:$B$45,2,FALSE)</f>
        <v>23</v>
      </c>
      <c r="H680" s="2" t="b">
        <v>1</v>
      </c>
      <c r="I680" s="2" t="s">
        <v>4709</v>
      </c>
      <c r="J680" s="19">
        <f>VLOOKUP(I680,Families!$A$2:$B$11,2,FALSE)</f>
        <v>2</v>
      </c>
      <c r="K680" s="2" t="s">
        <v>4801</v>
      </c>
      <c r="L680" s="19">
        <f>IFERROR(VLOOKUP(K680,Appellations!$A$2:$B$80,2,FALSE),"0")</f>
        <v>70</v>
      </c>
      <c r="M680" s="2" t="s">
        <v>4762</v>
      </c>
      <c r="N680" s="19">
        <f>IFERROR(VLOOKUP(M680,Regions!$A$2:$B$44,2,FALSE),"0")</f>
        <v>10</v>
      </c>
      <c r="O680" s="2" t="s">
        <v>4689</v>
      </c>
      <c r="P680" s="19">
        <f>IFERROR(VLOOKUP(O680,Colors!$A$2:$B$11,2,FALSE),"0")</f>
        <v>2</v>
      </c>
      <c r="Q680" s="2" t="s">
        <v>4688</v>
      </c>
      <c r="R680" s="19">
        <f>IFERROR(VLOOKUP(Q680,Contenants!$A$2:$B$21,2,FALSE),"0")</f>
        <v>16</v>
      </c>
      <c r="S680" s="2" t="s">
        <v>5660</v>
      </c>
      <c r="T680" s="50" t="s">
        <v>6210</v>
      </c>
      <c r="U680" s="19" t="str">
        <f t="shared" ref="U680:U682" si="222">SUBSTITUTE(S680,"C:\Users\Admin\OneDrive\Site Internet\","")</f>
        <v>jean_luc_maldant_savigny_les_beaune_blanc.png</v>
      </c>
      <c r="V680" s="19">
        <f t="shared" si="221"/>
        <v>1</v>
      </c>
      <c r="W680" s="20" t="str">
        <f t="shared" ref="W680:W682" si="223">$X$1&amp;A680&amp;$Y$1&amp;T680&amp;$Z$1&amp;D680&amp;$AA$1&amp;G680&amp;$AB$1&amp;J680&amp;$AC$1&amp;L680&amp;$AD$1&amp;N680&amp;$AE$1&amp;P680&amp;$AF$1&amp;R680&amp;$AG$1&amp;U680&amp;$AH$1&amp;V680&amp;$AI$1</f>
        <v>("00689", "Savigny-les-Beaunes Maldant Blanc", "Un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Magnum.&lt;br&gt;&lt;br&gt;Domaine familial depuis des années, le Domaine Maldant-Pauvelot s’étend sur 18 Ha sur les Grands Terroirs de Bourgogne. Jean-Luc Maldant reprends les reines en 2009 et installe le domaine dans la qualité de ses produits.", "23", "2", "70", "10","2", "16", "jean_luc_maldant_savigny_les_beaune_blanc.png", "1"),</v>
      </c>
    </row>
    <row r="681" spans="1:23" ht="213.75" x14ac:dyDescent="0.25">
      <c r="A681" s="2" t="s">
        <v>932</v>
      </c>
      <c r="B681" s="2" t="s">
        <v>933</v>
      </c>
      <c r="C681" s="3" t="s">
        <v>4892</v>
      </c>
      <c r="D681" s="23" t="str">
        <f t="shared" si="219"/>
        <v>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Magnum.&lt;br&gt;&lt;br&gt;Domaine familial depuis des années, le Domaine Maldant-Pauvelot s’étend sur 18 Ha sur les Grands Terroirs de Bourgogne. Jean-Luc Maldant reprends les reines en 2009 et installe le domaine dans la qualité de ses produits.</v>
      </c>
      <c r="E681" s="4">
        <v>25.5</v>
      </c>
      <c r="F681" s="2" t="s">
        <v>2219</v>
      </c>
      <c r="G681" s="19">
        <f>VLOOKUP(F681,frs!$A$2:$B$45,2,FALSE)</f>
        <v>23</v>
      </c>
      <c r="H681" s="2" t="b">
        <v>1</v>
      </c>
      <c r="I681" s="2" t="s">
        <v>4716</v>
      </c>
      <c r="J681" s="19">
        <f>VLOOKUP(I681,Families!$A$2:$B$11,2,FALSE)</f>
        <v>1</v>
      </c>
      <c r="K681" s="2" t="s">
        <v>4871</v>
      </c>
      <c r="L681" s="19">
        <f>IFERROR(VLOOKUP(K681,Appellations!$A$2:$B$80,2,FALSE),"0")</f>
        <v>19</v>
      </c>
      <c r="M681" s="2" t="s">
        <v>4762</v>
      </c>
      <c r="N681" s="19">
        <f>IFERROR(VLOOKUP(M681,Regions!$A$2:$B$44,2,FALSE),"0")</f>
        <v>10</v>
      </c>
      <c r="O681" s="2" t="s">
        <v>4719</v>
      </c>
      <c r="P681" s="19">
        <f>IFERROR(VLOOKUP(O681,Colors!$A$2:$B$11,2,FALSE),"0")</f>
        <v>8</v>
      </c>
      <c r="Q681" s="2" t="s">
        <v>4688</v>
      </c>
      <c r="R681" s="19">
        <f>IFERROR(VLOOKUP(Q681,Contenants!$A$2:$B$21,2,FALSE),"0")</f>
        <v>16</v>
      </c>
      <c r="S681" s="2" t="s">
        <v>5661</v>
      </c>
      <c r="T681" s="50" t="s">
        <v>6211</v>
      </c>
      <c r="U681" s="19" t="str">
        <f t="shared" si="222"/>
        <v>jean_luc_maldant_chorey_les_beaune_rouge.png</v>
      </c>
      <c r="V681" s="19">
        <f t="shared" si="221"/>
        <v>1</v>
      </c>
      <c r="W681" s="20" t="str">
        <f t="shared" si="223"/>
        <v>("00690", "Chorey-les-Beaunes Maldant Rouge ", "Un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Magnum.&lt;br&gt;&lt;br&gt;Domaine familial depuis des années, le Domaine Maldant-Pauvelot s’étend sur 18 Ha sur les Grands Terroirs de Bourgogne. Jean-Luc Maldant reprends les reines en 2009 et installe le domaine dans la qualité de ses produits.", "23", "1", "19", "10","8", "16", "jean_luc_maldant_chorey_les_beaune_rouge.png", "1"),</v>
      </c>
    </row>
    <row r="682" spans="1:23" ht="213.75" x14ac:dyDescent="0.25">
      <c r="A682" s="2" t="s">
        <v>2075</v>
      </c>
      <c r="B682" s="2" t="s">
        <v>2076</v>
      </c>
      <c r="C682" s="3" t="s">
        <v>5479</v>
      </c>
      <c r="D682" s="23" t="str">
        <f t="shared" si="219"/>
        <v>Un Whisky écossais blended tourbé puissant et généreux. Idéal en apéritif, digestif ou une entrée à base de saumon fumé.&lt;br&gt;&lt;br&gt;Provenance : Ecosse&lt;br&gt;&lt;br&gt;Vieillissement : en fût de Porto puis affiné en fûts de Cherry. Très Tourbé.&lt;br&gt;&lt;br&gt;Dégustation : Robe rouge très sombre ; Nez puissant, tourbé et épicé ; Bouche épicée, mentholée, puissante, miellée sur une finale longue et bien tourbée.&lt;br&gt;&lt;br&gt;Malden Spirits est une aventure qui, depuis sa naissance, tutoie l’innovation, la disruptivité, la différenciation : elle est née au cœur de la Bourgogne, au cœur du vignoble bourguignon, et a été imaginée par l’équipe du Domaine Maldant-Pauvelot.</v>
      </c>
      <c r="E682" s="4">
        <v>59</v>
      </c>
      <c r="F682" s="2" t="s">
        <v>2219</v>
      </c>
      <c r="G682" s="19">
        <f>VLOOKUP(F682,frs!$A$2:$B$45,2,FALSE)</f>
        <v>23</v>
      </c>
      <c r="H682" s="2" t="b">
        <v>1</v>
      </c>
      <c r="I682" s="2" t="s">
        <v>4693</v>
      </c>
      <c r="J682" s="19">
        <f>VLOOKUP(I682,Families!$A$2:$B$11,2,FALSE)</f>
        <v>7</v>
      </c>
      <c r="K682" s="2"/>
      <c r="L682" s="19" t="str">
        <f>IFERROR(VLOOKUP(K682,Appellations!$A$2:$B$80,2,FALSE),"0")</f>
        <v>0</v>
      </c>
      <c r="M682" s="2" t="s">
        <v>4698</v>
      </c>
      <c r="N682" s="19">
        <f>IFERROR(VLOOKUP(M682,Regions!$A$2:$B$44,2,FALSE),"0")</f>
        <v>42</v>
      </c>
      <c r="O682" s="2"/>
      <c r="P682" s="19" t="str">
        <f>IFERROR(VLOOKUP(O682,Colors!$A$2:$B$11,2,FALSE),"0")</f>
        <v>0</v>
      </c>
      <c r="Q682" s="2" t="s">
        <v>4695</v>
      </c>
      <c r="R682" s="19">
        <f>IFERROR(VLOOKUP(Q682,Contenants!$A$2:$B$21,2,FALSE),"0")</f>
        <v>13</v>
      </c>
      <c r="S682" s="2" t="s">
        <v>5876</v>
      </c>
      <c r="T682" s="50" t="s">
        <v>6212</v>
      </c>
      <c r="U682" s="19" t="str">
        <f t="shared" si="222"/>
        <v>whisky_mac_malden_black_malden.png</v>
      </c>
      <c r="V682" s="19">
        <f t="shared" si="221"/>
        <v>1</v>
      </c>
      <c r="W682" s="20" t="str">
        <f t="shared" si="223"/>
        <v>("00691", "Whisky Black Mac Malden ", "Un Whisky écossais blended tourbé puissant et généreux. Idéal en apéritif, digestif ou une entrée à base de saumon fumé.&lt;br&gt;&lt;br&gt;Provenance : Ecosse&lt;br&gt;&lt;br&gt;Vieillissement : en fût de Porto puis affiné en fûts de Cherry. Très Tourbé.&lt;br&gt;&lt;br&gt;Dégustation : Robe rouge très sombre ; Nez puissant, tourbé et épicé ; Bouche épicée, mentholée, puissante, miellée sur une finale longue et bien tourbée.&lt;br&gt;&lt;br&gt;Malden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"whisky_mac_malden_black_malden.png", "1"),</v>
      </c>
    </row>
    <row r="683" spans="1:23" hidden="1" x14ac:dyDescent="0.25">
      <c r="A683" s="2" t="s">
        <v>2158</v>
      </c>
      <c r="B683" s="2" t="s">
        <v>2159</v>
      </c>
      <c r="C683" s="3"/>
      <c r="D683" s="23" t="str">
        <f t="shared" si="219"/>
        <v/>
      </c>
      <c r="E683" s="4">
        <v>86</v>
      </c>
      <c r="F683" s="2" t="s">
        <v>2219</v>
      </c>
      <c r="G683" s="19">
        <f>VLOOKUP(F683,frs!$A$2:$E$41,2,FALSE)</f>
        <v>23</v>
      </c>
      <c r="H683" s="2" t="b">
        <v>1</v>
      </c>
      <c r="I683" s="2" t="s">
        <v>4693</v>
      </c>
      <c r="J683" s="19">
        <f>VLOOKUP(I683,Families!$A$2:$B$11,2,FALSE)</f>
        <v>7</v>
      </c>
      <c r="K683" s="2"/>
      <c r="L683" s="19" t="str">
        <f>IFERROR(VLOOKUP(K683,Appellations!$A$2:$B$77,2,FALSE),"0")</f>
        <v>0</v>
      </c>
      <c r="M683" s="2" t="s">
        <v>4698</v>
      </c>
      <c r="N683" s="19" t="str">
        <f>IFERROR(VLOOKUP(M683,Regions!$A$2:$B$41,2,FALSE),"0")</f>
        <v>0</v>
      </c>
      <c r="O683" s="2"/>
      <c r="P683" s="19" t="str">
        <f>IFERROR(VLOOKUP(O683,Colors!$A$2:$B$11,2,FALSE),"0")</f>
        <v>0</v>
      </c>
      <c r="Q683" s="2" t="s">
        <v>4695</v>
      </c>
      <c r="R683" s="19">
        <f>IFERROR(VLOOKUP(Q683,Contenants!$A$2:$B$21,2,FALSE),"0")</f>
        <v>13</v>
      </c>
      <c r="S683" s="2"/>
      <c r="T683" s="50" t="str">
        <f t="shared" si="220"/>
        <v>Whisky Morvan'S Trout Mac Malden 50 Cl</v>
      </c>
      <c r="U683" s="19" t="str">
        <f>SUBSTITUTE(SUBSTITUTE(SUBSTITUTE(SUBSTITUTE(SUBSTITUTE(SUBSTITUTE(SUBSTITUTE(SUBSTITUTE(SUBSTITUTE(SUBSTITUTE(SUBSTITUTE(SUBSTITUTE(S683,"C:\Users\Admin\OneDrive\Site Internet\",""),"BAG-IN-BOX\",""),"BOURGOGNE\",""),"BEAUJOLAIS\",""),"CHAMPAGNE ET EFFERVESCENTS\",""),"LANGUEDOC\",""),"LOIRE\",""),"PROVENCE\",""),"RHONE NORD\",""),"RHONE SUD\",""),"SPIRITUEUX\",""),"SUD OUEST\","")</f>
        <v/>
      </c>
      <c r="V683" s="19">
        <f t="shared" si="221"/>
        <v>0</v>
      </c>
      <c r="W683" s="20" t="e">
        <f>$X$1&amp;A683&amp;$Y$1&amp;T683&amp;$Z$1&amp;D683&amp;$AA$1&amp;E683&amp;#REF!&amp;G683&amp;$AB$1&amp;J683&amp;$AC$1&amp;L683&amp;$AD$1&amp;N683&amp;$AE$1&amp;P683&amp;$AF$1&amp;R683&amp;$AG$1&amp;#REF!&amp;$AI$1</f>
        <v>#REF!</v>
      </c>
    </row>
    <row r="684" spans="1:23" ht="256.5" x14ac:dyDescent="0.25">
      <c r="A684" s="2" t="s">
        <v>1701</v>
      </c>
      <c r="B684" s="2" t="s">
        <v>1702</v>
      </c>
      <c r="C684" s="3" t="s">
        <v>5410</v>
      </c>
      <c r="D684" s="23" t="str">
        <f t="shared" si="219"/>
        <v>Un Rhum Traditionnel jamaïcain puissant et gourmand. Il accompagnera à merveille votre chocolat préféré.&lt;br&gt;&lt;br&gt;Provenance : Jamaïque&lt;br&gt;&lt;br&gt;Vieillissement : 5 ans en fûts de chêne blanc.&lt;br&gt;&lt;br&gt;Dégustation : Robe ambrée ; Nez de vanille et de bois torréfié ; Bouche gourmande aux notes de sucre de canne et d’eau de vie de raisin vieillie en fût.&lt;br&gt;&lt;br&gt;Albert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4" s="4">
        <v>40</v>
      </c>
      <c r="F684" s="2" t="s">
        <v>2219</v>
      </c>
      <c r="G684" s="19">
        <f>VLOOKUP(F684,frs!$A$2:$B$45,2,FALSE)</f>
        <v>23</v>
      </c>
      <c r="H684" s="2" t="b">
        <v>1</v>
      </c>
      <c r="I684" s="2" t="s">
        <v>4693</v>
      </c>
      <c r="J684" s="19">
        <f>VLOOKUP(I684,Families!$A$2:$B$11,2,FALSE)</f>
        <v>7</v>
      </c>
      <c r="K684" s="2"/>
      <c r="L684" s="19" t="str">
        <f>IFERROR(VLOOKUP(K684,Appellations!$A$2:$B$80,2,FALSE),"0")</f>
        <v>0</v>
      </c>
      <c r="M684" s="2" t="s">
        <v>4703</v>
      </c>
      <c r="N684" s="19">
        <f>IFERROR(VLOOKUP(M684,Regions!$A$2:$B$44,2,FALSE),"0")</f>
        <v>34</v>
      </c>
      <c r="O684" s="2"/>
      <c r="P684" s="19" t="str">
        <f>IFERROR(VLOOKUP(O684,Colors!$A$2:$B$11,2,FALSE),"0")</f>
        <v>0</v>
      </c>
      <c r="Q684" s="2" t="s">
        <v>4696</v>
      </c>
      <c r="R684" s="19">
        <f>IFERROR(VLOOKUP(Q684,Contenants!$A$2:$B$21,2,FALSE),"0")</f>
        <v>15</v>
      </c>
      <c r="S684" s="2" t="s">
        <v>5877</v>
      </c>
      <c r="T684" s="50" t="s">
        <v>5971</v>
      </c>
      <c r="U684" s="19" t="str">
        <f t="shared" ref="U684:U686" si="224">SUBSTITUTE(S684,"C:\Users\Admin\OneDrive\Site Internet\","")</f>
        <v>rhum_albert_michler_jamaican_dark.png</v>
      </c>
      <c r="V684" s="19">
        <f t="shared" si="221"/>
        <v>1</v>
      </c>
      <c r="W684" s="20" t="str">
        <f t="shared" ref="W684:W686" si="225">$X$1&amp;A684&amp;$Y$1&amp;T684&amp;$Z$1&amp;D684&amp;$AA$1&amp;G684&amp;$AB$1&amp;J684&amp;$AC$1&amp;L684&amp;$AD$1&amp;N684&amp;$AE$1&amp;P684&amp;$AF$1&amp;R684&amp;$AG$1&amp;U684&amp;$AH$1&amp;V684&amp;$AI$1</f>
        <v>("00693", "Rhum Albert Michler Jamaïcan Dark", "Un Rhum Traditionnel jamaïcain puissant et gourmand. Il accompagnera à merveille votre chocolat préféré.&lt;br&gt;&lt;br&gt;Provenance : Jamaïque&lt;br&gt;&lt;br&gt;Vieillissement : 5 ans en fûts de chêne blanc.&lt;br&gt;&lt;br&gt;Dégustation : Robe ambrée ; Nez de vanille et de bois torréfié ; Bouche gourmande aux notes de sucre de canne et d’eau de vie de raisin vieillie en fût.&lt;br&gt;&lt;br&gt;Albert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"34","0", "15", "rhum_albert_michler_jamaican_dark.png", "1"),</v>
      </c>
    </row>
    <row r="685" spans="1:23" ht="256.5" x14ac:dyDescent="0.25">
      <c r="A685" s="2" t="s">
        <v>1703</v>
      </c>
      <c r="B685" s="2" t="s">
        <v>1704</v>
      </c>
      <c r="C685" s="3" t="s">
        <v>5411</v>
      </c>
      <c r="D685" s="23" t="str">
        <f t="shared" si="219"/>
        <v>Un Rhum Traditionnel de Barbade riche d’une belle complexité aromatique. A déguster en digestif ou sur un fondant au chocolat.&lt;br&gt;&lt;br&gt;Provenance : Barbade&lt;br&gt;&lt;br&gt;Vieillissement : en fûts de chêne américain et français.&lt;br&gt;&lt;br&gt;Dégustation : Robe acajou profond ; Nez doux et parfumé aux notes de miel, caramel et de noix ; Bouche charnue et chaleureuse sur une finale fondante aux saveurs de vanille.&lt;br&gt;&lt;br&gt;Albert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5" s="4">
        <v>61.6</v>
      </c>
      <c r="F685" s="2" t="s">
        <v>2219</v>
      </c>
      <c r="G685" s="19">
        <f>VLOOKUP(F685,frs!$A$2:$B$45,2,FALSE)</f>
        <v>23</v>
      </c>
      <c r="H685" s="2" t="b">
        <v>1</v>
      </c>
      <c r="I685" s="2" t="s">
        <v>4693</v>
      </c>
      <c r="J685" s="19">
        <f>VLOOKUP(I685,Families!$A$2:$B$11,2,FALSE)</f>
        <v>7</v>
      </c>
      <c r="K685" s="2"/>
      <c r="L685" s="19" t="str">
        <f>IFERROR(VLOOKUP(K685,Appellations!$A$2:$B$80,2,FALSE),"0")</f>
        <v>0</v>
      </c>
      <c r="M685" s="2" t="s">
        <v>4703</v>
      </c>
      <c r="N685" s="19">
        <f>IFERROR(VLOOKUP(M685,Regions!$A$2:$B$44,2,FALSE),"0")</f>
        <v>34</v>
      </c>
      <c r="O685" s="2"/>
      <c r="P685" s="19" t="str">
        <f>IFERROR(VLOOKUP(O685,Colors!$A$2:$B$11,2,FALSE),"0")</f>
        <v>0</v>
      </c>
      <c r="Q685" s="2" t="s">
        <v>4696</v>
      </c>
      <c r="R685" s="19">
        <f>IFERROR(VLOOKUP(Q685,Contenants!$A$2:$B$21,2,FALSE),"0")</f>
        <v>15</v>
      </c>
      <c r="S685" s="2" t="s">
        <v>5878</v>
      </c>
      <c r="T685" s="50" t="s">
        <v>5972</v>
      </c>
      <c r="U685" s="19" t="str">
        <f t="shared" si="224"/>
        <v>rhum_albert_michler_reserva_1863.png</v>
      </c>
      <c r="V685" s="19">
        <f t="shared" si="221"/>
        <v>1</v>
      </c>
      <c r="W685" s="20" t="str">
        <f t="shared" si="225"/>
        <v>("00694", "Rhum Albert Michler Reserva 1863", "Un Rhum Traditionnel de Barbade riche d’une belle complexité aromatique. A déguster en digestif ou sur un fondant au chocolat.&lt;br&gt;&lt;br&gt;Provenance : Barbade&lt;br&gt;&lt;br&gt;Vieillissement : en fûts de chêne américain et français.&lt;br&gt;&lt;br&gt;Dégustation : Robe acajou profond ; Nez doux et parfumé aux notes de miel, caramel et de noix ; Bouche charnue et chaleureuse sur une finale fondante aux saveurs de vanille.&lt;br&gt;&lt;br&gt;Albert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"34","0", "15", "rhum_albert_michler_reserva_1863.png", "1"),</v>
      </c>
    </row>
    <row r="686" spans="1:23" s="29" customFormat="1" ht="271.5" x14ac:dyDescent="0.25">
      <c r="A686" s="2" t="s">
        <v>1705</v>
      </c>
      <c r="B686" s="2" t="s">
        <v>1706</v>
      </c>
      <c r="C686" s="3" t="s">
        <v>5412</v>
      </c>
      <c r="D686" s="27" t="str">
        <f t="shared" si="203"/>
        <v>Un Rhum Traditionnel dominicain très gourmand et chaleureux. Il ira à merveille sur votre chocolat préféré ou un gateau au chocolat. &lt;br&gt;&lt;br&gt;Provenance : République Dominicaine&lt;br&gt;&lt;br&gt;Vieillissement : jusqu’à 18 ans en fûts de chêne selon la méthode solera.&lt;br&gt;&lt;br&gt;Dégustation : Robe acajou foncé ; Nez boisé et fruité ; Bouche équilibrée, savoureuse, chocolatée sur une finale ronde et pleine de fraîcheur.&lt;br&gt;&lt;br&gt;Albert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6" s="4">
        <v>78</v>
      </c>
      <c r="F686" s="2" t="s">
        <v>2219</v>
      </c>
      <c r="G686" s="19">
        <f>VLOOKUP(F686,frs!$A$2:$B$45,2,FALSE)</f>
        <v>23</v>
      </c>
      <c r="H686" s="2" t="b">
        <v>1</v>
      </c>
      <c r="I686" s="2" t="s">
        <v>4693</v>
      </c>
      <c r="J686" s="28">
        <f>VLOOKUP(I686,Families!$A$2:$B$11,2,FALSE)</f>
        <v>7</v>
      </c>
      <c r="K686" s="2"/>
      <c r="L686" s="19" t="str">
        <f>IFERROR(VLOOKUP(K686,Appellations!$A$2:$B$80,2,FALSE),"0")</f>
        <v>0</v>
      </c>
      <c r="M686" s="2" t="s">
        <v>4703</v>
      </c>
      <c r="N686" s="19">
        <f>IFERROR(VLOOKUP(M686,Regions!$A$2:$B$44,2,FALSE),"0")</f>
        <v>34</v>
      </c>
      <c r="O686" s="2"/>
      <c r="P686" s="28" t="str">
        <f>IFERROR(VLOOKUP(O686,Colors!$A$3:$B$11,2,FALSE),"")</f>
        <v/>
      </c>
      <c r="Q686" s="2" t="s">
        <v>4696</v>
      </c>
      <c r="R686" s="28">
        <f>IFERROR(VLOOKUP(Q686,Contenants!$A$3:$B$21,2,FALSE),"")</f>
        <v>15</v>
      </c>
      <c r="S686" s="2" t="s">
        <v>5879</v>
      </c>
      <c r="T686" s="50" t="s">
        <v>5973</v>
      </c>
      <c r="U686" s="19" t="str">
        <f t="shared" si="224"/>
        <v>rhum_albert_michler_solera_18.png</v>
      </c>
      <c r="V686" s="19">
        <f t="shared" si="221"/>
        <v>1</v>
      </c>
      <c r="W686" s="20" t="str">
        <f t="shared" si="225"/>
        <v>("00695", "Rhum Albert Michler Solera 18 ans", "Un Rhum Traditionnel dominicain très gourmand et chaleureux. Il ira à merveille sur votre chocolat préféré ou un gateau au chocolat. &lt;br&gt;&lt;br&gt;Provenance : République Dominicaine&lt;br&gt;&lt;br&gt;Vieillissement : jusqu’à 18 ans en fûts de chêne selon la méthode solera.&lt;br&gt;&lt;br&gt;Dégustation : Robe acajou foncé ; Nez boisé et fruité ; Bouche équilibrée, savoureuse, chocolatée sur une finale ronde et pleine de fraîcheur.&lt;br&gt;&lt;br&gt;Albert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 "15", "rhum_albert_michler_solera_18.png", "1"),</v>
      </c>
    </row>
    <row r="687" spans="1:23" s="20" customFormat="1" hidden="1" x14ac:dyDescent="0.25">
      <c r="A687" s="2" t="s">
        <v>2601</v>
      </c>
      <c r="B687" s="2" t="s">
        <v>2602</v>
      </c>
      <c r="C687" s="3"/>
      <c r="D687" s="18" t="str">
        <f t="shared" si="203"/>
        <v/>
      </c>
      <c r="E687" s="4">
        <v>19.75</v>
      </c>
      <c r="F687" s="2" t="s">
        <v>2225</v>
      </c>
      <c r="G687" s="19" t="e">
        <f>VLOOKUP(F687,frs!$A$2:$E$41,2,FALSE)</f>
        <v>#N/A</v>
      </c>
      <c r="H687" s="2" t="b">
        <v>0</v>
      </c>
      <c r="I687" s="2" t="s">
        <v>2301</v>
      </c>
      <c r="J687" s="19">
        <f>VLOOKUP(I687,Families!$A$2:$B$11,2,FALSE)</f>
        <v>4</v>
      </c>
      <c r="K687" s="2" t="s">
        <v>263</v>
      </c>
      <c r="L687" s="19" t="str">
        <f>IFERROR(VLOOKUP(K687,Appellations!$A$3:$B$77,3,FALSE),"")</f>
        <v/>
      </c>
      <c r="M687" s="2" t="s">
        <v>4743</v>
      </c>
      <c r="N687" s="19">
        <f>IFERROR(VLOOKUP(M687,Regions!$A$3:$B$41,2,FALSE),"")</f>
        <v>24</v>
      </c>
      <c r="O687" s="2" t="s">
        <v>4689</v>
      </c>
      <c r="P687" s="19">
        <f>IFERROR(VLOOKUP(O687,Colors!$A$3:$B$11,2,FALSE),"")</f>
        <v>2</v>
      </c>
      <c r="Q687" s="2"/>
      <c r="R687" s="19" t="str">
        <f>IFERROR(VLOOKUP(Q687,Contenants!$A$3:$B$21,2,FALSE),"")</f>
        <v/>
      </c>
      <c r="S687" s="2"/>
      <c r="T687" s="8" t="s">
        <v>705</v>
      </c>
      <c r="U687" s="21" t="str">
        <f t="shared" ref="U687:U697" si="226">SUBSTITUTE(SUBSTITUTE(SUBSTITUTE(SUBSTITUTE(SUBSTITUTE(SUBSTITUTE(SUBSTITUTE(SUBSTITUTE(SUBSTITUTE(SUBSTITUTE(SUBSTITUTE(SUBSTITUTE(S687,"C:\Users\Admin\OneDrive\Site Internet\",""),"BAG-IN-BOX\",""),"BOURGOGNE\",""),"BEAUJOLAIS\",""),"CHAMPAGNE ET EFFERVESCENTS\",""),"LANGUEDOC\",""),"LOIRE\",""),"PROVENCE\",""),"RHONE NORD\",""),"RHONE SUD\",""),"SPIRITUEUX\",""),"SUD OUEST\","")</f>
        <v/>
      </c>
      <c r="V687" s="21"/>
      <c r="W687" s="20" t="e">
        <f>$X$1&amp;A687&amp;$Y$1&amp;T687&amp;$Z$1&amp;C687&amp;$AA$1&amp;E687&amp;#REF!&amp;G687&amp;$AB$1&amp;J687&amp;$AC$1&amp;#REF!&amp;$AD$1&amp;L687&amp;$AE$1&amp;P687&amp;$AF$1&amp;R687&amp;$AF$1&amp;#REF!&amp;$AG$1</f>
        <v>#REF!</v>
      </c>
    </row>
    <row r="688" spans="1:23" s="20" customFormat="1" hidden="1" x14ac:dyDescent="0.25">
      <c r="A688" s="2" t="s">
        <v>3084</v>
      </c>
      <c r="B688" s="2" t="s">
        <v>3085</v>
      </c>
      <c r="C688" s="3"/>
      <c r="D688" s="40" t="str">
        <f t="shared" si="203"/>
        <v/>
      </c>
      <c r="E688" s="4">
        <v>8.1999999999999993</v>
      </c>
      <c r="F688" s="2" t="s">
        <v>2527</v>
      </c>
      <c r="G688" s="41" t="e">
        <f>VLOOKUP(F688,frs!$A$2:$E$41,2,FALSE)</f>
        <v>#N/A</v>
      </c>
      <c r="H688" s="2" t="b">
        <v>0</v>
      </c>
      <c r="I688" s="2" t="s">
        <v>4716</v>
      </c>
      <c r="J688" s="41">
        <f>VLOOKUP(I688,Families!$A$2:$B$11,2,FALSE)</f>
        <v>1</v>
      </c>
      <c r="K688" s="2" t="s">
        <v>4744</v>
      </c>
      <c r="L688" s="41" t="str">
        <f>IFERROR(VLOOKUP(K688,Appellations!$A$3:$B$77,3,FALSE),"")</f>
        <v/>
      </c>
      <c r="M688" s="2" t="s">
        <v>4745</v>
      </c>
      <c r="N688" s="41">
        <f>IFERROR(VLOOKUP(M688,Regions!$A$3:$B$41,2,FALSE),"")</f>
        <v>33</v>
      </c>
      <c r="O688" s="2" t="s">
        <v>4719</v>
      </c>
      <c r="P688" s="41">
        <f>IFERROR(VLOOKUP(O688,Colors!$A$3:$B$11,2,FALSE),"")</f>
        <v>8</v>
      </c>
      <c r="Q688" s="2" t="s">
        <v>4688</v>
      </c>
      <c r="R688" s="41">
        <f>IFERROR(VLOOKUP(Q688,Contenants!$A$3:$B$21,2,FALSE),"")</f>
        <v>16</v>
      </c>
      <c r="S688" s="2"/>
      <c r="T688" s="8" t="s">
        <v>539</v>
      </c>
      <c r="U688" s="43" t="str">
        <f t="shared" si="226"/>
        <v/>
      </c>
      <c r="V688" s="43"/>
      <c r="W688" s="42" t="e">
        <f>$X$1&amp;A688&amp;$Y$1&amp;T688&amp;$Z$1&amp;C688&amp;$AA$1&amp;E688&amp;#REF!&amp;G688&amp;$AB$1&amp;J688&amp;$AC$1&amp;#REF!&amp;$AD$1&amp;L688&amp;$AE$1&amp;P688&amp;$AF$1&amp;R688&amp;$AF$1&amp;#REF!&amp;$AG$1</f>
        <v>#REF!</v>
      </c>
    </row>
    <row r="689" spans="1:23" hidden="1" x14ac:dyDescent="0.25">
      <c r="A689" s="2" t="s">
        <v>3098</v>
      </c>
      <c r="B689" s="2" t="s">
        <v>3099</v>
      </c>
      <c r="C689" s="3"/>
      <c r="D689" s="23" t="str">
        <f t="shared" ref="D689:D690" si="227">SUBSTITUTE(SUBSTITUTE(SUBSTITUTE(C689,CHAR(13),""),CHAR(10),"&lt;br&gt;"),". &amp;car(10)",".")</f>
        <v/>
      </c>
      <c r="E689" s="4">
        <v>10.199999999999999</v>
      </c>
      <c r="F689" s="2" t="s">
        <v>2527</v>
      </c>
      <c r="G689" s="19" t="e">
        <f>VLOOKUP(F689,frs!$A$2:$E$41,2,FALSE)</f>
        <v>#N/A</v>
      </c>
      <c r="H689" s="2" t="b">
        <v>0</v>
      </c>
      <c r="I689" s="2" t="s">
        <v>4716</v>
      </c>
      <c r="J689" s="19">
        <f>VLOOKUP(I689,Families!$A$2:$B$11,2,FALSE)</f>
        <v>1</v>
      </c>
      <c r="K689" s="2" t="s">
        <v>4840</v>
      </c>
      <c r="L689" s="19">
        <f>IFERROR(VLOOKUP(K689,Appellations!$A$2:$B$77,2,FALSE),"0")</f>
        <v>27</v>
      </c>
      <c r="M689" s="2" t="s">
        <v>4745</v>
      </c>
      <c r="N689" s="19">
        <f>IFERROR(VLOOKUP(M689,Regions!$A$2:$B$41,2,FALSE),"0")</f>
        <v>33</v>
      </c>
      <c r="O689" s="2" t="s">
        <v>4719</v>
      </c>
      <c r="P689" s="19">
        <f>IFERROR(VLOOKUP(O689,Colors!$A$2:$B$11,2,FALSE),"0")</f>
        <v>8</v>
      </c>
      <c r="Q689" s="2" t="s">
        <v>4688</v>
      </c>
      <c r="R689" s="19">
        <f>IFERROR(VLOOKUP(Q689,Contenants!$A$2:$B$21,2,FALSE),"0")</f>
        <v>16</v>
      </c>
      <c r="S689" s="2"/>
      <c r="T689" s="50" t="str">
        <f t="shared" ref="T689:T690" si="228">PROPER(B689)</f>
        <v>Cdr Villages Plan De Dieu Rouge</v>
      </c>
      <c r="U689" s="19" t="str">
        <f t="shared" si="226"/>
        <v/>
      </c>
      <c r="V689" s="19" t="e">
        <f>IF(#REF!="",0,1)</f>
        <v>#REF!</v>
      </c>
      <c r="W689" s="20" t="e">
        <f>$X$1&amp;A689&amp;$Y$1&amp;T689&amp;$Z$1&amp;D689&amp;$AA$1&amp;E689&amp;#REF!&amp;G689&amp;$AB$1&amp;J689&amp;$AC$1&amp;L689&amp;$AD$1&amp;N689&amp;$AE$1&amp;P689&amp;$AF$1&amp;R689&amp;$AG$1&amp;#REF!&amp;$AI$1</f>
        <v>#REF!</v>
      </c>
    </row>
    <row r="690" spans="1:23" hidden="1" x14ac:dyDescent="0.25">
      <c r="A690" s="2" t="s">
        <v>2176</v>
      </c>
      <c r="B690" s="2" t="s">
        <v>2177</v>
      </c>
      <c r="C690" s="3"/>
      <c r="D690" s="23" t="str">
        <f t="shared" si="227"/>
        <v/>
      </c>
      <c r="E690" s="4">
        <v>46.8</v>
      </c>
      <c r="F690" s="2" t="s">
        <v>464</v>
      </c>
      <c r="G690" s="19" t="e">
        <f>VLOOKUP(F690,frs!$A$2:$E$41,2,FALSE)</f>
        <v>#N/A</v>
      </c>
      <c r="H690" s="2" t="b">
        <v>1</v>
      </c>
      <c r="I690" s="2" t="s">
        <v>4693</v>
      </c>
      <c r="J690" s="19">
        <f>VLOOKUP(I690,Families!$A$2:$B$11,2,FALSE)</f>
        <v>7</v>
      </c>
      <c r="K690" s="2"/>
      <c r="L690" s="19" t="str">
        <f>IFERROR(VLOOKUP(K690,Appellations!$A$2:$B$77,2,FALSE),"0")</f>
        <v>0</v>
      </c>
      <c r="M690" s="2" t="s">
        <v>4698</v>
      </c>
      <c r="N690" s="19" t="str">
        <f>IFERROR(VLOOKUP(M690,Regions!$A$2:$B$41,2,FALSE),"0")</f>
        <v>0</v>
      </c>
      <c r="O690" s="2"/>
      <c r="P690" s="19" t="str">
        <f>IFERROR(VLOOKUP(O690,Colors!$A$2:$B$11,2,FALSE),"0")</f>
        <v>0</v>
      </c>
      <c r="Q690" s="2" t="s">
        <v>4696</v>
      </c>
      <c r="R690" s="19">
        <f>IFERROR(VLOOKUP(Q690,Contenants!$A$2:$B$21,2,FALSE),"0")</f>
        <v>15</v>
      </c>
      <c r="S690" s="2"/>
      <c r="T690" s="50" t="str">
        <f t="shared" si="228"/>
        <v>Whisky The 6 Isles 43°</v>
      </c>
      <c r="U690" s="19" t="str">
        <f t="shared" si="226"/>
        <v/>
      </c>
      <c r="V690" s="19">
        <f t="shared" ref="V690:V691" si="229">IF(U690="",0,1)</f>
        <v>0</v>
      </c>
      <c r="W690" s="20" t="e">
        <f>$X$1&amp;A690&amp;$Y$1&amp;T690&amp;$Z$1&amp;D690&amp;$AA$1&amp;E690&amp;#REF!&amp;G690&amp;$AB$1&amp;J690&amp;$AC$1&amp;L690&amp;$AD$1&amp;N690&amp;$AE$1&amp;P690&amp;$AF$1&amp;R690&amp;$AG$1&amp;#REF!&amp;$AI$1</f>
        <v>#REF!</v>
      </c>
    </row>
    <row r="691" spans="1:23" s="29" customFormat="1" hidden="1" x14ac:dyDescent="0.25">
      <c r="A691" s="2" t="s">
        <v>2097</v>
      </c>
      <c r="B691" s="2" t="s">
        <v>2098</v>
      </c>
      <c r="C691" s="3"/>
      <c r="D691" s="27" t="str">
        <f t="shared" si="203"/>
        <v/>
      </c>
      <c r="E691" s="4">
        <v>49.8</v>
      </c>
      <c r="F691" s="2" t="s">
        <v>2221</v>
      </c>
      <c r="G691" s="28" t="e">
        <f>VLOOKUP(F691,frs!$A$2:$E$41,2,FALSE)</f>
        <v>#N/A</v>
      </c>
      <c r="H691" s="2" t="b">
        <v>1</v>
      </c>
      <c r="I691" s="2" t="s">
        <v>4693</v>
      </c>
      <c r="J691" s="28">
        <f>VLOOKUP(I691,Families!$A$2:$B$11,2,FALSE)</f>
        <v>7</v>
      </c>
      <c r="K691" s="2"/>
      <c r="L691" s="28" t="str">
        <f>IFERROR(VLOOKUP(K691,Appellations!$A$3:$B$77,3,FALSE),"")</f>
        <v/>
      </c>
      <c r="M691" s="2" t="s">
        <v>4698</v>
      </c>
      <c r="N691" s="28" t="str">
        <f>IFERROR(VLOOKUP(M691,Regions!$A$3:$B$41,2,FALSE),"")</f>
        <v/>
      </c>
      <c r="O691" s="2"/>
      <c r="P691" s="28" t="str">
        <f>IFERROR(VLOOKUP(O691,Colors!$A$3:$B$11,2,FALSE),"")</f>
        <v/>
      </c>
      <c r="Q691" s="2" t="s">
        <v>4696</v>
      </c>
      <c r="R691" s="28">
        <f>IFERROR(VLOOKUP(Q691,Contenants!$A$3:$B$21,2,FALSE),"")</f>
        <v>15</v>
      </c>
      <c r="S691" s="2"/>
      <c r="T691" s="8" t="s">
        <v>1221</v>
      </c>
      <c r="U691" s="30" t="str">
        <f t="shared" si="226"/>
        <v/>
      </c>
      <c r="V691" s="19">
        <f t="shared" si="229"/>
        <v>0</v>
      </c>
      <c r="W691" s="29" t="e">
        <f>$X$1&amp;A691&amp;$Y$1&amp;T691&amp;$Z$1&amp;C691&amp;$AA$1&amp;E691&amp;#REF!&amp;G691&amp;$AB$1&amp;J691&amp;$AC$1&amp;#REF!&amp;$AD$1&amp;L691&amp;$AE$1&amp;P691&amp;$AF$1&amp;R691&amp;$AF$1&amp;#REF!&amp;$AG$1</f>
        <v>#REF!</v>
      </c>
    </row>
    <row r="692" spans="1:23" s="20" customFormat="1" hidden="1" x14ac:dyDescent="0.25">
      <c r="A692" s="2" t="s">
        <v>4599</v>
      </c>
      <c r="B692" s="2" t="s">
        <v>4600</v>
      </c>
      <c r="C692" s="3"/>
      <c r="D692" s="18" t="str">
        <f t="shared" si="203"/>
        <v/>
      </c>
      <c r="E692" s="4">
        <v>79.900000000000006</v>
      </c>
      <c r="F692" s="2" t="s">
        <v>464</v>
      </c>
      <c r="G692" s="19" t="e">
        <f>VLOOKUP(F692,frs!$A$2:$E$41,2,FALSE)</f>
        <v>#N/A</v>
      </c>
      <c r="H692" s="2" t="b">
        <v>0</v>
      </c>
      <c r="I692" s="2" t="s">
        <v>4693</v>
      </c>
      <c r="J692" s="19">
        <f>VLOOKUP(I692,Families!$A$2:$B$11,2,FALSE)</f>
        <v>7</v>
      </c>
      <c r="K692" s="2"/>
      <c r="L692" s="19" t="str">
        <f>IFERROR(VLOOKUP(K692,Appellations!$A$3:$B$77,3,FALSE),"")</f>
        <v/>
      </c>
      <c r="M692" s="2" t="s">
        <v>4698</v>
      </c>
      <c r="N692" s="19" t="str">
        <f>IFERROR(VLOOKUP(M692,Regions!$A$3:$B$41,2,FALSE),"")</f>
        <v/>
      </c>
      <c r="O692" s="2"/>
      <c r="P692" s="19" t="str">
        <f>IFERROR(VLOOKUP(O692,Colors!$A$3:$B$11,2,FALSE),"")</f>
        <v/>
      </c>
      <c r="Q692" s="2"/>
      <c r="R692" s="19" t="str">
        <f>IFERROR(VLOOKUP(Q692,Contenants!$A$3:$B$21,2,FALSE),"")</f>
        <v/>
      </c>
      <c r="S692" s="2"/>
      <c r="T692" s="8" t="s">
        <v>1215</v>
      </c>
      <c r="U692" s="21" t="str">
        <f t="shared" si="226"/>
        <v/>
      </c>
      <c r="V692" s="21"/>
      <c r="W692" s="20" t="e">
        <f>$X$1&amp;A692&amp;$Y$1&amp;T692&amp;$Z$1&amp;C692&amp;$AA$1&amp;E692&amp;#REF!&amp;G692&amp;$AB$1&amp;J692&amp;$AC$1&amp;#REF!&amp;$AD$1&amp;L692&amp;$AE$1&amp;P692&amp;$AF$1&amp;R692&amp;$AF$1&amp;#REF!&amp;$AG$1</f>
        <v>#REF!</v>
      </c>
    </row>
    <row r="693" spans="1:23" s="20" customFormat="1" hidden="1" x14ac:dyDescent="0.25">
      <c r="A693" s="2" t="s">
        <v>4601</v>
      </c>
      <c r="B693" s="2" t="s">
        <v>4602</v>
      </c>
      <c r="C693" s="3"/>
      <c r="D693" s="40" t="str">
        <f t="shared" si="203"/>
        <v/>
      </c>
      <c r="E693" s="4">
        <v>122.9</v>
      </c>
      <c r="F693" s="2" t="s">
        <v>464</v>
      </c>
      <c r="G693" s="41" t="e">
        <f>VLOOKUP(F693,frs!$A$2:$E$41,2,FALSE)</f>
        <v>#N/A</v>
      </c>
      <c r="H693" s="2" t="b">
        <v>0</v>
      </c>
      <c r="I693" s="2" t="s">
        <v>4693</v>
      </c>
      <c r="J693" s="41">
        <f>VLOOKUP(I693,Families!$A$2:$B$11,2,FALSE)</f>
        <v>7</v>
      </c>
      <c r="K693" s="2"/>
      <c r="L693" s="41" t="str">
        <f>IFERROR(VLOOKUP(K693,Appellations!$A$3:$B$77,3,FALSE),"")</f>
        <v/>
      </c>
      <c r="M693" s="2" t="s">
        <v>4698</v>
      </c>
      <c r="N693" s="41" t="str">
        <f>IFERROR(VLOOKUP(M693,Regions!$A$3:$B$41,2,FALSE),"")</f>
        <v/>
      </c>
      <c r="O693" s="2"/>
      <c r="P693" s="41" t="str">
        <f>IFERROR(VLOOKUP(O693,Colors!$A$3:$B$11,2,FALSE),"")</f>
        <v/>
      </c>
      <c r="Q693" s="2"/>
      <c r="R693" s="41" t="str">
        <f>IFERROR(VLOOKUP(Q693,Contenants!$A$3:$B$21,2,FALSE),"")</f>
        <v/>
      </c>
      <c r="S693" s="2"/>
      <c r="T693" s="8" t="s">
        <v>144</v>
      </c>
      <c r="U693" s="43" t="str">
        <f t="shared" si="226"/>
        <v/>
      </c>
      <c r="V693" s="43"/>
      <c r="W693" s="42" t="e">
        <f>$X$1&amp;A693&amp;$Y$1&amp;T693&amp;$Z$1&amp;C693&amp;$AA$1&amp;E693&amp;#REF!&amp;G693&amp;$AB$1&amp;J693&amp;$AC$1&amp;#REF!&amp;$AD$1&amp;L693&amp;$AE$1&amp;P693&amp;$AF$1&amp;R693&amp;$AF$1&amp;#REF!&amp;$AG$1</f>
        <v>#REF!</v>
      </c>
    </row>
    <row r="694" spans="1:23" hidden="1" x14ac:dyDescent="0.25">
      <c r="A694" s="2" t="s">
        <v>4581</v>
      </c>
      <c r="B694" s="2" t="s">
        <v>4582</v>
      </c>
      <c r="C694" s="3"/>
      <c r="D694" s="23" t="str">
        <f t="shared" ref="D694:D695" si="230">SUBSTITUTE(SUBSTITUTE(SUBSTITUTE(C694,CHAR(13),""),CHAR(10),"&lt;br&gt;"),". &amp;car(10)",".")</f>
        <v/>
      </c>
      <c r="E694" s="4">
        <v>108.65</v>
      </c>
      <c r="F694" s="2" t="s">
        <v>464</v>
      </c>
      <c r="G694" s="19" t="e">
        <f>VLOOKUP(F694,frs!$A$2:$E$41,2,FALSE)</f>
        <v>#N/A</v>
      </c>
      <c r="H694" s="2" t="b">
        <v>0</v>
      </c>
      <c r="I694" s="2" t="s">
        <v>4693</v>
      </c>
      <c r="J694" s="19">
        <f>VLOOKUP(I694,Families!$A$2:$B$11,2,FALSE)</f>
        <v>7</v>
      </c>
      <c r="K694" s="2"/>
      <c r="L694" s="19" t="str">
        <f>IFERROR(VLOOKUP(K694,Appellations!$A$2:$B$77,2,FALSE),"0")</f>
        <v>0</v>
      </c>
      <c r="M694" s="2" t="s">
        <v>4698</v>
      </c>
      <c r="N694" s="19" t="str">
        <f>IFERROR(VLOOKUP(M694,Regions!$A$2:$B$41,2,FALSE),"0")</f>
        <v>0</v>
      </c>
      <c r="O694" s="2"/>
      <c r="P694" s="19" t="str">
        <f>IFERROR(VLOOKUP(O694,Colors!$A$2:$B$11,2,FALSE),"0")</f>
        <v>0</v>
      </c>
      <c r="Q694" s="2"/>
      <c r="R694" s="19" t="str">
        <f>IFERROR(VLOOKUP(Q694,Contenants!$A$2:$B$21,2,FALSE),"0")</f>
        <v>0</v>
      </c>
      <c r="S694" s="2"/>
      <c r="T694" s="50" t="str">
        <f t="shared" ref="T694:T695" si="231">PROPER(B694)</f>
        <v>Whisky Glen Moray 18 Ans</v>
      </c>
      <c r="U694" s="19" t="str">
        <f t="shared" si="226"/>
        <v/>
      </c>
      <c r="V694" s="19" t="e">
        <f>IF(#REF!="",0,1)</f>
        <v>#REF!</v>
      </c>
      <c r="W694" s="20" t="e">
        <f>$X$1&amp;A694&amp;$Y$1&amp;T694&amp;$Z$1&amp;D694&amp;$AA$1&amp;E694&amp;#REF!&amp;G694&amp;$AB$1&amp;J694&amp;$AC$1&amp;L694&amp;$AD$1&amp;N694&amp;$AE$1&amp;P694&amp;$AF$1&amp;R694&amp;$AG$1&amp;#REF!&amp;$AI$1</f>
        <v>#REF!</v>
      </c>
    </row>
    <row r="695" spans="1:23" hidden="1" x14ac:dyDescent="0.25">
      <c r="A695" s="2" t="s">
        <v>2186</v>
      </c>
      <c r="B695" s="2" t="s">
        <v>2187</v>
      </c>
      <c r="C695" s="3"/>
      <c r="D695" s="23" t="str">
        <f t="shared" si="230"/>
        <v/>
      </c>
      <c r="E695" s="4">
        <v>39.9</v>
      </c>
      <c r="F695" s="2" t="s">
        <v>464</v>
      </c>
      <c r="G695" s="19" t="e">
        <f>VLOOKUP(F695,frs!$A$2:$E$41,2,FALSE)</f>
        <v>#N/A</v>
      </c>
      <c r="H695" s="2" t="b">
        <v>1</v>
      </c>
      <c r="I695" s="2" t="s">
        <v>4693</v>
      </c>
      <c r="J695" s="19">
        <f>VLOOKUP(I695,Families!$A$2:$B$11,2,FALSE)</f>
        <v>7</v>
      </c>
      <c r="K695" s="2"/>
      <c r="L695" s="19" t="str">
        <f>IFERROR(VLOOKUP(K695,Appellations!$A$2:$B$77,2,FALSE),"0")</f>
        <v>0</v>
      </c>
      <c r="M695" s="2" t="s">
        <v>4698</v>
      </c>
      <c r="N695" s="19" t="str">
        <f>IFERROR(VLOOKUP(M695,Regions!$A$2:$B$41,2,FALSE),"0")</f>
        <v>0</v>
      </c>
      <c r="O695" s="2"/>
      <c r="P695" s="19" t="str">
        <f>IFERROR(VLOOKUP(O695,Colors!$A$2:$B$11,2,FALSE),"0")</f>
        <v>0</v>
      </c>
      <c r="Q695" s="2" t="s">
        <v>4695</v>
      </c>
      <c r="R695" s="19">
        <f>IFERROR(VLOOKUP(Q695,Contenants!$A$2:$B$21,2,FALSE),"0")</f>
        <v>13</v>
      </c>
      <c r="S695" s="2"/>
      <c r="T695" s="50" t="str">
        <f t="shared" si="231"/>
        <v>Whisky White Oak Tokinoka</v>
      </c>
      <c r="U695" s="19" t="str">
        <f t="shared" si="226"/>
        <v/>
      </c>
      <c r="V695" s="19">
        <f t="shared" ref="V695:V696" si="232">IF(U695="",0,1)</f>
        <v>0</v>
      </c>
      <c r="W695" s="20" t="e">
        <f>$X$1&amp;A695&amp;$Y$1&amp;T695&amp;$Z$1&amp;D695&amp;$AA$1&amp;E695&amp;#REF!&amp;G695&amp;$AB$1&amp;J695&amp;$AC$1&amp;L695&amp;$AD$1&amp;N695&amp;$AE$1&amp;P695&amp;$AF$1&amp;R695&amp;$AG$1&amp;#REF!&amp;$AI$1</f>
        <v>#REF!</v>
      </c>
    </row>
    <row r="696" spans="1:23" s="29" customFormat="1" hidden="1" x14ac:dyDescent="0.25">
      <c r="A696" s="2" t="s">
        <v>1743</v>
      </c>
      <c r="B696" s="2" t="s">
        <v>2209</v>
      </c>
      <c r="C696" s="3"/>
      <c r="D696" s="36" t="str">
        <f t="shared" si="203"/>
        <v/>
      </c>
      <c r="E696" s="4">
        <v>85.1</v>
      </c>
      <c r="F696" s="2" t="s">
        <v>464</v>
      </c>
      <c r="G696" s="37" t="e">
        <f>VLOOKUP(F696,frs!$A$2:$E$41,2,FALSE)</f>
        <v>#N/A</v>
      </c>
      <c r="H696" s="2" t="b">
        <v>1</v>
      </c>
      <c r="I696" s="2" t="s">
        <v>4693</v>
      </c>
      <c r="J696" s="37">
        <f>VLOOKUP(I696,Families!$A$2:$B$11,2,FALSE)</f>
        <v>7</v>
      </c>
      <c r="K696" s="2"/>
      <c r="L696" s="37" t="str">
        <f>IFERROR(VLOOKUP(K696,Appellations!$A$3:$B$77,3,FALSE),"")</f>
        <v/>
      </c>
      <c r="M696" s="2" t="s">
        <v>4703</v>
      </c>
      <c r="N696" s="37">
        <f>IFERROR(VLOOKUP(M696,Regions!$A$3:$B$41,2,FALSE),"")</f>
        <v>34</v>
      </c>
      <c r="O696" s="2"/>
      <c r="P696" s="37" t="str">
        <f>IFERROR(VLOOKUP(O696,Colors!$A$3:$B$11,2,FALSE),"")</f>
        <v/>
      </c>
      <c r="Q696" s="2" t="s">
        <v>4696</v>
      </c>
      <c r="R696" s="37">
        <f>IFERROR(VLOOKUP(Q696,Contenants!$A$3:$B$21,2,FALSE),"")</f>
        <v>15</v>
      </c>
      <c r="S696" s="2"/>
      <c r="T696" s="8" t="s">
        <v>2014</v>
      </c>
      <c r="U696" s="39" t="str">
        <f t="shared" si="226"/>
        <v/>
      </c>
      <c r="V696" s="19">
        <f t="shared" si="232"/>
        <v>0</v>
      </c>
      <c r="W696" s="38" t="e">
        <f>$X$1&amp;A696&amp;$Y$1&amp;T696&amp;$Z$1&amp;C696&amp;$AA$1&amp;E696&amp;#REF!&amp;G696&amp;$AB$1&amp;J696&amp;$AC$1&amp;#REF!&amp;$AD$1&amp;L696&amp;$AE$1&amp;P696&amp;$AF$1&amp;R696&amp;$AF$1&amp;#REF!&amp;$AG$1</f>
        <v>#REF!</v>
      </c>
    </row>
    <row r="697" spans="1:23" hidden="1" x14ac:dyDescent="0.25">
      <c r="A697" s="2" t="s">
        <v>4093</v>
      </c>
      <c r="B697" s="2" t="s">
        <v>4094</v>
      </c>
      <c r="C697" s="3"/>
      <c r="D697" s="23" t="str">
        <f t="shared" ref="D697:D698" si="233">SUBSTITUTE(SUBSTITUTE(SUBSTITUTE(C697,CHAR(13),""),CHAR(10),"&lt;br&gt;"),". &amp;car(10)",".")</f>
        <v/>
      </c>
      <c r="E697" s="4">
        <v>42.6</v>
      </c>
      <c r="F697" s="2" t="s">
        <v>464</v>
      </c>
      <c r="G697" s="19" t="e">
        <f>VLOOKUP(F697,frs!$A$2:$E$41,2,FALSE)</f>
        <v>#N/A</v>
      </c>
      <c r="H697" s="2" t="b">
        <v>0</v>
      </c>
      <c r="I697" s="2" t="s">
        <v>4693</v>
      </c>
      <c r="J697" s="19">
        <f>VLOOKUP(I697,Families!$A$2:$B$11,2,FALSE)</f>
        <v>7</v>
      </c>
      <c r="K697" s="2"/>
      <c r="L697" s="19" t="str">
        <f>IFERROR(VLOOKUP(K697,Appellations!$A$2:$B$77,2,FALSE),"0")</f>
        <v>0</v>
      </c>
      <c r="M697" s="2" t="s">
        <v>4703</v>
      </c>
      <c r="N697" s="19">
        <f>IFERROR(VLOOKUP(M697,Regions!$A$2:$B$41,2,FALSE),"0")</f>
        <v>34</v>
      </c>
      <c r="O697" s="2"/>
      <c r="P697" s="19" t="str">
        <f>IFERROR(VLOOKUP(O697,Colors!$A$2:$B$11,2,FALSE),"0")</f>
        <v>0</v>
      </c>
      <c r="Q697" s="2"/>
      <c r="R697" s="19" t="str">
        <f>IFERROR(VLOOKUP(Q697,Contenants!$A$2:$B$21,2,FALSE),"0")</f>
        <v>0</v>
      </c>
      <c r="S697" s="2"/>
      <c r="T697" s="50" t="str">
        <f t="shared" ref="T697" si="234">PROPER(B697)</f>
        <v>Rhum Emperor Heritage</v>
      </c>
      <c r="U697" s="19" t="str">
        <f t="shared" si="226"/>
        <v/>
      </c>
      <c r="V697" s="19" t="e">
        <f>IF(#REF!="",0,1)</f>
        <v>#REF!</v>
      </c>
      <c r="W697" s="20" t="e">
        <f>$X$1&amp;A697&amp;$Y$1&amp;T697&amp;$Z$1&amp;D697&amp;$AA$1&amp;E697&amp;#REF!&amp;G697&amp;$AB$1&amp;J697&amp;$AC$1&amp;L697&amp;$AD$1&amp;N697&amp;$AE$1&amp;P697&amp;$AF$1&amp;R697&amp;$AG$1&amp;#REF!&amp;$AI$1</f>
        <v>#REF!</v>
      </c>
    </row>
    <row r="698" spans="1:23" ht="256.5" x14ac:dyDescent="0.25">
      <c r="A698" s="2" t="s">
        <v>1252</v>
      </c>
      <c r="B698" s="2" t="s">
        <v>1253</v>
      </c>
      <c r="C698" s="3" t="s">
        <v>5332</v>
      </c>
      <c r="D698" s="23" t="str">
        <f t="shared" si="233"/>
        <v>Un vin rouge léger et fruité. Idéal pour une planche de charcuterie/fromages.&lt;br&gt;&lt;br&gt;Dégustation : Robe rouge rubis ; Nez gourmand aux notes de fruits rouges/noirs ; Bouche structurée sur des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698" s="4">
        <v>5</v>
      </c>
      <c r="F698" s="2" t="s">
        <v>2224</v>
      </c>
      <c r="G698" s="19">
        <f>VLOOKUP(F698,frs!$A$2:$B$45,2,FALSE)</f>
        <v>39</v>
      </c>
      <c r="H698" s="2" t="b">
        <v>1</v>
      </c>
      <c r="I698" s="2" t="s">
        <v>4716</v>
      </c>
      <c r="J698" s="19">
        <f>VLOOKUP(I698,Families!$A$2:$B$11,2,FALSE)</f>
        <v>1</v>
      </c>
      <c r="K698" s="2" t="s">
        <v>4749</v>
      </c>
      <c r="L698" s="19">
        <f>IFERROR(VLOOKUP(K698,Appellations!$A$2:$B$80,2,FALSE),"0")</f>
        <v>38</v>
      </c>
      <c r="M698" s="2" t="s">
        <v>4745</v>
      </c>
      <c r="N698" s="19">
        <f>IFERROR(VLOOKUP(M698,Regions!$A$2:$B$44,2,FALSE),"0")</f>
        <v>33</v>
      </c>
      <c r="O698" s="2" t="s">
        <v>4719</v>
      </c>
      <c r="P698" s="19">
        <f>IFERROR(VLOOKUP(O698,Colors!$A$2:$B$11,2,FALSE),"0")</f>
        <v>8</v>
      </c>
      <c r="Q698" s="2" t="s">
        <v>4688</v>
      </c>
      <c r="R698" s="19">
        <f>IFERROR(VLOOKUP(Q698,Contenants!$A$2:$B$21,2,FALSE),"0")</f>
        <v>16</v>
      </c>
      <c r="S698" s="2" t="s">
        <v>5722</v>
      </c>
      <c r="T698" s="50" t="s">
        <v>6448</v>
      </c>
      <c r="U698" s="19" t="str">
        <f t="shared" ref="U698:U699" si="235">SUBSTITUTE(S698,"C:\Users\Admin\OneDrive\Site Internet\","")</f>
        <v>cellier_des_chartreux_cabernet_sauvignon_rouge.png</v>
      </c>
      <c r="V698" s="19">
        <f t="shared" ref="V698:V699" si="236">IF(U698="",0,1)</f>
        <v>1</v>
      </c>
      <c r="W698" s="20" t="str">
        <f t="shared" ref="W698:W699" si="237">$X$1&amp;A698&amp;$Y$1&amp;T698&amp;$Z$1&amp;D698&amp;$AA$1&amp;G698&amp;$AB$1&amp;J698&amp;$AC$1&amp;L698&amp;$AD$1&amp;N698&amp;$AE$1&amp;P698&amp;$AF$1&amp;R698&amp;$AG$1&amp;U698&amp;$AH$1&amp;V698&amp;$AI$1</f>
        <v>("00707", "Cabernet Sauvignon Chartreux Rouge ", "Un vin rouge léger et fruité. Idéal pour une planche de charcuterie/fromages.&lt;br&gt;&lt;br&gt;Dégustation : Robe rouge rubis ; Nez gourmand aux notes de fruits rouges/noirs ; Bouche structurée sur des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"cellier_des_chartreux_cabernet_sauvignon_rouge.png", "1"),</v>
      </c>
    </row>
    <row r="699" spans="1:23" s="29" customFormat="1" ht="257.25" x14ac:dyDescent="0.25">
      <c r="A699" s="2" t="s">
        <v>1270</v>
      </c>
      <c r="B699" s="2" t="s">
        <v>1271</v>
      </c>
      <c r="C699" s="3" t="s">
        <v>5338</v>
      </c>
      <c r="D699" s="27" t="str">
        <f t="shared" si="203"/>
        <v>Un vin rouge léger, ronde et fruité. Idéal sur une entrecôte frites.&lt;br&gt;&lt;br&gt;Dégustation : Robe rouge rubis ; Nez gourmand sur la fraise et la framboise ; Bouche fruitée et d’une belle rondeur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699" s="4">
        <v>5</v>
      </c>
      <c r="F699" s="2" t="s">
        <v>2224</v>
      </c>
      <c r="G699" s="19">
        <f>VLOOKUP(F699,frs!$A$2:$B$45,2,FALSE)</f>
        <v>39</v>
      </c>
      <c r="H699" s="2" t="b">
        <v>1</v>
      </c>
      <c r="I699" s="2" t="s">
        <v>4716</v>
      </c>
      <c r="J699" s="28">
        <f>VLOOKUP(I699,Families!$A$2:$B$11,2,FALSE)</f>
        <v>1</v>
      </c>
      <c r="K699" s="2" t="s">
        <v>4749</v>
      </c>
      <c r="L699" s="19">
        <f>IFERROR(VLOOKUP(K699,Appellations!$A$2:$B$80,2,FALSE),"0")</f>
        <v>38</v>
      </c>
      <c r="M699" s="2" t="s">
        <v>4745</v>
      </c>
      <c r="N699" s="19">
        <f>IFERROR(VLOOKUP(M699,Regions!$A$2:$B$44,2,FALSE),"0")</f>
        <v>33</v>
      </c>
      <c r="O699" s="2" t="s">
        <v>4719</v>
      </c>
      <c r="P699" s="28">
        <f>IFERROR(VLOOKUP(O699,Colors!$A$3:$B$11,2,FALSE),"")</f>
        <v>8</v>
      </c>
      <c r="Q699" s="2" t="s">
        <v>4688</v>
      </c>
      <c r="R699" s="28">
        <f>IFERROR(VLOOKUP(Q699,Contenants!$A$3:$B$21,2,FALSE),"")</f>
        <v>16</v>
      </c>
      <c r="S699" s="2" t="s">
        <v>5723</v>
      </c>
      <c r="T699" s="50" t="s">
        <v>6213</v>
      </c>
      <c r="U699" s="19" t="str">
        <f t="shared" si="235"/>
        <v>cellier_des_chartreux_merlot_rouge.png</v>
      </c>
      <c r="V699" s="19">
        <f t="shared" si="236"/>
        <v>1</v>
      </c>
      <c r="W699" s="20" t="str">
        <f t="shared" si="237"/>
        <v>("00708", "Merlot Chartreux Rouge ", "Un vin rouge léger, ronde et fruité. Idéal sur une entrecôte frites.&lt;br&gt;&lt;br&gt;Dégustation : Robe rouge rubis ; Nez gourmand sur la fraise et la framboise ; Bouche fruitée et d’une belle rondeur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"cellier_des_chartreux_merlot_rouge.png", "1"),</v>
      </c>
    </row>
    <row r="700" spans="1:23" s="20" customFormat="1" hidden="1" x14ac:dyDescent="0.25">
      <c r="A700" s="2" t="s">
        <v>3765</v>
      </c>
      <c r="B700" s="2" t="s">
        <v>3766</v>
      </c>
      <c r="C700" s="3"/>
      <c r="D700" s="18" t="str">
        <f t="shared" si="203"/>
        <v/>
      </c>
      <c r="E700" s="4">
        <v>8.9</v>
      </c>
      <c r="F700" s="2" t="s">
        <v>3363</v>
      </c>
      <c r="G700" s="19" t="e">
        <f>VLOOKUP(F700,frs!$A$2:$E$41,2,FALSE)</f>
        <v>#N/A</v>
      </c>
      <c r="H700" s="2" t="b">
        <v>0</v>
      </c>
      <c r="I700" s="2" t="s">
        <v>4709</v>
      </c>
      <c r="J700" s="19">
        <f>VLOOKUP(I700,Families!$A$2:$B$11,2,FALSE)</f>
        <v>2</v>
      </c>
      <c r="K700" s="2" t="s">
        <v>4830</v>
      </c>
      <c r="L700" s="19" t="str">
        <f>IFERROR(VLOOKUP(K700,Appellations!$A$3:$B$77,3,FALSE),"")</f>
        <v/>
      </c>
      <c r="M700" s="2" t="s">
        <v>4745</v>
      </c>
      <c r="N700" s="19">
        <f>IFERROR(VLOOKUP(M700,Regions!$A$3:$B$41,2,FALSE),"")</f>
        <v>33</v>
      </c>
      <c r="O700" s="2" t="s">
        <v>4689</v>
      </c>
      <c r="P700" s="19">
        <f>IFERROR(VLOOKUP(O700,Colors!$A$3:$B$11,2,FALSE),"")</f>
        <v>2</v>
      </c>
      <c r="Q700" s="2" t="s">
        <v>4688</v>
      </c>
      <c r="R700" s="19">
        <f>IFERROR(VLOOKUP(Q700,Contenants!$A$3:$B$21,2,FALSE),"")</f>
        <v>16</v>
      </c>
      <c r="S700" s="2"/>
      <c r="T700" s="8" t="s">
        <v>1629</v>
      </c>
      <c r="U700" s="21" t="str">
        <f t="shared" ref="U700:U711" si="238">SUBSTITUTE(SUBSTITUTE(SUBSTITUTE(SUBSTITUTE(SUBSTITUTE(SUBSTITUTE(SUBSTITUTE(SUBSTITUTE(SUBSTITUTE(SUBSTITUTE(SUBSTITUTE(SUBSTITUTE(S700,"C:\Users\Admin\OneDrive\Site Internet\",""),"BAG-IN-BOX\",""),"BOURGOGNE\",""),"BEAUJOLAIS\",""),"CHAMPAGNE ET EFFERVESCENTS\",""),"LANGUEDOC\",""),"LOIRE\",""),"PROVENCE\",""),"RHONE NORD\",""),"RHONE SUD\",""),"SPIRITUEUX\",""),"SUD OUEST\","")</f>
        <v/>
      </c>
      <c r="V700" s="21"/>
      <c r="W700" s="20" t="e">
        <f>$X$1&amp;A700&amp;$Y$1&amp;T700&amp;$Z$1&amp;C700&amp;$AA$1&amp;E700&amp;#REF!&amp;G700&amp;$AB$1&amp;J700&amp;$AC$1&amp;#REF!&amp;$AD$1&amp;L700&amp;$AE$1&amp;P700&amp;$AF$1&amp;R700&amp;$AF$1&amp;#REF!&amp;$AG$1</f>
        <v>#REF!</v>
      </c>
    </row>
    <row r="701" spans="1:23" s="20" customFormat="1" hidden="1" x14ac:dyDescent="0.25">
      <c r="A701" s="2" t="s">
        <v>3361</v>
      </c>
      <c r="B701" s="2" t="s">
        <v>3362</v>
      </c>
      <c r="C701" s="3"/>
      <c r="D701" s="18" t="str">
        <f t="shared" si="203"/>
        <v/>
      </c>
      <c r="E701" s="4">
        <v>5.9</v>
      </c>
      <c r="F701" s="2" t="s">
        <v>3363</v>
      </c>
      <c r="G701" s="19" t="e">
        <f>VLOOKUP(F701,frs!$A$2:$E$41,2,FALSE)</f>
        <v>#N/A</v>
      </c>
      <c r="H701" s="2" t="b">
        <v>0</v>
      </c>
      <c r="I701" s="2" t="s">
        <v>4716</v>
      </c>
      <c r="J701" s="19">
        <f>VLOOKUP(I701,Families!$A$2:$B$11,2,FALSE)</f>
        <v>1</v>
      </c>
      <c r="K701" s="2" t="s">
        <v>4845</v>
      </c>
      <c r="L701" s="19" t="str">
        <f>IFERROR(VLOOKUP(K701,Appellations!$A$3:$B$77,3,FALSE),"")</f>
        <v/>
      </c>
      <c r="M701" s="2" t="s">
        <v>4745</v>
      </c>
      <c r="N701" s="19">
        <f>IFERROR(VLOOKUP(M701,Regions!$A$3:$B$41,2,FALSE),"")</f>
        <v>33</v>
      </c>
      <c r="O701" s="2" t="s">
        <v>4719</v>
      </c>
      <c r="P701" s="19">
        <f>IFERROR(VLOOKUP(O701,Colors!$A$3:$B$11,2,FALSE),"")</f>
        <v>8</v>
      </c>
      <c r="Q701" s="2" t="s">
        <v>4688</v>
      </c>
      <c r="R701" s="19">
        <f>IFERROR(VLOOKUP(Q701,Contenants!$A$3:$B$21,2,FALSE),"")</f>
        <v>16</v>
      </c>
      <c r="S701" s="2"/>
      <c r="T701" s="8" t="s">
        <v>1625</v>
      </c>
      <c r="U701" s="21" t="str">
        <f t="shared" si="238"/>
        <v/>
      </c>
      <c r="V701" s="21"/>
      <c r="W701" s="20" t="e">
        <f>$X$1&amp;A701&amp;$Y$1&amp;T701&amp;$Z$1&amp;C701&amp;$AA$1&amp;E701&amp;#REF!&amp;G701&amp;$AB$1&amp;J701&amp;$AC$1&amp;#REF!&amp;$AD$1&amp;L701&amp;$AE$1&amp;P701&amp;$AF$1&amp;R701&amp;$AF$1&amp;#REF!&amp;$AG$1</f>
        <v>#REF!</v>
      </c>
    </row>
    <row r="702" spans="1:23" s="20" customFormat="1" hidden="1" x14ac:dyDescent="0.25">
      <c r="A702" s="2" t="s">
        <v>4322</v>
      </c>
      <c r="B702" s="2" t="s">
        <v>4323</v>
      </c>
      <c r="C702" s="3"/>
      <c r="D702" s="18" t="str">
        <f t="shared" si="203"/>
        <v/>
      </c>
      <c r="E702" s="4">
        <v>36</v>
      </c>
      <c r="F702" s="2" t="s">
        <v>464</v>
      </c>
      <c r="G702" s="19" t="e">
        <f>VLOOKUP(F702,frs!$A$2:$E$41,2,FALSE)</f>
        <v>#N/A</v>
      </c>
      <c r="H702" s="2" t="b">
        <v>0</v>
      </c>
      <c r="I702" s="2" t="s">
        <v>4693</v>
      </c>
      <c r="J702" s="19">
        <f>VLOOKUP(I702,Families!$A$2:$B$11,2,FALSE)</f>
        <v>7</v>
      </c>
      <c r="K702" s="2"/>
      <c r="L702" s="19" t="str">
        <f>IFERROR(VLOOKUP(K702,Appellations!$A$3:$B$77,3,FALSE),"")</f>
        <v/>
      </c>
      <c r="M702" s="2" t="s">
        <v>4703</v>
      </c>
      <c r="N702" s="19">
        <f>IFERROR(VLOOKUP(M702,Regions!$A$3:$B$41,2,FALSE),"")</f>
        <v>34</v>
      </c>
      <c r="O702" s="2"/>
      <c r="P702" s="19" t="str">
        <f>IFERROR(VLOOKUP(O702,Colors!$A$3:$B$11,2,FALSE),"")</f>
        <v/>
      </c>
      <c r="Q702" s="2"/>
      <c r="R702" s="19" t="str">
        <f>IFERROR(VLOOKUP(Q702,Contenants!$A$3:$B$21,2,FALSE),"")</f>
        <v/>
      </c>
      <c r="S702" s="2"/>
      <c r="T702" s="8" t="s">
        <v>1650</v>
      </c>
      <c r="U702" s="21" t="str">
        <f t="shared" si="238"/>
        <v/>
      </c>
      <c r="V702" s="21"/>
      <c r="W702" s="20" t="e">
        <f>$X$1&amp;A702&amp;$Y$1&amp;T702&amp;$Z$1&amp;C702&amp;$AA$1&amp;E702&amp;#REF!&amp;G702&amp;$AB$1&amp;J702&amp;$AC$1&amp;#REF!&amp;$AD$1&amp;L702&amp;$AE$1&amp;P702&amp;$AF$1&amp;R702&amp;$AF$1&amp;#REF!&amp;$AG$1</f>
        <v>#REF!</v>
      </c>
    </row>
    <row r="703" spans="1:23" s="20" customFormat="1" hidden="1" x14ac:dyDescent="0.25">
      <c r="A703" s="2" t="s">
        <v>4318</v>
      </c>
      <c r="B703" s="2" t="s">
        <v>4319</v>
      </c>
      <c r="C703" s="3"/>
      <c r="D703" s="18" t="str">
        <f t="shared" si="203"/>
        <v/>
      </c>
      <c r="E703" s="4">
        <v>36.299999999999997</v>
      </c>
      <c r="F703" s="2" t="s">
        <v>464</v>
      </c>
      <c r="G703" s="19" t="e">
        <f>VLOOKUP(F703,frs!$A$2:$E$41,2,FALSE)</f>
        <v>#N/A</v>
      </c>
      <c r="H703" s="2" t="b">
        <v>0</v>
      </c>
      <c r="I703" s="2" t="s">
        <v>4693</v>
      </c>
      <c r="J703" s="19">
        <f>VLOOKUP(I703,Families!$A$2:$B$11,2,FALSE)</f>
        <v>7</v>
      </c>
      <c r="K703" s="2"/>
      <c r="L703" s="19" t="str">
        <f>IFERROR(VLOOKUP(K703,Appellations!$A$3:$B$77,3,FALSE),"")</f>
        <v/>
      </c>
      <c r="M703" s="2" t="s">
        <v>4703</v>
      </c>
      <c r="N703" s="19">
        <f>IFERROR(VLOOKUP(M703,Regions!$A$3:$B$41,2,FALSE),"")</f>
        <v>34</v>
      </c>
      <c r="O703" s="2"/>
      <c r="P703" s="19" t="str">
        <f>IFERROR(VLOOKUP(O703,Colors!$A$3:$B$11,2,FALSE),"")</f>
        <v/>
      </c>
      <c r="Q703" s="2"/>
      <c r="R703" s="19" t="str">
        <f>IFERROR(VLOOKUP(Q703,Contenants!$A$3:$B$21,2,FALSE),"")</f>
        <v/>
      </c>
      <c r="S703" s="2"/>
      <c r="T703" s="8" t="s">
        <v>991</v>
      </c>
      <c r="U703" s="21" t="str">
        <f t="shared" si="238"/>
        <v/>
      </c>
      <c r="V703" s="21"/>
      <c r="W703" s="20" t="e">
        <f>$X$1&amp;A703&amp;$Y$1&amp;T703&amp;$Z$1&amp;C703&amp;$AA$1&amp;E703&amp;#REF!&amp;G703&amp;$AB$1&amp;J703&amp;$AC$1&amp;#REF!&amp;$AD$1&amp;L703&amp;$AE$1&amp;P703&amp;$AF$1&amp;R703&amp;$AF$1&amp;#REF!&amp;$AG$1</f>
        <v>#REF!</v>
      </c>
    </row>
    <row r="704" spans="1:23" s="20" customFormat="1" hidden="1" x14ac:dyDescent="0.25">
      <c r="A704" s="2" t="s">
        <v>4324</v>
      </c>
      <c r="B704" s="2" t="s">
        <v>4325</v>
      </c>
      <c r="C704" s="3"/>
      <c r="D704" s="18" t="str">
        <f t="shared" si="203"/>
        <v/>
      </c>
      <c r="E704" s="4">
        <v>36.299999999999997</v>
      </c>
      <c r="F704" s="2" t="s">
        <v>464</v>
      </c>
      <c r="G704" s="19" t="e">
        <f>VLOOKUP(F704,frs!$A$2:$E$41,2,FALSE)</f>
        <v>#N/A</v>
      </c>
      <c r="H704" s="2" t="b">
        <v>0</v>
      </c>
      <c r="I704" s="2" t="s">
        <v>4693</v>
      </c>
      <c r="J704" s="19">
        <f>VLOOKUP(I704,Families!$A$2:$B$11,2,FALSE)</f>
        <v>7</v>
      </c>
      <c r="K704" s="2"/>
      <c r="L704" s="19" t="str">
        <f>IFERROR(VLOOKUP(K704,Appellations!$A$3:$B$77,3,FALSE),"")</f>
        <v/>
      </c>
      <c r="M704" s="2" t="s">
        <v>4703</v>
      </c>
      <c r="N704" s="19">
        <f>IFERROR(VLOOKUP(M704,Regions!$A$3:$B$41,2,FALSE),"")</f>
        <v>34</v>
      </c>
      <c r="O704" s="2"/>
      <c r="P704" s="19" t="str">
        <f>IFERROR(VLOOKUP(O704,Colors!$A$3:$B$11,2,FALSE),"")</f>
        <v/>
      </c>
      <c r="Q704" s="2"/>
      <c r="R704" s="19" t="str">
        <f>IFERROR(VLOOKUP(Q704,Contenants!$A$3:$B$21,2,FALSE),"")</f>
        <v/>
      </c>
      <c r="S704" s="2"/>
      <c r="T704" s="8" t="s">
        <v>917</v>
      </c>
      <c r="U704" s="21" t="str">
        <f t="shared" si="238"/>
        <v/>
      </c>
      <c r="V704" s="21"/>
      <c r="W704" s="20" t="e">
        <f>$X$1&amp;A704&amp;$Y$1&amp;T704&amp;$Z$1&amp;C704&amp;$AA$1&amp;E704&amp;#REF!&amp;G704&amp;$AB$1&amp;J704&amp;$AC$1&amp;#REF!&amp;$AD$1&amp;L704&amp;$AE$1&amp;P704&amp;$AF$1&amp;R704&amp;$AF$1&amp;#REF!&amp;$AG$1</f>
        <v>#REF!</v>
      </c>
    </row>
    <row r="705" spans="1:23" s="20" customFormat="1" hidden="1" x14ac:dyDescent="0.25">
      <c r="A705" s="2" t="s">
        <v>4326</v>
      </c>
      <c r="B705" s="2" t="s">
        <v>4327</v>
      </c>
      <c r="C705" s="3"/>
      <c r="D705" s="18" t="str">
        <f t="shared" ref="D705:D768" si="239">SUBSTITUTE(SUBSTITUTE(C705,CHAR(13),""),CHAR(10),"&lt;br&gt;")</f>
        <v/>
      </c>
      <c r="E705" s="4">
        <v>35.65</v>
      </c>
      <c r="F705" s="2" t="s">
        <v>464</v>
      </c>
      <c r="G705" s="19" t="e">
        <f>VLOOKUP(F705,frs!$A$2:$E$41,2,FALSE)</f>
        <v>#N/A</v>
      </c>
      <c r="H705" s="2" t="b">
        <v>0</v>
      </c>
      <c r="I705" s="2" t="s">
        <v>4693</v>
      </c>
      <c r="J705" s="19">
        <f>VLOOKUP(I705,Families!$A$2:$B$11,2,FALSE)</f>
        <v>7</v>
      </c>
      <c r="K705" s="2"/>
      <c r="L705" s="19" t="str">
        <f>IFERROR(VLOOKUP(K705,Appellations!$A$3:$B$77,3,FALSE),"")</f>
        <v/>
      </c>
      <c r="M705" s="2" t="s">
        <v>4703</v>
      </c>
      <c r="N705" s="19">
        <f>IFERROR(VLOOKUP(M705,Regions!$A$3:$B$41,2,FALSE),"")</f>
        <v>34</v>
      </c>
      <c r="O705" s="2"/>
      <c r="P705" s="19" t="str">
        <f>IFERROR(VLOOKUP(O705,Colors!$A$3:$B$11,2,FALSE),"")</f>
        <v/>
      </c>
      <c r="Q705" s="2"/>
      <c r="R705" s="19" t="str">
        <f>IFERROR(VLOOKUP(Q705,Contenants!$A$3:$B$21,2,FALSE),"")</f>
        <v/>
      </c>
      <c r="S705" s="2"/>
      <c r="T705" s="8" t="s">
        <v>1565</v>
      </c>
      <c r="U705" s="21" t="str">
        <f t="shared" si="238"/>
        <v/>
      </c>
      <c r="V705" s="21"/>
      <c r="W705" s="20" t="e">
        <f>$X$1&amp;A705&amp;$Y$1&amp;T705&amp;$Z$1&amp;C705&amp;$AA$1&amp;E705&amp;#REF!&amp;G705&amp;$AB$1&amp;J705&amp;$AC$1&amp;#REF!&amp;$AD$1&amp;L705&amp;$AE$1&amp;P705&amp;$AF$1&amp;R705&amp;$AF$1&amp;#REF!&amp;$AG$1</f>
        <v>#REF!</v>
      </c>
    </row>
    <row r="706" spans="1:23" s="20" customFormat="1" hidden="1" x14ac:dyDescent="0.25">
      <c r="A706" s="2" t="s">
        <v>4320</v>
      </c>
      <c r="B706" s="2" t="s">
        <v>4321</v>
      </c>
      <c r="C706" s="3"/>
      <c r="D706" s="18" t="str">
        <f t="shared" si="239"/>
        <v/>
      </c>
      <c r="E706" s="4">
        <v>35.65</v>
      </c>
      <c r="F706" s="2" t="s">
        <v>464</v>
      </c>
      <c r="G706" s="19" t="e">
        <f>VLOOKUP(F706,frs!$A$2:$E$41,2,FALSE)</f>
        <v>#N/A</v>
      </c>
      <c r="H706" s="2" t="b">
        <v>0</v>
      </c>
      <c r="I706" s="2" t="s">
        <v>4693</v>
      </c>
      <c r="J706" s="19">
        <f>VLOOKUP(I706,Families!$A$2:$B$11,2,FALSE)</f>
        <v>7</v>
      </c>
      <c r="K706" s="2"/>
      <c r="L706" s="19" t="str">
        <f>IFERROR(VLOOKUP(K706,Appellations!$A$3:$B$77,3,FALSE),"")</f>
        <v/>
      </c>
      <c r="M706" s="2" t="s">
        <v>4703</v>
      </c>
      <c r="N706" s="19">
        <f>IFERROR(VLOOKUP(M706,Regions!$A$3:$B$41,2,FALSE),"")</f>
        <v>34</v>
      </c>
      <c r="O706" s="2"/>
      <c r="P706" s="19" t="str">
        <f>IFERROR(VLOOKUP(O706,Colors!$A$3:$B$11,2,FALSE),"")</f>
        <v/>
      </c>
      <c r="Q706" s="2"/>
      <c r="R706" s="19" t="str">
        <f>IFERROR(VLOOKUP(Q706,Contenants!$A$3:$B$21,2,FALSE),"")</f>
        <v/>
      </c>
      <c r="S706" s="2"/>
      <c r="T706" s="8" t="s">
        <v>2068</v>
      </c>
      <c r="U706" s="21" t="str">
        <f t="shared" si="238"/>
        <v/>
      </c>
      <c r="V706" s="21"/>
      <c r="W706" s="20" t="e">
        <f>$X$1&amp;A706&amp;$Y$1&amp;T706&amp;$Z$1&amp;C706&amp;$AA$1&amp;E706&amp;#REF!&amp;G706&amp;$AB$1&amp;J706&amp;$AC$1&amp;#REF!&amp;$AD$1&amp;L706&amp;$AE$1&amp;P706&amp;$AF$1&amp;R706&amp;$AF$1&amp;#REF!&amp;$AG$1</f>
        <v>#REF!</v>
      </c>
    </row>
    <row r="707" spans="1:23" s="20" customFormat="1" hidden="1" x14ac:dyDescent="0.25">
      <c r="A707" s="2" t="s">
        <v>4328</v>
      </c>
      <c r="B707" s="2" t="s">
        <v>4329</v>
      </c>
      <c r="C707" s="3"/>
      <c r="D707" s="18" t="str">
        <f t="shared" si="239"/>
        <v/>
      </c>
      <c r="E707" s="4">
        <v>42.9</v>
      </c>
      <c r="F707" s="2" t="s">
        <v>464</v>
      </c>
      <c r="G707" s="19" t="e">
        <f>VLOOKUP(F707,frs!$A$2:$E$41,2,FALSE)</f>
        <v>#N/A</v>
      </c>
      <c r="H707" s="2" t="b">
        <v>0</v>
      </c>
      <c r="I707" s="2" t="s">
        <v>4693</v>
      </c>
      <c r="J707" s="19">
        <f>VLOOKUP(I707,Families!$A$2:$B$11,2,FALSE)</f>
        <v>7</v>
      </c>
      <c r="K707" s="2"/>
      <c r="L707" s="19" t="str">
        <f>IFERROR(VLOOKUP(K707,Appellations!$A$3:$B$77,3,FALSE),"")</f>
        <v/>
      </c>
      <c r="M707" s="2" t="s">
        <v>4703</v>
      </c>
      <c r="N707" s="19">
        <f>IFERROR(VLOOKUP(M707,Regions!$A$3:$B$41,2,FALSE),"")</f>
        <v>34</v>
      </c>
      <c r="O707" s="2"/>
      <c r="P707" s="19" t="str">
        <f>IFERROR(VLOOKUP(O707,Colors!$A$3:$B$11,2,FALSE),"")</f>
        <v/>
      </c>
      <c r="Q707" s="2"/>
      <c r="R707" s="19" t="str">
        <f>IFERROR(VLOOKUP(Q707,Contenants!$A$3:$B$21,2,FALSE),"")</f>
        <v/>
      </c>
      <c r="S707" s="2"/>
      <c r="T707" s="8" t="s">
        <v>2126</v>
      </c>
      <c r="U707" s="21" t="str">
        <f t="shared" si="238"/>
        <v/>
      </c>
      <c r="V707" s="21"/>
      <c r="W707" s="20" t="e">
        <f>$X$1&amp;A707&amp;$Y$1&amp;T707&amp;$Z$1&amp;C707&amp;$AA$1&amp;E707&amp;#REF!&amp;G707&amp;$AB$1&amp;J707&amp;$AC$1&amp;#REF!&amp;$AD$1&amp;L707&amp;$AE$1&amp;P707&amp;$AF$1&amp;R707&amp;$AF$1&amp;#REF!&amp;$AG$1</f>
        <v>#REF!</v>
      </c>
    </row>
    <row r="708" spans="1:23" s="20" customFormat="1" hidden="1" x14ac:dyDescent="0.25">
      <c r="A708" s="2" t="s">
        <v>4332</v>
      </c>
      <c r="B708" s="2" t="s">
        <v>4333</v>
      </c>
      <c r="C708" s="3"/>
      <c r="D708" s="40" t="str">
        <f t="shared" si="239"/>
        <v/>
      </c>
      <c r="E708" s="4">
        <v>20</v>
      </c>
      <c r="F708" s="2" t="s">
        <v>464</v>
      </c>
      <c r="G708" s="41" t="e">
        <f>VLOOKUP(F708,frs!$A$2:$E$41,2,FALSE)</f>
        <v>#N/A</v>
      </c>
      <c r="H708" s="2" t="b">
        <v>0</v>
      </c>
      <c r="I708" s="2" t="s">
        <v>4693</v>
      </c>
      <c r="J708" s="41">
        <f>VLOOKUP(I708,Families!$A$2:$B$11,2,FALSE)</f>
        <v>7</v>
      </c>
      <c r="K708" s="2"/>
      <c r="L708" s="41" t="str">
        <f>IFERROR(VLOOKUP(K708,Appellations!$A$3:$B$77,3,FALSE),"")</f>
        <v/>
      </c>
      <c r="M708" s="2" t="s">
        <v>4703</v>
      </c>
      <c r="N708" s="41">
        <f>IFERROR(VLOOKUP(M708,Regions!$A$3:$B$41,2,FALSE),"")</f>
        <v>34</v>
      </c>
      <c r="O708" s="2"/>
      <c r="P708" s="41" t="str">
        <f>IFERROR(VLOOKUP(O708,Colors!$A$3:$B$11,2,FALSE),"")</f>
        <v/>
      </c>
      <c r="Q708" s="2"/>
      <c r="R708" s="41" t="str">
        <f>IFERROR(VLOOKUP(Q708,Contenants!$A$3:$B$21,2,FALSE),"")</f>
        <v/>
      </c>
      <c r="S708" s="2"/>
      <c r="T708" s="8" t="s">
        <v>651</v>
      </c>
      <c r="U708" s="43" t="str">
        <f t="shared" si="238"/>
        <v/>
      </c>
      <c r="V708" s="43"/>
      <c r="W708" s="42" t="e">
        <f>$X$1&amp;A708&amp;$Y$1&amp;T708&amp;$Z$1&amp;C708&amp;$AA$1&amp;E708&amp;#REF!&amp;G708&amp;$AB$1&amp;J708&amp;$AC$1&amp;#REF!&amp;$AD$1&amp;L708&amp;$AE$1&amp;P708&amp;$AF$1&amp;R708&amp;$AF$1&amp;#REF!&amp;$AG$1</f>
        <v>#REF!</v>
      </c>
    </row>
    <row r="709" spans="1:23" hidden="1" x14ac:dyDescent="0.25">
      <c r="A709" s="2" t="s">
        <v>4330</v>
      </c>
      <c r="B709" s="2" t="s">
        <v>4331</v>
      </c>
      <c r="C709" s="3"/>
      <c r="D709" s="23" t="str">
        <f t="shared" ref="D709:D716" si="240">SUBSTITUTE(SUBSTITUTE(SUBSTITUTE(C709,CHAR(13),""),CHAR(10),"&lt;br&gt;"),". &amp;car(10)",".")</f>
        <v/>
      </c>
      <c r="E709" s="4">
        <v>20</v>
      </c>
      <c r="F709" s="2" t="s">
        <v>464</v>
      </c>
      <c r="G709" s="19" t="e">
        <f>VLOOKUP(F709,frs!$A$2:$E$41,2,FALSE)</f>
        <v>#N/A</v>
      </c>
      <c r="H709" s="2" t="b">
        <v>0</v>
      </c>
      <c r="I709" s="2" t="s">
        <v>4693</v>
      </c>
      <c r="J709" s="19">
        <f>VLOOKUP(I709,Families!$A$2:$B$11,2,FALSE)</f>
        <v>7</v>
      </c>
      <c r="K709" s="2"/>
      <c r="L709" s="19" t="str">
        <f>IFERROR(VLOOKUP(K709,Appellations!$A$2:$B$77,2,FALSE),"0")</f>
        <v>0</v>
      </c>
      <c r="M709" s="2" t="s">
        <v>4703</v>
      </c>
      <c r="N709" s="19">
        <f>IFERROR(VLOOKUP(M709,Regions!$A$2:$B$41,2,FALSE),"0")</f>
        <v>34</v>
      </c>
      <c r="O709" s="2"/>
      <c r="P709" s="19" t="str">
        <f>IFERROR(VLOOKUP(O709,Colors!$A$2:$B$11,2,FALSE),"0")</f>
        <v>0</v>
      </c>
      <c r="Q709" s="2"/>
      <c r="R709" s="19" t="str">
        <f>IFERROR(VLOOKUP(Q709,Contenants!$A$2:$B$21,2,FALSE),"0")</f>
        <v>0</v>
      </c>
      <c r="S709" s="2"/>
      <c r="T709" s="50" t="str">
        <f t="shared" ref="T709:T716" si="241">PROPER(B709)</f>
        <v>Ti' Planteurs De Ced Ananas-Coco</v>
      </c>
      <c r="U709" s="19" t="str">
        <f t="shared" si="238"/>
        <v/>
      </c>
      <c r="V709" s="19" t="e">
        <f>IF(#REF!="",0,1)</f>
        <v>#REF!</v>
      </c>
      <c r="W709" s="20" t="e">
        <f>$X$1&amp;A709&amp;$Y$1&amp;T709&amp;$Z$1&amp;D709&amp;$AA$1&amp;E709&amp;#REF!&amp;G709&amp;$AB$1&amp;J709&amp;$AC$1&amp;L709&amp;$AD$1&amp;N709&amp;$AE$1&amp;P709&amp;$AF$1&amp;R709&amp;$AG$1&amp;#REF!&amp;$AI$1</f>
        <v>#REF!</v>
      </c>
    </row>
    <row r="710" spans="1:23" hidden="1" x14ac:dyDescent="0.25">
      <c r="A710" s="2" t="s">
        <v>184</v>
      </c>
      <c r="B710" s="2" t="s">
        <v>185</v>
      </c>
      <c r="C710" s="3"/>
      <c r="D710" s="23" t="str">
        <f t="shared" si="240"/>
        <v/>
      </c>
      <c r="E710" s="4">
        <v>42.1</v>
      </c>
      <c r="F710" s="2" t="s">
        <v>2245</v>
      </c>
      <c r="G710" s="19" t="e">
        <f>VLOOKUP(F710,frs!$A$2:$E$41,2,FALSE)</f>
        <v>#N/A</v>
      </c>
      <c r="H710" s="2" t="b">
        <v>1</v>
      </c>
      <c r="I710" s="2" t="s">
        <v>4716</v>
      </c>
      <c r="J710" s="19">
        <f>VLOOKUP(I710,Families!$A$2:$B$11,2,FALSE)</f>
        <v>1</v>
      </c>
      <c r="K710" s="2" t="s">
        <v>4893</v>
      </c>
      <c r="L710" s="19" t="str">
        <f>IFERROR(VLOOKUP(K710,Appellations!$A$2:$B$77,2,FALSE),"0")</f>
        <v>0</v>
      </c>
      <c r="M710" s="2" t="s">
        <v>4741</v>
      </c>
      <c r="N710" s="19">
        <f>IFERROR(VLOOKUP(M710,Regions!$A$2:$B$41,2,FALSE),"0")</f>
        <v>32</v>
      </c>
      <c r="O710" s="2" t="s">
        <v>4719</v>
      </c>
      <c r="P710" s="19">
        <f>IFERROR(VLOOKUP(O710,Colors!$A$2:$B$11,2,FALSE),"0")</f>
        <v>8</v>
      </c>
      <c r="Q710" s="2" t="s">
        <v>4688</v>
      </c>
      <c r="R710" s="19">
        <f>IFERROR(VLOOKUP(Q710,Contenants!$A$2:$B$21,2,FALSE),"0")</f>
        <v>16</v>
      </c>
      <c r="S710" s="2"/>
      <c r="T710" s="50" t="str">
        <f t="shared" si="241"/>
        <v>Bellet Le Clos St Vincent Rouge</v>
      </c>
      <c r="U710" s="19" t="str">
        <f t="shared" si="238"/>
        <v/>
      </c>
      <c r="V710" s="19">
        <f t="shared" ref="V710:V717" si="242">IF(U710="",0,1)</f>
        <v>0</v>
      </c>
      <c r="W710" s="20" t="e">
        <f>$X$1&amp;A710&amp;$Y$1&amp;T710&amp;$Z$1&amp;D710&amp;$AA$1&amp;E710&amp;#REF!&amp;G710&amp;$AB$1&amp;J710&amp;$AC$1&amp;L710&amp;$AD$1&amp;N710&amp;$AE$1&amp;P710&amp;$AF$1&amp;R710&amp;$AG$1&amp;#REF!&amp;$AI$1</f>
        <v>#REF!</v>
      </c>
    </row>
    <row r="711" spans="1:23" hidden="1" x14ac:dyDescent="0.25">
      <c r="A711" s="2" t="s">
        <v>182</v>
      </c>
      <c r="B711" s="2" t="s">
        <v>183</v>
      </c>
      <c r="C711" s="3"/>
      <c r="D711" s="23" t="str">
        <f t="shared" si="240"/>
        <v/>
      </c>
      <c r="E711" s="4">
        <v>42.1</v>
      </c>
      <c r="F711" s="2" t="s">
        <v>2245</v>
      </c>
      <c r="G711" s="19" t="e">
        <f>VLOOKUP(F711,frs!$A$2:$E$41,2,FALSE)</f>
        <v>#N/A</v>
      </c>
      <c r="H711" s="2" t="b">
        <v>1</v>
      </c>
      <c r="I711" s="2" t="s">
        <v>4709</v>
      </c>
      <c r="J711" s="19">
        <f>VLOOKUP(I711,Families!$A$2:$B$11,2,FALSE)</f>
        <v>2</v>
      </c>
      <c r="K711" s="2" t="s">
        <v>4893</v>
      </c>
      <c r="L711" s="19" t="str">
        <f>IFERROR(VLOOKUP(K711,Appellations!$A$2:$B$77,2,FALSE),"0")</f>
        <v>0</v>
      </c>
      <c r="M711" s="2" t="s">
        <v>4741</v>
      </c>
      <c r="N711" s="19">
        <f>IFERROR(VLOOKUP(M711,Regions!$A$2:$B$41,2,FALSE),"0")</f>
        <v>32</v>
      </c>
      <c r="O711" s="2" t="s">
        <v>4689</v>
      </c>
      <c r="P711" s="19">
        <f>IFERROR(VLOOKUP(O711,Colors!$A$2:$B$11,2,FALSE),"0")</f>
        <v>2</v>
      </c>
      <c r="Q711" s="2" t="s">
        <v>4688</v>
      </c>
      <c r="R711" s="19">
        <f>IFERROR(VLOOKUP(Q711,Contenants!$A$2:$B$21,2,FALSE),"0")</f>
        <v>16</v>
      </c>
      <c r="S711" s="2"/>
      <c r="T711" s="50" t="str">
        <f t="shared" si="241"/>
        <v>Bellet Le Clos St Vincent Blanc</v>
      </c>
      <c r="U711" s="19" t="str">
        <f t="shared" si="238"/>
        <v/>
      </c>
      <c r="V711" s="19">
        <f t="shared" si="242"/>
        <v>0</v>
      </c>
      <c r="W711" s="20" t="e">
        <f>$X$1&amp;A711&amp;$Y$1&amp;T711&amp;$Z$1&amp;D711&amp;$AA$1&amp;E711&amp;#REF!&amp;G711&amp;$AB$1&amp;J711&amp;$AC$1&amp;L711&amp;$AD$1&amp;N711&amp;$AE$1&amp;P711&amp;$AF$1&amp;R711&amp;$AG$1&amp;#REF!&amp;$AI$1</f>
        <v>#REF!</v>
      </c>
    </row>
    <row r="712" spans="1:23" ht="356.25" x14ac:dyDescent="0.25">
      <c r="A712" s="2" t="s">
        <v>892</v>
      </c>
      <c r="B712" s="2" t="s">
        <v>893</v>
      </c>
      <c r="C712" s="3" t="s">
        <v>5534</v>
      </c>
      <c r="D712" s="23" t="str">
        <f t="shared" si="240"/>
        <v>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2" s="4">
        <v>52</v>
      </c>
      <c r="F712" s="2" t="s">
        <v>2229</v>
      </c>
      <c r="G712" s="19">
        <f>VLOOKUP(F712,frs!$A$2:$B$45,2,FALSE)</f>
        <v>8</v>
      </c>
      <c r="H712" s="2" t="b">
        <v>1</v>
      </c>
      <c r="I712" s="2" t="s">
        <v>4805</v>
      </c>
      <c r="J712" s="19">
        <f>VLOOKUP(I712,Families!$A$2:$B$11,2,FALSE)</f>
        <v>5</v>
      </c>
      <c r="K712" s="2" t="s">
        <v>4806</v>
      </c>
      <c r="L712" s="19">
        <f>IFERROR(VLOOKUP(K712,Appellations!$A$2:$B$80,2,FALSE),"0")</f>
        <v>16</v>
      </c>
      <c r="M712" s="2" t="s">
        <v>4806</v>
      </c>
      <c r="N712" s="19">
        <f>IFERROR(VLOOKUP(M712,Regions!$A$2:$B$44,2,FALSE),"0")</f>
        <v>12</v>
      </c>
      <c r="O712" s="2"/>
      <c r="P712" s="19" t="str">
        <f>IFERROR(VLOOKUP(O712,Colors!$A$2:$B$11,2,FALSE),"0")</f>
        <v>0</v>
      </c>
      <c r="Q712" s="2" t="s">
        <v>4688</v>
      </c>
      <c r="R712" s="19">
        <f>IFERROR(VLOOKUP(Q712,Contenants!$A$2:$B$21,2,FALSE),"0")</f>
        <v>16</v>
      </c>
      <c r="S712" s="2" t="s">
        <v>5890</v>
      </c>
      <c r="T712" s="50" t="s">
        <v>5974</v>
      </c>
      <c r="U712" s="19" t="str">
        <f t="shared" ref="U712:U715" si="243">SUBSTITUTE(S712,"C:\Users\Admin\OneDrive\Site Internet\","")</f>
        <v>champagne_soutiran_perle_noire.png</v>
      </c>
      <c r="V712" s="19">
        <f t="shared" si="242"/>
        <v>1</v>
      </c>
      <c r="W712" s="20" t="str">
        <f t="shared" ref="W712:W715" si="244">$X$1&amp;A712&amp;$Y$1&amp;T712&amp;$Z$1&amp;D712&amp;$AA$1&amp;G712&amp;$AB$1&amp;J712&amp;$AC$1&amp;L712&amp;$AD$1&amp;N712&amp;$AE$1&amp;P712&amp;$AF$1&amp;R712&amp;$AG$1&amp;U712&amp;$AH$1&amp;V712&amp;$AI$1</f>
        <v>("00721", "Champagne Soutiran Grand Cru Perle Noire", "Un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"champagne_soutiran_perle_noire.png", "1"),</v>
      </c>
    </row>
    <row r="713" spans="1:23" ht="370.5" x14ac:dyDescent="0.25">
      <c r="A713" s="2" t="s">
        <v>890</v>
      </c>
      <c r="B713" s="2" t="s">
        <v>891</v>
      </c>
      <c r="C713" s="3" t="s">
        <v>5535</v>
      </c>
      <c r="D713" s="23" t="str">
        <f t="shared" si="240"/>
        <v>Un Champagne Grand Cru Millésimé d'une finesse et d'une complexité aromatique exeptionnelle. Idéal sur un plateau de fruits mer ou sur un poisson fins. &lt;br&gt;&lt;br&gt;Encépagement : Chardonnay, Pinot noir&lt;br&gt;&lt;br&gt;Dégustation : Bulles fines ; Nez aux notes de miel et de poire,  minéral ; Bouche suave, aux notes de fruits mûrs et finale élégante, digne des plus grands champagne.&lt;br&gt;&lt;br&gt;La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3" s="4">
        <v>69</v>
      </c>
      <c r="F713" s="2" t="s">
        <v>2229</v>
      </c>
      <c r="G713" s="19">
        <f>VLOOKUP(F713,frs!$A$2:$B$45,2,FALSE)</f>
        <v>8</v>
      </c>
      <c r="H713" s="2" t="b">
        <v>1</v>
      </c>
      <c r="I713" s="2" t="s">
        <v>4805</v>
      </c>
      <c r="J713" s="19">
        <f>VLOOKUP(I713,Families!$A$2:$B$11,2,FALSE)</f>
        <v>5</v>
      </c>
      <c r="K713" s="2" t="s">
        <v>4806</v>
      </c>
      <c r="L713" s="19">
        <f>IFERROR(VLOOKUP(K713,Appellations!$A$2:$B$80,2,FALSE),"0")</f>
        <v>16</v>
      </c>
      <c r="M713" s="2" t="s">
        <v>4806</v>
      </c>
      <c r="N713" s="19">
        <f>IFERROR(VLOOKUP(M713,Regions!$A$2:$B$44,2,FALSE),"0")</f>
        <v>12</v>
      </c>
      <c r="O713" s="2"/>
      <c r="P713" s="19" t="str">
        <f>IFERROR(VLOOKUP(O713,Colors!$A$2:$B$11,2,FALSE),"0")</f>
        <v>0</v>
      </c>
      <c r="Q713" s="2" t="s">
        <v>4688</v>
      </c>
      <c r="R713" s="19">
        <f>IFERROR(VLOOKUP(Q713,Contenants!$A$2:$B$21,2,FALSE),"0")</f>
        <v>16</v>
      </c>
      <c r="S713" s="2" t="s">
        <v>5891</v>
      </c>
      <c r="T713" s="50" t="s">
        <v>6214</v>
      </c>
      <c r="U713" s="19" t="str">
        <f t="shared" si="243"/>
        <v>champagne_soutiran_millesime.png</v>
      </c>
      <c r="V713" s="19">
        <f t="shared" si="242"/>
        <v>1</v>
      </c>
      <c r="W713" s="20" t="str">
        <f t="shared" si="244"/>
        <v>("00722", "Champagne Soutiran Grand Cru Millesimé", "Un Champagne Grand Cru Millésimé d'une finesse et d'une complexité aromatique exeptionnelle. Idéal sur un plateau de fruits mer ou sur un poisson fins. &lt;br&gt;&lt;br&gt;Encépagement : Chardonnay, Pinot noir&lt;br&gt;&lt;br&gt;Dégustation : Bulles fines ; Nez aux notes de miel et de poire,  minéral ; Bouche suave, aux notes de fruits mûrs et finale élégante, digne des plus grands champagne.&lt;br&gt;&lt;br&gt;La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"champagne_soutiran_millesime.png", "1"),</v>
      </c>
    </row>
    <row r="714" spans="1:23" ht="327.75" x14ac:dyDescent="0.25">
      <c r="A714" s="2" t="s">
        <v>884</v>
      </c>
      <c r="B714" s="2" t="s">
        <v>885</v>
      </c>
      <c r="C714" s="3" t="s">
        <v>5536</v>
      </c>
      <c r="D714" s="23" t="str">
        <f t="shared" si="240"/>
        <v>Un Champagne Grand Cru Extra Brut fins et élégant qui pourra accompagner un plateau de fruits de mer.&lt;br&gt;&lt;br&gt;Encépagement : Chardonnay, Pinot noir&lt;br&gt;&lt;br&gt;Dégustation : Bulles fines ; Nez frais, iodé, brioché ; Bouche anisée, fraîche et belle finale.&lt;br&gt;&lt;br&gt;La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4" s="4">
        <v>48.3</v>
      </c>
      <c r="F714" s="2" t="s">
        <v>2229</v>
      </c>
      <c r="G714" s="19">
        <f>VLOOKUP(F714,frs!$A$2:$B$45,2,FALSE)</f>
        <v>8</v>
      </c>
      <c r="H714" s="2" t="b">
        <v>1</v>
      </c>
      <c r="I714" s="2" t="s">
        <v>4805</v>
      </c>
      <c r="J714" s="19">
        <f>VLOOKUP(I714,Families!$A$2:$B$11,2,FALSE)</f>
        <v>5</v>
      </c>
      <c r="K714" s="2" t="s">
        <v>4806</v>
      </c>
      <c r="L714" s="19">
        <f>IFERROR(VLOOKUP(K714,Appellations!$A$2:$B$80,2,FALSE),"0")</f>
        <v>16</v>
      </c>
      <c r="M714" s="2" t="s">
        <v>4806</v>
      </c>
      <c r="N714" s="19">
        <f>IFERROR(VLOOKUP(M714,Regions!$A$2:$B$44,2,FALSE),"0")</f>
        <v>12</v>
      </c>
      <c r="O714" s="2"/>
      <c r="P714" s="19" t="str">
        <f>IFERROR(VLOOKUP(O714,Colors!$A$2:$B$11,2,FALSE),"0")</f>
        <v>0</v>
      </c>
      <c r="Q714" s="2" t="s">
        <v>4688</v>
      </c>
      <c r="R714" s="19">
        <f>IFERROR(VLOOKUP(Q714,Contenants!$A$2:$B$21,2,FALSE),"0")</f>
        <v>16</v>
      </c>
      <c r="S714" s="2" t="s">
        <v>5892</v>
      </c>
      <c r="T714" s="50" t="s">
        <v>6215</v>
      </c>
      <c r="U714" s="19" t="str">
        <f t="shared" si="243"/>
        <v>champagne_soutiran_brut_nature.png</v>
      </c>
      <c r="V714" s="19">
        <f t="shared" si="242"/>
        <v>1</v>
      </c>
      <c r="W714" s="20" t="str">
        <f t="shared" si="244"/>
        <v>("00723", "Champagne Soutiran Grand Cru Brut Nature", "Un Champagne Grand Cru Extra Brut fins et élégant qui pourra accompagner un plateau de fruits de mer.&lt;br&gt;&lt;br&gt;Encépagement : Chardonnay, Pinot noir&lt;br&gt;&lt;br&gt;Dégustation : Bulles fines ; Nez frais, iodé, brioché ; Bouche anisée, fraîche et belle finale.&lt;br&gt;&lt;br&gt;La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"champagne_soutiran_brut_nature.png", "1"),</v>
      </c>
    </row>
    <row r="715" spans="1:23" ht="356.25" x14ac:dyDescent="0.25">
      <c r="A715" s="2" t="s">
        <v>902</v>
      </c>
      <c r="B715" s="2" t="s">
        <v>903</v>
      </c>
      <c r="C715" s="3" t="s">
        <v>5537</v>
      </c>
      <c r="D715" s="23" t="str">
        <f t="shared" si="240"/>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5" s="4">
        <v>91.8</v>
      </c>
      <c r="F715" s="2" t="s">
        <v>2229</v>
      </c>
      <c r="G715" s="19">
        <f>VLOOKUP(F715,frs!$A$2:$B$45,2,FALSE)</f>
        <v>8</v>
      </c>
      <c r="H715" s="2" t="b">
        <v>1</v>
      </c>
      <c r="I715" s="2" t="s">
        <v>4805</v>
      </c>
      <c r="J715" s="19">
        <f>VLOOKUP(I715,Families!$A$2:$B$11,2,FALSE)</f>
        <v>5</v>
      </c>
      <c r="K715" s="2" t="s">
        <v>4806</v>
      </c>
      <c r="L715" s="19">
        <f>IFERROR(VLOOKUP(K715,Appellations!$A$2:$B$80,2,FALSE),"0")</f>
        <v>16</v>
      </c>
      <c r="M715" s="2" t="s">
        <v>4806</v>
      </c>
      <c r="N715" s="19">
        <f>IFERROR(VLOOKUP(M715,Regions!$A$2:$B$44,2,FALSE),"0")</f>
        <v>12</v>
      </c>
      <c r="O715" s="2"/>
      <c r="P715" s="19" t="str">
        <f>IFERROR(VLOOKUP(O715,Colors!$A$2:$B$11,2,FALSE),"0")</f>
        <v>0</v>
      </c>
      <c r="Q715" s="2" t="s">
        <v>2303</v>
      </c>
      <c r="R715" s="19">
        <f>IFERROR(VLOOKUP(Q715,Contenants!$A$2:$B$21,2,FALSE),"0")</f>
        <v>19</v>
      </c>
      <c r="S715" s="2" t="s">
        <v>5888</v>
      </c>
      <c r="T715" s="50" t="s">
        <v>5975</v>
      </c>
      <c r="U715" s="19" t="str">
        <f t="shared" si="243"/>
        <v>champagne_soutiran_signature.png</v>
      </c>
      <c r="V715" s="19">
        <f t="shared" si="242"/>
        <v>1</v>
      </c>
      <c r="W715" s="20" t="str">
        <f t="shared" si="244"/>
        <v>("00724", "Champagne Soutiran Grand Cru Signature Magnum",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"19", "champagne_soutiran_signature.png", "1"),</v>
      </c>
    </row>
    <row r="716" spans="1:23" hidden="1" x14ac:dyDescent="0.25">
      <c r="A716" s="2" t="s">
        <v>306</v>
      </c>
      <c r="B716" s="2" t="s">
        <v>307</v>
      </c>
      <c r="C716" s="3"/>
      <c r="D716" s="23" t="str">
        <f t="shared" si="240"/>
        <v/>
      </c>
      <c r="E716" s="4">
        <v>3.45</v>
      </c>
      <c r="F716" s="2" t="s">
        <v>2246</v>
      </c>
      <c r="G716" s="19">
        <f>VLOOKUP(F716,frs!$A$2:$E$41,2,FALSE)</f>
        <v>22</v>
      </c>
      <c r="H716" s="2" t="b">
        <v>1</v>
      </c>
      <c r="I716" s="2" t="s">
        <v>2307</v>
      </c>
      <c r="J716" s="19">
        <f>VLOOKUP(I716,Families!$A$2:$B$11,2,FALSE)</f>
        <v>8</v>
      </c>
      <c r="K716" s="2"/>
      <c r="L716" s="19" t="str">
        <f>IFERROR(VLOOKUP(K716,Appellations!$A$2:$B$77,2,FALSE),"0")</f>
        <v>0</v>
      </c>
      <c r="M716" s="2" t="s">
        <v>2307</v>
      </c>
      <c r="N716" s="19">
        <f>IFERROR(VLOOKUP(M716,Regions!$A$2:$B$41,2,FALSE),"0")</f>
        <v>7</v>
      </c>
      <c r="O716" s="2" t="s">
        <v>2305</v>
      </c>
      <c r="P716" s="19">
        <f>IFERROR(VLOOKUP(O716,Colors!$A$2:$B$11,2,FALSE),"0")</f>
        <v>1</v>
      </c>
      <c r="Q716" s="2" t="s">
        <v>4804</v>
      </c>
      <c r="R716" s="19">
        <f>IFERROR(VLOOKUP(Q716,Contenants!$A$2:$B$21,2,FALSE),"0")</f>
        <v>8</v>
      </c>
      <c r="S716" s="2"/>
      <c r="T716" s="50" t="str">
        <f t="shared" si="241"/>
        <v>Biere 3 Rois Ambree 33 Cl</v>
      </c>
      <c r="U716" s="19" t="str">
        <f t="shared" ref="U716:U722" si="245">SUBSTITUTE(SUBSTITUTE(SUBSTITUTE(SUBSTITUTE(SUBSTITUTE(SUBSTITUTE(SUBSTITUTE(SUBSTITUTE(SUBSTITUTE(SUBSTITUTE(SUBSTITUTE(SUBSTITUTE(S716,"C:\Users\Admin\OneDrive\Site Internet\",""),"BAG-IN-BOX\",""),"BOURGOGNE\",""),"BEAUJOLAIS\",""),"CHAMPAGNE ET EFFERVESCENTS\",""),"LANGUEDOC\",""),"LOIRE\",""),"PROVENCE\",""),"RHONE NORD\",""),"RHONE SUD\",""),"SPIRITUEUX\",""),"SUD OUEST\","")</f>
        <v/>
      </c>
      <c r="V716" s="19">
        <f t="shared" si="242"/>
        <v>0</v>
      </c>
      <c r="W716" s="20" t="e">
        <f>$X$1&amp;A716&amp;$Y$1&amp;T716&amp;$Z$1&amp;D716&amp;$AA$1&amp;E716&amp;#REF!&amp;G716&amp;$AB$1&amp;J716&amp;$AC$1&amp;L716&amp;$AD$1&amp;N716&amp;$AE$1&amp;P716&amp;$AF$1&amp;R716&amp;$AG$1&amp;#REF!&amp;$AI$1</f>
        <v>#REF!</v>
      </c>
    </row>
    <row r="717" spans="1:23" s="29" customFormat="1" hidden="1" x14ac:dyDescent="0.25">
      <c r="A717" s="2" t="s">
        <v>310</v>
      </c>
      <c r="B717" s="2" t="s">
        <v>311</v>
      </c>
      <c r="C717" s="3"/>
      <c r="D717" s="27" t="str">
        <f t="shared" si="239"/>
        <v/>
      </c>
      <c r="E717" s="4">
        <v>3.45</v>
      </c>
      <c r="F717" s="2" t="s">
        <v>2246</v>
      </c>
      <c r="G717" s="28">
        <f>VLOOKUP(F717,frs!$A$2:$E$41,2,FALSE)</f>
        <v>22</v>
      </c>
      <c r="H717" s="2" t="b">
        <v>1</v>
      </c>
      <c r="I717" s="2" t="s">
        <v>2307</v>
      </c>
      <c r="J717" s="28">
        <f>VLOOKUP(I717,Families!$A$2:$B$11,2,FALSE)</f>
        <v>8</v>
      </c>
      <c r="K717" s="2"/>
      <c r="L717" s="28" t="str">
        <f>IFERROR(VLOOKUP(K717,Appellations!$A$3:$B$77,3,FALSE),"")</f>
        <v/>
      </c>
      <c r="M717" s="2" t="s">
        <v>2307</v>
      </c>
      <c r="N717" s="28">
        <f>IFERROR(VLOOKUP(M717,Regions!$A$3:$B$41,2,FALSE),"")</f>
        <v>7</v>
      </c>
      <c r="O717" s="2" t="s">
        <v>4803</v>
      </c>
      <c r="P717" s="28">
        <f>IFERROR(VLOOKUP(O717,Colors!$A$3:$B$11,2,FALSE),"")</f>
        <v>4</v>
      </c>
      <c r="Q717" s="2" t="s">
        <v>4804</v>
      </c>
      <c r="R717" s="28">
        <f>IFERROR(VLOOKUP(Q717,Contenants!$A$3:$B$21,2,FALSE),"")</f>
        <v>8</v>
      </c>
      <c r="S717" s="2"/>
      <c r="T717" s="8" t="s">
        <v>1227</v>
      </c>
      <c r="U717" s="30" t="str">
        <f t="shared" si="245"/>
        <v/>
      </c>
      <c r="V717" s="19">
        <f t="shared" si="242"/>
        <v>0</v>
      </c>
      <c r="W717" s="29" t="e">
        <f>$X$1&amp;A717&amp;$Y$1&amp;T717&amp;$Z$1&amp;C717&amp;$AA$1&amp;E717&amp;#REF!&amp;G717&amp;$AB$1&amp;J717&amp;$AC$1&amp;#REF!&amp;$AD$1&amp;L717&amp;$AE$1&amp;P717&amp;$AF$1&amp;R717&amp;$AF$1&amp;#REF!&amp;$AG$1</f>
        <v>#REF!</v>
      </c>
    </row>
    <row r="718" spans="1:23" s="20" customFormat="1" hidden="1" x14ac:dyDescent="0.25">
      <c r="A718" s="2" t="s">
        <v>2761</v>
      </c>
      <c r="B718" s="2" t="s">
        <v>2762</v>
      </c>
      <c r="C718" s="3"/>
      <c r="D718" s="18" t="str">
        <f t="shared" si="239"/>
        <v/>
      </c>
      <c r="E718" s="4">
        <v>3.9</v>
      </c>
      <c r="F718" s="2" t="s">
        <v>2246</v>
      </c>
      <c r="G718" s="19">
        <f>VLOOKUP(F718,frs!$A$2:$E$41,2,FALSE)</f>
        <v>22</v>
      </c>
      <c r="H718" s="2" t="b">
        <v>0</v>
      </c>
      <c r="I718" s="2" t="s">
        <v>2307</v>
      </c>
      <c r="J718" s="19">
        <f>VLOOKUP(I718,Families!$A$2:$B$11,2,FALSE)</f>
        <v>8</v>
      </c>
      <c r="K718" s="2"/>
      <c r="L718" s="19" t="str">
        <f>IFERROR(VLOOKUP(K718,Appellations!$A$3:$B$77,3,FALSE),"")</f>
        <v/>
      </c>
      <c r="M718" s="2" t="s">
        <v>2307</v>
      </c>
      <c r="N718" s="19">
        <f>IFERROR(VLOOKUP(M718,Regions!$A$3:$B$41,2,FALSE),"")</f>
        <v>7</v>
      </c>
      <c r="O718" s="2" t="s">
        <v>4877</v>
      </c>
      <c r="P718" s="19">
        <f>IFERROR(VLOOKUP(O718,Colors!$A$3:$B$11,2,FALSE),"")</f>
        <v>3</v>
      </c>
      <c r="Q718" s="2" t="s">
        <v>4804</v>
      </c>
      <c r="R718" s="19">
        <f>IFERROR(VLOOKUP(Q718,Contenants!$A$3:$B$21,2,FALSE),"")</f>
        <v>8</v>
      </c>
      <c r="S718" s="2"/>
      <c r="T718" s="8" t="s">
        <v>466</v>
      </c>
      <c r="U718" s="21" t="str">
        <f t="shared" si="245"/>
        <v/>
      </c>
      <c r="V718" s="21"/>
      <c r="W718" s="20" t="e">
        <f>$X$1&amp;A718&amp;$Y$1&amp;T718&amp;$Z$1&amp;C718&amp;$AA$1&amp;E718&amp;#REF!&amp;G718&amp;$AB$1&amp;J718&amp;$AC$1&amp;#REF!&amp;$AD$1&amp;L718&amp;$AE$1&amp;P718&amp;$AF$1&amp;R718&amp;$AF$1&amp;#REF!&amp;$AG$1</f>
        <v>#REF!</v>
      </c>
    </row>
    <row r="719" spans="1:23" s="20" customFormat="1" hidden="1" x14ac:dyDescent="0.25">
      <c r="A719" s="2" t="s">
        <v>2763</v>
      </c>
      <c r="B719" s="2" t="s">
        <v>2764</v>
      </c>
      <c r="C719" s="3"/>
      <c r="D719" s="40" t="str">
        <f t="shared" si="239"/>
        <v/>
      </c>
      <c r="E719" s="4">
        <v>3.85</v>
      </c>
      <c r="F719" s="2" t="s">
        <v>2246</v>
      </c>
      <c r="G719" s="41">
        <f>VLOOKUP(F719,frs!$A$2:$E$41,2,FALSE)</f>
        <v>22</v>
      </c>
      <c r="H719" s="2" t="b">
        <v>0</v>
      </c>
      <c r="I719" s="2" t="s">
        <v>2307</v>
      </c>
      <c r="J719" s="41">
        <f>VLOOKUP(I719,Families!$A$2:$B$11,2,FALSE)</f>
        <v>8</v>
      </c>
      <c r="K719" s="2"/>
      <c r="L719" s="41" t="str">
        <f>IFERROR(VLOOKUP(K719,Appellations!$A$3:$B$77,3,FALSE),"")</f>
        <v/>
      </c>
      <c r="M719" s="2" t="s">
        <v>2307</v>
      </c>
      <c r="N719" s="41">
        <f>IFERROR(VLOOKUP(M719,Regions!$A$3:$B$41,2,FALSE),"")</f>
        <v>7</v>
      </c>
      <c r="O719" s="2" t="s">
        <v>4803</v>
      </c>
      <c r="P719" s="41">
        <f>IFERROR(VLOOKUP(O719,Colors!$A$3:$B$11,2,FALSE),"")</f>
        <v>4</v>
      </c>
      <c r="Q719" s="2" t="s">
        <v>4804</v>
      </c>
      <c r="R719" s="41">
        <f>IFERROR(VLOOKUP(Q719,Contenants!$A$3:$B$21,2,FALSE),"")</f>
        <v>8</v>
      </c>
      <c r="S719" s="2"/>
      <c r="T719" s="8" t="s">
        <v>1033</v>
      </c>
      <c r="U719" s="43" t="str">
        <f t="shared" si="245"/>
        <v/>
      </c>
      <c r="V719" s="43"/>
      <c r="W719" s="42" t="e">
        <f>$X$1&amp;A719&amp;$Y$1&amp;T719&amp;$Z$1&amp;C719&amp;$AA$1&amp;E719&amp;#REF!&amp;G719&amp;$AB$1&amp;J719&amp;$AC$1&amp;#REF!&amp;$AD$1&amp;L719&amp;$AE$1&amp;P719&amp;$AF$1&amp;R719&amp;$AF$1&amp;#REF!&amp;$AG$1</f>
        <v>#REF!</v>
      </c>
    </row>
    <row r="720" spans="1:23" hidden="1" x14ac:dyDescent="0.25">
      <c r="A720" s="2" t="s">
        <v>2755</v>
      </c>
      <c r="B720" s="2" t="s">
        <v>2756</v>
      </c>
      <c r="C720" s="3"/>
      <c r="D720" s="23" t="str">
        <f>SUBSTITUTE(SUBSTITUTE(SUBSTITUTE(C720,CHAR(13),""),CHAR(10),"&lt;br&gt;"),". &amp;car(10)",".")</f>
        <v/>
      </c>
      <c r="E720" s="4">
        <v>4</v>
      </c>
      <c r="F720" s="2" t="s">
        <v>2246</v>
      </c>
      <c r="G720" s="19">
        <f>VLOOKUP(F720,frs!$A$2:$E$41,2,FALSE)</f>
        <v>22</v>
      </c>
      <c r="H720" s="2" t="b">
        <v>0</v>
      </c>
      <c r="I720" s="2" t="s">
        <v>2307</v>
      </c>
      <c r="J720" s="19">
        <f>VLOOKUP(I720,Families!$A$2:$B$11,2,FALSE)</f>
        <v>8</v>
      </c>
      <c r="K720" s="2"/>
      <c r="L720" s="19" t="str">
        <f>IFERROR(VLOOKUP(K720,Appellations!$A$2:$B$77,2,FALSE),"0")</f>
        <v>0</v>
      </c>
      <c r="M720" s="2" t="s">
        <v>2307</v>
      </c>
      <c r="N720" s="19">
        <f>IFERROR(VLOOKUP(M720,Regions!$A$2:$B$41,2,FALSE),"0")</f>
        <v>7</v>
      </c>
      <c r="O720" s="2" t="s">
        <v>2305</v>
      </c>
      <c r="P720" s="19">
        <f>IFERROR(VLOOKUP(O720,Colors!$A$2:$B$11,2,FALSE),"0")</f>
        <v>1</v>
      </c>
      <c r="Q720" s="2" t="s">
        <v>4804</v>
      </c>
      <c r="R720" s="19">
        <f>IFERROR(VLOOKUP(Q720,Contenants!$A$2:$B$21,2,FALSE),"0")</f>
        <v>8</v>
      </c>
      <c r="S720" s="2"/>
      <c r="T720" s="50" t="str">
        <f>PROPER(B720)</f>
        <v>Biere Ormado Ambree 33 Cl</v>
      </c>
      <c r="U720" s="19" t="str">
        <f t="shared" si="245"/>
        <v/>
      </c>
      <c r="V720" s="19" t="e">
        <f>IF(#REF!="",0,1)</f>
        <v>#REF!</v>
      </c>
      <c r="W720" s="20" t="e">
        <f>$X$1&amp;A720&amp;$Y$1&amp;T720&amp;$Z$1&amp;D720&amp;$AA$1&amp;E720&amp;#REF!&amp;G720&amp;$AB$1&amp;J720&amp;$AC$1&amp;L720&amp;$AD$1&amp;N720&amp;$AE$1&amp;P720&amp;$AF$1&amp;R720&amp;$AG$1&amp;#REF!&amp;$AI$1</f>
        <v>#REF!</v>
      </c>
    </row>
    <row r="721" spans="1:23" s="29" customFormat="1" hidden="1" x14ac:dyDescent="0.25">
      <c r="A721" s="2" t="s">
        <v>411</v>
      </c>
      <c r="B721" s="2" t="s">
        <v>412</v>
      </c>
      <c r="C721" s="3"/>
      <c r="D721" s="36" t="str">
        <f t="shared" si="239"/>
        <v/>
      </c>
      <c r="E721" s="4">
        <v>4.0999999999999996</v>
      </c>
      <c r="F721" s="2" t="s">
        <v>2246</v>
      </c>
      <c r="G721" s="37">
        <f>VLOOKUP(F721,frs!$A$2:$E$41,2,FALSE)</f>
        <v>22</v>
      </c>
      <c r="H721" s="2" t="b">
        <v>1</v>
      </c>
      <c r="I721" s="2" t="s">
        <v>2307</v>
      </c>
      <c r="J721" s="37">
        <f>VLOOKUP(I721,Families!$A$2:$B$11,2,FALSE)</f>
        <v>8</v>
      </c>
      <c r="K721" s="2"/>
      <c r="L721" s="37" t="str">
        <f>IFERROR(VLOOKUP(K721,Appellations!$A$3:$B$77,3,FALSE),"")</f>
        <v/>
      </c>
      <c r="M721" s="2" t="s">
        <v>2307</v>
      </c>
      <c r="N721" s="37">
        <f>IFERROR(VLOOKUP(M721,Regions!$A$3:$B$41,2,FALSE),"")</f>
        <v>7</v>
      </c>
      <c r="O721" s="2" t="s">
        <v>314</v>
      </c>
      <c r="P721" s="37">
        <f>IFERROR(VLOOKUP(O721,Colors!$A$3:$B$11,2,FALSE),"")</f>
        <v>6</v>
      </c>
      <c r="Q721" s="2" t="s">
        <v>4804</v>
      </c>
      <c r="R721" s="37">
        <f>IFERROR(VLOOKUP(Q721,Contenants!$A$3:$B$21,2,FALSE),"")</f>
        <v>8</v>
      </c>
      <c r="S721" s="2"/>
      <c r="T721" s="8" t="s">
        <v>769</v>
      </c>
      <c r="U721" s="39" t="str">
        <f t="shared" si="245"/>
        <v/>
      </c>
      <c r="V721" s="19">
        <f>IF(U721="",0,1)</f>
        <v>0</v>
      </c>
      <c r="W721" s="38" t="e">
        <f>$X$1&amp;A721&amp;$Y$1&amp;T721&amp;$Z$1&amp;C721&amp;$AA$1&amp;E721&amp;#REF!&amp;G721&amp;$AB$1&amp;J721&amp;$AC$1&amp;#REF!&amp;$AD$1&amp;L721&amp;$AE$1&amp;P721&amp;$AF$1&amp;R721&amp;$AF$1&amp;#REF!&amp;$AG$1</f>
        <v>#REF!</v>
      </c>
    </row>
    <row r="722" spans="1:23" hidden="1" x14ac:dyDescent="0.25">
      <c r="A722" s="2" t="s">
        <v>2757</v>
      </c>
      <c r="B722" s="2" t="s">
        <v>2758</v>
      </c>
      <c r="C722" s="3"/>
      <c r="D722" s="23" t="str">
        <f t="shared" ref="D722:D723" si="246">SUBSTITUTE(SUBSTITUTE(SUBSTITUTE(C722,CHAR(13),""),CHAR(10),"&lt;br&gt;"),". &amp;car(10)",".")</f>
        <v/>
      </c>
      <c r="E722" s="4">
        <v>4.0999999999999996</v>
      </c>
      <c r="F722" s="2" t="s">
        <v>2246</v>
      </c>
      <c r="G722" s="19">
        <f>VLOOKUP(F722,frs!$A$2:$E$41,2,FALSE)</f>
        <v>22</v>
      </c>
      <c r="H722" s="2" t="b">
        <v>0</v>
      </c>
      <c r="I722" s="2" t="s">
        <v>2307</v>
      </c>
      <c r="J722" s="19">
        <f>VLOOKUP(I722,Families!$A$2:$B$11,2,FALSE)</f>
        <v>8</v>
      </c>
      <c r="K722" s="2"/>
      <c r="L722" s="19" t="str">
        <f>IFERROR(VLOOKUP(K722,Appellations!$A$2:$B$77,2,FALSE),"0")</f>
        <v>0</v>
      </c>
      <c r="M722" s="2" t="s">
        <v>2307</v>
      </c>
      <c r="N722" s="19">
        <f>IFERROR(VLOOKUP(M722,Regions!$A$2:$B$41,2,FALSE),"0")</f>
        <v>7</v>
      </c>
      <c r="O722" s="2"/>
      <c r="P722" s="19" t="str">
        <f>IFERROR(VLOOKUP(O722,Colors!$A$2:$B$11,2,FALSE),"0")</f>
        <v>0</v>
      </c>
      <c r="Q722" s="2" t="s">
        <v>4804</v>
      </c>
      <c r="R722" s="19">
        <f>IFERROR(VLOOKUP(Q722,Contenants!$A$2:$B$21,2,FALSE),"0")</f>
        <v>8</v>
      </c>
      <c r="S722" s="2"/>
      <c r="T722" s="50" t="str">
        <f t="shared" ref="T722" si="247">PROPER(B722)</f>
        <v>Biere Ormado American Pale Ale 33 Cl</v>
      </c>
      <c r="U722" s="19" t="str">
        <f t="shared" si="245"/>
        <v/>
      </c>
      <c r="V722" s="19" t="e">
        <f>IF(#REF!="",0,1)</f>
        <v>#REF!</v>
      </c>
      <c r="W722" s="20" t="e">
        <f>$X$1&amp;A722&amp;$Y$1&amp;T722&amp;$Z$1&amp;D722&amp;$AA$1&amp;E722&amp;#REF!&amp;G722&amp;$AB$1&amp;J722&amp;$AC$1&amp;L722&amp;$AD$1&amp;N722&amp;$AE$1&amp;P722&amp;$AF$1&amp;R722&amp;$AG$1&amp;#REF!&amp;$AI$1</f>
        <v>#REF!</v>
      </c>
    </row>
    <row r="723" spans="1:23" ht="199.5" x14ac:dyDescent="0.25">
      <c r="A723" s="2" t="s">
        <v>381</v>
      </c>
      <c r="B723" s="2" t="s">
        <v>382</v>
      </c>
      <c r="C723" s="3" t="s">
        <v>5538</v>
      </c>
      <c r="D723" s="23" t="str">
        <f t="shared" si="246"/>
        <v>Cuvée'Blanche' : Robe dorée ; Nez floral et d’agrumes ; Bouche légère aux notes exotiques. &lt;br&gt;Degré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23" s="4">
        <v>3.6</v>
      </c>
      <c r="F723" s="2" t="s">
        <v>2246</v>
      </c>
      <c r="G723" s="19">
        <f>VLOOKUP(F723,frs!$A$2:$B$45,2,FALSE)</f>
        <v>22</v>
      </c>
      <c r="H723" s="2" t="b">
        <v>1</v>
      </c>
      <c r="I723" s="2" t="s">
        <v>2307</v>
      </c>
      <c r="J723" s="19">
        <f>VLOOKUP(I723,Families!$A$2:$B$11,2,FALSE)</f>
        <v>8</v>
      </c>
      <c r="K723" s="2"/>
      <c r="L723" s="19" t="str">
        <f>IFERROR(VLOOKUP(K723,Appellations!$A$2:$B$80,2,FALSE),"0")</f>
        <v>0</v>
      </c>
      <c r="M723" s="2" t="s">
        <v>2307</v>
      </c>
      <c r="N723" s="19">
        <f>IFERROR(VLOOKUP(M723,Regions!$A$2:$B$44,2,FALSE),"0")</f>
        <v>7</v>
      </c>
      <c r="O723" s="2" t="s">
        <v>4877</v>
      </c>
      <c r="P723" s="19">
        <f>IFERROR(VLOOKUP(O723,Colors!$A$2:$B$11,2,FALSE),"0")</f>
        <v>3</v>
      </c>
      <c r="Q723" s="2" t="s">
        <v>4804</v>
      </c>
      <c r="R723" s="19">
        <f>IFERROR(VLOOKUP(Q723,Contenants!$A$2:$B$21,2,FALSE),"0")</f>
        <v>8</v>
      </c>
      <c r="S723" s="2" t="s">
        <v>5665</v>
      </c>
      <c r="T723" s="50" t="s">
        <v>5976</v>
      </c>
      <c r="U723" s="19" t="str">
        <f t="shared" ref="U723:U724" si="248">SUBSTITUTE(S723,"C:\Users\Admin\OneDrive\Site Internet\","")</f>
        <v>bieres_artisanales_bire_bare.png</v>
      </c>
      <c r="V723" s="19">
        <f t="shared" ref="V723:V724" si="249">IF(U723="",0,1)</f>
        <v>1</v>
      </c>
      <c r="W723" s="20" t="str">
        <f t="shared" ref="W723:W724" si="250">$X$1&amp;A723&amp;$Y$1&amp;T723&amp;$Z$1&amp;D723&amp;$AA$1&amp;G723&amp;$AB$1&amp;J723&amp;$AC$1&amp;L723&amp;$AD$1&amp;N723&amp;$AE$1&amp;P723&amp;$AF$1&amp;R723&amp;$AG$1&amp;U723&amp;$AH$1&amp;V723&amp;$AI$1</f>
        <v>("00732", "Bière Bire Bare Blanche 33 cl", "Cuvée'Blanche' : Robe dorée ; Nez floral et d’agrumes ; Bouche légère aux notes exotiques. &lt;br&gt;Degré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"7","3", "8", "bieres_artisanales_bire_bare.png", "1"),</v>
      </c>
    </row>
    <row r="724" spans="1:23" s="29" customFormat="1" ht="199.5" x14ac:dyDescent="0.25">
      <c r="A724" s="2" t="s">
        <v>383</v>
      </c>
      <c r="B724" s="2" t="s">
        <v>384</v>
      </c>
      <c r="C724" s="3" t="s">
        <v>5907</v>
      </c>
      <c r="D724" s="27" t="str">
        <f t="shared" si="239"/>
        <v>Cuvée 'Blonde' : Robe dorée ; Nez citronné et de céréales ; Bouche fleurie, ronde et équilibrée.&lt;br&gt;Degré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24" s="4">
        <v>3.6</v>
      </c>
      <c r="F724" s="2" t="s">
        <v>2246</v>
      </c>
      <c r="G724" s="19">
        <f>VLOOKUP(F724,frs!$A$2:$B$45,2,FALSE)</f>
        <v>22</v>
      </c>
      <c r="H724" s="2" t="b">
        <v>1</v>
      </c>
      <c r="I724" s="2" t="s">
        <v>2307</v>
      </c>
      <c r="J724" s="28">
        <f>VLOOKUP(I724,Families!$A$2:$B$11,2,FALSE)</f>
        <v>8</v>
      </c>
      <c r="K724" s="2"/>
      <c r="L724" s="19" t="str">
        <f>IFERROR(VLOOKUP(K724,Appellations!$A$2:$B$80,2,FALSE),"0")</f>
        <v>0</v>
      </c>
      <c r="M724" s="2" t="s">
        <v>2307</v>
      </c>
      <c r="N724" s="19">
        <f>IFERROR(VLOOKUP(M724,Regions!$A$2:$B$44,2,FALSE),"0")</f>
        <v>7</v>
      </c>
      <c r="O724" s="2" t="s">
        <v>4803</v>
      </c>
      <c r="P724" s="28">
        <f>IFERROR(VLOOKUP(O724,Colors!$A$3:$B$11,2,FALSE),"")</f>
        <v>4</v>
      </c>
      <c r="Q724" s="2" t="s">
        <v>4804</v>
      </c>
      <c r="R724" s="28">
        <f>IFERROR(VLOOKUP(Q724,Contenants!$A$3:$B$21,2,FALSE),"")</f>
        <v>8</v>
      </c>
      <c r="S724" s="2" t="s">
        <v>5665</v>
      </c>
      <c r="T724" s="50" t="s">
        <v>5977</v>
      </c>
      <c r="U724" s="19" t="str">
        <f t="shared" si="248"/>
        <v>bieres_artisanales_bire_bare.png</v>
      </c>
      <c r="V724" s="19">
        <f t="shared" si="249"/>
        <v>1</v>
      </c>
      <c r="W724" s="20" t="str">
        <f t="shared" si="250"/>
        <v>("00733", "Bière Bire Bare Blonde 33 cl", "Cuvée 'Blonde' : Robe dorée ; Nez citronné et de céréales ; Bouche fleurie, ronde et équilibrée.&lt;br&gt;Degré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"7","4", "8", "bieres_artisanales_bire_bare.png", "1"),</v>
      </c>
    </row>
    <row r="725" spans="1:23" s="20" customFormat="1" hidden="1" x14ac:dyDescent="0.25">
      <c r="A725" s="2" t="s">
        <v>2699</v>
      </c>
      <c r="B725" s="2" t="s">
        <v>2700</v>
      </c>
      <c r="C725" s="3"/>
      <c r="D725" s="18" t="str">
        <f t="shared" si="239"/>
        <v/>
      </c>
      <c r="E725" s="4">
        <v>3.85</v>
      </c>
      <c r="F725" s="2" t="s">
        <v>2246</v>
      </c>
      <c r="G725" s="19">
        <f>VLOOKUP(F725,frs!$A$2:$E$41,2,FALSE)</f>
        <v>22</v>
      </c>
      <c r="H725" s="2" t="b">
        <v>0</v>
      </c>
      <c r="I725" s="2" t="s">
        <v>2307</v>
      </c>
      <c r="J725" s="19">
        <f>VLOOKUP(I725,Families!$A$2:$B$11,2,FALSE)</f>
        <v>8</v>
      </c>
      <c r="K725" s="2"/>
      <c r="L725" s="19" t="str">
        <f>IFERROR(VLOOKUP(K725,Appellations!$A$3:$B$77,3,FALSE),"")</f>
        <v/>
      </c>
      <c r="M725" s="2" t="s">
        <v>2307</v>
      </c>
      <c r="N725" s="19">
        <f>IFERROR(VLOOKUP(M725,Regions!$A$3:$B$41,2,FALSE),"")</f>
        <v>7</v>
      </c>
      <c r="O725" s="2"/>
      <c r="P725" s="19" t="str">
        <f>IFERROR(VLOOKUP(O725,Colors!$A$3:$B$11,2,FALSE),"")</f>
        <v/>
      </c>
      <c r="Q725" s="2"/>
      <c r="R725" s="19" t="str">
        <f>IFERROR(VLOOKUP(Q725,Contenants!$A$3:$B$21,2,FALSE),"")</f>
        <v/>
      </c>
      <c r="S725" s="2"/>
      <c r="T725" s="8" t="s">
        <v>1858</v>
      </c>
      <c r="U725" s="21" t="str">
        <f t="shared" ref="U725:U729" si="251">SUBSTITUTE(SUBSTITUTE(SUBSTITUTE(SUBSTITUTE(SUBSTITUTE(SUBSTITUTE(SUBSTITUTE(SUBSTITUTE(SUBSTITUTE(SUBSTITUTE(SUBSTITUTE(SUBSTITUTE(S725,"C:\Users\Admin\OneDrive\Site Internet\",""),"BAG-IN-BOX\",""),"BOURGOGNE\",""),"BEAUJOLAIS\",""),"CHAMPAGNE ET EFFERVESCENTS\",""),"LANGUEDOC\",""),"LOIRE\",""),"PROVENCE\",""),"RHONE NORD\",""),"RHONE SUD\",""),"SPIRITUEUX\",""),"SUD OUEST\","")</f>
        <v/>
      </c>
      <c r="V725" s="21"/>
      <c r="W725" s="20" t="e">
        <f>$X$1&amp;A725&amp;$Y$1&amp;T725&amp;$Z$1&amp;C725&amp;$AA$1&amp;E725&amp;#REF!&amp;G725&amp;$AB$1&amp;J725&amp;$AC$1&amp;#REF!&amp;$AD$1&amp;L725&amp;$AE$1&amp;P725&amp;$AF$1&amp;R725&amp;$AF$1&amp;#REF!&amp;$AG$1</f>
        <v>#REF!</v>
      </c>
    </row>
    <row r="726" spans="1:23" s="20" customFormat="1" hidden="1" x14ac:dyDescent="0.25">
      <c r="A726" s="2" t="s">
        <v>2701</v>
      </c>
      <c r="B726" s="2" t="s">
        <v>2702</v>
      </c>
      <c r="C726" s="3"/>
      <c r="D726" s="18" t="str">
        <f t="shared" si="239"/>
        <v/>
      </c>
      <c r="E726" s="4">
        <v>3.85</v>
      </c>
      <c r="F726" s="2" t="s">
        <v>2246</v>
      </c>
      <c r="G726" s="19">
        <f>VLOOKUP(F726,frs!$A$2:$E$41,2,FALSE)</f>
        <v>22</v>
      </c>
      <c r="H726" s="2" t="b">
        <v>0</v>
      </c>
      <c r="I726" s="2" t="s">
        <v>2307</v>
      </c>
      <c r="J726" s="19">
        <f>VLOOKUP(I726,Families!$A$2:$B$11,2,FALSE)</f>
        <v>8</v>
      </c>
      <c r="K726" s="2"/>
      <c r="L726" s="19" t="str">
        <f>IFERROR(VLOOKUP(K726,Appellations!$A$3:$B$77,3,FALSE),"")</f>
        <v/>
      </c>
      <c r="M726" s="2" t="s">
        <v>2307</v>
      </c>
      <c r="N726" s="19">
        <f>IFERROR(VLOOKUP(M726,Regions!$A$3:$B$41,2,FALSE),"")</f>
        <v>7</v>
      </c>
      <c r="O726" s="2"/>
      <c r="P726" s="19" t="str">
        <f>IFERROR(VLOOKUP(O726,Colors!$A$3:$B$11,2,FALSE),"")</f>
        <v/>
      </c>
      <c r="Q726" s="2"/>
      <c r="R726" s="19" t="str">
        <f>IFERROR(VLOOKUP(Q726,Contenants!$A$3:$B$21,2,FALSE),"")</f>
        <v/>
      </c>
      <c r="S726" s="2"/>
      <c r="T726" s="8" t="s">
        <v>1104</v>
      </c>
      <c r="U726" s="21" t="str">
        <f t="shared" si="251"/>
        <v/>
      </c>
      <c r="V726" s="21"/>
      <c r="W726" s="20" t="e">
        <f>$X$1&amp;A726&amp;$Y$1&amp;T726&amp;$Z$1&amp;C726&amp;$AA$1&amp;E726&amp;#REF!&amp;G726&amp;$AB$1&amp;J726&amp;$AC$1&amp;#REF!&amp;$AD$1&amp;L726&amp;$AE$1&amp;P726&amp;$AF$1&amp;R726&amp;$AF$1&amp;#REF!&amp;$AG$1</f>
        <v>#REF!</v>
      </c>
    </row>
    <row r="727" spans="1:23" s="20" customFormat="1" hidden="1" x14ac:dyDescent="0.25">
      <c r="A727" s="2" t="s">
        <v>2705</v>
      </c>
      <c r="B727" s="2" t="s">
        <v>2706</v>
      </c>
      <c r="C727" s="3"/>
      <c r="D727" s="18" t="str">
        <f t="shared" si="239"/>
        <v/>
      </c>
      <c r="E727" s="4">
        <v>3.85</v>
      </c>
      <c r="F727" s="2" t="s">
        <v>2246</v>
      </c>
      <c r="G727" s="19">
        <f>VLOOKUP(F727,frs!$A$2:$E$41,2,FALSE)</f>
        <v>22</v>
      </c>
      <c r="H727" s="2" t="b">
        <v>0</v>
      </c>
      <c r="I727" s="2" t="s">
        <v>2307</v>
      </c>
      <c r="J727" s="19">
        <f>VLOOKUP(I727,Families!$A$2:$B$11,2,FALSE)</f>
        <v>8</v>
      </c>
      <c r="K727" s="2"/>
      <c r="L727" s="19" t="str">
        <f>IFERROR(VLOOKUP(K727,Appellations!$A$3:$B$77,3,FALSE),"")</f>
        <v/>
      </c>
      <c r="M727" s="2" t="s">
        <v>2307</v>
      </c>
      <c r="N727" s="19">
        <f>IFERROR(VLOOKUP(M727,Regions!$A$3:$B$41,2,FALSE),"")</f>
        <v>7</v>
      </c>
      <c r="O727" s="2"/>
      <c r="P727" s="19" t="str">
        <f>IFERROR(VLOOKUP(O727,Colors!$A$3:$B$11,2,FALSE),"")</f>
        <v/>
      </c>
      <c r="Q727" s="2"/>
      <c r="R727" s="19" t="str">
        <f>IFERROR(VLOOKUP(Q727,Contenants!$A$3:$B$21,2,FALSE),"")</f>
        <v/>
      </c>
      <c r="S727" s="2"/>
      <c r="T727" s="8" t="s">
        <v>1110</v>
      </c>
      <c r="U727" s="21" t="str">
        <f t="shared" si="251"/>
        <v/>
      </c>
      <c r="V727" s="21"/>
      <c r="W727" s="20" t="e">
        <f>$X$1&amp;A727&amp;$Y$1&amp;T727&amp;$Z$1&amp;C727&amp;$AA$1&amp;E727&amp;#REF!&amp;G727&amp;$AB$1&amp;J727&amp;$AC$1&amp;#REF!&amp;$AD$1&amp;L727&amp;$AE$1&amp;P727&amp;$AF$1&amp;R727&amp;$AF$1&amp;#REF!&amp;$AG$1</f>
        <v>#REF!</v>
      </c>
    </row>
    <row r="728" spans="1:23" s="20" customFormat="1" hidden="1" x14ac:dyDescent="0.25">
      <c r="A728" s="2" t="s">
        <v>2703</v>
      </c>
      <c r="B728" s="2" t="s">
        <v>2704</v>
      </c>
      <c r="C728" s="3"/>
      <c r="D728" s="40" t="str">
        <f t="shared" si="239"/>
        <v/>
      </c>
      <c r="E728" s="4">
        <v>3.95</v>
      </c>
      <c r="F728" s="2" t="s">
        <v>2246</v>
      </c>
      <c r="G728" s="41">
        <f>VLOOKUP(F728,frs!$A$2:$E$41,2,FALSE)</f>
        <v>22</v>
      </c>
      <c r="H728" s="2" t="b">
        <v>0</v>
      </c>
      <c r="I728" s="2" t="s">
        <v>2307</v>
      </c>
      <c r="J728" s="41">
        <f>VLOOKUP(I728,Families!$A$2:$B$11,2,FALSE)</f>
        <v>8</v>
      </c>
      <c r="K728" s="2"/>
      <c r="L728" s="41" t="str">
        <f>IFERROR(VLOOKUP(K728,Appellations!$A$3:$B$77,3,FALSE),"")</f>
        <v/>
      </c>
      <c r="M728" s="2" t="s">
        <v>2307</v>
      </c>
      <c r="N728" s="41">
        <f>IFERROR(VLOOKUP(M728,Regions!$A$3:$B$41,2,FALSE),"")</f>
        <v>7</v>
      </c>
      <c r="O728" s="2"/>
      <c r="P728" s="41" t="str">
        <f>IFERROR(VLOOKUP(O728,Colors!$A$3:$B$11,2,FALSE),"")</f>
        <v/>
      </c>
      <c r="Q728" s="2"/>
      <c r="R728" s="41" t="str">
        <f>IFERROR(VLOOKUP(Q728,Contenants!$A$3:$B$21,2,FALSE),"")</f>
        <v/>
      </c>
      <c r="S728" s="2"/>
      <c r="T728" s="8" t="s">
        <v>1082</v>
      </c>
      <c r="U728" s="43" t="str">
        <f t="shared" si="251"/>
        <v/>
      </c>
      <c r="V728" s="43"/>
      <c r="W728" s="42" t="e">
        <f>$X$1&amp;A728&amp;$Y$1&amp;T728&amp;$Z$1&amp;C728&amp;$AA$1&amp;E728&amp;#REF!&amp;G728&amp;$AB$1&amp;J728&amp;$AC$1&amp;#REF!&amp;$AD$1&amp;L728&amp;$AE$1&amp;P728&amp;$AF$1&amp;R728&amp;$AF$1&amp;#REF!&amp;$AG$1</f>
        <v>#REF!</v>
      </c>
    </row>
    <row r="729" spans="1:23" hidden="1" x14ac:dyDescent="0.25">
      <c r="A729" s="2" t="s">
        <v>2707</v>
      </c>
      <c r="B729" s="2" t="s">
        <v>2708</v>
      </c>
      <c r="C729" s="3"/>
      <c r="D729" s="23" t="str">
        <f t="shared" ref="D729:D730" si="252">SUBSTITUTE(SUBSTITUTE(SUBSTITUTE(C729,CHAR(13),""),CHAR(10),"&lt;br&gt;"),". &amp;car(10)",".")</f>
        <v/>
      </c>
      <c r="E729" s="4">
        <v>3.85</v>
      </c>
      <c r="F729" s="2" t="s">
        <v>2246</v>
      </c>
      <c r="G729" s="19">
        <f>VLOOKUP(F729,frs!$A$2:$E$41,2,FALSE)</f>
        <v>22</v>
      </c>
      <c r="H729" s="2" t="b">
        <v>0</v>
      </c>
      <c r="I729" s="2" t="s">
        <v>2307</v>
      </c>
      <c r="J729" s="19">
        <f>VLOOKUP(I729,Families!$A$2:$B$11,2,FALSE)</f>
        <v>8</v>
      </c>
      <c r="K729" s="2"/>
      <c r="L729" s="19" t="str">
        <f>IFERROR(VLOOKUP(K729,Appellations!$A$2:$B$77,2,FALSE),"0")</f>
        <v>0</v>
      </c>
      <c r="M729" s="2" t="s">
        <v>2307</v>
      </c>
      <c r="N729" s="19">
        <f>IFERROR(VLOOKUP(M729,Regions!$A$2:$B$41,2,FALSE),"0")</f>
        <v>7</v>
      </c>
      <c r="O729" s="2"/>
      <c r="P729" s="19" t="str">
        <f>IFERROR(VLOOKUP(O729,Colors!$A$2:$B$11,2,FALSE),"0")</f>
        <v>0</v>
      </c>
      <c r="Q729" s="2"/>
      <c r="R729" s="19" t="str">
        <f>IFERROR(VLOOKUP(Q729,Contenants!$A$2:$B$21,2,FALSE),"0")</f>
        <v>0</v>
      </c>
      <c r="S729" s="2"/>
      <c r="T729" s="50" t="str">
        <f t="shared" ref="T729" si="253">PROPER(B729)</f>
        <v>Biere Helvii Verveine 33 Cl</v>
      </c>
      <c r="U729" s="19" t="str">
        <f t="shared" si="251"/>
        <v/>
      </c>
      <c r="V729" s="19" t="e">
        <f>IF(#REF!="",0,1)</f>
        <v>#REF!</v>
      </c>
      <c r="W729" s="20" t="e">
        <f>$X$1&amp;A729&amp;$Y$1&amp;T729&amp;$Z$1&amp;D729&amp;$AA$1&amp;E729&amp;#REF!&amp;G729&amp;$AB$1&amp;J729&amp;$AC$1&amp;L729&amp;$AD$1&amp;N729&amp;$AE$1&amp;P729&amp;$AF$1&amp;R729&amp;$AG$1&amp;#REF!&amp;$AI$1</f>
        <v>#REF!</v>
      </c>
    </row>
    <row r="730" spans="1:23" ht="114" x14ac:dyDescent="0.25">
      <c r="A730" s="2" t="s">
        <v>435</v>
      </c>
      <c r="B730" s="2" t="s">
        <v>436</v>
      </c>
      <c r="C730" s="3" t="s">
        <v>5539</v>
      </c>
      <c r="D730" s="23" t="str">
        <f t="shared" si="252"/>
        <v>Cuvée Pétrolette 'Blonde' : Robe dorée ; Nez complexe sur des notes d’écorce d’orange ; Bouche fraîche avec une belle mousse fin et crémeuse.&lt;br&gt;Degré : 5%&lt;br&gt;&lt;br&gt;Pays : France (Ardèche)&lt;br&gt;&lt;br&gt;Existe en 75cl et en Magnum.</v>
      </c>
      <c r="E730" s="4">
        <v>3.35</v>
      </c>
      <c r="F730" s="2" t="s">
        <v>2246</v>
      </c>
      <c r="G730" s="19">
        <f>VLOOKUP(F730,frs!$A$2:$B$45,2,FALSE)</f>
        <v>22</v>
      </c>
      <c r="H730" s="2" t="b">
        <v>1</v>
      </c>
      <c r="I730" s="2" t="s">
        <v>2307</v>
      </c>
      <c r="J730" s="19">
        <f>VLOOKUP(I730,Families!$A$2:$B$11,2,FALSE)</f>
        <v>8</v>
      </c>
      <c r="K730" s="2"/>
      <c r="L730" s="19" t="str">
        <f>IFERROR(VLOOKUP(K730,Appellations!$A$2:$B$80,2,FALSE),"0")</f>
        <v>0</v>
      </c>
      <c r="M730" s="2" t="s">
        <v>2307</v>
      </c>
      <c r="N730" s="19">
        <f>IFERROR(VLOOKUP(M730,Regions!$A$2:$B$44,2,FALSE),"0")</f>
        <v>7</v>
      </c>
      <c r="O730" s="2" t="s">
        <v>4803</v>
      </c>
      <c r="P730" s="19">
        <f>IFERROR(VLOOKUP(O730,Colors!$A$2:$B$11,2,FALSE),"0")</f>
        <v>4</v>
      </c>
      <c r="Q730" s="2" t="s">
        <v>4804</v>
      </c>
      <c r="R730" s="19">
        <f>IFERROR(VLOOKUP(Q730,Contenants!$A$2:$B$21,2,FALSE),"0")</f>
        <v>8</v>
      </c>
      <c r="S730" s="2" t="s">
        <v>5666</v>
      </c>
      <c r="T730" s="50" t="s">
        <v>5978</v>
      </c>
      <c r="U730" s="19" t="str">
        <f>SUBSTITUTE(S730,"C:\Users\Admin\OneDrive\Site Internet\","")</f>
        <v>bieres_artisanales_petrolette.png</v>
      </c>
      <c r="V730" s="19">
        <f t="shared" ref="V730:V731" si="254">IF(U730="",0,1)</f>
        <v>1</v>
      </c>
      <c r="W730" s="20" t="str">
        <f>$X$1&amp;A730&amp;$Y$1&amp;T730&amp;$Z$1&amp;D730&amp;$AA$1&amp;G730&amp;$AB$1&amp;J730&amp;$AC$1&amp;L730&amp;$AD$1&amp;N730&amp;$AE$1&amp;P730&amp;$AF$1&amp;R730&amp;$AG$1&amp;U730&amp;$AH$1&amp;V730&amp;$AI$1</f>
        <v>("00739", "Bière Pétrolette Blonde 33 cl", "Cuvée Pétrolette 'Blonde' : Robe dorée ; Nez complexe sur des notes d’écorce d’orange ; Bouche fraîche avec une belle mousse fin et crémeuse.&lt;br&gt;Degré : 5%&lt;br&gt;&lt;br&gt;Pays : France (Ardèche)&lt;br&gt;&lt;br&gt;Existe en 75cl et en Magnum.", "22", "8", "0", "7","4", "8", "bieres_artisanales_petrolette.png", "1"),</v>
      </c>
    </row>
    <row r="731" spans="1:23" s="29" customFormat="1" hidden="1" x14ac:dyDescent="0.25">
      <c r="A731" s="2" t="s">
        <v>308</v>
      </c>
      <c r="B731" s="2" t="s">
        <v>309</v>
      </c>
      <c r="C731" s="3"/>
      <c r="D731" s="27" t="str">
        <f t="shared" si="239"/>
        <v/>
      </c>
      <c r="E731" s="4">
        <v>3.45</v>
      </c>
      <c r="F731" s="2" t="s">
        <v>2246</v>
      </c>
      <c r="G731" s="28">
        <f>VLOOKUP(F731,frs!$A$2:$E$41,2,FALSE)</f>
        <v>22</v>
      </c>
      <c r="H731" s="2" t="b">
        <v>1</v>
      </c>
      <c r="I731" s="2" t="s">
        <v>2307</v>
      </c>
      <c r="J731" s="28">
        <f>VLOOKUP(I731,Families!$A$2:$B$11,2,FALSE)</f>
        <v>8</v>
      </c>
      <c r="K731" s="2"/>
      <c r="L731" s="28" t="str">
        <f>IFERROR(VLOOKUP(K731,Appellations!$A$3:$B$77,3,FALSE),"")</f>
        <v/>
      </c>
      <c r="M731" s="2" t="s">
        <v>2307</v>
      </c>
      <c r="N731" s="28">
        <f>IFERROR(VLOOKUP(M731,Regions!$A$3:$B$41,2,FALSE),"")</f>
        <v>7</v>
      </c>
      <c r="O731" s="2" t="s">
        <v>4877</v>
      </c>
      <c r="P731" s="28">
        <f>IFERROR(VLOOKUP(O731,Colors!$A$3:$B$11,2,FALSE),"")</f>
        <v>3</v>
      </c>
      <c r="Q731" s="2" t="s">
        <v>4804</v>
      </c>
      <c r="R731" s="28">
        <f>IFERROR(VLOOKUP(Q731,Contenants!$A$3:$B$21,2,FALSE),"")</f>
        <v>8</v>
      </c>
      <c r="S731" s="2"/>
      <c r="T731" s="8" t="s">
        <v>1112</v>
      </c>
      <c r="U731" s="30" t="str">
        <f t="shared" ref="U731:U745" si="255">SUBSTITUTE(SUBSTITUTE(SUBSTITUTE(SUBSTITUTE(SUBSTITUTE(SUBSTITUTE(SUBSTITUTE(SUBSTITUTE(SUBSTITUTE(SUBSTITUTE(SUBSTITUTE(SUBSTITUTE(S731,"C:\Users\Admin\OneDrive\Site Internet\",""),"BAG-IN-BOX\",""),"BOURGOGNE\",""),"BEAUJOLAIS\",""),"CHAMPAGNE ET EFFERVESCENTS\",""),"LANGUEDOC\",""),"LOIRE\",""),"PROVENCE\",""),"RHONE NORD\",""),"RHONE SUD\",""),"SPIRITUEUX\",""),"SUD OUEST\","")</f>
        <v/>
      </c>
      <c r="V731" s="19">
        <f t="shared" si="254"/>
        <v>0</v>
      </c>
      <c r="W731" s="29" t="e">
        <f>$X$1&amp;A731&amp;$Y$1&amp;T731&amp;$Z$1&amp;C731&amp;$AA$1&amp;E731&amp;#REF!&amp;G731&amp;$AB$1&amp;J731&amp;$AC$1&amp;#REF!&amp;$AD$1&amp;L731&amp;$AE$1&amp;P731&amp;$AF$1&amp;R731&amp;$AF$1&amp;#REF!&amp;$AG$1</f>
        <v>#REF!</v>
      </c>
    </row>
    <row r="732" spans="1:23" s="20" customFormat="1" hidden="1" x14ac:dyDescent="0.25">
      <c r="A732" s="2" t="s">
        <v>2753</v>
      </c>
      <c r="B732" s="2" t="s">
        <v>2754</v>
      </c>
      <c r="C732" s="3"/>
      <c r="D732" s="18" t="str">
        <f t="shared" si="239"/>
        <v/>
      </c>
      <c r="E732" s="4">
        <v>4.55</v>
      </c>
      <c r="F732" s="2" t="s">
        <v>2246</v>
      </c>
      <c r="G732" s="19">
        <f>VLOOKUP(F732,frs!$A$2:$E$41,2,FALSE)</f>
        <v>22</v>
      </c>
      <c r="H732" s="2" t="b">
        <v>0</v>
      </c>
      <c r="I732" s="2" t="s">
        <v>2307</v>
      </c>
      <c r="J732" s="19">
        <f>VLOOKUP(I732,Families!$A$2:$B$11,2,FALSE)</f>
        <v>8</v>
      </c>
      <c r="K732" s="2"/>
      <c r="L732" s="19" t="str">
        <f>IFERROR(VLOOKUP(K732,Appellations!$A$3:$B$77,3,FALSE),"")</f>
        <v/>
      </c>
      <c r="M732" s="2" t="s">
        <v>2307</v>
      </c>
      <c r="N732" s="19">
        <f>IFERROR(VLOOKUP(M732,Regions!$A$3:$B$41,2,FALSE),"")</f>
        <v>7</v>
      </c>
      <c r="O732" s="2"/>
      <c r="P732" s="19" t="str">
        <f>IFERROR(VLOOKUP(O732,Colors!$A$3:$B$11,2,FALSE),"")</f>
        <v/>
      </c>
      <c r="Q732" s="2"/>
      <c r="R732" s="19" t="str">
        <f>IFERROR(VLOOKUP(Q732,Contenants!$A$3:$B$21,2,FALSE),"")</f>
        <v/>
      </c>
      <c r="S732" s="2"/>
      <c r="T732" s="8" t="s">
        <v>1886</v>
      </c>
      <c r="U732" s="21" t="str">
        <f t="shared" si="255"/>
        <v/>
      </c>
      <c r="V732" s="21"/>
      <c r="W732" s="20" t="e">
        <f>$X$1&amp;A732&amp;$Y$1&amp;T732&amp;$Z$1&amp;C732&amp;$AA$1&amp;E732&amp;#REF!&amp;G732&amp;$AB$1&amp;J732&amp;$AC$1&amp;#REF!&amp;$AD$1&amp;L732&amp;$AE$1&amp;P732&amp;$AF$1&amp;R732&amp;$AF$1&amp;#REF!&amp;$AG$1</f>
        <v>#REF!</v>
      </c>
    </row>
    <row r="733" spans="1:23" s="20" customFormat="1" hidden="1" x14ac:dyDescent="0.25">
      <c r="A733" s="2" t="s">
        <v>2741</v>
      </c>
      <c r="B733" s="2" t="s">
        <v>2742</v>
      </c>
      <c r="C733" s="3"/>
      <c r="D733" s="18" t="str">
        <f t="shared" si="239"/>
        <v/>
      </c>
      <c r="E733" s="4">
        <v>4.3499999999999996</v>
      </c>
      <c r="F733" s="2" t="s">
        <v>2246</v>
      </c>
      <c r="G733" s="19">
        <f>VLOOKUP(F733,frs!$A$2:$E$41,2,FALSE)</f>
        <v>22</v>
      </c>
      <c r="H733" s="2" t="b">
        <v>0</v>
      </c>
      <c r="I733" s="2" t="s">
        <v>2307</v>
      </c>
      <c r="J733" s="19">
        <f>VLOOKUP(I733,Families!$A$2:$B$11,2,FALSE)</f>
        <v>8</v>
      </c>
      <c r="K733" s="2"/>
      <c r="L733" s="19" t="str">
        <f>IFERROR(VLOOKUP(K733,Appellations!$A$3:$B$77,3,FALSE),"")</f>
        <v/>
      </c>
      <c r="M733" s="2" t="s">
        <v>2307</v>
      </c>
      <c r="N733" s="19">
        <f>IFERROR(VLOOKUP(M733,Regions!$A$3:$B$41,2,FALSE),"")</f>
        <v>7</v>
      </c>
      <c r="O733" s="2"/>
      <c r="P733" s="19" t="str">
        <f>IFERROR(VLOOKUP(O733,Colors!$A$3:$B$11,2,FALSE),"")</f>
        <v/>
      </c>
      <c r="Q733" s="2"/>
      <c r="R733" s="19" t="str">
        <f>IFERROR(VLOOKUP(Q733,Contenants!$A$3:$B$21,2,FALSE),"")</f>
        <v/>
      </c>
      <c r="S733" s="2"/>
      <c r="T733" s="8" t="s">
        <v>1999</v>
      </c>
      <c r="U733" s="21" t="str">
        <f t="shared" si="255"/>
        <v/>
      </c>
      <c r="V733" s="21"/>
      <c r="W733" s="20" t="e">
        <f>$X$1&amp;A733&amp;$Y$1&amp;T733&amp;$Z$1&amp;C733&amp;$AA$1&amp;E733&amp;#REF!&amp;G733&amp;$AB$1&amp;J733&amp;$AC$1&amp;#REF!&amp;$AD$1&amp;L733&amp;$AE$1&amp;P733&amp;$AF$1&amp;R733&amp;$AF$1&amp;#REF!&amp;$AG$1</f>
        <v>#REF!</v>
      </c>
    </row>
    <row r="734" spans="1:23" s="20" customFormat="1" hidden="1" x14ac:dyDescent="0.25">
      <c r="A734" s="2" t="s">
        <v>2737</v>
      </c>
      <c r="B734" s="2" t="s">
        <v>2738</v>
      </c>
      <c r="C734" s="3"/>
      <c r="D734" s="18" t="str">
        <f t="shared" si="239"/>
        <v/>
      </c>
      <c r="E734" s="4">
        <v>4.3499999999999996</v>
      </c>
      <c r="F734" s="2" t="s">
        <v>2246</v>
      </c>
      <c r="G734" s="19">
        <f>VLOOKUP(F734,frs!$A$2:$E$41,2,FALSE)</f>
        <v>22</v>
      </c>
      <c r="H734" s="2" t="b">
        <v>0</v>
      </c>
      <c r="I734" s="2" t="s">
        <v>2307</v>
      </c>
      <c r="J734" s="19">
        <f>VLOOKUP(I734,Families!$A$2:$B$11,2,FALSE)</f>
        <v>8</v>
      </c>
      <c r="K734" s="2"/>
      <c r="L734" s="19" t="str">
        <f>IFERROR(VLOOKUP(K734,Appellations!$A$3:$B$77,3,FALSE),"")</f>
        <v/>
      </c>
      <c r="M734" s="2" t="s">
        <v>2307</v>
      </c>
      <c r="N734" s="19">
        <f>IFERROR(VLOOKUP(M734,Regions!$A$3:$B$41,2,FALSE),"")</f>
        <v>7</v>
      </c>
      <c r="O734" s="2"/>
      <c r="P734" s="19" t="str">
        <f>IFERROR(VLOOKUP(O734,Colors!$A$3:$B$11,2,FALSE),"")</f>
        <v/>
      </c>
      <c r="Q734" s="2"/>
      <c r="R734" s="19" t="str">
        <f>IFERROR(VLOOKUP(Q734,Contenants!$A$3:$B$21,2,FALSE),"")</f>
        <v/>
      </c>
      <c r="S734" s="2"/>
      <c r="T734" s="8" t="s">
        <v>400</v>
      </c>
      <c r="U734" s="21" t="str">
        <f t="shared" si="255"/>
        <v/>
      </c>
      <c r="V734" s="21"/>
      <c r="W734" s="20" t="e">
        <f>$X$1&amp;A734&amp;$Y$1&amp;T734&amp;$Z$1&amp;C734&amp;$AA$1&amp;E734&amp;#REF!&amp;G734&amp;$AB$1&amp;J734&amp;$AC$1&amp;#REF!&amp;$AD$1&amp;L734&amp;$AE$1&amp;P734&amp;$AF$1&amp;R734&amp;$AF$1&amp;#REF!&amp;$AG$1</f>
        <v>#REF!</v>
      </c>
    </row>
    <row r="735" spans="1:23" s="20" customFormat="1" hidden="1" x14ac:dyDescent="0.25">
      <c r="A735" s="2" t="s">
        <v>2739</v>
      </c>
      <c r="B735" s="2" t="s">
        <v>2740</v>
      </c>
      <c r="C735" s="3"/>
      <c r="D735" s="18" t="str">
        <f t="shared" si="239"/>
        <v/>
      </c>
      <c r="E735" s="4">
        <v>4.3499999999999996</v>
      </c>
      <c r="F735" s="2" t="s">
        <v>2246</v>
      </c>
      <c r="G735" s="19">
        <f>VLOOKUP(F735,frs!$A$2:$E$41,2,FALSE)</f>
        <v>22</v>
      </c>
      <c r="H735" s="2" t="b">
        <v>0</v>
      </c>
      <c r="I735" s="2" t="s">
        <v>2307</v>
      </c>
      <c r="J735" s="19">
        <f>VLOOKUP(I735,Families!$A$2:$B$11,2,FALSE)</f>
        <v>8</v>
      </c>
      <c r="K735" s="2"/>
      <c r="L735" s="19" t="str">
        <f>IFERROR(VLOOKUP(K735,Appellations!$A$3:$B$77,3,FALSE),"")</f>
        <v/>
      </c>
      <c r="M735" s="2" t="s">
        <v>2307</v>
      </c>
      <c r="N735" s="19">
        <f>IFERROR(VLOOKUP(M735,Regions!$A$3:$B$41,2,FALSE),"")</f>
        <v>7</v>
      </c>
      <c r="O735" s="2"/>
      <c r="P735" s="19" t="str">
        <f>IFERROR(VLOOKUP(O735,Colors!$A$3:$B$11,2,FALSE),"")</f>
        <v/>
      </c>
      <c r="Q735" s="2"/>
      <c r="R735" s="19" t="str">
        <f>IFERROR(VLOOKUP(Q735,Contenants!$A$3:$B$21,2,FALSE),"")</f>
        <v/>
      </c>
      <c r="S735" s="2"/>
      <c r="T735" s="8" t="s">
        <v>396</v>
      </c>
      <c r="U735" s="21" t="str">
        <f t="shared" si="255"/>
        <v/>
      </c>
      <c r="V735" s="21"/>
      <c r="W735" s="20" t="e">
        <f>$X$1&amp;A735&amp;$Y$1&amp;T735&amp;$Z$1&amp;C735&amp;$AA$1&amp;E735&amp;#REF!&amp;G735&amp;$AB$1&amp;J735&amp;$AC$1&amp;#REF!&amp;$AD$1&amp;L735&amp;$AE$1&amp;P735&amp;$AF$1&amp;R735&amp;$AF$1&amp;#REF!&amp;$AG$1</f>
        <v>#REF!</v>
      </c>
    </row>
    <row r="736" spans="1:23" s="20" customFormat="1" hidden="1" x14ac:dyDescent="0.25">
      <c r="A736" s="2" t="s">
        <v>2743</v>
      </c>
      <c r="B736" s="2" t="s">
        <v>2744</v>
      </c>
      <c r="C736" s="3"/>
      <c r="D736" s="18" t="str">
        <f t="shared" si="239"/>
        <v/>
      </c>
      <c r="E736" s="4">
        <v>4.45</v>
      </c>
      <c r="F736" s="2" t="s">
        <v>2246</v>
      </c>
      <c r="G736" s="19">
        <f>VLOOKUP(F736,frs!$A$2:$E$41,2,FALSE)</f>
        <v>22</v>
      </c>
      <c r="H736" s="2" t="b">
        <v>0</v>
      </c>
      <c r="I736" s="2" t="s">
        <v>2307</v>
      </c>
      <c r="J736" s="19">
        <f>VLOOKUP(I736,Families!$A$2:$B$11,2,FALSE)</f>
        <v>8</v>
      </c>
      <c r="K736" s="2"/>
      <c r="L736" s="19" t="str">
        <f>IFERROR(VLOOKUP(K736,Appellations!$A$3:$B$77,3,FALSE),"")</f>
        <v/>
      </c>
      <c r="M736" s="2" t="s">
        <v>2307</v>
      </c>
      <c r="N736" s="19">
        <f>IFERROR(VLOOKUP(M736,Regions!$A$3:$B$41,2,FALSE),"")</f>
        <v>7</v>
      </c>
      <c r="O736" s="2"/>
      <c r="P736" s="19" t="str">
        <f>IFERROR(VLOOKUP(O736,Colors!$A$3:$B$11,2,FALSE),"")</f>
        <v/>
      </c>
      <c r="Q736" s="2"/>
      <c r="R736" s="19" t="str">
        <f>IFERROR(VLOOKUP(Q736,Contenants!$A$3:$B$21,2,FALSE),"")</f>
        <v/>
      </c>
      <c r="S736" s="2"/>
      <c r="T736" s="8" t="s">
        <v>392</v>
      </c>
      <c r="U736" s="21" t="str">
        <f t="shared" si="255"/>
        <v/>
      </c>
      <c r="V736" s="21"/>
      <c r="W736" s="20" t="e">
        <f>$X$1&amp;A736&amp;$Y$1&amp;T736&amp;$Z$1&amp;C736&amp;$AA$1&amp;E736&amp;#REF!&amp;G736&amp;$AB$1&amp;J736&amp;$AC$1&amp;#REF!&amp;$AD$1&amp;L736&amp;$AE$1&amp;P736&amp;$AF$1&amp;R736&amp;$AF$1&amp;#REF!&amp;$AG$1</f>
        <v>#REF!</v>
      </c>
    </row>
    <row r="737" spans="1:23" s="20" customFormat="1" hidden="1" x14ac:dyDescent="0.25">
      <c r="A737" s="2" t="s">
        <v>2731</v>
      </c>
      <c r="B737" s="2" t="s">
        <v>2732</v>
      </c>
      <c r="C737" s="3"/>
      <c r="D737" s="18" t="str">
        <f t="shared" si="239"/>
        <v/>
      </c>
      <c r="E737" s="4">
        <v>3.65</v>
      </c>
      <c r="F737" s="2" t="s">
        <v>2246</v>
      </c>
      <c r="G737" s="19">
        <f>VLOOKUP(F737,frs!$A$2:$E$41,2,FALSE)</f>
        <v>22</v>
      </c>
      <c r="H737" s="2" t="b">
        <v>0</v>
      </c>
      <c r="I737" s="2" t="s">
        <v>2307</v>
      </c>
      <c r="J737" s="19">
        <f>VLOOKUP(I737,Families!$A$2:$B$11,2,FALSE)</f>
        <v>8</v>
      </c>
      <c r="K737" s="2"/>
      <c r="L737" s="19" t="str">
        <f>IFERROR(VLOOKUP(K737,Appellations!$A$3:$B$77,3,FALSE),"")</f>
        <v/>
      </c>
      <c r="M737" s="2" t="s">
        <v>2307</v>
      </c>
      <c r="N737" s="19">
        <f>IFERROR(VLOOKUP(M737,Regions!$A$3:$B$41,2,FALSE),"")</f>
        <v>7</v>
      </c>
      <c r="O737" s="2"/>
      <c r="P737" s="19" t="str">
        <f>IFERROR(VLOOKUP(O737,Colors!$A$3:$B$11,2,FALSE),"")</f>
        <v/>
      </c>
      <c r="Q737" s="2"/>
      <c r="R737" s="19" t="str">
        <f>IFERROR(VLOOKUP(Q737,Contenants!$A$3:$B$21,2,FALSE),"")</f>
        <v/>
      </c>
      <c r="S737" s="2"/>
      <c r="T737" s="8" t="s">
        <v>627</v>
      </c>
      <c r="U737" s="21" t="str">
        <f t="shared" si="255"/>
        <v/>
      </c>
      <c r="V737" s="21"/>
      <c r="W737" s="20" t="e">
        <f>$X$1&amp;A737&amp;$Y$1&amp;T737&amp;$Z$1&amp;C737&amp;$AA$1&amp;E737&amp;#REF!&amp;G737&amp;$AB$1&amp;J737&amp;$AC$1&amp;#REF!&amp;$AD$1&amp;L737&amp;$AE$1&amp;P737&amp;$AF$1&amp;R737&amp;$AF$1&amp;#REF!&amp;$AG$1</f>
        <v>#REF!</v>
      </c>
    </row>
    <row r="738" spans="1:23" s="20" customFormat="1" hidden="1" x14ac:dyDescent="0.25">
      <c r="A738" s="2" t="s">
        <v>2735</v>
      </c>
      <c r="B738" s="2" t="s">
        <v>2736</v>
      </c>
      <c r="C738" s="3"/>
      <c r="D738" s="18" t="str">
        <f t="shared" si="239"/>
        <v/>
      </c>
      <c r="E738" s="4">
        <v>3.8</v>
      </c>
      <c r="F738" s="2" t="s">
        <v>2246</v>
      </c>
      <c r="G738" s="19">
        <f>VLOOKUP(F738,frs!$A$2:$E$41,2,FALSE)</f>
        <v>22</v>
      </c>
      <c r="H738" s="2" t="b">
        <v>0</v>
      </c>
      <c r="I738" s="2" t="s">
        <v>2307</v>
      </c>
      <c r="J738" s="19">
        <f>VLOOKUP(I738,Families!$A$2:$B$11,2,FALSE)</f>
        <v>8</v>
      </c>
      <c r="K738" s="2"/>
      <c r="L738" s="19" t="str">
        <f>IFERROR(VLOOKUP(K738,Appellations!$A$3:$B$77,3,FALSE),"")</f>
        <v/>
      </c>
      <c r="M738" s="2" t="s">
        <v>2307</v>
      </c>
      <c r="N738" s="19">
        <f>IFERROR(VLOOKUP(M738,Regions!$A$3:$B$41,2,FALSE),"")</f>
        <v>7</v>
      </c>
      <c r="O738" s="2"/>
      <c r="P738" s="19" t="str">
        <f>IFERROR(VLOOKUP(O738,Colors!$A$3:$B$11,2,FALSE),"")</f>
        <v/>
      </c>
      <c r="Q738" s="2"/>
      <c r="R738" s="19" t="str">
        <f>IFERROR(VLOOKUP(Q738,Contenants!$A$3:$B$21,2,FALSE),"")</f>
        <v/>
      </c>
      <c r="S738" s="2"/>
      <c r="T738" s="8" t="s">
        <v>631</v>
      </c>
      <c r="U738" s="21" t="str">
        <f t="shared" si="255"/>
        <v/>
      </c>
      <c r="V738" s="21"/>
      <c r="W738" s="20" t="e">
        <f>$X$1&amp;A738&amp;$Y$1&amp;T738&amp;$Z$1&amp;C738&amp;$AA$1&amp;E738&amp;#REF!&amp;G738&amp;$AB$1&amp;J738&amp;$AC$1&amp;#REF!&amp;$AD$1&amp;L738&amp;$AE$1&amp;P738&amp;$AF$1&amp;R738&amp;$AF$1&amp;#REF!&amp;$AG$1</f>
        <v>#REF!</v>
      </c>
    </row>
    <row r="739" spans="1:23" s="20" customFormat="1" hidden="1" x14ac:dyDescent="0.25">
      <c r="A739" s="2" t="s">
        <v>2733</v>
      </c>
      <c r="B739" s="2" t="s">
        <v>2734</v>
      </c>
      <c r="C739" s="3"/>
      <c r="D739" s="18" t="str">
        <f t="shared" si="239"/>
        <v/>
      </c>
      <c r="E739" s="4">
        <v>3.65</v>
      </c>
      <c r="F739" s="2" t="s">
        <v>2246</v>
      </c>
      <c r="G739" s="19">
        <f>VLOOKUP(F739,frs!$A$2:$E$41,2,FALSE)</f>
        <v>22</v>
      </c>
      <c r="H739" s="2" t="b">
        <v>0</v>
      </c>
      <c r="I739" s="2" t="s">
        <v>2307</v>
      </c>
      <c r="J739" s="19">
        <f>VLOOKUP(I739,Families!$A$2:$B$11,2,FALSE)</f>
        <v>8</v>
      </c>
      <c r="K739" s="2"/>
      <c r="L739" s="19" t="str">
        <f>IFERROR(VLOOKUP(K739,Appellations!$A$3:$B$77,3,FALSE),"")</f>
        <v/>
      </c>
      <c r="M739" s="2" t="s">
        <v>2307</v>
      </c>
      <c r="N739" s="19">
        <f>IFERROR(VLOOKUP(M739,Regions!$A$3:$B$41,2,FALSE),"")</f>
        <v>7</v>
      </c>
      <c r="O739" s="2"/>
      <c r="P739" s="19" t="str">
        <f>IFERROR(VLOOKUP(O739,Colors!$A$3:$B$11,2,FALSE),"")</f>
        <v/>
      </c>
      <c r="Q739" s="2"/>
      <c r="R739" s="19" t="str">
        <f>IFERROR(VLOOKUP(Q739,Contenants!$A$3:$B$21,2,FALSE),"")</f>
        <v/>
      </c>
      <c r="S739" s="2"/>
      <c r="T739" s="8" t="s">
        <v>1635</v>
      </c>
      <c r="U739" s="21" t="str">
        <f t="shared" si="255"/>
        <v/>
      </c>
      <c r="V739" s="21"/>
      <c r="W739" s="20" t="e">
        <f>$X$1&amp;A739&amp;$Y$1&amp;T739&amp;$Z$1&amp;C739&amp;$AA$1&amp;E739&amp;#REF!&amp;G739&amp;$AB$1&amp;J739&amp;$AC$1&amp;#REF!&amp;$AD$1&amp;L739&amp;$AE$1&amp;P739&amp;$AF$1&amp;R739&amp;$AF$1&amp;#REF!&amp;$AG$1</f>
        <v>#REF!</v>
      </c>
    </row>
    <row r="740" spans="1:23" s="20" customFormat="1" hidden="1" x14ac:dyDescent="0.25">
      <c r="A740" s="2" t="s">
        <v>2779</v>
      </c>
      <c r="B740" s="2" t="s">
        <v>2780</v>
      </c>
      <c r="C740" s="3"/>
      <c r="D740" s="18" t="str">
        <f t="shared" si="239"/>
        <v/>
      </c>
      <c r="E740" s="4">
        <v>4.0999999999999996</v>
      </c>
      <c r="F740" s="2" t="s">
        <v>2246</v>
      </c>
      <c r="G740" s="19">
        <f>VLOOKUP(F740,frs!$A$2:$E$41,2,FALSE)</f>
        <v>22</v>
      </c>
      <c r="H740" s="2" t="b">
        <v>0</v>
      </c>
      <c r="I740" s="2" t="s">
        <v>2307</v>
      </c>
      <c r="J740" s="19">
        <f>VLOOKUP(I740,Families!$A$2:$B$11,2,FALSE)</f>
        <v>8</v>
      </c>
      <c r="K740" s="2"/>
      <c r="L740" s="19" t="str">
        <f>IFERROR(VLOOKUP(K740,Appellations!$A$3:$B$77,3,FALSE),"")</f>
        <v/>
      </c>
      <c r="M740" s="2" t="s">
        <v>2307</v>
      </c>
      <c r="N740" s="19">
        <f>IFERROR(VLOOKUP(M740,Regions!$A$3:$B$41,2,FALSE),"")</f>
        <v>7</v>
      </c>
      <c r="O740" s="2"/>
      <c r="P740" s="19" t="str">
        <f>IFERROR(VLOOKUP(O740,Colors!$A$3:$B$11,2,FALSE),"")</f>
        <v/>
      </c>
      <c r="Q740" s="2"/>
      <c r="R740" s="19" t="str">
        <f>IFERROR(VLOOKUP(Q740,Contenants!$A$3:$B$21,2,FALSE),"")</f>
        <v/>
      </c>
      <c r="S740" s="2"/>
      <c r="T740" s="8" t="s">
        <v>134</v>
      </c>
      <c r="U740" s="21" t="str">
        <f t="shared" si="255"/>
        <v/>
      </c>
      <c r="V740" s="21"/>
      <c r="W740" s="20" t="e">
        <f>$X$1&amp;A740&amp;$Y$1&amp;T740&amp;$Z$1&amp;C740&amp;$AA$1&amp;E740&amp;#REF!&amp;G740&amp;$AB$1&amp;J740&amp;$AC$1&amp;#REF!&amp;$AD$1&amp;L740&amp;$AE$1&amp;P740&amp;$AF$1&amp;R740&amp;$AF$1&amp;#REF!&amp;$AG$1</f>
        <v>#REF!</v>
      </c>
    </row>
    <row r="741" spans="1:23" s="20" customFormat="1" hidden="1" x14ac:dyDescent="0.25">
      <c r="A741" s="2" t="s">
        <v>2781</v>
      </c>
      <c r="B741" s="2" t="s">
        <v>2782</v>
      </c>
      <c r="C741" s="3"/>
      <c r="D741" s="18" t="str">
        <f t="shared" si="239"/>
        <v/>
      </c>
      <c r="E741" s="4">
        <v>4.0999999999999996</v>
      </c>
      <c r="F741" s="2" t="s">
        <v>2246</v>
      </c>
      <c r="G741" s="19">
        <f>VLOOKUP(F741,frs!$A$2:$E$41,2,FALSE)</f>
        <v>22</v>
      </c>
      <c r="H741" s="2" t="b">
        <v>0</v>
      </c>
      <c r="I741" s="2" t="s">
        <v>2307</v>
      </c>
      <c r="J741" s="19">
        <f>VLOOKUP(I741,Families!$A$2:$B$11,2,FALSE)</f>
        <v>8</v>
      </c>
      <c r="K741" s="2"/>
      <c r="L741" s="19" t="str">
        <f>IFERROR(VLOOKUP(K741,Appellations!$A$3:$B$77,3,FALSE),"")</f>
        <v/>
      </c>
      <c r="M741" s="2" t="s">
        <v>2307</v>
      </c>
      <c r="N741" s="19">
        <f>IFERROR(VLOOKUP(M741,Regions!$A$3:$B$41,2,FALSE),"")</f>
        <v>7</v>
      </c>
      <c r="O741" s="2"/>
      <c r="P741" s="19" t="str">
        <f>IFERROR(VLOOKUP(O741,Colors!$A$3:$B$11,2,FALSE),"")</f>
        <v/>
      </c>
      <c r="Q741" s="2"/>
      <c r="R741" s="19" t="str">
        <f>IFERROR(VLOOKUP(Q741,Contenants!$A$3:$B$21,2,FALSE),"")</f>
        <v/>
      </c>
      <c r="S741" s="2"/>
      <c r="T741" s="8" t="s">
        <v>136</v>
      </c>
      <c r="U741" s="21" t="str">
        <f t="shared" si="255"/>
        <v/>
      </c>
      <c r="V741" s="21"/>
      <c r="W741" s="20" t="e">
        <f>$X$1&amp;A741&amp;$Y$1&amp;T741&amp;$Z$1&amp;C741&amp;$AA$1&amp;E741&amp;#REF!&amp;G741&amp;$AB$1&amp;J741&amp;$AC$1&amp;#REF!&amp;$AD$1&amp;L741&amp;$AE$1&amp;P741&amp;$AF$1&amp;R741&amp;$AF$1&amp;#REF!&amp;$AG$1</f>
        <v>#REF!</v>
      </c>
    </row>
    <row r="742" spans="1:23" s="20" customFormat="1" hidden="1" x14ac:dyDescent="0.25">
      <c r="A742" s="2" t="s">
        <v>2783</v>
      </c>
      <c r="B742" s="2" t="s">
        <v>2784</v>
      </c>
      <c r="C742" s="3"/>
      <c r="D742" s="18" t="str">
        <f t="shared" si="239"/>
        <v/>
      </c>
      <c r="E742" s="4">
        <v>4.0999999999999996</v>
      </c>
      <c r="F742" s="2" t="s">
        <v>2246</v>
      </c>
      <c r="G742" s="19">
        <f>VLOOKUP(F742,frs!$A$2:$E$41,2,FALSE)</f>
        <v>22</v>
      </c>
      <c r="H742" s="2" t="b">
        <v>0</v>
      </c>
      <c r="I742" s="2" t="s">
        <v>2307</v>
      </c>
      <c r="J742" s="19">
        <f>VLOOKUP(I742,Families!$A$2:$B$11,2,FALSE)</f>
        <v>8</v>
      </c>
      <c r="K742" s="2"/>
      <c r="L742" s="19" t="str">
        <f>IFERROR(VLOOKUP(K742,Appellations!$A$3:$B$77,3,FALSE),"")</f>
        <v/>
      </c>
      <c r="M742" s="2" t="s">
        <v>2307</v>
      </c>
      <c r="N742" s="19">
        <f>IFERROR(VLOOKUP(M742,Regions!$A$3:$B$41,2,FALSE),"")</f>
        <v>7</v>
      </c>
      <c r="O742" s="2"/>
      <c r="P742" s="19" t="str">
        <f>IFERROR(VLOOKUP(O742,Colors!$A$3:$B$11,2,FALSE),"")</f>
        <v/>
      </c>
      <c r="Q742" s="2"/>
      <c r="R742" s="19" t="str">
        <f>IFERROR(VLOOKUP(Q742,Contenants!$A$3:$B$21,2,FALSE),"")</f>
        <v/>
      </c>
      <c r="S742" s="2"/>
      <c r="T742" s="8" t="s">
        <v>138</v>
      </c>
      <c r="U742" s="21" t="str">
        <f t="shared" si="255"/>
        <v/>
      </c>
      <c r="V742" s="21"/>
      <c r="W742" s="20" t="e">
        <f>$X$1&amp;A742&amp;$Y$1&amp;T742&amp;$Z$1&amp;C742&amp;$AA$1&amp;E742&amp;#REF!&amp;G742&amp;$AB$1&amp;J742&amp;$AC$1&amp;#REF!&amp;$AD$1&amp;L742&amp;$AE$1&amp;P742&amp;$AF$1&amp;R742&amp;$AF$1&amp;#REF!&amp;$AG$1</f>
        <v>#REF!</v>
      </c>
    </row>
    <row r="743" spans="1:23" s="20" customFormat="1" hidden="1" x14ac:dyDescent="0.25">
      <c r="A743" s="2" t="s">
        <v>2775</v>
      </c>
      <c r="B743" s="2" t="s">
        <v>2776</v>
      </c>
      <c r="C743" s="3"/>
      <c r="D743" s="18" t="str">
        <f t="shared" si="239"/>
        <v/>
      </c>
      <c r="E743" s="4">
        <v>4.0999999999999996</v>
      </c>
      <c r="F743" s="2" t="s">
        <v>2246</v>
      </c>
      <c r="G743" s="19">
        <f>VLOOKUP(F743,frs!$A$2:$E$41,2,FALSE)</f>
        <v>22</v>
      </c>
      <c r="H743" s="2" t="b">
        <v>0</v>
      </c>
      <c r="I743" s="2" t="s">
        <v>2307</v>
      </c>
      <c r="J743" s="19">
        <f>VLOOKUP(I743,Families!$A$2:$B$11,2,FALSE)</f>
        <v>8</v>
      </c>
      <c r="K743" s="2"/>
      <c r="L743" s="19" t="str">
        <f>IFERROR(VLOOKUP(K743,Appellations!$A$3:$B$77,3,FALSE),"")</f>
        <v/>
      </c>
      <c r="M743" s="2" t="s">
        <v>2307</v>
      </c>
      <c r="N743" s="19">
        <f>IFERROR(VLOOKUP(M743,Regions!$A$3:$B$41,2,FALSE),"")</f>
        <v>7</v>
      </c>
      <c r="O743" s="2"/>
      <c r="P743" s="19" t="str">
        <f>IFERROR(VLOOKUP(O743,Colors!$A$3:$B$11,2,FALSE),"")</f>
        <v/>
      </c>
      <c r="Q743" s="2"/>
      <c r="R743" s="19" t="str">
        <f>IFERROR(VLOOKUP(Q743,Contenants!$A$3:$B$21,2,FALSE),"")</f>
        <v/>
      </c>
      <c r="S743" s="2"/>
      <c r="T743" s="8" t="s">
        <v>297</v>
      </c>
      <c r="U743" s="21" t="str">
        <f t="shared" si="255"/>
        <v/>
      </c>
      <c r="V743" s="21"/>
      <c r="W743" s="20" t="e">
        <f>$X$1&amp;A743&amp;$Y$1&amp;T743&amp;$Z$1&amp;C743&amp;$AA$1&amp;E743&amp;#REF!&amp;G743&amp;$AB$1&amp;J743&amp;$AC$1&amp;#REF!&amp;$AD$1&amp;L743&amp;$AE$1&amp;P743&amp;$AF$1&amp;R743&amp;$AF$1&amp;#REF!&amp;$AG$1</f>
        <v>#REF!</v>
      </c>
    </row>
    <row r="744" spans="1:23" s="20" customFormat="1" hidden="1" x14ac:dyDescent="0.25">
      <c r="A744" s="2" t="s">
        <v>2785</v>
      </c>
      <c r="B744" s="2" t="s">
        <v>2786</v>
      </c>
      <c r="C744" s="3"/>
      <c r="D744" s="40" t="str">
        <f t="shared" si="239"/>
        <v/>
      </c>
      <c r="E744" s="4">
        <v>4.0999999999999996</v>
      </c>
      <c r="F744" s="2" t="s">
        <v>2246</v>
      </c>
      <c r="G744" s="41">
        <f>VLOOKUP(F744,frs!$A$2:$E$41,2,FALSE)</f>
        <v>22</v>
      </c>
      <c r="H744" s="2" t="b">
        <v>0</v>
      </c>
      <c r="I744" s="2" t="s">
        <v>2307</v>
      </c>
      <c r="J744" s="41">
        <f>VLOOKUP(I744,Families!$A$2:$B$11,2,FALSE)</f>
        <v>8</v>
      </c>
      <c r="K744" s="2"/>
      <c r="L744" s="41" t="str">
        <f>IFERROR(VLOOKUP(K744,Appellations!$A$3:$B$77,3,FALSE),"")</f>
        <v/>
      </c>
      <c r="M744" s="2" t="s">
        <v>2307</v>
      </c>
      <c r="N744" s="41">
        <f>IFERROR(VLOOKUP(M744,Regions!$A$3:$B$41,2,FALSE),"")</f>
        <v>7</v>
      </c>
      <c r="O744" s="2"/>
      <c r="P744" s="41" t="str">
        <f>IFERROR(VLOOKUP(O744,Colors!$A$3:$B$11,2,FALSE),"")</f>
        <v/>
      </c>
      <c r="Q744" s="2"/>
      <c r="R744" s="41" t="str">
        <f>IFERROR(VLOOKUP(Q744,Contenants!$A$3:$B$21,2,FALSE),"")</f>
        <v/>
      </c>
      <c r="S744" s="2"/>
      <c r="T744" s="8" t="s">
        <v>295</v>
      </c>
      <c r="U744" s="43" t="str">
        <f t="shared" si="255"/>
        <v/>
      </c>
      <c r="V744" s="43"/>
      <c r="W744" s="42" t="e">
        <f>$X$1&amp;A744&amp;$Y$1&amp;T744&amp;$Z$1&amp;C744&amp;$AA$1&amp;E744&amp;#REF!&amp;G744&amp;$AB$1&amp;J744&amp;$AC$1&amp;#REF!&amp;$AD$1&amp;L744&amp;$AE$1&amp;P744&amp;$AF$1&amp;R744&amp;$AF$1&amp;#REF!&amp;$AG$1</f>
        <v>#REF!</v>
      </c>
    </row>
    <row r="745" spans="1:23" hidden="1" x14ac:dyDescent="0.25">
      <c r="A745" s="2" t="s">
        <v>2777</v>
      </c>
      <c r="B745" s="2" t="s">
        <v>2778</v>
      </c>
      <c r="C745" s="3"/>
      <c r="D745" s="23" t="str">
        <f t="shared" ref="D745:D767" si="256">SUBSTITUTE(SUBSTITUTE(SUBSTITUTE(C745,CHAR(13),""),CHAR(10),"&lt;br&gt;"),". &amp;car(10)",".")</f>
        <v/>
      </c>
      <c r="E745" s="4">
        <v>4.0999999999999996</v>
      </c>
      <c r="F745" s="2" t="s">
        <v>2246</v>
      </c>
      <c r="G745" s="19">
        <f>VLOOKUP(F745,frs!$A$2:$E$41,2,FALSE)</f>
        <v>22</v>
      </c>
      <c r="H745" s="2" t="b">
        <v>0</v>
      </c>
      <c r="I745" s="2" t="s">
        <v>2307</v>
      </c>
      <c r="J745" s="19">
        <f>VLOOKUP(I745,Families!$A$2:$B$11,2,FALSE)</f>
        <v>8</v>
      </c>
      <c r="K745" s="2"/>
      <c r="L745" s="19" t="str">
        <f>IFERROR(VLOOKUP(K745,Appellations!$A$2:$B$77,2,FALSE),"0")</f>
        <v>0</v>
      </c>
      <c r="M745" s="2" t="s">
        <v>2307</v>
      </c>
      <c r="N745" s="19">
        <f>IFERROR(VLOOKUP(M745,Regions!$A$2:$B$41,2,FALSE),"0")</f>
        <v>7</v>
      </c>
      <c r="O745" s="2"/>
      <c r="P745" s="19" t="str">
        <f>IFERROR(VLOOKUP(O745,Colors!$A$2:$B$11,2,FALSE),"0")</f>
        <v>0</v>
      </c>
      <c r="Q745" s="2"/>
      <c r="R745" s="19" t="str">
        <f>IFERROR(VLOOKUP(Q745,Contenants!$A$2:$B$21,2,FALSE),"0")</f>
        <v>0</v>
      </c>
      <c r="S745" s="2"/>
      <c r="T745" s="50" t="str">
        <f t="shared" ref="T745:T767" si="257">PROPER(B745)</f>
        <v>Biere The One Imperial Ipa 33 Cl</v>
      </c>
      <c r="U745" s="19" t="str">
        <f t="shared" si="255"/>
        <v/>
      </c>
      <c r="V745" s="19" t="e">
        <f>IF(#REF!="",0,1)</f>
        <v>#REF!</v>
      </c>
      <c r="W745" s="20" t="e">
        <f>$X$1&amp;A745&amp;$Y$1&amp;T745&amp;$Z$1&amp;D745&amp;$AA$1&amp;E745&amp;#REF!&amp;G745&amp;$AB$1&amp;J745&amp;$AC$1&amp;L745&amp;$AD$1&amp;N745&amp;$AE$1&amp;P745&amp;$AF$1&amp;R745&amp;$AG$1&amp;#REF!&amp;$AI$1</f>
        <v>#REF!</v>
      </c>
    </row>
    <row r="746" spans="1:23" ht="199.5" x14ac:dyDescent="0.25">
      <c r="A746" s="2" t="s">
        <v>379</v>
      </c>
      <c r="B746" s="2" t="s">
        <v>380</v>
      </c>
      <c r="C746" s="3" t="s">
        <v>5540</v>
      </c>
      <c r="D746" s="23" t="str">
        <f t="shared" si="256"/>
        <v>Cuvée 'Ambrée' : Robe ambrée ; Nez de caramel, de noisette et de châtaigne ; Bouche briochée luis confère onctuosité et sucrosité.&lt;br&gt;Degré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46" s="4">
        <v>3.6</v>
      </c>
      <c r="F746" s="2" t="s">
        <v>2246</v>
      </c>
      <c r="G746" s="19">
        <f>VLOOKUP(F746,frs!$A$2:$B$45,2,FALSE)</f>
        <v>22</v>
      </c>
      <c r="H746" s="2" t="b">
        <v>1</v>
      </c>
      <c r="I746" s="2" t="s">
        <v>2307</v>
      </c>
      <c r="J746" s="19">
        <f>VLOOKUP(I746,Families!$A$2:$B$11,2,FALSE)</f>
        <v>8</v>
      </c>
      <c r="K746" s="2"/>
      <c r="L746" s="19" t="str">
        <f>IFERROR(VLOOKUP(K746,Appellations!$A$2:$B$80,2,FALSE),"0")</f>
        <v>0</v>
      </c>
      <c r="M746" s="2" t="s">
        <v>2307</v>
      </c>
      <c r="N746" s="19">
        <f>IFERROR(VLOOKUP(M746,Regions!$A$2:$B$44,2,FALSE),"0")</f>
        <v>7</v>
      </c>
      <c r="O746" s="2" t="s">
        <v>2305</v>
      </c>
      <c r="P746" s="19">
        <f>IFERROR(VLOOKUP(O746,Colors!$A$2:$B$11,2,FALSE),"0")</f>
        <v>1</v>
      </c>
      <c r="Q746" s="2" t="s">
        <v>4804</v>
      </c>
      <c r="R746" s="19">
        <f>IFERROR(VLOOKUP(Q746,Contenants!$A$2:$B$21,2,FALSE),"0")</f>
        <v>8</v>
      </c>
      <c r="S746" s="2" t="s">
        <v>5665</v>
      </c>
      <c r="T746" s="50" t="s">
        <v>5979</v>
      </c>
      <c r="U746" s="19" t="str">
        <f>SUBSTITUTE(S746,"C:\Users\Admin\OneDrive\Site Internet\","")</f>
        <v>bieres_artisanales_bire_bare.png</v>
      </c>
      <c r="V746" s="19">
        <f t="shared" ref="V746:V768" si="258">IF(U746="",0,1)</f>
        <v>1</v>
      </c>
      <c r="W746" s="20" t="str">
        <f>$X$1&amp;A746&amp;$Y$1&amp;T746&amp;$Z$1&amp;D746&amp;$AA$1&amp;G746&amp;$AB$1&amp;J746&amp;$AC$1&amp;L746&amp;$AD$1&amp;N746&amp;$AE$1&amp;P746&amp;$AF$1&amp;R746&amp;$AG$1&amp;U746&amp;$AH$1&amp;V746&amp;$AI$1</f>
        <v>("00755", "Bière Bire Bare Ambrèe 33 cl", "Cuvée 'Ambrée' : Robe ambrée ; Nez de caramel, de noisette et de châtaigne ; Bouche briochée luis confère onctuosité et sucrosité.&lt;br&gt;Degré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"7","1", "8", "bieres_artisanales_bire_bare.png", "1"),</v>
      </c>
    </row>
    <row r="747" spans="1:23" hidden="1" x14ac:dyDescent="0.25">
      <c r="A747" s="2" t="s">
        <v>131</v>
      </c>
      <c r="B747" s="2" t="s">
        <v>132</v>
      </c>
      <c r="C747" s="3"/>
      <c r="D747" s="23" t="str">
        <f t="shared" si="256"/>
        <v/>
      </c>
      <c r="E747" s="4">
        <v>80.5</v>
      </c>
      <c r="F747" s="2" t="s">
        <v>66</v>
      </c>
      <c r="G747" s="19">
        <f>VLOOKUP(F747,frs!$A$2:$E$41,2,FALSE)</f>
        <v>28</v>
      </c>
      <c r="H747" s="2" t="b">
        <v>1</v>
      </c>
      <c r="I747" s="2" t="s">
        <v>4693</v>
      </c>
      <c r="J747" s="19">
        <f>VLOOKUP(I747,Families!$A$2:$B$11,2,FALSE)</f>
        <v>7</v>
      </c>
      <c r="K747" s="2"/>
      <c r="L747" s="19" t="str">
        <f>IFERROR(VLOOKUP(K747,Appellations!$A$2:$B$77,2,FALSE),"0")</f>
        <v>0</v>
      </c>
      <c r="M747" s="2" t="s">
        <v>5925</v>
      </c>
      <c r="N747" s="19">
        <f>IFERROR(VLOOKUP(M747,Regions!$A$2:$B$41,2,FALSE),"0")</f>
        <v>4</v>
      </c>
      <c r="O747" s="2"/>
      <c r="P747" s="19" t="str">
        <f>IFERROR(VLOOKUP(O747,Colors!$A$2:$B$11,2,FALSE),"0")</f>
        <v>0</v>
      </c>
      <c r="Q747" s="2"/>
      <c r="R747" s="19" t="str">
        <f>IFERROR(VLOOKUP(Q747,Contenants!$A$2:$B$21,2,FALSE),"0")</f>
        <v>0</v>
      </c>
      <c r="S747" s="2"/>
      <c r="T747" s="50" t="str">
        <f t="shared" si="257"/>
        <v>Bas Armagnac Laubade 1997</v>
      </c>
      <c r="U747" s="19" t="str">
        <f t="shared" ref="U747:U757" si="259">SUBSTITUTE(SUBSTITUTE(SUBSTITUTE(SUBSTITUTE(SUBSTITUTE(SUBSTITUTE(SUBSTITUTE(SUBSTITUTE(SUBSTITUTE(SUBSTITUTE(SUBSTITUTE(SUBSTITUTE(S747,"C:\Users\Admin\OneDrive\Site Internet\",""),"BAG-IN-BOX\",""),"BOURGOGNE\",""),"BEAUJOLAIS\",""),"CHAMPAGNE ET EFFERVESCENTS\",""),"LANGUEDOC\",""),"LOIRE\",""),"PROVENCE\",""),"RHONE NORD\",""),"RHONE SUD\",""),"SPIRITUEUX\",""),"SUD OUEST\","")</f>
        <v/>
      </c>
      <c r="V747" s="19">
        <f t="shared" si="258"/>
        <v>0</v>
      </c>
      <c r="W747" s="20" t="e">
        <f>$X$1&amp;A747&amp;$Y$1&amp;T747&amp;$Z$1&amp;D747&amp;$AA$1&amp;E747&amp;#REF!&amp;G747&amp;$AB$1&amp;J747&amp;$AC$1&amp;L747&amp;$AD$1&amp;N747&amp;$AE$1&amp;P747&amp;$AF$1&amp;R747&amp;$AG$1&amp;#REF!&amp;$AI$1</f>
        <v>#REF!</v>
      </c>
    </row>
    <row r="748" spans="1:23" hidden="1" x14ac:dyDescent="0.25">
      <c r="A748" s="2" t="s">
        <v>129</v>
      </c>
      <c r="B748" s="2" t="s">
        <v>130</v>
      </c>
      <c r="C748" s="3"/>
      <c r="D748" s="23" t="str">
        <f t="shared" si="256"/>
        <v/>
      </c>
      <c r="E748" s="4">
        <v>71.349999999999994</v>
      </c>
      <c r="F748" s="2" t="s">
        <v>66</v>
      </c>
      <c r="G748" s="19">
        <f>VLOOKUP(F748,frs!$A$2:$E$41,2,FALSE)</f>
        <v>28</v>
      </c>
      <c r="H748" s="2" t="b">
        <v>1</v>
      </c>
      <c r="I748" s="2" t="s">
        <v>4693</v>
      </c>
      <c r="J748" s="19">
        <f>VLOOKUP(I748,Families!$A$2:$B$11,2,FALSE)</f>
        <v>7</v>
      </c>
      <c r="K748" s="2"/>
      <c r="L748" s="19" t="str">
        <f>IFERROR(VLOOKUP(K748,Appellations!$A$2:$B$77,2,FALSE),"0")</f>
        <v>0</v>
      </c>
      <c r="M748" s="2" t="s">
        <v>5925</v>
      </c>
      <c r="N748" s="19">
        <f>IFERROR(VLOOKUP(M748,Regions!$A$2:$B$41,2,FALSE),"0")</f>
        <v>4</v>
      </c>
      <c r="O748" s="2"/>
      <c r="P748" s="19" t="str">
        <f>IFERROR(VLOOKUP(O748,Colors!$A$2:$B$11,2,FALSE),"0")</f>
        <v>0</v>
      </c>
      <c r="Q748" s="2"/>
      <c r="R748" s="19" t="str">
        <f>IFERROR(VLOOKUP(Q748,Contenants!$A$2:$B$21,2,FALSE),"0")</f>
        <v>0</v>
      </c>
      <c r="S748" s="2"/>
      <c r="T748" s="50" t="str">
        <f t="shared" si="257"/>
        <v>Bas Armagnac Laubade 1996</v>
      </c>
      <c r="U748" s="19" t="str">
        <f t="shared" si="259"/>
        <v/>
      </c>
      <c r="V748" s="19">
        <f t="shared" si="258"/>
        <v>0</v>
      </c>
      <c r="W748" s="20" t="e">
        <f>$X$1&amp;A748&amp;$Y$1&amp;T748&amp;$Z$1&amp;D748&amp;$AA$1&amp;E748&amp;#REF!&amp;G748&amp;$AB$1&amp;J748&amp;$AC$1&amp;L748&amp;$AD$1&amp;N748&amp;$AE$1&amp;P748&amp;$AF$1&amp;R748&amp;$AG$1&amp;#REF!&amp;$AI$1</f>
        <v>#REF!</v>
      </c>
    </row>
    <row r="749" spans="1:23" hidden="1" x14ac:dyDescent="0.25">
      <c r="A749" s="2" t="s">
        <v>127</v>
      </c>
      <c r="B749" s="2" t="s">
        <v>128</v>
      </c>
      <c r="C749" s="3"/>
      <c r="D749" s="23" t="str">
        <f t="shared" si="256"/>
        <v/>
      </c>
      <c r="E749" s="4">
        <v>72.95</v>
      </c>
      <c r="F749" s="2" t="s">
        <v>66</v>
      </c>
      <c r="G749" s="19">
        <f>VLOOKUP(F749,frs!$A$2:$E$41,2,FALSE)</f>
        <v>28</v>
      </c>
      <c r="H749" s="2" t="b">
        <v>1</v>
      </c>
      <c r="I749" s="2" t="s">
        <v>4693</v>
      </c>
      <c r="J749" s="19">
        <f>VLOOKUP(I749,Families!$A$2:$B$11,2,FALSE)</f>
        <v>7</v>
      </c>
      <c r="K749" s="2"/>
      <c r="L749" s="19" t="str">
        <f>IFERROR(VLOOKUP(K749,Appellations!$A$2:$B$77,2,FALSE),"0")</f>
        <v>0</v>
      </c>
      <c r="M749" s="2" t="s">
        <v>5925</v>
      </c>
      <c r="N749" s="19">
        <f>IFERROR(VLOOKUP(M749,Regions!$A$2:$B$41,2,FALSE),"0")</f>
        <v>4</v>
      </c>
      <c r="O749" s="2"/>
      <c r="P749" s="19" t="str">
        <f>IFERROR(VLOOKUP(O749,Colors!$A$2:$B$11,2,FALSE),"0")</f>
        <v>0</v>
      </c>
      <c r="Q749" s="2"/>
      <c r="R749" s="19" t="str">
        <f>IFERROR(VLOOKUP(Q749,Contenants!$A$2:$B$21,2,FALSE),"0")</f>
        <v>0</v>
      </c>
      <c r="S749" s="2"/>
      <c r="T749" s="50" t="str">
        <f t="shared" si="257"/>
        <v>Bas Armagnac Laubade 1995</v>
      </c>
      <c r="U749" s="19" t="str">
        <f t="shared" si="259"/>
        <v/>
      </c>
      <c r="V749" s="19">
        <f t="shared" si="258"/>
        <v>0</v>
      </c>
      <c r="W749" s="20" t="e">
        <f>$X$1&amp;A749&amp;$Y$1&amp;T749&amp;$Z$1&amp;D749&amp;$AA$1&amp;E749&amp;#REF!&amp;G749&amp;$AB$1&amp;J749&amp;$AC$1&amp;L749&amp;$AD$1&amp;N749&amp;$AE$1&amp;P749&amp;$AF$1&amp;R749&amp;$AG$1&amp;#REF!&amp;$AI$1</f>
        <v>#REF!</v>
      </c>
    </row>
    <row r="750" spans="1:23" hidden="1" x14ac:dyDescent="0.25">
      <c r="A750" s="2" t="s">
        <v>125</v>
      </c>
      <c r="B750" s="2" t="s">
        <v>126</v>
      </c>
      <c r="C750" s="3"/>
      <c r="D750" s="23" t="str">
        <f t="shared" si="256"/>
        <v/>
      </c>
      <c r="E750" s="4">
        <v>87.95</v>
      </c>
      <c r="F750" s="2" t="s">
        <v>66</v>
      </c>
      <c r="G750" s="19">
        <f>VLOOKUP(F750,frs!$A$2:$E$41,2,FALSE)</f>
        <v>28</v>
      </c>
      <c r="H750" s="2" t="b">
        <v>1</v>
      </c>
      <c r="I750" s="2" t="s">
        <v>4693</v>
      </c>
      <c r="J750" s="19">
        <f>VLOOKUP(I750,Families!$A$2:$B$11,2,FALSE)</f>
        <v>7</v>
      </c>
      <c r="K750" s="2"/>
      <c r="L750" s="19" t="str">
        <f>IFERROR(VLOOKUP(K750,Appellations!$A$2:$B$77,2,FALSE),"0")</f>
        <v>0</v>
      </c>
      <c r="M750" s="2" t="s">
        <v>5925</v>
      </c>
      <c r="N750" s="19">
        <f>IFERROR(VLOOKUP(M750,Regions!$A$2:$B$41,2,FALSE),"0")</f>
        <v>4</v>
      </c>
      <c r="O750" s="2"/>
      <c r="P750" s="19" t="str">
        <f>IFERROR(VLOOKUP(O750,Colors!$A$2:$B$11,2,FALSE),"0")</f>
        <v>0</v>
      </c>
      <c r="Q750" s="2"/>
      <c r="R750" s="19" t="str">
        <f>IFERROR(VLOOKUP(Q750,Contenants!$A$2:$B$21,2,FALSE),"0")</f>
        <v>0</v>
      </c>
      <c r="S750" s="2"/>
      <c r="T750" s="50" t="str">
        <f t="shared" si="257"/>
        <v>Bas Armagnac Laubade 1994</v>
      </c>
      <c r="U750" s="19" t="str">
        <f t="shared" si="259"/>
        <v/>
      </c>
      <c r="V750" s="19">
        <f t="shared" si="258"/>
        <v>0</v>
      </c>
      <c r="W750" s="20" t="e">
        <f>$X$1&amp;A750&amp;$Y$1&amp;T750&amp;$Z$1&amp;D750&amp;$AA$1&amp;E750&amp;#REF!&amp;G750&amp;$AB$1&amp;J750&amp;$AC$1&amp;L750&amp;$AD$1&amp;N750&amp;$AE$1&amp;P750&amp;$AF$1&amp;R750&amp;$AG$1&amp;#REF!&amp;$AI$1</f>
        <v>#REF!</v>
      </c>
    </row>
    <row r="751" spans="1:23" hidden="1" x14ac:dyDescent="0.25">
      <c r="A751" s="2" t="s">
        <v>123</v>
      </c>
      <c r="B751" s="2" t="s">
        <v>124</v>
      </c>
      <c r="C751" s="3"/>
      <c r="D751" s="23" t="str">
        <f t="shared" si="256"/>
        <v/>
      </c>
      <c r="E751" s="4">
        <v>80.099999999999994</v>
      </c>
      <c r="F751" s="2" t="s">
        <v>66</v>
      </c>
      <c r="G751" s="19">
        <f>VLOOKUP(F751,frs!$A$2:$E$41,2,FALSE)</f>
        <v>28</v>
      </c>
      <c r="H751" s="2" t="b">
        <v>1</v>
      </c>
      <c r="I751" s="2" t="s">
        <v>4693</v>
      </c>
      <c r="J751" s="19">
        <f>VLOOKUP(I751,Families!$A$2:$B$11,2,FALSE)</f>
        <v>7</v>
      </c>
      <c r="K751" s="2"/>
      <c r="L751" s="19" t="str">
        <f>IFERROR(VLOOKUP(K751,Appellations!$A$2:$B$77,2,FALSE),"0")</f>
        <v>0</v>
      </c>
      <c r="M751" s="2" t="s">
        <v>5925</v>
      </c>
      <c r="N751" s="19">
        <f>IFERROR(VLOOKUP(M751,Regions!$A$2:$B$41,2,FALSE),"0")</f>
        <v>4</v>
      </c>
      <c r="O751" s="2"/>
      <c r="P751" s="19" t="str">
        <f>IFERROR(VLOOKUP(O751,Colors!$A$2:$B$11,2,FALSE),"0")</f>
        <v>0</v>
      </c>
      <c r="Q751" s="2"/>
      <c r="R751" s="19" t="str">
        <f>IFERROR(VLOOKUP(Q751,Contenants!$A$2:$B$21,2,FALSE),"0")</f>
        <v>0</v>
      </c>
      <c r="S751" s="2"/>
      <c r="T751" s="50" t="str">
        <f t="shared" si="257"/>
        <v>Bas Armagnac Laubade 1993</v>
      </c>
      <c r="U751" s="19" t="str">
        <f t="shared" si="259"/>
        <v/>
      </c>
      <c r="V751" s="19">
        <f t="shared" si="258"/>
        <v>0</v>
      </c>
      <c r="W751" s="20" t="e">
        <f>$X$1&amp;A751&amp;$Y$1&amp;T751&amp;$Z$1&amp;D751&amp;$AA$1&amp;E751&amp;#REF!&amp;G751&amp;$AB$1&amp;J751&amp;$AC$1&amp;L751&amp;$AD$1&amp;N751&amp;$AE$1&amp;P751&amp;$AF$1&amp;R751&amp;$AG$1&amp;#REF!&amp;$AI$1</f>
        <v>#REF!</v>
      </c>
    </row>
    <row r="752" spans="1:23" hidden="1" x14ac:dyDescent="0.25">
      <c r="A752" s="2" t="s">
        <v>121</v>
      </c>
      <c r="B752" s="2" t="s">
        <v>122</v>
      </c>
      <c r="C752" s="3"/>
      <c r="D752" s="23" t="str">
        <f t="shared" si="256"/>
        <v/>
      </c>
      <c r="E752" s="4">
        <v>86</v>
      </c>
      <c r="F752" s="2" t="s">
        <v>66</v>
      </c>
      <c r="G752" s="19">
        <f>VLOOKUP(F752,frs!$A$2:$E$41,2,FALSE)</f>
        <v>28</v>
      </c>
      <c r="H752" s="2" t="b">
        <v>1</v>
      </c>
      <c r="I752" s="2" t="s">
        <v>4693</v>
      </c>
      <c r="J752" s="19">
        <f>VLOOKUP(I752,Families!$A$2:$B$11,2,FALSE)</f>
        <v>7</v>
      </c>
      <c r="K752" s="2"/>
      <c r="L752" s="19" t="str">
        <f>IFERROR(VLOOKUP(K752,Appellations!$A$2:$B$77,2,FALSE),"0")</f>
        <v>0</v>
      </c>
      <c r="M752" s="2" t="s">
        <v>5925</v>
      </c>
      <c r="N752" s="19">
        <f>IFERROR(VLOOKUP(M752,Regions!$A$2:$B$41,2,FALSE),"0")</f>
        <v>4</v>
      </c>
      <c r="O752" s="2"/>
      <c r="P752" s="19" t="str">
        <f>IFERROR(VLOOKUP(O752,Colors!$A$2:$B$11,2,FALSE),"0")</f>
        <v>0</v>
      </c>
      <c r="Q752" s="2"/>
      <c r="R752" s="19" t="str">
        <f>IFERROR(VLOOKUP(Q752,Contenants!$A$2:$B$21,2,FALSE),"0")</f>
        <v>0</v>
      </c>
      <c r="S752" s="2"/>
      <c r="T752" s="50" t="str">
        <f t="shared" si="257"/>
        <v>Bas Armagnac Laubade 1992</v>
      </c>
      <c r="U752" s="19" t="str">
        <f t="shared" si="259"/>
        <v/>
      </c>
      <c r="V752" s="19">
        <f t="shared" si="258"/>
        <v>0</v>
      </c>
      <c r="W752" s="20" t="e">
        <f>$X$1&amp;A752&amp;$Y$1&amp;T752&amp;$Z$1&amp;D752&amp;$AA$1&amp;E752&amp;#REF!&amp;G752&amp;$AB$1&amp;J752&amp;$AC$1&amp;L752&amp;$AD$1&amp;N752&amp;$AE$1&amp;P752&amp;$AF$1&amp;R752&amp;$AG$1&amp;#REF!&amp;$AI$1</f>
        <v>#REF!</v>
      </c>
    </row>
    <row r="753" spans="1:23" hidden="1" x14ac:dyDescent="0.25">
      <c r="A753" s="2" t="s">
        <v>119</v>
      </c>
      <c r="B753" s="2" t="s">
        <v>120</v>
      </c>
      <c r="C753" s="3"/>
      <c r="D753" s="23" t="str">
        <f t="shared" si="256"/>
        <v/>
      </c>
      <c r="E753" s="4">
        <v>79.55</v>
      </c>
      <c r="F753" s="2" t="s">
        <v>66</v>
      </c>
      <c r="G753" s="19">
        <f>VLOOKUP(F753,frs!$A$2:$E$41,2,FALSE)</f>
        <v>28</v>
      </c>
      <c r="H753" s="2" t="b">
        <v>1</v>
      </c>
      <c r="I753" s="2" t="s">
        <v>4693</v>
      </c>
      <c r="J753" s="19">
        <f>VLOOKUP(I753,Families!$A$2:$B$11,2,FALSE)</f>
        <v>7</v>
      </c>
      <c r="K753" s="2"/>
      <c r="L753" s="19" t="str">
        <f>IFERROR(VLOOKUP(K753,Appellations!$A$2:$B$77,2,FALSE),"0")</f>
        <v>0</v>
      </c>
      <c r="M753" s="2" t="s">
        <v>5925</v>
      </c>
      <c r="N753" s="19">
        <f>IFERROR(VLOOKUP(M753,Regions!$A$2:$B$41,2,FALSE),"0")</f>
        <v>4</v>
      </c>
      <c r="O753" s="2"/>
      <c r="P753" s="19" t="str">
        <f>IFERROR(VLOOKUP(O753,Colors!$A$2:$B$11,2,FALSE),"0")</f>
        <v>0</v>
      </c>
      <c r="Q753" s="2"/>
      <c r="R753" s="19" t="str">
        <f>IFERROR(VLOOKUP(Q753,Contenants!$A$2:$B$21,2,FALSE),"0")</f>
        <v>0</v>
      </c>
      <c r="S753" s="2"/>
      <c r="T753" s="50" t="str">
        <f t="shared" si="257"/>
        <v>Bas Armagnac Laubade 1991</v>
      </c>
      <c r="U753" s="19" t="str">
        <f t="shared" si="259"/>
        <v/>
      </c>
      <c r="V753" s="19">
        <f t="shared" si="258"/>
        <v>0</v>
      </c>
      <c r="W753" s="20" t="e">
        <f>$X$1&amp;A753&amp;$Y$1&amp;T753&amp;$Z$1&amp;D753&amp;$AA$1&amp;E753&amp;#REF!&amp;G753&amp;$AB$1&amp;J753&amp;$AC$1&amp;L753&amp;$AD$1&amp;N753&amp;$AE$1&amp;P753&amp;$AF$1&amp;R753&amp;$AG$1&amp;#REF!&amp;$AI$1</f>
        <v>#REF!</v>
      </c>
    </row>
    <row r="754" spans="1:23" hidden="1" x14ac:dyDescent="0.25">
      <c r="A754" s="2" t="s">
        <v>117</v>
      </c>
      <c r="B754" s="2" t="s">
        <v>118</v>
      </c>
      <c r="C754" s="3"/>
      <c r="D754" s="23" t="str">
        <f t="shared" si="256"/>
        <v/>
      </c>
      <c r="E754" s="4">
        <v>96.4</v>
      </c>
      <c r="F754" s="2" t="s">
        <v>66</v>
      </c>
      <c r="G754" s="19">
        <f>VLOOKUP(F754,frs!$A$2:$E$41,2,FALSE)</f>
        <v>28</v>
      </c>
      <c r="H754" s="2" t="b">
        <v>1</v>
      </c>
      <c r="I754" s="2" t="s">
        <v>4693</v>
      </c>
      <c r="J754" s="19">
        <f>VLOOKUP(I754,Families!$A$2:$B$11,2,FALSE)</f>
        <v>7</v>
      </c>
      <c r="K754" s="2"/>
      <c r="L754" s="19" t="str">
        <f>IFERROR(VLOOKUP(K754,Appellations!$A$2:$B$77,2,FALSE),"0")</f>
        <v>0</v>
      </c>
      <c r="M754" s="2" t="s">
        <v>5925</v>
      </c>
      <c r="N754" s="19">
        <f>IFERROR(VLOOKUP(M754,Regions!$A$2:$B$41,2,FALSE),"0")</f>
        <v>4</v>
      </c>
      <c r="O754" s="2"/>
      <c r="P754" s="19" t="str">
        <f>IFERROR(VLOOKUP(O754,Colors!$A$2:$B$11,2,FALSE),"0")</f>
        <v>0</v>
      </c>
      <c r="Q754" s="2" t="s">
        <v>4696</v>
      </c>
      <c r="R754" s="19">
        <f>IFERROR(VLOOKUP(Q754,Contenants!$A$2:$B$21,2,FALSE),"0")</f>
        <v>15</v>
      </c>
      <c r="S754" s="2"/>
      <c r="T754" s="50" t="str">
        <f t="shared" si="257"/>
        <v>Bas Armagnac Laubade 1990</v>
      </c>
      <c r="U754" s="19" t="str">
        <f t="shared" si="259"/>
        <v/>
      </c>
      <c r="V754" s="19">
        <f t="shared" si="258"/>
        <v>0</v>
      </c>
      <c r="W754" s="20" t="e">
        <f>$X$1&amp;A754&amp;$Y$1&amp;T754&amp;$Z$1&amp;D754&amp;$AA$1&amp;E754&amp;#REF!&amp;G754&amp;$AB$1&amp;J754&amp;$AC$1&amp;L754&amp;$AD$1&amp;N754&amp;$AE$1&amp;P754&amp;$AF$1&amp;R754&amp;$AG$1&amp;#REF!&amp;$AI$1</f>
        <v>#REF!</v>
      </c>
    </row>
    <row r="755" spans="1:23" hidden="1" x14ac:dyDescent="0.25">
      <c r="A755" s="2" t="s">
        <v>115</v>
      </c>
      <c r="B755" s="2" t="s">
        <v>116</v>
      </c>
      <c r="C755" s="3"/>
      <c r="D755" s="23" t="str">
        <f t="shared" si="256"/>
        <v/>
      </c>
      <c r="E755" s="4">
        <v>86</v>
      </c>
      <c r="F755" s="2" t="s">
        <v>66</v>
      </c>
      <c r="G755" s="19">
        <f>VLOOKUP(F755,frs!$A$2:$E$41,2,FALSE)</f>
        <v>28</v>
      </c>
      <c r="H755" s="2" t="b">
        <v>1</v>
      </c>
      <c r="I755" s="2" t="s">
        <v>4693</v>
      </c>
      <c r="J755" s="19">
        <f>VLOOKUP(I755,Families!$A$2:$B$11,2,FALSE)</f>
        <v>7</v>
      </c>
      <c r="K755" s="2"/>
      <c r="L755" s="19" t="str">
        <f>IFERROR(VLOOKUP(K755,Appellations!$A$2:$B$77,2,FALSE),"0")</f>
        <v>0</v>
      </c>
      <c r="M755" s="2" t="s">
        <v>5925</v>
      </c>
      <c r="N755" s="19">
        <f>IFERROR(VLOOKUP(M755,Regions!$A$2:$B$41,2,FALSE),"0")</f>
        <v>4</v>
      </c>
      <c r="O755" s="2"/>
      <c r="P755" s="19" t="str">
        <f>IFERROR(VLOOKUP(O755,Colors!$A$2:$B$11,2,FALSE),"0")</f>
        <v>0</v>
      </c>
      <c r="Q755" s="2"/>
      <c r="R755" s="19" t="str">
        <f>IFERROR(VLOOKUP(Q755,Contenants!$A$2:$B$21,2,FALSE),"0")</f>
        <v>0</v>
      </c>
      <c r="S755" s="2"/>
      <c r="T755" s="50" t="str">
        <f t="shared" si="257"/>
        <v>Bas Armagnac Laubade 1989</v>
      </c>
      <c r="U755" s="19" t="str">
        <f t="shared" si="259"/>
        <v/>
      </c>
      <c r="V755" s="19">
        <f t="shared" si="258"/>
        <v>0</v>
      </c>
      <c r="W755" s="20" t="e">
        <f>$X$1&amp;A755&amp;$Y$1&amp;T755&amp;$Z$1&amp;D755&amp;$AA$1&amp;E755&amp;#REF!&amp;G755&amp;$AB$1&amp;J755&amp;$AC$1&amp;L755&amp;$AD$1&amp;N755&amp;$AE$1&amp;P755&amp;$AF$1&amp;R755&amp;$AG$1&amp;#REF!&amp;$AI$1</f>
        <v>#REF!</v>
      </c>
    </row>
    <row r="756" spans="1:23" hidden="1" x14ac:dyDescent="0.25">
      <c r="A756" s="2" t="s">
        <v>113</v>
      </c>
      <c r="B756" s="2" t="s">
        <v>114</v>
      </c>
      <c r="C756" s="3"/>
      <c r="D756" s="23" t="str">
        <f t="shared" si="256"/>
        <v/>
      </c>
      <c r="E756" s="4">
        <v>94.1</v>
      </c>
      <c r="F756" s="2" t="s">
        <v>66</v>
      </c>
      <c r="G756" s="19">
        <f>VLOOKUP(F756,frs!$A$2:$E$41,2,FALSE)</f>
        <v>28</v>
      </c>
      <c r="H756" s="2" t="b">
        <v>1</v>
      </c>
      <c r="I756" s="2" t="s">
        <v>4693</v>
      </c>
      <c r="J756" s="19">
        <f>VLOOKUP(I756,Families!$A$2:$B$11,2,FALSE)</f>
        <v>7</v>
      </c>
      <c r="K756" s="2"/>
      <c r="L756" s="19" t="str">
        <f>IFERROR(VLOOKUP(K756,Appellations!$A$2:$B$77,2,FALSE),"0")</f>
        <v>0</v>
      </c>
      <c r="M756" s="2" t="s">
        <v>5925</v>
      </c>
      <c r="N756" s="19">
        <f>IFERROR(VLOOKUP(M756,Regions!$A$2:$B$41,2,FALSE),"0")</f>
        <v>4</v>
      </c>
      <c r="O756" s="2"/>
      <c r="P756" s="19" t="str">
        <f>IFERROR(VLOOKUP(O756,Colors!$A$2:$B$11,2,FALSE),"0")</f>
        <v>0</v>
      </c>
      <c r="Q756" s="2"/>
      <c r="R756" s="19" t="str">
        <f>IFERROR(VLOOKUP(Q756,Contenants!$A$2:$B$21,2,FALSE),"0")</f>
        <v>0</v>
      </c>
      <c r="S756" s="2"/>
      <c r="T756" s="50" t="str">
        <f t="shared" si="257"/>
        <v>Bas Armagnac Laubade 1988</v>
      </c>
      <c r="U756" s="19" t="str">
        <f t="shared" si="259"/>
        <v/>
      </c>
      <c r="V756" s="19">
        <f t="shared" si="258"/>
        <v>0</v>
      </c>
      <c r="W756" s="20" t="e">
        <f>$X$1&amp;A756&amp;$Y$1&amp;T756&amp;$Z$1&amp;D756&amp;$AA$1&amp;E756&amp;#REF!&amp;G756&amp;$AB$1&amp;J756&amp;$AC$1&amp;L756&amp;$AD$1&amp;N756&amp;$AE$1&amp;P756&amp;$AF$1&amp;R756&amp;$AG$1&amp;#REF!&amp;$AI$1</f>
        <v>#REF!</v>
      </c>
    </row>
    <row r="757" spans="1:23" hidden="1" x14ac:dyDescent="0.25">
      <c r="A757" s="2" t="s">
        <v>111</v>
      </c>
      <c r="B757" s="2" t="s">
        <v>112</v>
      </c>
      <c r="C757" s="3"/>
      <c r="D757" s="23" t="str">
        <f t="shared" si="256"/>
        <v/>
      </c>
      <c r="E757" s="4">
        <v>106</v>
      </c>
      <c r="F757" s="2" t="s">
        <v>66</v>
      </c>
      <c r="G757" s="19">
        <f>VLOOKUP(F757,frs!$A$2:$E$41,2,FALSE)</f>
        <v>28</v>
      </c>
      <c r="H757" s="2" t="b">
        <v>1</v>
      </c>
      <c r="I757" s="2" t="s">
        <v>4693</v>
      </c>
      <c r="J757" s="19">
        <f>VLOOKUP(I757,Families!$A$2:$B$11,2,FALSE)</f>
        <v>7</v>
      </c>
      <c r="K757" s="2"/>
      <c r="L757" s="19" t="str">
        <f>IFERROR(VLOOKUP(K757,Appellations!$A$2:$B$77,2,FALSE),"0")</f>
        <v>0</v>
      </c>
      <c r="M757" s="2" t="s">
        <v>5925</v>
      </c>
      <c r="N757" s="19">
        <f>IFERROR(VLOOKUP(M757,Regions!$A$2:$B$41,2,FALSE),"0")</f>
        <v>4</v>
      </c>
      <c r="O757" s="2"/>
      <c r="P757" s="19" t="str">
        <f>IFERROR(VLOOKUP(O757,Colors!$A$2:$B$11,2,FALSE),"0")</f>
        <v>0</v>
      </c>
      <c r="Q757" s="2" t="s">
        <v>4696</v>
      </c>
      <c r="R757" s="19">
        <f>IFERROR(VLOOKUP(Q757,Contenants!$A$2:$B$21,2,FALSE),"0")</f>
        <v>15</v>
      </c>
      <c r="S757" s="2"/>
      <c r="T757" s="50" t="str">
        <f t="shared" si="257"/>
        <v>Bas Armagnac Laubade 1987</v>
      </c>
      <c r="U757" s="19" t="str">
        <f t="shared" si="259"/>
        <v/>
      </c>
      <c r="V757" s="19">
        <f t="shared" si="258"/>
        <v>0</v>
      </c>
      <c r="W757" s="20" t="e">
        <f>$X$1&amp;A757&amp;$Y$1&amp;T757&amp;$Z$1&amp;D757&amp;$AA$1&amp;E757&amp;#REF!&amp;G757&amp;$AB$1&amp;J757&amp;$AC$1&amp;L757&amp;$AD$1&amp;N757&amp;$AE$1&amp;P757&amp;$AF$1&amp;R757&amp;$AG$1&amp;#REF!&amp;$AI$1</f>
        <v>#REF!</v>
      </c>
    </row>
    <row r="758" spans="1:23" ht="285" x14ac:dyDescent="0.25">
      <c r="A758" s="2" t="s">
        <v>153</v>
      </c>
      <c r="B758" s="2" t="s">
        <v>154</v>
      </c>
      <c r="C758" s="3" t="s">
        <v>5172</v>
      </c>
      <c r="D758" s="23" t="str">
        <f t="shared" si="256"/>
        <v>Un Armagnac XO élégant qui convient à tous les palets. Il sera parfait sur un fromage Pont l’Évêque, sur une tarte Tatin, un soufflé chocolaté ou nature, flambé avec le même X.O.&lt;br&gt;&lt;br&gt;Provenance : France (Landes et Lot-et-Garonne)&lt;br&gt;&lt;br&gt;Cépages : Ugni blanc et Colombard&lt;br&gt;&lt;br&gt;Vieillissement : 15 à 25 ans en fûts de chêne.&lt;br&gt;&lt;br&gt;Dégustation : Robe ambrée ; Nez intense de pruneau, vanille, cannelle et cacao ; Bouche veloutée, complexe et élégante. Finale d’une aromtaique persistante.&lt;br&gt;&lt;br&gt;Le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758" s="4">
        <v>76.7</v>
      </c>
      <c r="F758" s="2" t="s">
        <v>66</v>
      </c>
      <c r="G758" s="19">
        <f>VLOOKUP(F758,frs!$A$2:$B$45,2,FALSE)</f>
        <v>28</v>
      </c>
      <c r="H758" s="2" t="b">
        <v>1</v>
      </c>
      <c r="I758" s="2" t="s">
        <v>4693</v>
      </c>
      <c r="J758" s="19">
        <f>VLOOKUP(I758,Families!$A$2:$B$11,2,FALSE)</f>
        <v>7</v>
      </c>
      <c r="K758" s="2"/>
      <c r="L758" s="19" t="str">
        <f>IFERROR(VLOOKUP(K758,Appellations!$A$2:$B$80,2,FALSE),"0")</f>
        <v>0</v>
      </c>
      <c r="M758" s="2" t="s">
        <v>5925</v>
      </c>
      <c r="N758" s="19">
        <f>IFERROR(VLOOKUP(M758,Regions!$A$2:$B$44,2,FALSE),"0")</f>
        <v>4</v>
      </c>
      <c r="O758" s="2"/>
      <c r="P758" s="19" t="str">
        <f>IFERROR(VLOOKUP(O758,Colors!$A$2:$B$11,2,FALSE),"0")</f>
        <v>0</v>
      </c>
      <c r="Q758" s="2" t="s">
        <v>4696</v>
      </c>
      <c r="R758" s="19">
        <f>IFERROR(VLOOKUP(Q758,Contenants!$A$2:$B$21,2,FALSE),"0")</f>
        <v>15</v>
      </c>
      <c r="S758" s="2" t="s">
        <v>5754</v>
      </c>
      <c r="T758" s="50" t="s">
        <v>5980</v>
      </c>
      <c r="U758" s="19" t="str">
        <f t="shared" ref="U758:U759" si="260">SUBSTITUTE(S758,"C:\Users\Admin\OneDrive\Site Internet\","")</f>
        <v>armagnac_laubade_diamant_xo.png</v>
      </c>
      <c r="V758" s="19">
        <f t="shared" si="258"/>
        <v>1</v>
      </c>
      <c r="W758" s="20" t="str">
        <f t="shared" ref="W758:W759" si="261">$X$1&amp;A758&amp;$Y$1&amp;T758&amp;$Z$1&amp;D758&amp;$AA$1&amp;G758&amp;$AB$1&amp;J758&amp;$AC$1&amp;L758&amp;$AD$1&amp;N758&amp;$AE$1&amp;P758&amp;$AF$1&amp;R758&amp;$AG$1&amp;U758&amp;$AH$1&amp;V758&amp;$AI$1</f>
        <v>("00767", "Bas Armagnac Laubade XO Carafe Diamant", "Un Armagnac XO élégant qui convient à tous les palets. Il sera parfait sur un fromage Pont l’Évêque, sur une tarte Tatin, un soufflé chocolaté ou nature, flambé avec le même X.O.&lt;br&gt;&lt;br&gt;Provenance : France (Landes et Lot-et-Garonne)&lt;br&gt;&lt;br&gt;Cépages : Ugni blanc et Colombard&lt;br&gt;&lt;br&gt;Vieillissement : 15 à 25 ans en fûts de chêne.&lt;br&gt;&lt;br&gt;Dégustation : Robe ambrée ; Nez intense de pruneau, vanille, cannelle et cacao ; Bouche veloutée, complexe et élégante. Finale d’une aromtaique persistante.&lt;br&gt;&lt;br&gt;Le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"armagnac_laubade_diamant_xo.png", "1"),</v>
      </c>
    </row>
    <row r="759" spans="1:23" ht="256.5" x14ac:dyDescent="0.25">
      <c r="A759" s="2" t="s">
        <v>147</v>
      </c>
      <c r="B759" s="2" t="s">
        <v>148</v>
      </c>
      <c r="C759" s="3" t="s">
        <v>5169</v>
      </c>
      <c r="D759" s="23" t="str">
        <f t="shared" si="256"/>
        <v>Un Armagnac VSOP raffiné et délicat qui pourra accompagner un dessert à base de fraises gariguettes&lt;br&gt;&lt;br&gt;Provenance : France (Landes et Lot-et-Garonne)&lt;br&gt;&lt;br&gt;Cépages : Ugni blanc, Folle blanche, Baco et Colombard&lt;br&gt;&lt;br&gt;Vieillissement : 30 à 40 ans en fûts de chêne.&lt;br&gt;&lt;br&gt;Dégustation : Robe ambrée ; Nez de fruits mûrs, de prune et de vanille ; Bouche suave et délicate.&lt;br&gt;&lt;br&gt;Le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759" s="4">
        <v>43.1</v>
      </c>
      <c r="F759" s="2" t="s">
        <v>66</v>
      </c>
      <c r="G759" s="19">
        <f>VLOOKUP(F759,frs!$A$2:$B$45,2,FALSE)</f>
        <v>28</v>
      </c>
      <c r="H759" s="2" t="b">
        <v>1</v>
      </c>
      <c r="I759" s="2" t="s">
        <v>4693</v>
      </c>
      <c r="J759" s="19">
        <f>VLOOKUP(I759,Families!$A$2:$B$11,2,FALSE)</f>
        <v>7</v>
      </c>
      <c r="K759" s="2"/>
      <c r="L759" s="19" t="str">
        <f>IFERROR(VLOOKUP(K759,Appellations!$A$2:$B$80,2,FALSE),"0")</f>
        <v>0</v>
      </c>
      <c r="M759" s="2" t="s">
        <v>5925</v>
      </c>
      <c r="N759" s="19">
        <f>IFERROR(VLOOKUP(M759,Regions!$A$2:$B$44,2,FALSE),"0")</f>
        <v>4</v>
      </c>
      <c r="O759" s="2"/>
      <c r="P759" s="19" t="str">
        <f>IFERROR(VLOOKUP(O759,Colors!$A$2:$B$11,2,FALSE),"0")</f>
        <v>0</v>
      </c>
      <c r="Q759" s="2" t="s">
        <v>4695</v>
      </c>
      <c r="R759" s="19">
        <f>IFERROR(VLOOKUP(Q759,Contenants!$A$2:$B$21,2,FALSE),"0")</f>
        <v>13</v>
      </c>
      <c r="S759" s="2" t="s">
        <v>5755</v>
      </c>
      <c r="T759" s="50" t="s">
        <v>5981</v>
      </c>
      <c r="U759" s="19" t="str">
        <f t="shared" si="260"/>
        <v>armagnac_laubade_esprit_vsop.png</v>
      </c>
      <c r="V759" s="19">
        <f t="shared" si="258"/>
        <v>1</v>
      </c>
      <c r="W759" s="20" t="str">
        <f t="shared" si="261"/>
        <v>("00768", "Bas Armagnac Laubade Carafe Esprit VSOP", "Un Armagnac VSOP raffiné et délicat qui pourra accompagner un dessert à base de fraises gariguettes&lt;br&gt;&lt;br&gt;Provenance : France (Landes et Lot-et-Garonne)&lt;br&gt;&lt;br&gt;Cépages : Ugni blanc, Folle blanche, Baco et Colombard&lt;br&gt;&lt;br&gt;Vieillissement : 30 à 40 ans en fûts de chêne.&lt;br&gt;&lt;br&gt;Dégustation : Robe ambrée ; Nez de fruits mûrs, de prune et de vanille ; Bouche suave et délicate.&lt;br&gt;&lt;br&gt;Le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"13", "armagnac_laubade_esprit_vsop.png", "1"),</v>
      </c>
    </row>
    <row r="760" spans="1:23" hidden="1" x14ac:dyDescent="0.25">
      <c r="A760" s="2" t="s">
        <v>109</v>
      </c>
      <c r="B760" s="2" t="s">
        <v>110</v>
      </c>
      <c r="C760" s="3"/>
      <c r="D760" s="23" t="str">
        <f t="shared" si="256"/>
        <v/>
      </c>
      <c r="E760" s="4">
        <v>107.95</v>
      </c>
      <c r="F760" s="2" t="s">
        <v>66</v>
      </c>
      <c r="G760" s="19">
        <f>VLOOKUP(F760,frs!$A$2:$E$41,2,FALSE)</f>
        <v>28</v>
      </c>
      <c r="H760" s="2" t="b">
        <v>1</v>
      </c>
      <c r="I760" s="2" t="s">
        <v>4693</v>
      </c>
      <c r="J760" s="19">
        <f>VLOOKUP(I760,Families!$A$2:$B$11,2,FALSE)</f>
        <v>7</v>
      </c>
      <c r="K760" s="2"/>
      <c r="L760" s="19" t="str">
        <f>IFERROR(VLOOKUP(K760,Appellations!$A$2:$B$77,2,FALSE),"0")</f>
        <v>0</v>
      </c>
      <c r="M760" s="2" t="s">
        <v>5925</v>
      </c>
      <c r="N760" s="19">
        <f>IFERROR(VLOOKUP(M760,Regions!$A$2:$B$41,2,FALSE),"0")</f>
        <v>4</v>
      </c>
      <c r="O760" s="2"/>
      <c r="P760" s="19" t="str">
        <f>IFERROR(VLOOKUP(O760,Colors!$A$2:$B$11,2,FALSE),"0")</f>
        <v>0</v>
      </c>
      <c r="Q760" s="2"/>
      <c r="R760" s="19" t="str">
        <f>IFERROR(VLOOKUP(Q760,Contenants!$A$2:$B$21,2,FALSE),"0")</f>
        <v>0</v>
      </c>
      <c r="S760" s="2"/>
      <c r="T760" s="50" t="str">
        <f t="shared" si="257"/>
        <v>Bas Armagnac Laubade 1986</v>
      </c>
      <c r="U760" s="19" t="str">
        <f t="shared" ref="U760:U791" si="262">SUBSTITUTE(SUBSTITUTE(SUBSTITUTE(SUBSTITUTE(SUBSTITUTE(SUBSTITUTE(SUBSTITUTE(SUBSTITUTE(SUBSTITUTE(SUBSTITUTE(SUBSTITUTE(SUBSTITUTE(S760,"C:\Users\Admin\OneDrive\Site Internet\",""),"BAG-IN-BOX\",""),"BOURGOGNE\",""),"BEAUJOLAIS\",""),"CHAMPAGNE ET EFFERVESCENTS\",""),"LANGUEDOC\",""),"LOIRE\",""),"PROVENCE\",""),"RHONE NORD\",""),"RHONE SUD\",""),"SPIRITUEUX\",""),"SUD OUEST\","")</f>
        <v/>
      </c>
      <c r="V760" s="19">
        <f t="shared" si="258"/>
        <v>0</v>
      </c>
      <c r="W760" s="20" t="e">
        <f>$X$1&amp;A760&amp;$Y$1&amp;T760&amp;$Z$1&amp;D760&amp;$AA$1&amp;E760&amp;#REF!&amp;G760&amp;$AB$1&amp;J760&amp;$AC$1&amp;L760&amp;$AD$1&amp;N760&amp;$AE$1&amp;P760&amp;$AF$1&amp;R760&amp;$AG$1&amp;#REF!&amp;$AI$1</f>
        <v>#REF!</v>
      </c>
    </row>
    <row r="761" spans="1:23" hidden="1" x14ac:dyDescent="0.25">
      <c r="A761" s="2" t="s">
        <v>107</v>
      </c>
      <c r="B761" s="2" t="s">
        <v>108</v>
      </c>
      <c r="C761" s="3"/>
      <c r="D761" s="23" t="str">
        <f t="shared" si="256"/>
        <v/>
      </c>
      <c r="E761" s="4">
        <v>91.8</v>
      </c>
      <c r="F761" s="2" t="s">
        <v>66</v>
      </c>
      <c r="G761" s="19">
        <f>VLOOKUP(F761,frs!$A$2:$E$41,2,FALSE)</f>
        <v>28</v>
      </c>
      <c r="H761" s="2" t="b">
        <v>1</v>
      </c>
      <c r="I761" s="2" t="s">
        <v>4693</v>
      </c>
      <c r="J761" s="19">
        <f>VLOOKUP(I761,Families!$A$2:$B$11,2,FALSE)</f>
        <v>7</v>
      </c>
      <c r="K761" s="2"/>
      <c r="L761" s="19" t="str">
        <f>IFERROR(VLOOKUP(K761,Appellations!$A$2:$B$77,2,FALSE),"0")</f>
        <v>0</v>
      </c>
      <c r="M761" s="2" t="s">
        <v>5925</v>
      </c>
      <c r="N761" s="19">
        <f>IFERROR(VLOOKUP(M761,Regions!$A$2:$B$41,2,FALSE),"0")</f>
        <v>4</v>
      </c>
      <c r="O761" s="2"/>
      <c r="P761" s="19" t="str">
        <f>IFERROR(VLOOKUP(O761,Colors!$A$2:$B$11,2,FALSE),"0")</f>
        <v>0</v>
      </c>
      <c r="Q761" s="2"/>
      <c r="R761" s="19" t="str">
        <f>IFERROR(VLOOKUP(Q761,Contenants!$A$2:$B$21,2,FALSE),"0")</f>
        <v>0</v>
      </c>
      <c r="S761" s="2"/>
      <c r="T761" s="50" t="str">
        <f t="shared" si="257"/>
        <v>Bas Armagnac Laubade 1985</v>
      </c>
      <c r="U761" s="19" t="str">
        <f t="shared" si="262"/>
        <v/>
      </c>
      <c r="V761" s="19">
        <f t="shared" si="258"/>
        <v>0</v>
      </c>
      <c r="W761" s="20" t="e">
        <f>$X$1&amp;A761&amp;$Y$1&amp;T761&amp;$Z$1&amp;D761&amp;$AA$1&amp;E761&amp;#REF!&amp;G761&amp;$AB$1&amp;J761&amp;$AC$1&amp;L761&amp;$AD$1&amp;N761&amp;$AE$1&amp;P761&amp;$AF$1&amp;R761&amp;$AG$1&amp;#REF!&amp;$AI$1</f>
        <v>#REF!</v>
      </c>
    </row>
    <row r="762" spans="1:23" hidden="1" x14ac:dyDescent="0.25">
      <c r="A762" s="2" t="s">
        <v>105</v>
      </c>
      <c r="B762" s="2" t="s">
        <v>106</v>
      </c>
      <c r="C762" s="3"/>
      <c r="D762" s="23" t="str">
        <f t="shared" si="256"/>
        <v/>
      </c>
      <c r="E762" s="4">
        <v>102.4</v>
      </c>
      <c r="F762" s="2" t="s">
        <v>66</v>
      </c>
      <c r="G762" s="19">
        <f>VLOOKUP(F762,frs!$A$2:$E$41,2,FALSE)</f>
        <v>28</v>
      </c>
      <c r="H762" s="2" t="b">
        <v>1</v>
      </c>
      <c r="I762" s="2" t="s">
        <v>4693</v>
      </c>
      <c r="J762" s="19">
        <f>VLOOKUP(I762,Families!$A$2:$B$11,2,FALSE)</f>
        <v>7</v>
      </c>
      <c r="K762" s="2"/>
      <c r="L762" s="19" t="str">
        <f>IFERROR(VLOOKUP(K762,Appellations!$A$2:$B$77,2,FALSE),"0")</f>
        <v>0</v>
      </c>
      <c r="M762" s="2" t="s">
        <v>5925</v>
      </c>
      <c r="N762" s="19">
        <f>IFERROR(VLOOKUP(M762,Regions!$A$2:$B$41,2,FALSE),"0")</f>
        <v>4</v>
      </c>
      <c r="O762" s="2"/>
      <c r="P762" s="19" t="str">
        <f>IFERROR(VLOOKUP(O762,Colors!$A$2:$B$11,2,FALSE),"0")</f>
        <v>0</v>
      </c>
      <c r="Q762" s="2"/>
      <c r="R762" s="19" t="str">
        <f>IFERROR(VLOOKUP(Q762,Contenants!$A$2:$B$21,2,FALSE),"0")</f>
        <v>0</v>
      </c>
      <c r="S762" s="2"/>
      <c r="T762" s="50" t="str">
        <f t="shared" si="257"/>
        <v>Bas Armagnac Laubade 1984</v>
      </c>
      <c r="U762" s="19" t="str">
        <f t="shared" si="262"/>
        <v/>
      </c>
      <c r="V762" s="19">
        <f t="shared" si="258"/>
        <v>0</v>
      </c>
      <c r="W762" s="20" t="e">
        <f>$X$1&amp;A762&amp;$Y$1&amp;T762&amp;$Z$1&amp;D762&amp;$AA$1&amp;E762&amp;#REF!&amp;G762&amp;$AB$1&amp;J762&amp;$AC$1&amp;L762&amp;$AD$1&amp;N762&amp;$AE$1&amp;P762&amp;$AF$1&amp;R762&amp;$AG$1&amp;#REF!&amp;$AI$1</f>
        <v>#REF!</v>
      </c>
    </row>
    <row r="763" spans="1:23" hidden="1" x14ac:dyDescent="0.25">
      <c r="A763" s="2" t="s">
        <v>103</v>
      </c>
      <c r="B763" s="2" t="s">
        <v>104</v>
      </c>
      <c r="C763" s="3"/>
      <c r="D763" s="23" t="str">
        <f t="shared" si="256"/>
        <v/>
      </c>
      <c r="E763" s="4">
        <v>110.25</v>
      </c>
      <c r="F763" s="2" t="s">
        <v>66</v>
      </c>
      <c r="G763" s="19">
        <f>VLOOKUP(F763,frs!$A$2:$E$41,2,FALSE)</f>
        <v>28</v>
      </c>
      <c r="H763" s="2" t="b">
        <v>1</v>
      </c>
      <c r="I763" s="2" t="s">
        <v>4693</v>
      </c>
      <c r="J763" s="19">
        <f>VLOOKUP(I763,Families!$A$2:$B$11,2,FALSE)</f>
        <v>7</v>
      </c>
      <c r="K763" s="2"/>
      <c r="L763" s="19" t="str">
        <f>IFERROR(VLOOKUP(K763,Appellations!$A$2:$B$77,2,FALSE),"0")</f>
        <v>0</v>
      </c>
      <c r="M763" s="2" t="s">
        <v>5925</v>
      </c>
      <c r="N763" s="19">
        <f>IFERROR(VLOOKUP(M763,Regions!$A$2:$B$41,2,FALSE),"0")</f>
        <v>4</v>
      </c>
      <c r="O763" s="2"/>
      <c r="P763" s="19" t="str">
        <f>IFERROR(VLOOKUP(O763,Colors!$A$2:$B$11,2,FALSE),"0")</f>
        <v>0</v>
      </c>
      <c r="Q763" s="2"/>
      <c r="R763" s="19" t="str">
        <f>IFERROR(VLOOKUP(Q763,Contenants!$A$2:$B$21,2,FALSE),"0")</f>
        <v>0</v>
      </c>
      <c r="S763" s="2"/>
      <c r="T763" s="50" t="str">
        <f t="shared" si="257"/>
        <v>Bas Armagnac Laubade 1983</v>
      </c>
      <c r="U763" s="19" t="str">
        <f t="shared" si="262"/>
        <v/>
      </c>
      <c r="V763" s="19">
        <f t="shared" si="258"/>
        <v>0</v>
      </c>
      <c r="W763" s="20" t="e">
        <f>$X$1&amp;A763&amp;$Y$1&amp;T763&amp;$Z$1&amp;D763&amp;$AA$1&amp;E763&amp;#REF!&amp;G763&amp;$AB$1&amp;J763&amp;$AC$1&amp;L763&amp;$AD$1&amp;N763&amp;$AE$1&amp;P763&amp;$AF$1&amp;R763&amp;$AG$1&amp;#REF!&amp;$AI$1</f>
        <v>#REF!</v>
      </c>
    </row>
    <row r="764" spans="1:23" hidden="1" x14ac:dyDescent="0.25">
      <c r="A764" s="2" t="s">
        <v>101</v>
      </c>
      <c r="B764" s="2" t="s">
        <v>102</v>
      </c>
      <c r="C764" s="3"/>
      <c r="D764" s="23" t="str">
        <f t="shared" si="256"/>
        <v/>
      </c>
      <c r="E764" s="4">
        <v>113.8</v>
      </c>
      <c r="F764" s="2" t="s">
        <v>66</v>
      </c>
      <c r="G764" s="19">
        <f>VLOOKUP(F764,frs!$A$2:$E$41,2,FALSE)</f>
        <v>28</v>
      </c>
      <c r="H764" s="2" t="b">
        <v>1</v>
      </c>
      <c r="I764" s="2" t="s">
        <v>4693</v>
      </c>
      <c r="J764" s="19">
        <f>VLOOKUP(I764,Families!$A$2:$B$11,2,FALSE)</f>
        <v>7</v>
      </c>
      <c r="K764" s="2"/>
      <c r="L764" s="19" t="str">
        <f>IFERROR(VLOOKUP(K764,Appellations!$A$2:$B$77,2,FALSE),"0")</f>
        <v>0</v>
      </c>
      <c r="M764" s="2" t="s">
        <v>5925</v>
      </c>
      <c r="N764" s="19">
        <f>IFERROR(VLOOKUP(M764,Regions!$A$2:$B$41,2,FALSE),"0")</f>
        <v>4</v>
      </c>
      <c r="O764" s="2"/>
      <c r="P764" s="19" t="str">
        <f>IFERROR(VLOOKUP(O764,Colors!$A$2:$B$11,2,FALSE),"0")</f>
        <v>0</v>
      </c>
      <c r="Q764" s="2" t="s">
        <v>4696</v>
      </c>
      <c r="R764" s="19">
        <f>IFERROR(VLOOKUP(Q764,Contenants!$A$2:$B$21,2,FALSE),"0")</f>
        <v>15</v>
      </c>
      <c r="S764" s="2"/>
      <c r="T764" s="50" t="str">
        <f t="shared" si="257"/>
        <v>Bas Armagnac Laubade 1982</v>
      </c>
      <c r="U764" s="19" t="str">
        <f t="shared" si="262"/>
        <v/>
      </c>
      <c r="V764" s="19">
        <f t="shared" si="258"/>
        <v>0</v>
      </c>
      <c r="W764" s="20" t="e">
        <f>$X$1&amp;A764&amp;$Y$1&amp;T764&amp;$Z$1&amp;D764&amp;$AA$1&amp;E764&amp;#REF!&amp;G764&amp;$AB$1&amp;J764&amp;$AC$1&amp;L764&amp;$AD$1&amp;N764&amp;$AE$1&amp;P764&amp;$AF$1&amp;R764&amp;$AG$1&amp;#REF!&amp;$AI$1</f>
        <v>#REF!</v>
      </c>
    </row>
    <row r="765" spans="1:23" hidden="1" x14ac:dyDescent="0.25">
      <c r="A765" s="2" t="s">
        <v>99</v>
      </c>
      <c r="B765" s="2" t="s">
        <v>100</v>
      </c>
      <c r="C765" s="3"/>
      <c r="D765" s="23" t="str">
        <f t="shared" si="256"/>
        <v/>
      </c>
      <c r="E765" s="4">
        <v>107</v>
      </c>
      <c r="F765" s="2" t="s">
        <v>66</v>
      </c>
      <c r="G765" s="19">
        <f>VLOOKUP(F765,frs!$A$2:$E$41,2,FALSE)</f>
        <v>28</v>
      </c>
      <c r="H765" s="2" t="b">
        <v>1</v>
      </c>
      <c r="I765" s="2" t="s">
        <v>4693</v>
      </c>
      <c r="J765" s="19">
        <f>VLOOKUP(I765,Families!$A$2:$B$11,2,FALSE)</f>
        <v>7</v>
      </c>
      <c r="K765" s="2"/>
      <c r="L765" s="19" t="str">
        <f>IFERROR(VLOOKUP(K765,Appellations!$A$2:$B$77,2,FALSE),"0")</f>
        <v>0</v>
      </c>
      <c r="M765" s="2" t="s">
        <v>5925</v>
      </c>
      <c r="N765" s="19">
        <f>IFERROR(VLOOKUP(M765,Regions!$A$2:$B$41,2,FALSE),"0")</f>
        <v>4</v>
      </c>
      <c r="O765" s="2"/>
      <c r="P765" s="19" t="str">
        <f>IFERROR(VLOOKUP(O765,Colors!$A$2:$B$11,2,FALSE),"0")</f>
        <v>0</v>
      </c>
      <c r="Q765" s="2"/>
      <c r="R765" s="19" t="str">
        <f>IFERROR(VLOOKUP(Q765,Contenants!$A$2:$B$21,2,FALSE),"0")</f>
        <v>0</v>
      </c>
      <c r="S765" s="2"/>
      <c r="T765" s="50" t="str">
        <f t="shared" si="257"/>
        <v>Bas Armagnac Laubade 1981</v>
      </c>
      <c r="U765" s="19" t="str">
        <f t="shared" si="262"/>
        <v/>
      </c>
      <c r="V765" s="19">
        <f t="shared" si="258"/>
        <v>0</v>
      </c>
      <c r="W765" s="20" t="e">
        <f>$X$1&amp;A765&amp;$Y$1&amp;T765&amp;$Z$1&amp;D765&amp;$AA$1&amp;E765&amp;#REF!&amp;G765&amp;$AB$1&amp;J765&amp;$AC$1&amp;L765&amp;$AD$1&amp;N765&amp;$AE$1&amp;P765&amp;$AF$1&amp;R765&amp;$AG$1&amp;#REF!&amp;$AI$1</f>
        <v>#REF!</v>
      </c>
    </row>
    <row r="766" spans="1:23" hidden="1" x14ac:dyDescent="0.25">
      <c r="A766" s="2" t="s">
        <v>97</v>
      </c>
      <c r="B766" s="2" t="s">
        <v>98</v>
      </c>
      <c r="C766" s="3"/>
      <c r="D766" s="23" t="str">
        <f t="shared" si="256"/>
        <v/>
      </c>
      <c r="E766" s="4">
        <v>115.55</v>
      </c>
      <c r="F766" s="2" t="s">
        <v>66</v>
      </c>
      <c r="G766" s="19">
        <f>VLOOKUP(F766,frs!$A$2:$E$41,2,FALSE)</f>
        <v>28</v>
      </c>
      <c r="H766" s="2" t="b">
        <v>1</v>
      </c>
      <c r="I766" s="2" t="s">
        <v>4693</v>
      </c>
      <c r="J766" s="19">
        <f>VLOOKUP(I766,Families!$A$2:$B$11,2,FALSE)</f>
        <v>7</v>
      </c>
      <c r="K766" s="2"/>
      <c r="L766" s="19" t="str">
        <f>IFERROR(VLOOKUP(K766,Appellations!$A$2:$B$77,2,FALSE),"0")</f>
        <v>0</v>
      </c>
      <c r="M766" s="2" t="s">
        <v>5925</v>
      </c>
      <c r="N766" s="19">
        <f>IFERROR(VLOOKUP(M766,Regions!$A$2:$B$41,2,FALSE),"0")</f>
        <v>4</v>
      </c>
      <c r="O766" s="2"/>
      <c r="P766" s="19" t="str">
        <f>IFERROR(VLOOKUP(O766,Colors!$A$2:$B$11,2,FALSE),"0")</f>
        <v>0</v>
      </c>
      <c r="Q766" s="2" t="s">
        <v>4696</v>
      </c>
      <c r="R766" s="19">
        <f>IFERROR(VLOOKUP(Q766,Contenants!$A$2:$B$21,2,FALSE),"0")</f>
        <v>15</v>
      </c>
      <c r="S766" s="2"/>
      <c r="T766" s="50" t="str">
        <f t="shared" si="257"/>
        <v>Bas Armagnac Laubade 1980</v>
      </c>
      <c r="U766" s="19" t="str">
        <f t="shared" si="262"/>
        <v/>
      </c>
      <c r="V766" s="19">
        <f t="shared" si="258"/>
        <v>0</v>
      </c>
      <c r="W766" s="20" t="e">
        <f>$X$1&amp;A766&amp;$Y$1&amp;T766&amp;$Z$1&amp;D766&amp;$AA$1&amp;E766&amp;#REF!&amp;G766&amp;$AB$1&amp;J766&amp;$AC$1&amp;L766&amp;$AD$1&amp;N766&amp;$AE$1&amp;P766&amp;$AF$1&amp;R766&amp;$AG$1&amp;#REF!&amp;$AI$1</f>
        <v>#REF!</v>
      </c>
    </row>
    <row r="767" spans="1:23" hidden="1" x14ac:dyDescent="0.25">
      <c r="A767" s="2" t="s">
        <v>95</v>
      </c>
      <c r="B767" s="2" t="s">
        <v>96</v>
      </c>
      <c r="C767" s="3"/>
      <c r="D767" s="23" t="str">
        <f t="shared" si="256"/>
        <v/>
      </c>
      <c r="E767" s="4">
        <v>112.25</v>
      </c>
      <c r="F767" s="2" t="s">
        <v>66</v>
      </c>
      <c r="G767" s="19">
        <f>VLOOKUP(F767,frs!$A$2:$E$41,2,FALSE)</f>
        <v>28</v>
      </c>
      <c r="H767" s="2" t="b">
        <v>1</v>
      </c>
      <c r="I767" s="2" t="s">
        <v>4693</v>
      </c>
      <c r="J767" s="19">
        <f>VLOOKUP(I767,Families!$A$2:$B$11,2,FALSE)</f>
        <v>7</v>
      </c>
      <c r="K767" s="2"/>
      <c r="L767" s="19" t="str">
        <f>IFERROR(VLOOKUP(K767,Appellations!$A$2:$B$77,2,FALSE),"0")</f>
        <v>0</v>
      </c>
      <c r="M767" s="2" t="s">
        <v>5925</v>
      </c>
      <c r="N767" s="19">
        <f>IFERROR(VLOOKUP(M767,Regions!$A$2:$B$41,2,FALSE),"0")</f>
        <v>4</v>
      </c>
      <c r="O767" s="2"/>
      <c r="P767" s="19" t="str">
        <f>IFERROR(VLOOKUP(O767,Colors!$A$2:$B$11,2,FALSE),"0")</f>
        <v>0</v>
      </c>
      <c r="Q767" s="2"/>
      <c r="R767" s="19" t="str">
        <f>IFERROR(VLOOKUP(Q767,Contenants!$A$2:$B$21,2,FALSE),"0")</f>
        <v>0</v>
      </c>
      <c r="S767" s="2"/>
      <c r="T767" s="50" t="str">
        <f t="shared" si="257"/>
        <v>Bas Armagnac Laubade 1979</v>
      </c>
      <c r="U767" s="19" t="str">
        <f t="shared" si="262"/>
        <v/>
      </c>
      <c r="V767" s="19">
        <f t="shared" si="258"/>
        <v>0</v>
      </c>
      <c r="W767" s="20" t="e">
        <f>$X$1&amp;A767&amp;$Y$1&amp;T767&amp;$Z$1&amp;D767&amp;$AA$1&amp;E767&amp;#REF!&amp;G767&amp;$AB$1&amp;J767&amp;$AC$1&amp;L767&amp;$AD$1&amp;N767&amp;$AE$1&amp;P767&amp;$AF$1&amp;R767&amp;$AG$1&amp;#REF!&amp;$AI$1</f>
        <v>#REF!</v>
      </c>
    </row>
    <row r="768" spans="1:23" s="29" customFormat="1" hidden="1" x14ac:dyDescent="0.25">
      <c r="A768" s="2" t="s">
        <v>93</v>
      </c>
      <c r="B768" s="2" t="s">
        <v>94</v>
      </c>
      <c r="C768" s="3"/>
      <c r="D768" s="36" t="str">
        <f t="shared" si="239"/>
        <v/>
      </c>
      <c r="E768" s="4">
        <v>123.75</v>
      </c>
      <c r="F768" s="2" t="s">
        <v>66</v>
      </c>
      <c r="G768" s="37">
        <f>VLOOKUP(F768,frs!$A$2:$E$41,2,FALSE)</f>
        <v>28</v>
      </c>
      <c r="H768" s="2" t="b">
        <v>1</v>
      </c>
      <c r="I768" s="2" t="s">
        <v>4693</v>
      </c>
      <c r="J768" s="37">
        <f>VLOOKUP(I768,Families!$A$2:$B$11,2,FALSE)</f>
        <v>7</v>
      </c>
      <c r="K768" s="2"/>
      <c r="L768" s="37" t="str">
        <f>IFERROR(VLOOKUP(K768,Appellations!$A$3:$B$77,3,FALSE),"")</f>
        <v/>
      </c>
      <c r="M768" s="2" t="s">
        <v>5925</v>
      </c>
      <c r="N768" s="37">
        <f>IFERROR(VLOOKUP(M768,Regions!$A$3:$B$41,2,FALSE),"")</f>
        <v>4</v>
      </c>
      <c r="O768" s="2"/>
      <c r="P768" s="37" t="str">
        <f>IFERROR(VLOOKUP(O768,Colors!$A$3:$B$11,2,FALSE),"")</f>
        <v/>
      </c>
      <c r="Q768" s="2"/>
      <c r="R768" s="37" t="str">
        <f>IFERROR(VLOOKUP(Q768,Contenants!$A$3:$B$21,2,FALSE),"")</f>
        <v/>
      </c>
      <c r="S768" s="2"/>
      <c r="T768" s="8" t="s">
        <v>1510</v>
      </c>
      <c r="U768" s="39" t="str">
        <f t="shared" si="262"/>
        <v/>
      </c>
      <c r="V768" s="19">
        <f t="shared" si="258"/>
        <v>0</v>
      </c>
      <c r="W768" s="38" t="e">
        <f>$X$1&amp;A768&amp;$Y$1&amp;T768&amp;$Z$1&amp;C768&amp;$AA$1&amp;E768&amp;#REF!&amp;G768&amp;$AB$1&amp;J768&amp;$AC$1&amp;#REF!&amp;$AD$1&amp;L768&amp;$AE$1&amp;P768&amp;$AF$1&amp;R768&amp;$AF$1&amp;#REF!&amp;$AG$1</f>
        <v>#REF!</v>
      </c>
    </row>
    <row r="769" spans="1:23" hidden="1" x14ac:dyDescent="0.25">
      <c r="A769" s="2" t="s">
        <v>2415</v>
      </c>
      <c r="B769" s="2" t="s">
        <v>2416</v>
      </c>
      <c r="C769" s="3"/>
      <c r="D769" s="23" t="str">
        <f t="shared" ref="D769:D773" si="263">SUBSTITUTE(SUBSTITUTE(SUBSTITUTE(C769,CHAR(13),""),CHAR(10),"&lt;br&gt;"),". &amp;car(10)",".")</f>
        <v/>
      </c>
      <c r="E769" s="4">
        <v>134.94999999999999</v>
      </c>
      <c r="F769" s="2" t="s">
        <v>66</v>
      </c>
      <c r="G769" s="19">
        <f>VLOOKUP(F769,frs!$A$2:$E$41,2,FALSE)</f>
        <v>28</v>
      </c>
      <c r="H769" s="2" t="b">
        <v>0</v>
      </c>
      <c r="I769" s="2" t="s">
        <v>4693</v>
      </c>
      <c r="J769" s="19">
        <f>VLOOKUP(I769,Families!$A$2:$B$11,2,FALSE)</f>
        <v>7</v>
      </c>
      <c r="K769" s="2"/>
      <c r="L769" s="19" t="str">
        <f>IFERROR(VLOOKUP(K769,Appellations!$A$2:$B$77,2,FALSE),"0")</f>
        <v>0</v>
      </c>
      <c r="M769" s="2" t="s">
        <v>5925</v>
      </c>
      <c r="N769" s="19">
        <f>IFERROR(VLOOKUP(M769,Regions!$A$2:$B$41,2,FALSE),"0")</f>
        <v>4</v>
      </c>
      <c r="O769" s="2"/>
      <c r="P769" s="19" t="str">
        <f>IFERROR(VLOOKUP(O769,Colors!$A$2:$B$11,2,FALSE),"0")</f>
        <v>0</v>
      </c>
      <c r="Q769" s="2"/>
      <c r="R769" s="19" t="str">
        <f>IFERROR(VLOOKUP(Q769,Contenants!$A$2:$B$21,2,FALSE),"0")</f>
        <v>0</v>
      </c>
      <c r="S769" s="2"/>
      <c r="T769" s="50" t="str">
        <f t="shared" ref="T769:T773" si="264">PROPER(B769)</f>
        <v>Bas Armagnac Laubade 1977</v>
      </c>
      <c r="U769" s="19" t="str">
        <f t="shared" si="262"/>
        <v/>
      </c>
      <c r="V769" s="19" t="e">
        <f>IF(#REF!="",0,1)</f>
        <v>#REF!</v>
      </c>
      <c r="W769" s="20" t="e">
        <f>$X$1&amp;A769&amp;$Y$1&amp;T769&amp;$Z$1&amp;D769&amp;$AA$1&amp;E769&amp;#REF!&amp;G769&amp;$AB$1&amp;J769&amp;$AC$1&amp;L769&amp;$AD$1&amp;N769&amp;$AE$1&amp;P769&amp;$AF$1&amp;R769&amp;$AG$1&amp;#REF!&amp;$AI$1</f>
        <v>#REF!</v>
      </c>
    </row>
    <row r="770" spans="1:23" hidden="1" x14ac:dyDescent="0.25">
      <c r="A770" s="2" t="s">
        <v>91</v>
      </c>
      <c r="B770" s="2" t="s">
        <v>92</v>
      </c>
      <c r="C770" s="3"/>
      <c r="D770" s="23" t="str">
        <f t="shared" si="263"/>
        <v/>
      </c>
      <c r="E770" s="4">
        <v>137.65</v>
      </c>
      <c r="F770" s="2" t="s">
        <v>66</v>
      </c>
      <c r="G770" s="19">
        <f>VLOOKUP(F770,frs!$A$2:$E$41,2,FALSE)</f>
        <v>28</v>
      </c>
      <c r="H770" s="2" t="b">
        <v>1</v>
      </c>
      <c r="I770" s="2" t="s">
        <v>4693</v>
      </c>
      <c r="J770" s="19">
        <f>VLOOKUP(I770,Families!$A$2:$B$11,2,FALSE)</f>
        <v>7</v>
      </c>
      <c r="K770" s="2"/>
      <c r="L770" s="19" t="str">
        <f>IFERROR(VLOOKUP(K770,Appellations!$A$2:$B$77,2,FALSE),"0")</f>
        <v>0</v>
      </c>
      <c r="M770" s="2" t="s">
        <v>5925</v>
      </c>
      <c r="N770" s="19">
        <f>IFERROR(VLOOKUP(M770,Regions!$A$2:$B$41,2,FALSE),"0")</f>
        <v>4</v>
      </c>
      <c r="O770" s="2"/>
      <c r="P770" s="19" t="str">
        <f>IFERROR(VLOOKUP(O770,Colors!$A$2:$B$11,2,FALSE),"0")</f>
        <v>0</v>
      </c>
      <c r="Q770" s="2"/>
      <c r="R770" s="19" t="str">
        <f>IFERROR(VLOOKUP(Q770,Contenants!$A$2:$B$21,2,FALSE),"0")</f>
        <v>0</v>
      </c>
      <c r="S770" s="2"/>
      <c r="T770" s="50" t="str">
        <f t="shared" si="264"/>
        <v>Bas Armagnac Laubade 1976</v>
      </c>
      <c r="U770" s="19" t="str">
        <f t="shared" si="262"/>
        <v/>
      </c>
      <c r="V770" s="19">
        <f t="shared" ref="V770:V774" si="265">IF(U770="",0,1)</f>
        <v>0</v>
      </c>
      <c r="W770" s="20" t="e">
        <f>$X$1&amp;A770&amp;$Y$1&amp;T770&amp;$Z$1&amp;D770&amp;$AA$1&amp;E770&amp;#REF!&amp;G770&amp;$AB$1&amp;J770&amp;$AC$1&amp;L770&amp;$AD$1&amp;N770&amp;$AE$1&amp;P770&amp;$AF$1&amp;R770&amp;$AG$1&amp;#REF!&amp;$AI$1</f>
        <v>#REF!</v>
      </c>
    </row>
    <row r="771" spans="1:23" hidden="1" x14ac:dyDescent="0.25">
      <c r="A771" s="2" t="s">
        <v>85</v>
      </c>
      <c r="B771" s="2" t="s">
        <v>86</v>
      </c>
      <c r="C771" s="3"/>
      <c r="D771" s="23" t="str">
        <f t="shared" si="263"/>
        <v/>
      </c>
      <c r="E771" s="4">
        <v>179.8</v>
      </c>
      <c r="F771" s="2" t="s">
        <v>66</v>
      </c>
      <c r="G771" s="19">
        <f>VLOOKUP(F771,frs!$A$2:$E$41,2,FALSE)</f>
        <v>28</v>
      </c>
      <c r="H771" s="2" t="b">
        <v>1</v>
      </c>
      <c r="I771" s="2" t="s">
        <v>4693</v>
      </c>
      <c r="J771" s="19">
        <f>VLOOKUP(I771,Families!$A$2:$B$11,2,FALSE)</f>
        <v>7</v>
      </c>
      <c r="K771" s="2"/>
      <c r="L771" s="19" t="str">
        <f>IFERROR(VLOOKUP(K771,Appellations!$A$2:$B$77,2,FALSE),"0")</f>
        <v>0</v>
      </c>
      <c r="M771" s="2" t="s">
        <v>5925</v>
      </c>
      <c r="N771" s="19">
        <f>IFERROR(VLOOKUP(M771,Regions!$A$2:$B$41,2,FALSE),"0")</f>
        <v>4</v>
      </c>
      <c r="O771" s="2"/>
      <c r="P771" s="19" t="str">
        <f>IFERROR(VLOOKUP(O771,Colors!$A$2:$B$11,2,FALSE),"0")</f>
        <v>0</v>
      </c>
      <c r="Q771" s="2"/>
      <c r="R771" s="19" t="str">
        <f>IFERROR(VLOOKUP(Q771,Contenants!$A$2:$B$21,2,FALSE),"0")</f>
        <v>0</v>
      </c>
      <c r="S771" s="2"/>
      <c r="T771" s="50" t="str">
        <f t="shared" si="264"/>
        <v>Bas Armagnac Laubade 1973</v>
      </c>
      <c r="U771" s="19" t="str">
        <f t="shared" si="262"/>
        <v/>
      </c>
      <c r="V771" s="19">
        <f t="shared" si="265"/>
        <v>0</v>
      </c>
      <c r="W771" s="20" t="e">
        <f>$X$1&amp;A771&amp;$Y$1&amp;T771&amp;$Z$1&amp;D771&amp;$AA$1&amp;E771&amp;#REF!&amp;G771&amp;$AB$1&amp;J771&amp;$AC$1&amp;L771&amp;$AD$1&amp;N771&amp;$AE$1&amp;P771&amp;$AF$1&amp;R771&amp;$AG$1&amp;#REF!&amp;$AI$1</f>
        <v>#REF!</v>
      </c>
    </row>
    <row r="772" spans="1:23" hidden="1" x14ac:dyDescent="0.25">
      <c r="A772" s="2" t="s">
        <v>83</v>
      </c>
      <c r="B772" s="2" t="s">
        <v>84</v>
      </c>
      <c r="C772" s="3"/>
      <c r="D772" s="23" t="str">
        <f t="shared" si="263"/>
        <v/>
      </c>
      <c r="E772" s="4">
        <v>187.1</v>
      </c>
      <c r="F772" s="2" t="s">
        <v>66</v>
      </c>
      <c r="G772" s="19">
        <f>VLOOKUP(F772,frs!$A$2:$E$41,2,FALSE)</f>
        <v>28</v>
      </c>
      <c r="H772" s="2" t="b">
        <v>1</v>
      </c>
      <c r="I772" s="2" t="s">
        <v>4693</v>
      </c>
      <c r="J772" s="19">
        <f>VLOOKUP(I772,Families!$A$2:$B$11,2,FALSE)</f>
        <v>7</v>
      </c>
      <c r="K772" s="2"/>
      <c r="L772" s="19" t="str">
        <f>IFERROR(VLOOKUP(K772,Appellations!$A$2:$B$77,2,FALSE),"0")</f>
        <v>0</v>
      </c>
      <c r="M772" s="2" t="s">
        <v>5925</v>
      </c>
      <c r="N772" s="19">
        <f>IFERROR(VLOOKUP(M772,Regions!$A$2:$B$41,2,FALSE),"0")</f>
        <v>4</v>
      </c>
      <c r="O772" s="2"/>
      <c r="P772" s="19" t="str">
        <f>IFERROR(VLOOKUP(O772,Colors!$A$2:$B$11,2,FALSE),"0")</f>
        <v>0</v>
      </c>
      <c r="Q772" s="2"/>
      <c r="R772" s="19" t="str">
        <f>IFERROR(VLOOKUP(Q772,Contenants!$A$2:$B$21,2,FALSE),"0")</f>
        <v>0</v>
      </c>
      <c r="S772" s="2"/>
      <c r="T772" s="50" t="str">
        <f t="shared" si="264"/>
        <v>Bas Armagnac Laubade 1972</v>
      </c>
      <c r="U772" s="19" t="str">
        <f t="shared" si="262"/>
        <v/>
      </c>
      <c r="V772" s="19">
        <f t="shared" si="265"/>
        <v>0</v>
      </c>
      <c r="W772" s="20" t="e">
        <f>$X$1&amp;A772&amp;$Y$1&amp;T772&amp;$Z$1&amp;D772&amp;$AA$1&amp;E772&amp;#REF!&amp;G772&amp;$AB$1&amp;J772&amp;$AC$1&amp;L772&amp;$AD$1&amp;N772&amp;$AE$1&amp;P772&amp;$AF$1&amp;R772&amp;$AG$1&amp;#REF!&amp;$AI$1</f>
        <v>#REF!</v>
      </c>
    </row>
    <row r="773" spans="1:23" hidden="1" x14ac:dyDescent="0.25">
      <c r="A773" s="2" t="s">
        <v>81</v>
      </c>
      <c r="B773" s="2" t="s">
        <v>82</v>
      </c>
      <c r="C773" s="3"/>
      <c r="D773" s="23" t="str">
        <f t="shared" si="263"/>
        <v/>
      </c>
      <c r="E773" s="4">
        <v>170.65</v>
      </c>
      <c r="F773" s="2" t="s">
        <v>66</v>
      </c>
      <c r="G773" s="19">
        <f>VLOOKUP(F773,frs!$A$2:$E$41,2,FALSE)</f>
        <v>28</v>
      </c>
      <c r="H773" s="2" t="b">
        <v>1</v>
      </c>
      <c r="I773" s="2" t="s">
        <v>4693</v>
      </c>
      <c r="J773" s="19">
        <f>VLOOKUP(I773,Families!$A$2:$B$11,2,FALSE)</f>
        <v>7</v>
      </c>
      <c r="K773" s="2"/>
      <c r="L773" s="19" t="str">
        <f>IFERROR(VLOOKUP(K773,Appellations!$A$2:$B$77,2,FALSE),"0")</f>
        <v>0</v>
      </c>
      <c r="M773" s="2" t="s">
        <v>5925</v>
      </c>
      <c r="N773" s="19">
        <f>IFERROR(VLOOKUP(M773,Regions!$A$2:$B$41,2,FALSE),"0")</f>
        <v>4</v>
      </c>
      <c r="O773" s="2"/>
      <c r="P773" s="19" t="str">
        <f>IFERROR(VLOOKUP(O773,Colors!$A$2:$B$11,2,FALSE),"0")</f>
        <v>0</v>
      </c>
      <c r="Q773" s="2"/>
      <c r="R773" s="19" t="str">
        <f>IFERROR(VLOOKUP(Q773,Contenants!$A$2:$B$21,2,FALSE),"0")</f>
        <v>0</v>
      </c>
      <c r="S773" s="2"/>
      <c r="T773" s="50" t="str">
        <f t="shared" si="264"/>
        <v>Bas Armagnac Laubade 1971</v>
      </c>
      <c r="U773" s="19" t="str">
        <f t="shared" si="262"/>
        <v/>
      </c>
      <c r="V773" s="19">
        <f t="shared" si="265"/>
        <v>0</v>
      </c>
      <c r="W773" s="20" t="e">
        <f>$X$1&amp;A773&amp;$Y$1&amp;T773&amp;$Z$1&amp;D773&amp;$AA$1&amp;E773&amp;#REF!&amp;G773&amp;$AB$1&amp;J773&amp;$AC$1&amp;L773&amp;$AD$1&amp;N773&amp;$AE$1&amp;P773&amp;$AF$1&amp;R773&amp;$AG$1&amp;#REF!&amp;$AI$1</f>
        <v>#REF!</v>
      </c>
    </row>
    <row r="774" spans="1:23" s="29" customFormat="1" hidden="1" x14ac:dyDescent="0.25">
      <c r="A774" s="2" t="s">
        <v>79</v>
      </c>
      <c r="B774" s="2" t="s">
        <v>80</v>
      </c>
      <c r="C774" s="3"/>
      <c r="D774" s="36" t="str">
        <f t="shared" ref="D774:D830" si="266">SUBSTITUTE(SUBSTITUTE(C774,CHAR(13),""),CHAR(10),"&lt;br&gt;")</f>
        <v/>
      </c>
      <c r="E774" s="4">
        <v>177.9</v>
      </c>
      <c r="F774" s="2" t="s">
        <v>66</v>
      </c>
      <c r="G774" s="37">
        <f>VLOOKUP(F774,frs!$A$2:$E$41,2,FALSE)</f>
        <v>28</v>
      </c>
      <c r="H774" s="2" t="b">
        <v>1</v>
      </c>
      <c r="I774" s="2" t="s">
        <v>4693</v>
      </c>
      <c r="J774" s="37">
        <f>VLOOKUP(I774,Families!$A$2:$B$11,2,FALSE)</f>
        <v>7</v>
      </c>
      <c r="K774" s="2"/>
      <c r="L774" s="37" t="str">
        <f>IFERROR(VLOOKUP(K774,Appellations!$A$3:$B$77,3,FALSE),"")</f>
        <v/>
      </c>
      <c r="M774" s="2" t="s">
        <v>5925</v>
      </c>
      <c r="N774" s="37">
        <f>IFERROR(VLOOKUP(M774,Regions!$A$3:$B$41,2,FALSE),"")</f>
        <v>4</v>
      </c>
      <c r="O774" s="2"/>
      <c r="P774" s="37" t="str">
        <f>IFERROR(VLOOKUP(O774,Colors!$A$3:$B$11,2,FALSE),"")</f>
        <v/>
      </c>
      <c r="Q774" s="2"/>
      <c r="R774" s="37" t="str">
        <f>IFERROR(VLOOKUP(Q774,Contenants!$A$3:$B$21,2,FALSE),"")</f>
        <v/>
      </c>
      <c r="S774" s="2"/>
      <c r="T774" s="8" t="s">
        <v>1664</v>
      </c>
      <c r="U774" s="39" t="str">
        <f t="shared" si="262"/>
        <v/>
      </c>
      <c r="V774" s="19">
        <f t="shared" si="265"/>
        <v>0</v>
      </c>
      <c r="W774" s="38" t="e">
        <f>$X$1&amp;A774&amp;$Y$1&amp;T774&amp;$Z$1&amp;C774&amp;$AA$1&amp;E774&amp;#REF!&amp;G774&amp;$AB$1&amp;J774&amp;$AC$1&amp;#REF!&amp;$AD$1&amp;L774&amp;$AE$1&amp;P774&amp;$AF$1&amp;R774&amp;$AF$1&amp;#REF!&amp;$AG$1</f>
        <v>#REF!</v>
      </c>
    </row>
    <row r="775" spans="1:23" hidden="1" x14ac:dyDescent="0.25">
      <c r="A775" s="2" t="s">
        <v>2413</v>
      </c>
      <c r="B775" s="2" t="s">
        <v>2414</v>
      </c>
      <c r="C775" s="3"/>
      <c r="D775" s="23" t="str">
        <f t="shared" ref="D775:D777" si="267">SUBSTITUTE(SUBSTITUTE(SUBSTITUTE(C775,CHAR(13),""),CHAR(10),"&lt;br&gt;"),". &amp;car(10)",".")</f>
        <v/>
      </c>
      <c r="E775" s="4">
        <v>209.8</v>
      </c>
      <c r="F775" s="2" t="s">
        <v>66</v>
      </c>
      <c r="G775" s="19">
        <f>VLOOKUP(F775,frs!$A$2:$E$41,2,FALSE)</f>
        <v>28</v>
      </c>
      <c r="H775" s="2" t="b">
        <v>0</v>
      </c>
      <c r="I775" s="2" t="s">
        <v>4693</v>
      </c>
      <c r="J775" s="19">
        <f>VLOOKUP(I775,Families!$A$2:$B$11,2,FALSE)</f>
        <v>7</v>
      </c>
      <c r="K775" s="2"/>
      <c r="L775" s="19" t="str">
        <f>IFERROR(VLOOKUP(K775,Appellations!$A$2:$B$77,2,FALSE),"0")</f>
        <v>0</v>
      </c>
      <c r="M775" s="2" t="s">
        <v>5925</v>
      </c>
      <c r="N775" s="19">
        <f>IFERROR(VLOOKUP(M775,Regions!$A$2:$B$41,2,FALSE),"0")</f>
        <v>4</v>
      </c>
      <c r="O775" s="2"/>
      <c r="P775" s="19" t="str">
        <f>IFERROR(VLOOKUP(O775,Colors!$A$2:$B$11,2,FALSE),"0")</f>
        <v>0</v>
      </c>
      <c r="Q775" s="2"/>
      <c r="R775" s="19" t="str">
        <f>IFERROR(VLOOKUP(Q775,Contenants!$A$2:$B$21,2,FALSE),"0")</f>
        <v>0</v>
      </c>
      <c r="S775" s="2"/>
      <c r="T775" s="50" t="str">
        <f t="shared" ref="T775:T777" si="268">PROPER(B775)</f>
        <v>Bas Armagnac Laubade 1969</v>
      </c>
      <c r="U775" s="19" t="str">
        <f t="shared" si="262"/>
        <v/>
      </c>
      <c r="V775" s="19" t="e">
        <f>IF(#REF!="",0,1)</f>
        <v>#REF!</v>
      </c>
      <c r="W775" s="20" t="e">
        <f>$X$1&amp;A775&amp;$Y$1&amp;T775&amp;$Z$1&amp;D775&amp;$AA$1&amp;E775&amp;#REF!&amp;G775&amp;$AB$1&amp;J775&amp;$AC$1&amp;L775&amp;$AD$1&amp;N775&amp;$AE$1&amp;P775&amp;$AF$1&amp;R775&amp;$AG$1&amp;#REF!&amp;$AI$1</f>
        <v>#REF!</v>
      </c>
    </row>
    <row r="776" spans="1:23" hidden="1" x14ac:dyDescent="0.25">
      <c r="A776" s="2" t="s">
        <v>77</v>
      </c>
      <c r="B776" s="2" t="s">
        <v>78</v>
      </c>
      <c r="C776" s="3"/>
      <c r="D776" s="23" t="str">
        <f t="shared" si="267"/>
        <v/>
      </c>
      <c r="E776" s="4">
        <v>178.75</v>
      </c>
      <c r="F776" s="2" t="s">
        <v>66</v>
      </c>
      <c r="G776" s="19">
        <f>VLOOKUP(F776,frs!$A$2:$E$41,2,FALSE)</f>
        <v>28</v>
      </c>
      <c r="H776" s="2" t="b">
        <v>1</v>
      </c>
      <c r="I776" s="2" t="s">
        <v>4693</v>
      </c>
      <c r="J776" s="19">
        <f>VLOOKUP(I776,Families!$A$2:$B$11,2,FALSE)</f>
        <v>7</v>
      </c>
      <c r="K776" s="2"/>
      <c r="L776" s="19" t="str">
        <f>IFERROR(VLOOKUP(K776,Appellations!$A$2:$B$77,2,FALSE),"0")</f>
        <v>0</v>
      </c>
      <c r="M776" s="2" t="s">
        <v>5925</v>
      </c>
      <c r="N776" s="19">
        <f>IFERROR(VLOOKUP(M776,Regions!$A$2:$B$41,2,FALSE),"0")</f>
        <v>4</v>
      </c>
      <c r="O776" s="2"/>
      <c r="P776" s="19" t="str">
        <f>IFERROR(VLOOKUP(O776,Colors!$A$2:$B$11,2,FALSE),"0")</f>
        <v>0</v>
      </c>
      <c r="Q776" s="2" t="s">
        <v>4695</v>
      </c>
      <c r="R776" s="19">
        <f>IFERROR(VLOOKUP(Q776,Contenants!$A$2:$B$21,2,FALSE),"0")</f>
        <v>13</v>
      </c>
      <c r="S776" s="2"/>
      <c r="T776" s="50" t="str">
        <f t="shared" si="268"/>
        <v>Bas Armagnac Laubade 1968</v>
      </c>
      <c r="U776" s="19" t="str">
        <f t="shared" si="262"/>
        <v/>
      </c>
      <c r="V776" s="19">
        <f t="shared" ref="V776:V778" si="269">IF(U776="",0,1)</f>
        <v>0</v>
      </c>
      <c r="W776" s="20" t="e">
        <f>$X$1&amp;A776&amp;$Y$1&amp;T776&amp;$Z$1&amp;D776&amp;$AA$1&amp;E776&amp;#REF!&amp;G776&amp;$AB$1&amp;J776&amp;$AC$1&amp;L776&amp;$AD$1&amp;N776&amp;$AE$1&amp;P776&amp;$AF$1&amp;R776&amp;$AG$1&amp;#REF!&amp;$AI$1</f>
        <v>#REF!</v>
      </c>
    </row>
    <row r="777" spans="1:23" hidden="1" x14ac:dyDescent="0.25">
      <c r="A777" s="2" t="s">
        <v>75</v>
      </c>
      <c r="B777" s="2" t="s">
        <v>76</v>
      </c>
      <c r="C777" s="3"/>
      <c r="D777" s="23" t="str">
        <f t="shared" si="267"/>
        <v/>
      </c>
      <c r="E777" s="4">
        <v>215</v>
      </c>
      <c r="F777" s="2" t="s">
        <v>66</v>
      </c>
      <c r="G777" s="19">
        <f>VLOOKUP(F777,frs!$A$2:$E$41,2,FALSE)</f>
        <v>28</v>
      </c>
      <c r="H777" s="2" t="b">
        <v>1</v>
      </c>
      <c r="I777" s="2" t="s">
        <v>4693</v>
      </c>
      <c r="J777" s="19">
        <f>VLOOKUP(I777,Families!$A$2:$B$11,2,FALSE)</f>
        <v>7</v>
      </c>
      <c r="K777" s="2"/>
      <c r="L777" s="19" t="str">
        <f>IFERROR(VLOOKUP(K777,Appellations!$A$2:$B$77,2,FALSE),"0")</f>
        <v>0</v>
      </c>
      <c r="M777" s="2" t="s">
        <v>5925</v>
      </c>
      <c r="N777" s="19">
        <f>IFERROR(VLOOKUP(M777,Regions!$A$2:$B$41,2,FALSE),"0")</f>
        <v>4</v>
      </c>
      <c r="O777" s="2"/>
      <c r="P777" s="19" t="str">
        <f>IFERROR(VLOOKUP(O777,Colors!$A$2:$B$11,2,FALSE),"0")</f>
        <v>0</v>
      </c>
      <c r="Q777" s="2" t="s">
        <v>4695</v>
      </c>
      <c r="R777" s="19">
        <f>IFERROR(VLOOKUP(Q777,Contenants!$A$2:$B$21,2,FALSE),"0")</f>
        <v>13</v>
      </c>
      <c r="S777" s="2"/>
      <c r="T777" s="50" t="str">
        <f t="shared" si="268"/>
        <v>Bas Armagnac Laubade 1967</v>
      </c>
      <c r="U777" s="19" t="str">
        <f t="shared" si="262"/>
        <v/>
      </c>
      <c r="V777" s="19">
        <f t="shared" si="269"/>
        <v>0</v>
      </c>
      <c r="W777" s="20" t="e">
        <f>$X$1&amp;A777&amp;$Y$1&amp;T777&amp;$Z$1&amp;D777&amp;$AA$1&amp;E777&amp;#REF!&amp;G777&amp;$AB$1&amp;J777&amp;$AC$1&amp;L777&amp;$AD$1&amp;N777&amp;$AE$1&amp;P777&amp;$AF$1&amp;R777&amp;$AG$1&amp;#REF!&amp;$AI$1</f>
        <v>#REF!</v>
      </c>
    </row>
    <row r="778" spans="1:23" s="29" customFormat="1" ht="285.75" x14ac:dyDescent="0.25">
      <c r="A778" s="2" t="s">
        <v>558</v>
      </c>
      <c r="B778" s="2" t="s">
        <v>559</v>
      </c>
      <c r="C778" s="3" t="s">
        <v>5238</v>
      </c>
      <c r="D778" s="27" t="str">
        <f t="shared" si="266"/>
        <v>Un Calvados 12 ans gourmand et d’une belle complexité aromatique. A déguster sur une tarte tatin.&lt;br&gt;&lt;br&gt;Provenance : France (Normandie)&lt;br&gt;&lt;br&gt;Vieillissement : double distillation au feu de bois + vieillissement de 12 ans en vieux fûts de chêne français.&lt;br&gt;&lt;br&gt;Dégustation : Robe tuilée ; Nez aux arômes floraux, de fruits blancs et d’épices douces ; Bouche gourmande, intense, longue aux notes de fruits confits. Idéal en digestif, à température ambiante ou sur un dessert en chocolat.&lt;br&gt;&lt;br&gt;Situé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778" s="4">
        <v>62.15</v>
      </c>
      <c r="F778" s="2" t="s">
        <v>66</v>
      </c>
      <c r="G778" s="19">
        <f>VLOOKUP(F778,frs!$A$2:$B$45,2,FALSE)</f>
        <v>28</v>
      </c>
      <c r="H778" s="2" t="b">
        <v>1</v>
      </c>
      <c r="I778" s="2" t="s">
        <v>4693</v>
      </c>
      <c r="J778" s="28">
        <f>VLOOKUP(I778,Families!$A$2:$B$11,2,FALSE)</f>
        <v>7</v>
      </c>
      <c r="K778" s="2"/>
      <c r="L778" s="19" t="str">
        <f>IFERROR(VLOOKUP(K778,Appellations!$A$2:$B$80,2,FALSE),"0")</f>
        <v>0</v>
      </c>
      <c r="M778" s="2" t="s">
        <v>4699</v>
      </c>
      <c r="N778" s="19">
        <f>IFERROR(VLOOKUP(M778,Regions!$A$2:$B$44,2,FALSE),"0")</f>
        <v>11</v>
      </c>
      <c r="O778" s="2"/>
      <c r="P778" s="28" t="str">
        <f>IFERROR(VLOOKUP(O778,Colors!$A$3:$B$11,2,FALSE),"")</f>
        <v/>
      </c>
      <c r="Q778" s="2" t="s">
        <v>4696</v>
      </c>
      <c r="R778" s="28">
        <f>IFERROR(VLOOKUP(Q778,Contenants!$A$3:$B$21,2,FALSE),"")</f>
        <v>15</v>
      </c>
      <c r="S778" s="2" t="s">
        <v>5756</v>
      </c>
      <c r="T778" s="50" t="s">
        <v>5982</v>
      </c>
      <c r="U778" s="19" t="str">
        <f>SUBSTITUTE(S778,"C:\Users\Admin\OneDrive\Site Internet\","")</f>
        <v>calvados_roger_groult_12_ans.png</v>
      </c>
      <c r="V778" s="19">
        <f t="shared" si="269"/>
        <v>1</v>
      </c>
      <c r="W778" s="20" t="str">
        <f>$X$1&amp;A778&amp;$Y$1&amp;T778&amp;$Z$1&amp;D778&amp;$AA$1&amp;G778&amp;$AB$1&amp;J778&amp;$AC$1&amp;L778&amp;$AD$1&amp;N778&amp;$AE$1&amp;P778&amp;$AF$1&amp;R778&amp;$AG$1&amp;U778&amp;$AH$1&amp;V778&amp;$AI$1</f>
        <v>("00787", "Calvados Pays d'Auge Roger Groult 12 ans", "Un Calvados 12 ans gourmand et d’une belle complexité aromatique. A déguster sur une tarte tatin.&lt;br&gt;&lt;br&gt;Provenance : France (Normandie)&lt;br&gt;&lt;br&gt;Vieillissement : double distillation au feu de bois + vieillissement de 12 ans en vieux fûts de chêne français.&lt;br&gt;&lt;br&gt;Dégustation : Robe tuilée ; Nez aux arômes floraux, de fruits blancs et d’épices douces ; Bouche gourmande, intense, longue aux notes de fruits confits. Idéal en digestif, à température ambiante ou sur un dessert en chocolat.&lt;br&gt;&lt;br&gt;Situé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 "15", "calvados_roger_groult_12_ans.png", "1"),</v>
      </c>
    </row>
    <row r="779" spans="1:23" s="20" customFormat="1" hidden="1" x14ac:dyDescent="0.25">
      <c r="A779" s="2" t="s">
        <v>3280</v>
      </c>
      <c r="B779" s="2" t="s">
        <v>3281</v>
      </c>
      <c r="C779" s="3"/>
      <c r="D779" s="18" t="str">
        <f t="shared" si="266"/>
        <v/>
      </c>
      <c r="E779" s="4">
        <v>140.94999999999999</v>
      </c>
      <c r="F779" s="2" t="s">
        <v>66</v>
      </c>
      <c r="G779" s="19">
        <f>VLOOKUP(F779,frs!$A$2:$E$41,2,FALSE)</f>
        <v>28</v>
      </c>
      <c r="H779" s="2" t="b">
        <v>0</v>
      </c>
      <c r="I779" s="2" t="s">
        <v>4693</v>
      </c>
      <c r="J779" s="19">
        <f>VLOOKUP(I779,Families!$A$2:$B$11,2,FALSE)</f>
        <v>7</v>
      </c>
      <c r="K779" s="2"/>
      <c r="L779" s="19" t="str">
        <f>IFERROR(VLOOKUP(K779,Appellations!$A$3:$B$77,3,FALSE),"")</f>
        <v/>
      </c>
      <c r="M779" s="2" t="s">
        <v>5926</v>
      </c>
      <c r="N779" s="19">
        <f>IFERROR(VLOOKUP(M779,Regions!$A$3:$B$41,2,FALSE),"")</f>
        <v>14</v>
      </c>
      <c r="O779" s="2"/>
      <c r="P779" s="19" t="str">
        <f>IFERROR(VLOOKUP(O779,Colors!$A$3:$B$11,2,FALSE),"")</f>
        <v/>
      </c>
      <c r="Q779" s="2"/>
      <c r="R779" s="19" t="str">
        <f>IFERROR(VLOOKUP(Q779,Contenants!$A$3:$B$21,2,FALSE),"")</f>
        <v/>
      </c>
      <c r="S779" s="2"/>
      <c r="T779" s="8" t="s">
        <v>1860</v>
      </c>
      <c r="U779" s="21" t="str">
        <f t="shared" si="262"/>
        <v/>
      </c>
      <c r="V779" s="21"/>
      <c r="W779" s="20" t="e">
        <f>$X$1&amp;A779&amp;$Y$1&amp;T779&amp;$Z$1&amp;C779&amp;$AA$1&amp;E779&amp;#REF!&amp;G779&amp;$AB$1&amp;J779&amp;$AC$1&amp;#REF!&amp;$AD$1&amp;L779&amp;$AE$1&amp;P779&amp;$AF$1&amp;R779&amp;$AF$1&amp;#REF!&amp;$AG$1</f>
        <v>#REF!</v>
      </c>
    </row>
    <row r="780" spans="1:23" s="20" customFormat="1" hidden="1" x14ac:dyDescent="0.25">
      <c r="A780" s="2" t="s">
        <v>3274</v>
      </c>
      <c r="B780" s="2" t="s">
        <v>3275</v>
      </c>
      <c r="C780" s="3"/>
      <c r="D780" s="18" t="str">
        <f t="shared" si="266"/>
        <v/>
      </c>
      <c r="E780" s="4">
        <v>52.5</v>
      </c>
      <c r="F780" s="2" t="s">
        <v>66</v>
      </c>
      <c r="G780" s="19">
        <f>VLOOKUP(F780,frs!$A$2:$E$41,2,FALSE)</f>
        <v>28</v>
      </c>
      <c r="H780" s="2" t="b">
        <v>0</v>
      </c>
      <c r="I780" s="2" t="s">
        <v>4693</v>
      </c>
      <c r="J780" s="19">
        <f>VLOOKUP(I780,Families!$A$2:$B$11,2,FALSE)</f>
        <v>7</v>
      </c>
      <c r="K780" s="2"/>
      <c r="L780" s="19" t="str">
        <f>IFERROR(VLOOKUP(K780,Appellations!$A$3:$B$77,3,FALSE),"")</f>
        <v/>
      </c>
      <c r="M780" s="2" t="s">
        <v>5926</v>
      </c>
      <c r="N780" s="19">
        <f>IFERROR(VLOOKUP(M780,Regions!$A$3:$B$41,2,FALSE),"")</f>
        <v>14</v>
      </c>
      <c r="O780" s="2"/>
      <c r="P780" s="19" t="str">
        <f>IFERROR(VLOOKUP(O780,Colors!$A$3:$B$11,2,FALSE),"")</f>
        <v/>
      </c>
      <c r="Q780" s="2"/>
      <c r="R780" s="19" t="str">
        <f>IFERROR(VLOOKUP(Q780,Contenants!$A$3:$B$21,2,FALSE),"")</f>
        <v/>
      </c>
      <c r="S780" s="2"/>
      <c r="T780" s="8" t="s">
        <v>181</v>
      </c>
      <c r="U780" s="21" t="str">
        <f t="shared" si="262"/>
        <v/>
      </c>
      <c r="V780" s="21"/>
      <c r="W780" s="20" t="e">
        <f>$X$1&amp;A780&amp;$Y$1&amp;T780&amp;$Z$1&amp;C780&amp;$AA$1&amp;E780&amp;#REF!&amp;G780&amp;$AB$1&amp;J780&amp;$AC$1&amp;#REF!&amp;$AD$1&amp;L780&amp;$AE$1&amp;P780&amp;$AF$1&amp;R780&amp;$AF$1&amp;#REF!&amp;$AG$1</f>
        <v>#REF!</v>
      </c>
    </row>
    <row r="781" spans="1:23" s="20" customFormat="1" hidden="1" x14ac:dyDescent="0.25">
      <c r="A781" s="2" t="s">
        <v>4671</v>
      </c>
      <c r="B781" s="2" t="s">
        <v>4672</v>
      </c>
      <c r="C781" s="3"/>
      <c r="D781" s="40" t="str">
        <f t="shared" si="266"/>
        <v/>
      </c>
      <c r="E781" s="4">
        <v>40.799999999999997</v>
      </c>
      <c r="F781" s="2" t="s">
        <v>66</v>
      </c>
      <c r="G781" s="41">
        <f>VLOOKUP(F781,frs!$A$2:$E$41,2,FALSE)</f>
        <v>28</v>
      </c>
      <c r="H781" s="2" t="b">
        <v>0</v>
      </c>
      <c r="I781" s="2" t="s">
        <v>4693</v>
      </c>
      <c r="J781" s="41">
        <f>VLOOKUP(I781,Families!$A$2:$B$11,2,FALSE)</f>
        <v>7</v>
      </c>
      <c r="K781" s="2"/>
      <c r="L781" s="41" t="str">
        <f>IFERROR(VLOOKUP(K781,Appellations!$A$3:$B$77,3,FALSE),"")</f>
        <v/>
      </c>
      <c r="M781" s="2" t="s">
        <v>4698</v>
      </c>
      <c r="N781" s="41" t="str">
        <f>IFERROR(VLOOKUP(M781,Regions!$A$3:$B$41,2,FALSE),"")</f>
        <v/>
      </c>
      <c r="O781" s="2"/>
      <c r="P781" s="41" t="str">
        <f>IFERROR(VLOOKUP(O781,Colors!$A$3:$B$11,2,FALSE),"")</f>
        <v/>
      </c>
      <c r="Q781" s="2"/>
      <c r="R781" s="41" t="str">
        <f>IFERROR(VLOOKUP(Q781,Contenants!$A$3:$B$21,2,FALSE),"")</f>
        <v/>
      </c>
      <c r="S781" s="2"/>
      <c r="T781" s="8" t="s">
        <v>33</v>
      </c>
      <c r="U781" s="43" t="str">
        <f t="shared" si="262"/>
        <v/>
      </c>
      <c r="V781" s="43"/>
      <c r="W781" s="42" t="e">
        <f>$X$1&amp;A781&amp;$Y$1&amp;T781&amp;$Z$1&amp;C781&amp;$AA$1&amp;E781&amp;#REF!&amp;G781&amp;$AB$1&amp;J781&amp;$AC$1&amp;#REF!&amp;$AD$1&amp;L781&amp;$AE$1&amp;P781&amp;$AF$1&amp;R781&amp;$AF$1&amp;#REF!&amp;$AG$1</f>
        <v>#REF!</v>
      </c>
    </row>
    <row r="782" spans="1:23" hidden="1" x14ac:dyDescent="0.25">
      <c r="A782" s="2" t="s">
        <v>4681</v>
      </c>
      <c r="B782" s="2" t="s">
        <v>4682</v>
      </c>
      <c r="C782" s="3"/>
      <c r="D782" s="23" t="str">
        <f>SUBSTITUTE(SUBSTITUTE(SUBSTITUTE(C782,CHAR(13),""),CHAR(10),"&lt;br&gt;"),". &amp;car(10)",".")</f>
        <v/>
      </c>
      <c r="E782" s="4">
        <v>69.849999999999994</v>
      </c>
      <c r="F782" s="2" t="s">
        <v>66</v>
      </c>
      <c r="G782" s="19">
        <f>VLOOKUP(F782,frs!$A$2:$E$41,2,FALSE)</f>
        <v>28</v>
      </c>
      <c r="H782" s="2" t="b">
        <v>0</v>
      </c>
      <c r="I782" s="2" t="s">
        <v>4693</v>
      </c>
      <c r="J782" s="19">
        <f>VLOOKUP(I782,Families!$A$2:$B$11,2,FALSE)</f>
        <v>7</v>
      </c>
      <c r="K782" s="2"/>
      <c r="L782" s="19" t="str">
        <f>IFERROR(VLOOKUP(K782,Appellations!$A$2:$B$77,2,FALSE),"0")</f>
        <v>0</v>
      </c>
      <c r="M782" s="2" t="s">
        <v>4698</v>
      </c>
      <c r="N782" s="19" t="str">
        <f>IFERROR(VLOOKUP(M782,Regions!$A$2:$B$41,2,FALSE),"0")</f>
        <v>0</v>
      </c>
      <c r="O782" s="2"/>
      <c r="P782" s="19" t="str">
        <f>IFERROR(VLOOKUP(O782,Colors!$A$2:$B$11,2,FALSE),"0")</f>
        <v>0</v>
      </c>
      <c r="Q782" s="2" t="s">
        <v>4696</v>
      </c>
      <c r="R782" s="19">
        <f>IFERROR(VLOOKUP(Q782,Contenants!$A$2:$B$21,2,FALSE),"0")</f>
        <v>15</v>
      </c>
      <c r="S782" s="2"/>
      <c r="T782" s="50" t="str">
        <f>PROPER(B782)</f>
        <v>Whisky Vilanova Berbie</v>
      </c>
      <c r="U782" s="19" t="str">
        <f t="shared" si="262"/>
        <v/>
      </c>
      <c r="V782" s="19" t="e">
        <f>IF(#REF!="",0,1)</f>
        <v>#REF!</v>
      </c>
      <c r="W782" s="20" t="e">
        <f>$X$1&amp;A782&amp;$Y$1&amp;T782&amp;$Z$1&amp;D782&amp;$AA$1&amp;E782&amp;#REF!&amp;G782&amp;$AB$1&amp;J782&amp;$AC$1&amp;L782&amp;$AD$1&amp;N782&amp;$AE$1&amp;P782&amp;$AF$1&amp;R782&amp;$AG$1&amp;#REF!&amp;$AI$1</f>
        <v>#REF!</v>
      </c>
    </row>
    <row r="783" spans="1:23" s="29" customFormat="1" hidden="1" x14ac:dyDescent="0.25">
      <c r="A783" s="2" t="s">
        <v>1143</v>
      </c>
      <c r="B783" s="2" t="s">
        <v>1144</v>
      </c>
      <c r="C783" s="3"/>
      <c r="D783" s="36" t="str">
        <f t="shared" si="266"/>
        <v/>
      </c>
      <c r="E783" s="4">
        <v>13.75</v>
      </c>
      <c r="F783" s="2" t="s">
        <v>2247</v>
      </c>
      <c r="G783" s="37" t="e">
        <f>VLOOKUP(F783,frs!$A$2:$E$41,2,FALSE)</f>
        <v>#N/A</v>
      </c>
      <c r="H783" s="2" t="b">
        <v>1</v>
      </c>
      <c r="I783" s="2" t="s">
        <v>4716</v>
      </c>
      <c r="J783" s="37">
        <f>VLOOKUP(I783,Families!$A$2:$B$11,2,FALSE)</f>
        <v>1</v>
      </c>
      <c r="K783" s="2" t="s">
        <v>4898</v>
      </c>
      <c r="L783" s="37" t="str">
        <f>IFERROR(VLOOKUP(K783,Appellations!$A$3:$B$77,3,FALSE),"")</f>
        <v/>
      </c>
      <c r="M783" s="2" t="s">
        <v>4741</v>
      </c>
      <c r="N783" s="37">
        <f>IFERROR(VLOOKUP(M783,Regions!$A$3:$B$41,2,FALSE),"")</f>
        <v>32</v>
      </c>
      <c r="O783" s="2" t="s">
        <v>4719</v>
      </c>
      <c r="P783" s="37">
        <f>IFERROR(VLOOKUP(O783,Colors!$A$3:$B$11,2,FALSE),"")</f>
        <v>8</v>
      </c>
      <c r="Q783" s="2" t="s">
        <v>4688</v>
      </c>
      <c r="R783" s="37">
        <f>IFERROR(VLOOKUP(Q783,Contenants!$A$3:$B$21,2,FALSE),"")</f>
        <v>16</v>
      </c>
      <c r="S783" s="2"/>
      <c r="T783" s="8" t="s">
        <v>1460</v>
      </c>
      <c r="U783" s="39" t="str">
        <f t="shared" si="262"/>
        <v/>
      </c>
      <c r="V783" s="19">
        <f>IF(U783="",0,1)</f>
        <v>0</v>
      </c>
      <c r="W783" s="38" t="e">
        <f>$X$1&amp;A783&amp;$Y$1&amp;T783&amp;$Z$1&amp;C783&amp;$AA$1&amp;E783&amp;#REF!&amp;G783&amp;$AB$1&amp;J783&amp;$AC$1&amp;#REF!&amp;$AD$1&amp;L783&amp;$AE$1&amp;P783&amp;$AF$1&amp;R783&amp;$AF$1&amp;#REF!&amp;$AG$1</f>
        <v>#REF!</v>
      </c>
    </row>
    <row r="784" spans="1:23" hidden="1" x14ac:dyDescent="0.25">
      <c r="A784" s="2" t="s">
        <v>3532</v>
      </c>
      <c r="B784" s="2" t="s">
        <v>3533</v>
      </c>
      <c r="C784" s="3"/>
      <c r="D784" s="23" t="str">
        <f t="shared" ref="D784:D786" si="270">SUBSTITUTE(SUBSTITUTE(SUBSTITUTE(C784,CHAR(13),""),CHAR(10),"&lt;br&gt;"),". &amp;car(10)",".")</f>
        <v/>
      </c>
      <c r="E784" s="4">
        <v>19.45</v>
      </c>
      <c r="F784" s="2" t="s">
        <v>2247</v>
      </c>
      <c r="G784" s="19" t="e">
        <f>VLOOKUP(F784,frs!$A$2:$E$41,2,FALSE)</f>
        <v>#N/A</v>
      </c>
      <c r="H784" s="2" t="b">
        <v>0</v>
      </c>
      <c r="I784" s="2" t="s">
        <v>4716</v>
      </c>
      <c r="J784" s="19">
        <f>VLOOKUP(I784,Families!$A$2:$B$11,2,FALSE)</f>
        <v>1</v>
      </c>
      <c r="K784" s="2" t="s">
        <v>4898</v>
      </c>
      <c r="L784" s="19" t="str">
        <f>IFERROR(VLOOKUP(K784,Appellations!$A$2:$B$77,2,FALSE),"0")</f>
        <v>0</v>
      </c>
      <c r="M784" s="2" t="s">
        <v>4741</v>
      </c>
      <c r="N784" s="19">
        <f>IFERROR(VLOOKUP(M784,Regions!$A$2:$B$41,2,FALSE),"0")</f>
        <v>32</v>
      </c>
      <c r="O784" s="2" t="s">
        <v>4719</v>
      </c>
      <c r="P784" s="19">
        <f>IFERROR(VLOOKUP(O784,Colors!$A$2:$B$11,2,FALSE),"0")</f>
        <v>8</v>
      </c>
      <c r="Q784" s="2" t="s">
        <v>4688</v>
      </c>
      <c r="R784" s="19">
        <f>IFERROR(VLOOKUP(Q784,Contenants!$A$2:$B$21,2,FALSE),"0")</f>
        <v>16</v>
      </c>
      <c r="S784" s="2"/>
      <c r="T784" s="50" t="str">
        <f t="shared" ref="T784:T786" si="271">PROPER(B784)</f>
        <v>Dom.Masques Essentielle Syrah Rge Magnum</v>
      </c>
      <c r="U784" s="19" t="str">
        <f t="shared" si="262"/>
        <v/>
      </c>
      <c r="V784" s="19" t="e">
        <f>IF(#REF!="",0,1)</f>
        <v>#REF!</v>
      </c>
      <c r="W784" s="20" t="e">
        <f>$X$1&amp;A784&amp;$Y$1&amp;T784&amp;$Z$1&amp;D784&amp;$AA$1&amp;E784&amp;#REF!&amp;G784&amp;$AB$1&amp;J784&amp;$AC$1&amp;L784&amp;$AD$1&amp;N784&amp;$AE$1&amp;P784&amp;$AF$1&amp;R784&amp;$AG$1&amp;#REF!&amp;$AI$1</f>
        <v>#REF!</v>
      </c>
    </row>
    <row r="785" spans="1:23" hidden="1" x14ac:dyDescent="0.25">
      <c r="A785" s="2" t="s">
        <v>1145</v>
      </c>
      <c r="B785" s="2" t="s">
        <v>1146</v>
      </c>
      <c r="C785" s="3"/>
      <c r="D785" s="23" t="str">
        <f t="shared" si="270"/>
        <v/>
      </c>
      <c r="E785" s="4">
        <v>19.350000000000001</v>
      </c>
      <c r="F785" s="2" t="s">
        <v>2247</v>
      </c>
      <c r="G785" s="19" t="e">
        <f>VLOOKUP(F785,frs!$A$2:$E$41,2,FALSE)</f>
        <v>#N/A</v>
      </c>
      <c r="H785" s="2" t="b">
        <v>1</v>
      </c>
      <c r="I785" s="2" t="s">
        <v>4709</v>
      </c>
      <c r="J785" s="19">
        <f>VLOOKUP(I785,Families!$A$2:$B$11,2,FALSE)</f>
        <v>2</v>
      </c>
      <c r="K785" s="2" t="s">
        <v>4898</v>
      </c>
      <c r="L785" s="19" t="str">
        <f>IFERROR(VLOOKUP(K785,Appellations!$A$2:$B$77,2,FALSE),"0")</f>
        <v>0</v>
      </c>
      <c r="M785" s="2" t="s">
        <v>4741</v>
      </c>
      <c r="N785" s="19">
        <f>IFERROR(VLOOKUP(M785,Regions!$A$2:$B$41,2,FALSE),"0")</f>
        <v>32</v>
      </c>
      <c r="O785" s="2" t="s">
        <v>4689</v>
      </c>
      <c r="P785" s="19">
        <f>IFERROR(VLOOKUP(O785,Colors!$A$2:$B$11,2,FALSE),"0")</f>
        <v>2</v>
      </c>
      <c r="Q785" s="2" t="s">
        <v>4688</v>
      </c>
      <c r="R785" s="19">
        <f>IFERROR(VLOOKUP(Q785,Contenants!$A$2:$B$21,2,FALSE),"0")</f>
        <v>16</v>
      </c>
      <c r="S785" s="2"/>
      <c r="T785" s="50" t="str">
        <f t="shared" si="271"/>
        <v>Dom.Masques Exception Chardonnay Blanc</v>
      </c>
      <c r="U785" s="19" t="str">
        <f t="shared" si="262"/>
        <v/>
      </c>
      <c r="V785" s="19">
        <f t="shared" ref="V785:V787" si="272">IF(U785="",0,1)</f>
        <v>0</v>
      </c>
      <c r="W785" s="20" t="e">
        <f>$X$1&amp;A785&amp;$Y$1&amp;T785&amp;$Z$1&amp;D785&amp;$AA$1&amp;E785&amp;#REF!&amp;G785&amp;$AB$1&amp;J785&amp;$AC$1&amp;L785&amp;$AD$1&amp;N785&amp;$AE$1&amp;P785&amp;$AF$1&amp;R785&amp;$AG$1&amp;#REF!&amp;$AI$1</f>
        <v>#REF!</v>
      </c>
    </row>
    <row r="786" spans="1:23" hidden="1" x14ac:dyDescent="0.25">
      <c r="A786" s="2" t="s">
        <v>1149</v>
      </c>
      <c r="B786" s="2" t="s">
        <v>1150</v>
      </c>
      <c r="C786" s="3"/>
      <c r="D786" s="23" t="str">
        <f t="shared" si="270"/>
        <v/>
      </c>
      <c r="E786" s="4">
        <v>19.350000000000001</v>
      </c>
      <c r="F786" s="2" t="s">
        <v>2247</v>
      </c>
      <c r="G786" s="19" t="e">
        <f>VLOOKUP(F786,frs!$A$2:$E$41,2,FALSE)</f>
        <v>#N/A</v>
      </c>
      <c r="H786" s="2" t="b">
        <v>1</v>
      </c>
      <c r="I786" s="2" t="s">
        <v>4716</v>
      </c>
      <c r="J786" s="19">
        <f>VLOOKUP(I786,Families!$A$2:$B$11,2,FALSE)</f>
        <v>1</v>
      </c>
      <c r="K786" s="2" t="s">
        <v>4898</v>
      </c>
      <c r="L786" s="19" t="str">
        <f>IFERROR(VLOOKUP(K786,Appellations!$A$2:$B$77,2,FALSE),"0")</f>
        <v>0</v>
      </c>
      <c r="M786" s="2" t="s">
        <v>4741</v>
      </c>
      <c r="N786" s="19">
        <f>IFERROR(VLOOKUP(M786,Regions!$A$2:$B$41,2,FALSE),"0")</f>
        <v>32</v>
      </c>
      <c r="O786" s="2" t="s">
        <v>4719</v>
      </c>
      <c r="P786" s="19">
        <f>IFERROR(VLOOKUP(O786,Colors!$A$2:$B$11,2,FALSE),"0")</f>
        <v>8</v>
      </c>
      <c r="Q786" s="2" t="s">
        <v>4688</v>
      </c>
      <c r="R786" s="19">
        <f>IFERROR(VLOOKUP(Q786,Contenants!$A$2:$B$21,2,FALSE),"0")</f>
        <v>16</v>
      </c>
      <c r="S786" s="2"/>
      <c r="T786" s="50" t="str">
        <f t="shared" si="271"/>
        <v>Dom.Masques Exception Syrah Rouge</v>
      </c>
      <c r="U786" s="19" t="str">
        <f t="shared" si="262"/>
        <v/>
      </c>
      <c r="V786" s="19">
        <f t="shared" si="272"/>
        <v>0</v>
      </c>
      <c r="W786" s="20" t="e">
        <f>$X$1&amp;A786&amp;$Y$1&amp;T786&amp;$Z$1&amp;D786&amp;$AA$1&amp;E786&amp;#REF!&amp;G786&amp;$AB$1&amp;J786&amp;$AC$1&amp;L786&amp;$AD$1&amp;N786&amp;$AE$1&amp;P786&amp;$AF$1&amp;R786&amp;$AG$1&amp;#REF!&amp;$AI$1</f>
        <v>#REF!</v>
      </c>
    </row>
    <row r="787" spans="1:23" s="29" customFormat="1" ht="409.6" x14ac:dyDescent="0.25">
      <c r="A787" s="2" t="s">
        <v>1679</v>
      </c>
      <c r="B787" s="2" t="s">
        <v>1680</v>
      </c>
      <c r="C787" s="3" t="s">
        <v>5402</v>
      </c>
      <c r="D787" s="27" t="str">
        <f t="shared" si="266"/>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787" s="4">
        <v>113.6</v>
      </c>
      <c r="F787" s="2" t="s">
        <v>2233</v>
      </c>
      <c r="G787" s="19">
        <f>VLOOKUP(F787,frs!$A$2:$B$45,2,FALSE)</f>
        <v>36</v>
      </c>
      <c r="H787" s="2" t="b">
        <v>1</v>
      </c>
      <c r="I787" s="2" t="s">
        <v>4716</v>
      </c>
      <c r="J787" s="28">
        <f>VLOOKUP(I787,Families!$A$2:$B$11,2,FALSE)</f>
        <v>1</v>
      </c>
      <c r="K787" s="2" t="s">
        <v>4834</v>
      </c>
      <c r="L787" s="19">
        <f>IFERROR(VLOOKUP(K787,Appellations!$A$2:$B$80,2,FALSE),"0")</f>
        <v>61</v>
      </c>
      <c r="M787" s="2" t="s">
        <v>4745</v>
      </c>
      <c r="N787" s="19">
        <f>IFERROR(VLOOKUP(M787,Regions!$A$2:$B$44,2,FALSE),"0")</f>
        <v>33</v>
      </c>
      <c r="O787" s="2" t="s">
        <v>4719</v>
      </c>
      <c r="P787" s="28">
        <f>IFERROR(VLOOKUP(O787,Colors!$A$3:$B$11,2,FALSE),"")</f>
        <v>8</v>
      </c>
      <c r="Q787" s="2" t="s">
        <v>4688</v>
      </c>
      <c r="R787" s="28">
        <f>IFERROR(VLOOKUP(Q787,Contenants!$A$3:$B$21,2,FALSE),"")</f>
        <v>16</v>
      </c>
      <c r="S787" s="2" t="s">
        <v>5703</v>
      </c>
      <c r="T787" s="50" t="s">
        <v>6216</v>
      </c>
      <c r="U787" s="19" t="str">
        <f>SUBSTITUTE(S787,"C:\Users\Admin\OneDrive\Site Internet\","")</f>
        <v>gardine_rasteau_rouge.png</v>
      </c>
      <c r="V787" s="19">
        <f t="shared" si="272"/>
        <v>1</v>
      </c>
      <c r="W787" s="20" t="str">
        <f>$X$1&amp;A787&amp;$Y$1&amp;T787&amp;$Z$1&amp;D787&amp;$AA$1&amp;G787&amp;$AB$1&amp;J787&amp;$AC$1&amp;L787&amp;$AD$1&amp;N787&amp;$AE$1&amp;P787&amp;$AF$1&amp;R787&amp;$AG$1&amp;U787&amp;$AH$1&amp;V787&amp;$AI$1</f>
        <v>("00796", "Rasteau Gardine Rouge Jeroboam",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"16", "gardine_rasteau_rouge.png", "1"),</v>
      </c>
    </row>
    <row r="788" spans="1:23" s="20" customFormat="1" hidden="1" x14ac:dyDescent="0.25">
      <c r="A788" s="2" t="s">
        <v>4308</v>
      </c>
      <c r="B788" s="2" t="s">
        <v>4309</v>
      </c>
      <c r="C788" s="3"/>
      <c r="D788" s="18" t="str">
        <f t="shared" si="266"/>
        <v/>
      </c>
      <c r="E788" s="4">
        <v>5.95</v>
      </c>
      <c r="F788" s="2" t="s">
        <v>2260</v>
      </c>
      <c r="G788" s="19" t="e">
        <f>VLOOKUP(F788,frs!$A$2:$E$41,2,FALSE)</f>
        <v>#N/A</v>
      </c>
      <c r="H788" s="2" t="b">
        <v>0</v>
      </c>
      <c r="I788" s="2" t="s">
        <v>4686</v>
      </c>
      <c r="J788" s="19">
        <f>VLOOKUP(I788,Families!$A$2:$B$11,2,FALSE)</f>
        <v>9</v>
      </c>
      <c r="K788" s="2"/>
      <c r="L788" s="19" t="str">
        <f>IFERROR(VLOOKUP(K788,Appellations!$A$3:$B$77,3,FALSE),"")</f>
        <v/>
      </c>
      <c r="M788" s="2"/>
      <c r="N788" s="19" t="str">
        <f>IFERROR(VLOOKUP(M788,Regions!$A$3:$B$41,2,FALSE),"")</f>
        <v/>
      </c>
      <c r="O788" s="2"/>
      <c r="P788" s="19" t="str">
        <f>IFERROR(VLOOKUP(O788,Colors!$A$3:$B$11,2,FALSE),"")</f>
        <v/>
      </c>
      <c r="Q788" s="2"/>
      <c r="R788" s="19" t="str">
        <f>IFERROR(VLOOKUP(Q788,Contenants!$A$3:$B$21,2,FALSE),"")</f>
        <v/>
      </c>
      <c r="S788" s="2"/>
      <c r="T788" s="8" t="s">
        <v>1229</v>
      </c>
      <c r="U788" s="21" t="str">
        <f t="shared" si="262"/>
        <v/>
      </c>
      <c r="V788" s="21"/>
      <c r="W788" s="20" t="e">
        <f>$X$1&amp;A788&amp;$Y$1&amp;T788&amp;$Z$1&amp;C788&amp;$AA$1&amp;E788&amp;#REF!&amp;G788&amp;$AB$1&amp;J788&amp;$AC$1&amp;#REF!&amp;$AD$1&amp;L788&amp;$AE$1&amp;P788&amp;$AF$1&amp;R788&amp;$AF$1&amp;#REF!&amp;$AG$1</f>
        <v>#REF!</v>
      </c>
    </row>
    <row r="789" spans="1:23" s="20" customFormat="1" hidden="1" x14ac:dyDescent="0.25">
      <c r="A789" s="2" t="s">
        <v>4294</v>
      </c>
      <c r="B789" s="2" t="s">
        <v>4295</v>
      </c>
      <c r="C789" s="3"/>
      <c r="D789" s="18" t="str">
        <f t="shared" si="266"/>
        <v/>
      </c>
      <c r="E789" s="4">
        <v>5.95</v>
      </c>
      <c r="F789" s="2" t="s">
        <v>2260</v>
      </c>
      <c r="G789" s="19" t="e">
        <f>VLOOKUP(F789,frs!$A$2:$E$41,2,FALSE)</f>
        <v>#N/A</v>
      </c>
      <c r="H789" s="2" t="b">
        <v>0</v>
      </c>
      <c r="I789" s="2" t="s">
        <v>4686</v>
      </c>
      <c r="J789" s="19">
        <f>VLOOKUP(I789,Families!$A$2:$B$11,2,FALSE)</f>
        <v>9</v>
      </c>
      <c r="K789" s="2"/>
      <c r="L789" s="19" t="str">
        <f>IFERROR(VLOOKUP(K789,Appellations!$A$3:$B$77,3,FALSE),"")</f>
        <v/>
      </c>
      <c r="M789" s="2"/>
      <c r="N789" s="19" t="str">
        <f>IFERROR(VLOOKUP(M789,Regions!$A$3:$B$41,2,FALSE),"")</f>
        <v/>
      </c>
      <c r="O789" s="2"/>
      <c r="P789" s="19" t="str">
        <f>IFERROR(VLOOKUP(O789,Colors!$A$3:$B$11,2,FALSE),"")</f>
        <v/>
      </c>
      <c r="Q789" s="2"/>
      <c r="R789" s="19" t="str">
        <f>IFERROR(VLOOKUP(Q789,Contenants!$A$3:$B$21,2,FALSE),"")</f>
        <v/>
      </c>
      <c r="S789" s="2"/>
      <c r="T789" s="8" t="s">
        <v>491</v>
      </c>
      <c r="U789" s="21" t="str">
        <f t="shared" si="262"/>
        <v/>
      </c>
      <c r="V789" s="21"/>
      <c r="W789" s="20" t="e">
        <f>$X$1&amp;A789&amp;$Y$1&amp;T789&amp;$Z$1&amp;C789&amp;$AA$1&amp;E789&amp;#REF!&amp;G789&amp;$AB$1&amp;J789&amp;$AC$1&amp;#REF!&amp;$AD$1&amp;L789&amp;$AE$1&amp;P789&amp;$AF$1&amp;R789&amp;$AF$1&amp;#REF!&amp;$AG$1</f>
        <v>#REF!</v>
      </c>
    </row>
    <row r="790" spans="1:23" s="20" customFormat="1" hidden="1" x14ac:dyDescent="0.25">
      <c r="A790" s="2" t="s">
        <v>4298</v>
      </c>
      <c r="B790" s="2" t="s">
        <v>4299</v>
      </c>
      <c r="C790" s="3"/>
      <c r="D790" s="18" t="str">
        <f t="shared" si="266"/>
        <v/>
      </c>
      <c r="E790" s="4">
        <v>5.95</v>
      </c>
      <c r="F790" s="2" t="s">
        <v>2260</v>
      </c>
      <c r="G790" s="19" t="e">
        <f>VLOOKUP(F790,frs!$A$2:$E$41,2,FALSE)</f>
        <v>#N/A</v>
      </c>
      <c r="H790" s="2" t="b">
        <v>0</v>
      </c>
      <c r="I790" s="2" t="s">
        <v>4686</v>
      </c>
      <c r="J790" s="19">
        <f>VLOOKUP(I790,Families!$A$2:$B$11,2,FALSE)</f>
        <v>9</v>
      </c>
      <c r="K790" s="2"/>
      <c r="L790" s="19" t="str">
        <f>IFERROR(VLOOKUP(K790,Appellations!$A$3:$B$77,3,FALSE),"")</f>
        <v/>
      </c>
      <c r="M790" s="2"/>
      <c r="N790" s="19" t="str">
        <f>IFERROR(VLOOKUP(M790,Regions!$A$3:$B$41,2,FALSE),"")</f>
        <v/>
      </c>
      <c r="O790" s="2"/>
      <c r="P790" s="19" t="str">
        <f>IFERROR(VLOOKUP(O790,Colors!$A$3:$B$11,2,FALSE),"")</f>
        <v/>
      </c>
      <c r="Q790" s="2"/>
      <c r="R790" s="19" t="str">
        <f>IFERROR(VLOOKUP(Q790,Contenants!$A$3:$B$21,2,FALSE),"")</f>
        <v/>
      </c>
      <c r="S790" s="2"/>
      <c r="T790" s="8" t="s">
        <v>499</v>
      </c>
      <c r="U790" s="21" t="str">
        <f t="shared" si="262"/>
        <v/>
      </c>
      <c r="V790" s="21"/>
      <c r="W790" s="20" t="e">
        <f>$X$1&amp;A790&amp;$Y$1&amp;T790&amp;$Z$1&amp;C790&amp;$AA$1&amp;E790&amp;#REF!&amp;G790&amp;$AB$1&amp;J790&amp;$AC$1&amp;#REF!&amp;$AD$1&amp;L790&amp;$AE$1&amp;P790&amp;$AF$1&amp;R790&amp;$AF$1&amp;#REF!&amp;$AG$1</f>
        <v>#REF!</v>
      </c>
    </row>
    <row r="791" spans="1:23" s="20" customFormat="1" hidden="1" x14ac:dyDescent="0.25">
      <c r="A791" s="2" t="s">
        <v>4304</v>
      </c>
      <c r="B791" s="2" t="s">
        <v>4305</v>
      </c>
      <c r="C791" s="3"/>
      <c r="D791" s="18" t="str">
        <f t="shared" si="266"/>
        <v/>
      </c>
      <c r="E791" s="4">
        <v>5.95</v>
      </c>
      <c r="F791" s="2" t="s">
        <v>2260</v>
      </c>
      <c r="G791" s="19" t="e">
        <f>VLOOKUP(F791,frs!$A$2:$E$41,2,FALSE)</f>
        <v>#N/A</v>
      </c>
      <c r="H791" s="2" t="b">
        <v>0</v>
      </c>
      <c r="I791" s="2" t="s">
        <v>4686</v>
      </c>
      <c r="J791" s="19">
        <f>VLOOKUP(I791,Families!$A$2:$B$11,2,FALSE)</f>
        <v>9</v>
      </c>
      <c r="K791" s="2"/>
      <c r="L791" s="19" t="str">
        <f>IFERROR(VLOOKUP(K791,Appellations!$A$3:$B$77,3,FALSE),"")</f>
        <v/>
      </c>
      <c r="M791" s="2"/>
      <c r="N791" s="19" t="str">
        <f>IFERROR(VLOOKUP(M791,Regions!$A$3:$B$41,2,FALSE),"")</f>
        <v/>
      </c>
      <c r="O791" s="2"/>
      <c r="P791" s="19" t="str">
        <f>IFERROR(VLOOKUP(O791,Colors!$A$3:$B$11,2,FALSE),"")</f>
        <v/>
      </c>
      <c r="Q791" s="2"/>
      <c r="R791" s="19" t="str">
        <f>IFERROR(VLOOKUP(Q791,Contenants!$A$3:$B$21,2,FALSE),"")</f>
        <v/>
      </c>
      <c r="S791" s="2"/>
      <c r="T791" s="8" t="s">
        <v>633</v>
      </c>
      <c r="U791" s="21" t="str">
        <f t="shared" si="262"/>
        <v/>
      </c>
      <c r="V791" s="21"/>
      <c r="W791" s="20" t="e">
        <f>$X$1&amp;A791&amp;$Y$1&amp;T791&amp;$Z$1&amp;C791&amp;$AA$1&amp;E791&amp;#REF!&amp;G791&amp;$AB$1&amp;J791&amp;$AC$1&amp;#REF!&amp;$AD$1&amp;L791&amp;$AE$1&amp;P791&amp;$AF$1&amp;R791&amp;$AF$1&amp;#REF!&amp;$AG$1</f>
        <v>#REF!</v>
      </c>
    </row>
    <row r="792" spans="1:23" s="20" customFormat="1" hidden="1" x14ac:dyDescent="0.25">
      <c r="A792" s="2" t="s">
        <v>4300</v>
      </c>
      <c r="B792" s="2" t="s">
        <v>4301</v>
      </c>
      <c r="C792" s="3"/>
      <c r="D792" s="18" t="str">
        <f t="shared" si="266"/>
        <v/>
      </c>
      <c r="E792" s="4">
        <v>5.95</v>
      </c>
      <c r="F792" s="2" t="s">
        <v>2260</v>
      </c>
      <c r="G792" s="19" t="e">
        <f>VLOOKUP(F792,frs!$A$2:$E$41,2,FALSE)</f>
        <v>#N/A</v>
      </c>
      <c r="H792" s="2" t="b">
        <v>0</v>
      </c>
      <c r="I792" s="2" t="s">
        <v>4686</v>
      </c>
      <c r="J792" s="19">
        <f>VLOOKUP(I792,Families!$A$2:$B$11,2,FALSE)</f>
        <v>9</v>
      </c>
      <c r="K792" s="2"/>
      <c r="L792" s="19" t="str">
        <f>IFERROR(VLOOKUP(K792,Appellations!$A$3:$B$77,3,FALSE),"")</f>
        <v/>
      </c>
      <c r="M792" s="2"/>
      <c r="N792" s="19" t="str">
        <f>IFERROR(VLOOKUP(M792,Regions!$A$3:$B$41,2,FALSE),"")</f>
        <v/>
      </c>
      <c r="O792" s="2"/>
      <c r="P792" s="19" t="str">
        <f>IFERROR(VLOOKUP(O792,Colors!$A$3:$B$11,2,FALSE),"")</f>
        <v/>
      </c>
      <c r="Q792" s="2"/>
      <c r="R792" s="19" t="str">
        <f>IFERROR(VLOOKUP(Q792,Contenants!$A$3:$B$21,2,FALSE),"")</f>
        <v/>
      </c>
      <c r="S792" s="2"/>
      <c r="T792" s="8" t="s">
        <v>283</v>
      </c>
      <c r="U792" s="21" t="str">
        <f t="shared" ref="U792:U810" si="273">SUBSTITUTE(SUBSTITUTE(SUBSTITUTE(SUBSTITUTE(SUBSTITUTE(SUBSTITUTE(SUBSTITUTE(SUBSTITUTE(SUBSTITUTE(SUBSTITUTE(SUBSTITUTE(SUBSTITUTE(S792,"C:\Users\Admin\OneDrive\Site Internet\",""),"BAG-IN-BOX\",""),"BOURGOGNE\",""),"BEAUJOLAIS\",""),"CHAMPAGNE ET EFFERVESCENTS\",""),"LANGUEDOC\",""),"LOIRE\",""),"PROVENCE\",""),"RHONE NORD\",""),"RHONE SUD\",""),"SPIRITUEUX\",""),"SUD OUEST\","")</f>
        <v/>
      </c>
      <c r="V792" s="21"/>
      <c r="W792" s="20" t="e">
        <f>$X$1&amp;A792&amp;$Y$1&amp;T792&amp;$Z$1&amp;C792&amp;$AA$1&amp;E792&amp;#REF!&amp;G792&amp;$AB$1&amp;J792&amp;$AC$1&amp;#REF!&amp;$AD$1&amp;L792&amp;$AE$1&amp;P792&amp;$AF$1&amp;R792&amp;$AF$1&amp;#REF!&amp;$AG$1</f>
        <v>#REF!</v>
      </c>
    </row>
    <row r="793" spans="1:23" s="20" customFormat="1" hidden="1" x14ac:dyDescent="0.25">
      <c r="A793" s="2" t="s">
        <v>4302</v>
      </c>
      <c r="B793" s="2" t="s">
        <v>4303</v>
      </c>
      <c r="C793" s="3"/>
      <c r="D793" s="18" t="str">
        <f t="shared" si="266"/>
        <v/>
      </c>
      <c r="E793" s="4">
        <v>5.95</v>
      </c>
      <c r="F793" s="2" t="s">
        <v>2260</v>
      </c>
      <c r="G793" s="19" t="e">
        <f>VLOOKUP(F793,frs!$A$2:$E$41,2,FALSE)</f>
        <v>#N/A</v>
      </c>
      <c r="H793" s="2" t="b">
        <v>0</v>
      </c>
      <c r="I793" s="2" t="s">
        <v>4686</v>
      </c>
      <c r="J793" s="19">
        <f>VLOOKUP(I793,Families!$A$2:$B$11,2,FALSE)</f>
        <v>9</v>
      </c>
      <c r="K793" s="2"/>
      <c r="L793" s="19" t="str">
        <f>IFERROR(VLOOKUP(K793,Appellations!$A$3:$B$77,3,FALSE),"")</f>
        <v/>
      </c>
      <c r="M793" s="2"/>
      <c r="N793" s="19" t="str">
        <f>IFERROR(VLOOKUP(M793,Regions!$A$3:$B$41,2,FALSE),"")</f>
        <v/>
      </c>
      <c r="O793" s="2"/>
      <c r="P793" s="19" t="str">
        <f>IFERROR(VLOOKUP(O793,Colors!$A$3:$B$11,2,FALSE),"")</f>
        <v/>
      </c>
      <c r="Q793" s="2"/>
      <c r="R793" s="19" t="str">
        <f>IFERROR(VLOOKUP(Q793,Contenants!$A$3:$B$21,2,FALSE),"")</f>
        <v/>
      </c>
      <c r="S793" s="2"/>
      <c r="T793" s="8" t="s">
        <v>285</v>
      </c>
      <c r="U793" s="21" t="str">
        <f t="shared" si="273"/>
        <v/>
      </c>
      <c r="V793" s="21"/>
      <c r="W793" s="20" t="e">
        <f>$X$1&amp;A793&amp;$Y$1&amp;T793&amp;$Z$1&amp;C793&amp;$AA$1&amp;E793&amp;#REF!&amp;G793&amp;$AB$1&amp;J793&amp;$AC$1&amp;#REF!&amp;$AD$1&amp;L793&amp;$AE$1&amp;P793&amp;$AF$1&amp;R793&amp;$AF$1&amp;#REF!&amp;$AG$1</f>
        <v>#REF!</v>
      </c>
    </row>
    <row r="794" spans="1:23" s="20" customFormat="1" hidden="1" x14ac:dyDescent="0.25">
      <c r="A794" s="2" t="s">
        <v>4306</v>
      </c>
      <c r="B794" s="2" t="s">
        <v>4307</v>
      </c>
      <c r="C794" s="3"/>
      <c r="D794" s="18" t="str">
        <f t="shared" si="266"/>
        <v/>
      </c>
      <c r="E794" s="4">
        <v>5.95</v>
      </c>
      <c r="F794" s="2" t="s">
        <v>2260</v>
      </c>
      <c r="G794" s="19" t="e">
        <f>VLOOKUP(F794,frs!$A$2:$E$41,2,FALSE)</f>
        <v>#N/A</v>
      </c>
      <c r="H794" s="2" t="b">
        <v>0</v>
      </c>
      <c r="I794" s="2" t="s">
        <v>4686</v>
      </c>
      <c r="J794" s="19">
        <f>VLOOKUP(I794,Families!$A$2:$B$11,2,FALSE)</f>
        <v>9</v>
      </c>
      <c r="K794" s="2"/>
      <c r="L794" s="19" t="str">
        <f>IFERROR(VLOOKUP(K794,Appellations!$A$3:$B$77,3,FALSE),"")</f>
        <v/>
      </c>
      <c r="M794" s="2"/>
      <c r="N794" s="19" t="str">
        <f>IFERROR(VLOOKUP(M794,Regions!$A$3:$B$41,2,FALSE),"")</f>
        <v/>
      </c>
      <c r="O794" s="2"/>
      <c r="P794" s="19" t="str">
        <f>IFERROR(VLOOKUP(O794,Colors!$A$3:$B$11,2,FALSE),"")</f>
        <v/>
      </c>
      <c r="Q794" s="2"/>
      <c r="R794" s="19" t="str">
        <f>IFERROR(VLOOKUP(Q794,Contenants!$A$3:$B$21,2,FALSE),"")</f>
        <v/>
      </c>
      <c r="S794" s="2"/>
      <c r="T794" s="8" t="s">
        <v>281</v>
      </c>
      <c r="U794" s="21" t="str">
        <f t="shared" si="273"/>
        <v/>
      </c>
      <c r="V794" s="21"/>
      <c r="W794" s="20" t="e">
        <f>$X$1&amp;A794&amp;$Y$1&amp;T794&amp;$Z$1&amp;C794&amp;$AA$1&amp;E794&amp;#REF!&amp;G794&amp;$AB$1&amp;J794&amp;$AC$1&amp;#REF!&amp;$AD$1&amp;L794&amp;$AE$1&amp;P794&amp;$AF$1&amp;R794&amp;$AF$1&amp;#REF!&amp;$AG$1</f>
        <v>#REF!</v>
      </c>
    </row>
    <row r="795" spans="1:23" s="20" customFormat="1" hidden="1" x14ac:dyDescent="0.25">
      <c r="A795" s="2" t="s">
        <v>4296</v>
      </c>
      <c r="B795" s="2" t="s">
        <v>4297</v>
      </c>
      <c r="C795" s="3"/>
      <c r="D795" s="18" t="str">
        <f t="shared" si="266"/>
        <v/>
      </c>
      <c r="E795" s="4">
        <v>5.95</v>
      </c>
      <c r="F795" s="2" t="s">
        <v>2260</v>
      </c>
      <c r="G795" s="19" t="e">
        <f>VLOOKUP(F795,frs!$A$2:$E$41,2,FALSE)</f>
        <v>#N/A</v>
      </c>
      <c r="H795" s="2" t="b">
        <v>0</v>
      </c>
      <c r="I795" s="2" t="s">
        <v>4686</v>
      </c>
      <c r="J795" s="19">
        <f>VLOOKUP(I795,Families!$A$2:$B$11,2,FALSE)</f>
        <v>9</v>
      </c>
      <c r="K795" s="2"/>
      <c r="L795" s="19" t="str">
        <f>IFERROR(VLOOKUP(K795,Appellations!$A$3:$B$77,3,FALSE),"")</f>
        <v/>
      </c>
      <c r="M795" s="2"/>
      <c r="N795" s="19" t="str">
        <f>IFERROR(VLOOKUP(M795,Regions!$A$3:$B$41,2,FALSE),"")</f>
        <v/>
      </c>
      <c r="O795" s="2"/>
      <c r="P795" s="19" t="str">
        <f>IFERROR(VLOOKUP(O795,Colors!$A$3:$B$11,2,FALSE),"")</f>
        <v/>
      </c>
      <c r="Q795" s="2"/>
      <c r="R795" s="19" t="str">
        <f>IFERROR(VLOOKUP(Q795,Contenants!$A$3:$B$21,2,FALSE),"")</f>
        <v/>
      </c>
      <c r="S795" s="2"/>
      <c r="T795" s="8" t="s">
        <v>1152</v>
      </c>
      <c r="U795" s="21" t="str">
        <f t="shared" si="273"/>
        <v/>
      </c>
      <c r="V795" s="21"/>
      <c r="W795" s="20" t="e">
        <f>$X$1&amp;A795&amp;$Y$1&amp;T795&amp;$Z$1&amp;C795&amp;$AA$1&amp;E795&amp;#REF!&amp;G795&amp;$AB$1&amp;J795&amp;$AC$1&amp;#REF!&amp;$AD$1&amp;L795&amp;$AE$1&amp;P795&amp;$AF$1&amp;R795&amp;$AF$1&amp;#REF!&amp;$AG$1</f>
        <v>#REF!</v>
      </c>
    </row>
    <row r="796" spans="1:23" s="20" customFormat="1" hidden="1" x14ac:dyDescent="0.25">
      <c r="A796" s="2" t="s">
        <v>4310</v>
      </c>
      <c r="B796" s="2" t="s">
        <v>4311</v>
      </c>
      <c r="C796" s="3"/>
      <c r="D796" s="18" t="str">
        <f t="shared" si="266"/>
        <v/>
      </c>
      <c r="E796" s="4">
        <v>5.95</v>
      </c>
      <c r="F796" s="2" t="s">
        <v>2260</v>
      </c>
      <c r="G796" s="19" t="e">
        <f>VLOOKUP(F796,frs!$A$2:$E$41,2,FALSE)</f>
        <v>#N/A</v>
      </c>
      <c r="H796" s="2" t="b">
        <v>0</v>
      </c>
      <c r="I796" s="2" t="s">
        <v>4686</v>
      </c>
      <c r="J796" s="19">
        <f>VLOOKUP(I796,Families!$A$2:$B$11,2,FALSE)</f>
        <v>9</v>
      </c>
      <c r="K796" s="2"/>
      <c r="L796" s="19" t="str">
        <f>IFERROR(VLOOKUP(K796,Appellations!$A$3:$B$77,3,FALSE),"")</f>
        <v/>
      </c>
      <c r="M796" s="2"/>
      <c r="N796" s="19" t="str">
        <f>IFERROR(VLOOKUP(M796,Regions!$A$3:$B$41,2,FALSE),"")</f>
        <v/>
      </c>
      <c r="O796" s="2"/>
      <c r="P796" s="19" t="str">
        <f>IFERROR(VLOOKUP(O796,Colors!$A$3:$B$11,2,FALSE),"")</f>
        <v/>
      </c>
      <c r="Q796" s="2"/>
      <c r="R796" s="19" t="str">
        <f>IFERROR(VLOOKUP(Q796,Contenants!$A$3:$B$21,2,FALSE),"")</f>
        <v/>
      </c>
      <c r="S796" s="2"/>
      <c r="T796" s="8" t="s">
        <v>1428</v>
      </c>
      <c r="U796" s="21" t="str">
        <f t="shared" si="273"/>
        <v/>
      </c>
      <c r="V796" s="21"/>
      <c r="W796" s="20" t="e">
        <f>$X$1&amp;A796&amp;$Y$1&amp;T796&amp;$Z$1&amp;C796&amp;$AA$1&amp;E796&amp;#REF!&amp;G796&amp;$AB$1&amp;J796&amp;$AC$1&amp;#REF!&amp;$AD$1&amp;L796&amp;$AE$1&amp;P796&amp;$AF$1&amp;R796&amp;$AF$1&amp;#REF!&amp;$AG$1</f>
        <v>#REF!</v>
      </c>
    </row>
    <row r="797" spans="1:23" s="20" customFormat="1" hidden="1" x14ac:dyDescent="0.25">
      <c r="A797" s="2" t="s">
        <v>3565</v>
      </c>
      <c r="B797" s="2" t="s">
        <v>3566</v>
      </c>
      <c r="C797" s="3"/>
      <c r="D797" s="18" t="str">
        <f t="shared" si="266"/>
        <v/>
      </c>
      <c r="E797" s="4">
        <v>5.6</v>
      </c>
      <c r="F797" s="2" t="s">
        <v>2260</v>
      </c>
      <c r="G797" s="19" t="e">
        <f>VLOOKUP(F797,frs!$A$2:$E$41,2,FALSE)</f>
        <v>#N/A</v>
      </c>
      <c r="H797" s="2" t="b">
        <v>0</v>
      </c>
      <c r="I797" s="2" t="s">
        <v>4686</v>
      </c>
      <c r="J797" s="19">
        <f>VLOOKUP(I797,Families!$A$2:$B$11,2,FALSE)</f>
        <v>9</v>
      </c>
      <c r="K797" s="2"/>
      <c r="L797" s="19" t="str">
        <f>IFERROR(VLOOKUP(K797,Appellations!$A$3:$B$77,3,FALSE),"")</f>
        <v/>
      </c>
      <c r="M797" s="2"/>
      <c r="N797" s="19" t="str">
        <f>IFERROR(VLOOKUP(M797,Regions!$A$3:$B$41,2,FALSE),"")</f>
        <v/>
      </c>
      <c r="O797" s="2"/>
      <c r="P797" s="19" t="str">
        <f>IFERROR(VLOOKUP(O797,Colors!$A$3:$B$11,2,FALSE),"")</f>
        <v/>
      </c>
      <c r="Q797" s="2"/>
      <c r="R797" s="19" t="str">
        <f>IFERROR(VLOOKUP(Q797,Contenants!$A$3:$B$21,2,FALSE),"")</f>
        <v/>
      </c>
      <c r="S797" s="2"/>
      <c r="T797" s="8" t="s">
        <v>2173</v>
      </c>
      <c r="U797" s="21" t="str">
        <f t="shared" si="273"/>
        <v/>
      </c>
      <c r="V797" s="21"/>
      <c r="W797" s="20" t="e">
        <f>$X$1&amp;A797&amp;$Y$1&amp;T797&amp;$Z$1&amp;C797&amp;$AA$1&amp;E797&amp;#REF!&amp;G797&amp;$AB$1&amp;J797&amp;$AC$1&amp;#REF!&amp;$AD$1&amp;L797&amp;$AE$1&amp;P797&amp;$AF$1&amp;R797&amp;$AF$1&amp;#REF!&amp;$AG$1</f>
        <v>#REF!</v>
      </c>
    </row>
    <row r="798" spans="1:23" s="20" customFormat="1" hidden="1" x14ac:dyDescent="0.25">
      <c r="A798" s="2" t="s">
        <v>3769</v>
      </c>
      <c r="B798" s="2" t="s">
        <v>3770</v>
      </c>
      <c r="C798" s="3"/>
      <c r="D798" s="18" t="str">
        <f t="shared" si="266"/>
        <v/>
      </c>
      <c r="E798" s="4">
        <v>6.5</v>
      </c>
      <c r="F798" s="2" t="s">
        <v>2354</v>
      </c>
      <c r="G798" s="19" t="e">
        <f>VLOOKUP(F798,frs!$A$2:$E$41,2,FALSE)</f>
        <v>#N/A</v>
      </c>
      <c r="H798" s="2" t="b">
        <v>0</v>
      </c>
      <c r="I798" s="2" t="s">
        <v>4716</v>
      </c>
      <c r="J798" s="19">
        <f>VLOOKUP(I798,Families!$A$2:$B$11,2,FALSE)</f>
        <v>1</v>
      </c>
      <c r="K798" s="2" t="s">
        <v>4830</v>
      </c>
      <c r="L798" s="19" t="str">
        <f>IFERROR(VLOOKUP(K798,Appellations!$A$3:$B$77,3,FALSE),"")</f>
        <v/>
      </c>
      <c r="M798" s="2" t="s">
        <v>4745</v>
      </c>
      <c r="N798" s="19">
        <f>IFERROR(VLOOKUP(M798,Regions!$A$3:$B$41,2,FALSE),"")</f>
        <v>33</v>
      </c>
      <c r="O798" s="2" t="s">
        <v>4719</v>
      </c>
      <c r="P798" s="19">
        <f>IFERROR(VLOOKUP(O798,Colors!$A$3:$B$11,2,FALSE),"")</f>
        <v>8</v>
      </c>
      <c r="Q798" s="2" t="s">
        <v>4688</v>
      </c>
      <c r="R798" s="19">
        <f>IFERROR(VLOOKUP(Q798,Contenants!$A$3:$B$21,2,FALSE),"")</f>
        <v>16</v>
      </c>
      <c r="S798" s="2"/>
      <c r="T798" s="8" t="s">
        <v>2171</v>
      </c>
      <c r="U798" s="21" t="str">
        <f t="shared" si="273"/>
        <v/>
      </c>
      <c r="V798" s="21"/>
      <c r="W798" s="20" t="e">
        <f>$X$1&amp;A798&amp;$Y$1&amp;T798&amp;$Z$1&amp;C798&amp;$AA$1&amp;E798&amp;#REF!&amp;G798&amp;$AB$1&amp;J798&amp;$AC$1&amp;#REF!&amp;$AD$1&amp;L798&amp;$AE$1&amp;P798&amp;$AF$1&amp;R798&amp;$AF$1&amp;#REF!&amp;$AG$1</f>
        <v>#REF!</v>
      </c>
    </row>
    <row r="799" spans="1:23" s="20" customFormat="1" hidden="1" x14ac:dyDescent="0.25">
      <c r="A799" s="2" t="s">
        <v>3767</v>
      </c>
      <c r="B799" s="2" t="s">
        <v>3768</v>
      </c>
      <c r="C799" s="3"/>
      <c r="D799" s="18" t="str">
        <f t="shared" si="266"/>
        <v/>
      </c>
      <c r="E799" s="4">
        <v>6.5</v>
      </c>
      <c r="F799" s="2" t="s">
        <v>2354</v>
      </c>
      <c r="G799" s="19" t="e">
        <f>VLOOKUP(F799,frs!$A$2:$E$41,2,FALSE)</f>
        <v>#N/A</v>
      </c>
      <c r="H799" s="2" t="b">
        <v>0</v>
      </c>
      <c r="I799" s="2" t="s">
        <v>4709</v>
      </c>
      <c r="J799" s="19">
        <f>VLOOKUP(I799,Families!$A$2:$B$11,2,FALSE)</f>
        <v>2</v>
      </c>
      <c r="K799" s="2" t="s">
        <v>4830</v>
      </c>
      <c r="L799" s="19" t="str">
        <f>IFERROR(VLOOKUP(K799,Appellations!$A$3:$B$77,3,FALSE),"")</f>
        <v/>
      </c>
      <c r="M799" s="2" t="s">
        <v>4745</v>
      </c>
      <c r="N799" s="19">
        <f>IFERROR(VLOOKUP(M799,Regions!$A$3:$B$41,2,FALSE),"")</f>
        <v>33</v>
      </c>
      <c r="O799" s="2" t="s">
        <v>4689</v>
      </c>
      <c r="P799" s="19">
        <f>IFERROR(VLOOKUP(O799,Colors!$A$3:$B$11,2,FALSE),"")</f>
        <v>2</v>
      </c>
      <c r="Q799" s="2" t="s">
        <v>4688</v>
      </c>
      <c r="R799" s="19">
        <f>IFERROR(VLOOKUP(Q799,Contenants!$A$3:$B$21,2,FALSE),"")</f>
        <v>16</v>
      </c>
      <c r="S799" s="2"/>
      <c r="T799" s="8" t="s">
        <v>2128</v>
      </c>
      <c r="U799" s="21" t="str">
        <f t="shared" si="273"/>
        <v/>
      </c>
      <c r="V799" s="21"/>
      <c r="W799" s="20" t="e">
        <f>$X$1&amp;A799&amp;$Y$1&amp;T799&amp;$Z$1&amp;C799&amp;$AA$1&amp;E799&amp;#REF!&amp;G799&amp;$AB$1&amp;J799&amp;$AC$1&amp;#REF!&amp;$AD$1&amp;L799&amp;$AE$1&amp;P799&amp;$AF$1&amp;R799&amp;$AF$1&amp;#REF!&amp;$AG$1</f>
        <v>#REF!</v>
      </c>
    </row>
    <row r="800" spans="1:23" s="20" customFormat="1" hidden="1" x14ac:dyDescent="0.25">
      <c r="A800" s="2" t="s">
        <v>3778</v>
      </c>
      <c r="B800" s="2" t="s">
        <v>3779</v>
      </c>
      <c r="C800" s="3"/>
      <c r="D800" s="18" t="str">
        <f t="shared" si="266"/>
        <v/>
      </c>
      <c r="E800" s="4">
        <v>9.9499999999999993</v>
      </c>
      <c r="F800" s="2" t="s">
        <v>2354</v>
      </c>
      <c r="G800" s="19" t="e">
        <f>VLOOKUP(F800,frs!$A$2:$E$41,2,FALSE)</f>
        <v>#N/A</v>
      </c>
      <c r="H800" s="2" t="b">
        <v>0</v>
      </c>
      <c r="I800" s="2" t="s">
        <v>4709</v>
      </c>
      <c r="J800" s="19">
        <f>VLOOKUP(I800,Families!$A$2:$B$11,2,FALSE)</f>
        <v>2</v>
      </c>
      <c r="K800" s="2" t="s">
        <v>4830</v>
      </c>
      <c r="L800" s="19" t="str">
        <f>IFERROR(VLOOKUP(K800,Appellations!$A$3:$B$77,3,FALSE),"")</f>
        <v/>
      </c>
      <c r="M800" s="2" t="s">
        <v>4745</v>
      </c>
      <c r="N800" s="19">
        <f>IFERROR(VLOOKUP(M800,Regions!$A$3:$B$41,2,FALSE),"")</f>
        <v>33</v>
      </c>
      <c r="O800" s="2" t="s">
        <v>4689</v>
      </c>
      <c r="P800" s="19">
        <f>IFERROR(VLOOKUP(O800,Colors!$A$3:$B$11,2,FALSE),"")</f>
        <v>2</v>
      </c>
      <c r="Q800" s="2" t="s">
        <v>4688</v>
      </c>
      <c r="R800" s="19">
        <f>IFERROR(VLOOKUP(Q800,Contenants!$A$3:$B$21,2,FALSE),"")</f>
        <v>16</v>
      </c>
      <c r="S800" s="2"/>
      <c r="T800" s="8" t="s">
        <v>2132</v>
      </c>
      <c r="U800" s="21" t="str">
        <f t="shared" si="273"/>
        <v/>
      </c>
      <c r="V800" s="21"/>
      <c r="W800" s="20" t="e">
        <f>$X$1&amp;A800&amp;$Y$1&amp;T800&amp;$Z$1&amp;C800&amp;$AA$1&amp;E800&amp;#REF!&amp;G800&amp;$AB$1&amp;J800&amp;$AC$1&amp;#REF!&amp;$AD$1&amp;L800&amp;$AE$1&amp;P800&amp;$AF$1&amp;R800&amp;$AF$1&amp;#REF!&amp;$AG$1</f>
        <v>#REF!</v>
      </c>
    </row>
    <row r="801" spans="1:23" s="20" customFormat="1" hidden="1" x14ac:dyDescent="0.25">
      <c r="A801" s="2" t="s">
        <v>3712</v>
      </c>
      <c r="B801" s="2" t="s">
        <v>3713</v>
      </c>
      <c r="C801" s="3"/>
      <c r="D801" s="18" t="str">
        <f t="shared" si="266"/>
        <v/>
      </c>
      <c r="E801" s="4">
        <v>5.2</v>
      </c>
      <c r="F801" s="2" t="s">
        <v>2354</v>
      </c>
      <c r="G801" s="19" t="e">
        <f>VLOOKUP(F801,frs!$A$2:$E$41,2,FALSE)</f>
        <v>#N/A</v>
      </c>
      <c r="H801" s="2" t="b">
        <v>0</v>
      </c>
      <c r="I801" s="2" t="s">
        <v>4716</v>
      </c>
      <c r="J801" s="19">
        <f>VLOOKUP(I801,Families!$A$2:$B$11,2,FALSE)</f>
        <v>1</v>
      </c>
      <c r="K801" s="2" t="s">
        <v>4753</v>
      </c>
      <c r="L801" s="19" t="str">
        <f>IFERROR(VLOOKUP(K801,Appellations!$A$3:$B$77,3,FALSE),"")</f>
        <v/>
      </c>
      <c r="M801" s="2" t="s">
        <v>4745</v>
      </c>
      <c r="N801" s="19">
        <f>IFERROR(VLOOKUP(M801,Regions!$A$3:$B$41,2,FALSE),"")</f>
        <v>33</v>
      </c>
      <c r="O801" s="2" t="s">
        <v>4719</v>
      </c>
      <c r="P801" s="19">
        <f>IFERROR(VLOOKUP(O801,Colors!$A$3:$B$11,2,FALSE),"")</f>
        <v>8</v>
      </c>
      <c r="Q801" s="2" t="s">
        <v>4688</v>
      </c>
      <c r="R801" s="19">
        <f>IFERROR(VLOOKUP(Q801,Contenants!$A$3:$B$21,2,FALSE),"")</f>
        <v>16</v>
      </c>
      <c r="S801" s="2"/>
      <c r="T801" s="8" t="s">
        <v>2150</v>
      </c>
      <c r="U801" s="21" t="str">
        <f t="shared" si="273"/>
        <v/>
      </c>
      <c r="V801" s="21"/>
      <c r="W801" s="20" t="e">
        <f>$X$1&amp;A801&amp;$Y$1&amp;T801&amp;$Z$1&amp;C801&amp;$AA$1&amp;E801&amp;#REF!&amp;G801&amp;$AB$1&amp;J801&amp;$AC$1&amp;#REF!&amp;$AD$1&amp;L801&amp;$AE$1&amp;P801&amp;$AF$1&amp;R801&amp;$AF$1&amp;#REF!&amp;$AG$1</f>
        <v>#REF!</v>
      </c>
    </row>
    <row r="802" spans="1:23" s="20" customFormat="1" hidden="1" x14ac:dyDescent="0.25">
      <c r="A802" s="2" t="s">
        <v>3710</v>
      </c>
      <c r="B802" s="2" t="s">
        <v>3711</v>
      </c>
      <c r="C802" s="3"/>
      <c r="D802" s="18" t="str">
        <f t="shared" si="266"/>
        <v/>
      </c>
      <c r="E802" s="4">
        <v>5.2</v>
      </c>
      <c r="F802" s="2" t="s">
        <v>2354</v>
      </c>
      <c r="G802" s="19" t="e">
        <f>VLOOKUP(F802,frs!$A$2:$E$41,2,FALSE)</f>
        <v>#N/A</v>
      </c>
      <c r="H802" s="2" t="b">
        <v>0</v>
      </c>
      <c r="I802" s="2" t="s">
        <v>2308</v>
      </c>
      <c r="J802" s="19">
        <f>VLOOKUP(I802,Families!$A$2:$B$11,2,FALSE)</f>
        <v>3</v>
      </c>
      <c r="K802" s="2" t="s">
        <v>4753</v>
      </c>
      <c r="L802" s="19" t="str">
        <f>IFERROR(VLOOKUP(K802,Appellations!$A$3:$B$77,3,FALSE),"")</f>
        <v/>
      </c>
      <c r="M802" s="2" t="s">
        <v>4745</v>
      </c>
      <c r="N802" s="19">
        <f>IFERROR(VLOOKUP(M802,Regions!$A$3:$B$41,2,FALSE),"")</f>
        <v>33</v>
      </c>
      <c r="O802" s="2" t="s">
        <v>2306</v>
      </c>
      <c r="P802" s="19">
        <f>IFERROR(VLOOKUP(O802,Colors!$A$3:$B$11,2,FALSE),"")</f>
        <v>7</v>
      </c>
      <c r="Q802" s="2" t="s">
        <v>4688</v>
      </c>
      <c r="R802" s="19">
        <f>IFERROR(VLOOKUP(Q802,Contenants!$A$3:$B$21,2,FALSE),"")</f>
        <v>16</v>
      </c>
      <c r="S802" s="2"/>
      <c r="T802" s="8" t="s">
        <v>2148</v>
      </c>
      <c r="U802" s="21" t="str">
        <f t="shared" si="273"/>
        <v/>
      </c>
      <c r="V802" s="21"/>
      <c r="W802" s="20" t="e">
        <f>$X$1&amp;A802&amp;$Y$1&amp;T802&amp;$Z$1&amp;C802&amp;$AA$1&amp;E802&amp;#REF!&amp;G802&amp;$AB$1&amp;J802&amp;$AC$1&amp;#REF!&amp;$AD$1&amp;L802&amp;$AE$1&amp;P802&amp;$AF$1&amp;R802&amp;$AF$1&amp;#REF!&amp;$AG$1</f>
        <v>#REF!</v>
      </c>
    </row>
    <row r="803" spans="1:23" s="20" customFormat="1" hidden="1" x14ac:dyDescent="0.25">
      <c r="A803" s="2" t="s">
        <v>3708</v>
      </c>
      <c r="B803" s="2" t="s">
        <v>3709</v>
      </c>
      <c r="C803" s="3"/>
      <c r="D803" s="18" t="str">
        <f t="shared" si="266"/>
        <v/>
      </c>
      <c r="E803" s="4">
        <v>5.2</v>
      </c>
      <c r="F803" s="2" t="s">
        <v>2354</v>
      </c>
      <c r="G803" s="19" t="e">
        <f>VLOOKUP(F803,frs!$A$2:$E$41,2,FALSE)</f>
        <v>#N/A</v>
      </c>
      <c r="H803" s="2" t="b">
        <v>0</v>
      </c>
      <c r="I803" s="2" t="s">
        <v>4709</v>
      </c>
      <c r="J803" s="19">
        <f>VLOOKUP(I803,Families!$A$2:$B$11,2,FALSE)</f>
        <v>2</v>
      </c>
      <c r="K803" s="2" t="s">
        <v>4753</v>
      </c>
      <c r="L803" s="19" t="str">
        <f>IFERROR(VLOOKUP(K803,Appellations!$A$3:$B$77,3,FALSE),"")</f>
        <v/>
      </c>
      <c r="M803" s="2" t="s">
        <v>4745</v>
      </c>
      <c r="N803" s="19">
        <f>IFERROR(VLOOKUP(M803,Regions!$A$3:$B$41,2,FALSE),"")</f>
        <v>33</v>
      </c>
      <c r="O803" s="2" t="s">
        <v>4689</v>
      </c>
      <c r="P803" s="19">
        <f>IFERROR(VLOOKUP(O803,Colors!$A$3:$B$11,2,FALSE),"")</f>
        <v>2</v>
      </c>
      <c r="Q803" s="2" t="s">
        <v>4688</v>
      </c>
      <c r="R803" s="19">
        <f>IFERROR(VLOOKUP(Q803,Contenants!$A$3:$B$21,2,FALSE),"")</f>
        <v>16</v>
      </c>
      <c r="S803" s="2"/>
      <c r="T803" s="8" t="s">
        <v>55</v>
      </c>
      <c r="U803" s="21" t="str">
        <f t="shared" si="273"/>
        <v/>
      </c>
      <c r="V803" s="21"/>
      <c r="W803" s="20" t="e">
        <f>$X$1&amp;A803&amp;$Y$1&amp;T803&amp;$Z$1&amp;C803&amp;$AA$1&amp;E803&amp;#REF!&amp;G803&amp;$AB$1&amp;J803&amp;$AC$1&amp;#REF!&amp;$AD$1&amp;L803&amp;$AE$1&amp;P803&amp;$AF$1&amp;R803&amp;$AF$1&amp;#REF!&amp;$AG$1</f>
        <v>#REF!</v>
      </c>
    </row>
    <row r="804" spans="1:23" s="20" customFormat="1" hidden="1" x14ac:dyDescent="0.25">
      <c r="A804" s="2" t="s">
        <v>2620</v>
      </c>
      <c r="B804" s="2" t="s">
        <v>2621</v>
      </c>
      <c r="C804" s="3"/>
      <c r="D804" s="18" t="str">
        <f t="shared" si="266"/>
        <v/>
      </c>
      <c r="E804" s="4">
        <v>20.55</v>
      </c>
      <c r="F804" s="2" t="s">
        <v>2354</v>
      </c>
      <c r="G804" s="19" t="e">
        <f>VLOOKUP(F804,frs!$A$2:$E$41,2,FALSE)</f>
        <v>#N/A</v>
      </c>
      <c r="H804" s="2" t="b">
        <v>0</v>
      </c>
      <c r="I804" s="2" t="s">
        <v>2301</v>
      </c>
      <c r="J804" s="19">
        <f>VLOOKUP(I804,Families!$A$2:$B$11,2,FALSE)</f>
        <v>4</v>
      </c>
      <c r="K804" s="2" t="s">
        <v>4753</v>
      </c>
      <c r="L804" s="19" t="str">
        <f>IFERROR(VLOOKUP(K804,Appellations!$A$3:$B$77,3,FALSE),"")</f>
        <v/>
      </c>
      <c r="M804" s="2" t="s">
        <v>4745</v>
      </c>
      <c r="N804" s="19">
        <f>IFERROR(VLOOKUP(M804,Regions!$A$3:$B$41,2,FALSE),"")</f>
        <v>33</v>
      </c>
      <c r="O804" s="2" t="s">
        <v>4719</v>
      </c>
      <c r="P804" s="19">
        <f>IFERROR(VLOOKUP(O804,Colors!$A$3:$B$11,2,FALSE),"")</f>
        <v>8</v>
      </c>
      <c r="Q804" s="2"/>
      <c r="R804" s="19" t="str">
        <f>IFERROR(VLOOKUP(Q804,Contenants!$A$3:$B$21,2,FALSE),"")</f>
        <v/>
      </c>
      <c r="S804" s="2"/>
      <c r="T804" s="8" t="s">
        <v>1329</v>
      </c>
      <c r="U804" s="21" t="str">
        <f t="shared" si="273"/>
        <v/>
      </c>
      <c r="V804" s="21"/>
      <c r="W804" s="20" t="e">
        <f>$X$1&amp;A804&amp;$Y$1&amp;T804&amp;$Z$1&amp;C804&amp;$AA$1&amp;E804&amp;#REF!&amp;G804&amp;$AB$1&amp;J804&amp;$AC$1&amp;#REF!&amp;$AD$1&amp;L804&amp;$AE$1&amp;P804&amp;$AF$1&amp;R804&amp;$AF$1&amp;#REF!&amp;$AG$1</f>
        <v>#REF!</v>
      </c>
    </row>
    <row r="805" spans="1:23" s="20" customFormat="1" hidden="1" x14ac:dyDescent="0.25">
      <c r="A805" s="2" t="s">
        <v>2618</v>
      </c>
      <c r="B805" s="2" t="s">
        <v>2619</v>
      </c>
      <c r="C805" s="3"/>
      <c r="D805" s="18" t="str">
        <f t="shared" si="266"/>
        <v/>
      </c>
      <c r="E805" s="4">
        <v>17.100000000000001</v>
      </c>
      <c r="F805" s="2" t="s">
        <v>2354</v>
      </c>
      <c r="G805" s="19" t="e">
        <f>VLOOKUP(F805,frs!$A$2:$E$41,2,FALSE)</f>
        <v>#N/A</v>
      </c>
      <c r="H805" s="2" t="b">
        <v>0</v>
      </c>
      <c r="I805" s="2" t="s">
        <v>2301</v>
      </c>
      <c r="J805" s="19">
        <f>VLOOKUP(I805,Families!$A$2:$B$11,2,FALSE)</f>
        <v>4</v>
      </c>
      <c r="K805" s="2" t="s">
        <v>4753</v>
      </c>
      <c r="L805" s="19" t="str">
        <f>IFERROR(VLOOKUP(K805,Appellations!$A$3:$B$77,3,FALSE),"")</f>
        <v/>
      </c>
      <c r="M805" s="2" t="s">
        <v>4745</v>
      </c>
      <c r="N805" s="19">
        <f>IFERROR(VLOOKUP(M805,Regions!$A$3:$B$41,2,FALSE),"")</f>
        <v>33</v>
      </c>
      <c r="O805" s="2" t="s">
        <v>4719</v>
      </c>
      <c r="P805" s="19">
        <f>IFERROR(VLOOKUP(O805,Colors!$A$3:$B$11,2,FALSE),"")</f>
        <v>8</v>
      </c>
      <c r="Q805" s="2"/>
      <c r="R805" s="19" t="str">
        <f>IFERROR(VLOOKUP(Q805,Contenants!$A$3:$B$21,2,FALSE),"")</f>
        <v/>
      </c>
      <c r="S805" s="2"/>
      <c r="T805" s="8" t="s">
        <v>313</v>
      </c>
      <c r="U805" s="21" t="str">
        <f t="shared" si="273"/>
        <v/>
      </c>
      <c r="V805" s="21"/>
      <c r="W805" s="20" t="e">
        <f>$X$1&amp;A805&amp;$Y$1&amp;T805&amp;$Z$1&amp;C805&amp;$AA$1&amp;E805&amp;#REF!&amp;G805&amp;$AB$1&amp;J805&amp;$AC$1&amp;#REF!&amp;$AD$1&amp;L805&amp;$AE$1&amp;P805&amp;$AF$1&amp;R805&amp;$AF$1&amp;#REF!&amp;$AG$1</f>
        <v>#REF!</v>
      </c>
    </row>
    <row r="806" spans="1:23" s="20" customFormat="1" hidden="1" x14ac:dyDescent="0.25">
      <c r="A806" s="2" t="s">
        <v>2624</v>
      </c>
      <c r="B806" s="2" t="s">
        <v>2625</v>
      </c>
      <c r="C806" s="3"/>
      <c r="D806" s="18" t="str">
        <f t="shared" si="266"/>
        <v/>
      </c>
      <c r="E806" s="4">
        <v>18.100000000000001</v>
      </c>
      <c r="F806" s="2" t="s">
        <v>2354</v>
      </c>
      <c r="G806" s="19" t="e">
        <f>VLOOKUP(F806,frs!$A$2:$E$41,2,FALSE)</f>
        <v>#N/A</v>
      </c>
      <c r="H806" s="2" t="b">
        <v>0</v>
      </c>
      <c r="I806" s="2" t="s">
        <v>2301</v>
      </c>
      <c r="J806" s="19">
        <f>VLOOKUP(I806,Families!$A$2:$B$11,2,FALSE)</f>
        <v>4</v>
      </c>
      <c r="K806" s="2" t="s">
        <v>4753</v>
      </c>
      <c r="L806" s="19" t="str">
        <f>IFERROR(VLOOKUP(K806,Appellations!$A$3:$B$77,3,FALSE),"")</f>
        <v/>
      </c>
      <c r="M806" s="2" t="s">
        <v>4745</v>
      </c>
      <c r="N806" s="19">
        <f>IFERROR(VLOOKUP(M806,Regions!$A$3:$B$41,2,FALSE),"")</f>
        <v>33</v>
      </c>
      <c r="O806" s="2" t="s">
        <v>4719</v>
      </c>
      <c r="P806" s="19">
        <f>IFERROR(VLOOKUP(O806,Colors!$A$3:$B$11,2,FALSE),"")</f>
        <v>8</v>
      </c>
      <c r="Q806" s="2"/>
      <c r="R806" s="19" t="str">
        <f>IFERROR(VLOOKUP(Q806,Contenants!$A$3:$B$21,2,FALSE),"")</f>
        <v/>
      </c>
      <c r="S806" s="2"/>
      <c r="T806" s="8" t="s">
        <v>406</v>
      </c>
      <c r="U806" s="21" t="str">
        <f t="shared" si="273"/>
        <v/>
      </c>
      <c r="V806" s="21"/>
      <c r="W806" s="20" t="e">
        <f>$X$1&amp;A806&amp;$Y$1&amp;T806&amp;$Z$1&amp;C806&amp;$AA$1&amp;E806&amp;#REF!&amp;G806&amp;$AB$1&amp;J806&amp;$AC$1&amp;#REF!&amp;$AD$1&amp;L806&amp;$AE$1&amp;P806&amp;$AF$1&amp;R806&amp;$AF$1&amp;#REF!&amp;$AG$1</f>
        <v>#REF!</v>
      </c>
    </row>
    <row r="807" spans="1:23" s="20" customFormat="1" hidden="1" x14ac:dyDescent="0.25">
      <c r="A807" s="2" t="s">
        <v>2663</v>
      </c>
      <c r="B807" s="2" t="s">
        <v>2664</v>
      </c>
      <c r="C807" s="3"/>
      <c r="D807" s="18" t="str">
        <f t="shared" si="266"/>
        <v/>
      </c>
      <c r="E807" s="4">
        <v>19.45</v>
      </c>
      <c r="F807" s="2" t="s">
        <v>2354</v>
      </c>
      <c r="G807" s="19" t="e">
        <f>VLOOKUP(F807,frs!$A$2:$E$41,2,FALSE)</f>
        <v>#N/A</v>
      </c>
      <c r="H807" s="2" t="b">
        <v>0</v>
      </c>
      <c r="I807" s="2" t="s">
        <v>2301</v>
      </c>
      <c r="J807" s="19">
        <f>VLOOKUP(I807,Families!$A$2:$B$11,2,FALSE)</f>
        <v>4</v>
      </c>
      <c r="K807" s="2" t="s">
        <v>4751</v>
      </c>
      <c r="L807" s="19" t="str">
        <f>IFERROR(VLOOKUP(K807,Appellations!$A$3:$B$77,3,FALSE),"")</f>
        <v/>
      </c>
      <c r="M807" s="2" t="s">
        <v>4752</v>
      </c>
      <c r="N807" s="19">
        <f>IFERROR(VLOOKUP(M807,Regions!$A$3:$B$41,2,FALSE),"")</f>
        <v>20</v>
      </c>
      <c r="O807" s="2" t="s">
        <v>2306</v>
      </c>
      <c r="P807" s="19">
        <f>IFERROR(VLOOKUP(O807,Colors!$A$3:$B$11,2,FALSE),"")</f>
        <v>7</v>
      </c>
      <c r="Q807" s="2"/>
      <c r="R807" s="19" t="str">
        <f>IFERROR(VLOOKUP(Q807,Contenants!$A$3:$B$21,2,FALSE),"")</f>
        <v/>
      </c>
      <c r="S807" s="2"/>
      <c r="T807" s="8" t="s">
        <v>1922</v>
      </c>
      <c r="U807" s="21" t="str">
        <f t="shared" si="273"/>
        <v/>
      </c>
      <c r="V807" s="21"/>
      <c r="W807" s="20" t="e">
        <f>$X$1&amp;A807&amp;$Y$1&amp;T807&amp;$Z$1&amp;C807&amp;$AA$1&amp;E807&amp;#REF!&amp;G807&amp;$AB$1&amp;J807&amp;$AC$1&amp;#REF!&amp;$AD$1&amp;L807&amp;$AE$1&amp;P807&amp;$AF$1&amp;R807&amp;$AF$1&amp;#REF!&amp;$AG$1</f>
        <v>#REF!</v>
      </c>
    </row>
    <row r="808" spans="1:23" s="20" customFormat="1" hidden="1" x14ac:dyDescent="0.25">
      <c r="A808" s="2" t="s">
        <v>2661</v>
      </c>
      <c r="B808" s="2" t="s">
        <v>2662</v>
      </c>
      <c r="C808" s="3"/>
      <c r="D808" s="18" t="str">
        <f t="shared" si="266"/>
        <v/>
      </c>
      <c r="E808" s="4">
        <v>34.35</v>
      </c>
      <c r="F808" s="2" t="s">
        <v>2354</v>
      </c>
      <c r="G808" s="19" t="e">
        <f>VLOOKUP(F808,frs!$A$2:$E$41,2,FALSE)</f>
        <v>#N/A</v>
      </c>
      <c r="H808" s="2" t="b">
        <v>0</v>
      </c>
      <c r="I808" s="2" t="s">
        <v>2301</v>
      </c>
      <c r="J808" s="19">
        <f>VLOOKUP(I808,Families!$A$2:$B$11,2,FALSE)</f>
        <v>4</v>
      </c>
      <c r="K808" s="2" t="s">
        <v>4751</v>
      </c>
      <c r="L808" s="19" t="str">
        <f>IFERROR(VLOOKUP(K808,Appellations!$A$3:$B$77,3,FALSE),"")</f>
        <v/>
      </c>
      <c r="M808" s="2" t="s">
        <v>4752</v>
      </c>
      <c r="N808" s="19">
        <f>IFERROR(VLOOKUP(M808,Regions!$A$3:$B$41,2,FALSE),"")</f>
        <v>20</v>
      </c>
      <c r="O808" s="2" t="s">
        <v>2306</v>
      </c>
      <c r="P808" s="19">
        <f>IFERROR(VLOOKUP(O808,Colors!$A$3:$B$11,2,FALSE),"")</f>
        <v>7</v>
      </c>
      <c r="Q808" s="2"/>
      <c r="R808" s="19" t="str">
        <f>IFERROR(VLOOKUP(Q808,Contenants!$A$3:$B$21,2,FALSE),"")</f>
        <v/>
      </c>
      <c r="S808" s="2"/>
      <c r="T808" s="8" t="s">
        <v>529</v>
      </c>
      <c r="U808" s="21" t="str">
        <f t="shared" si="273"/>
        <v/>
      </c>
      <c r="V808" s="21"/>
      <c r="W808" s="20" t="e">
        <f>$X$1&amp;A808&amp;$Y$1&amp;T808&amp;$Z$1&amp;C808&amp;$AA$1&amp;E808&amp;#REF!&amp;G808&amp;$AB$1&amp;J808&amp;$AC$1&amp;#REF!&amp;$AD$1&amp;L808&amp;$AE$1&amp;P808&amp;$AF$1&amp;R808&amp;$AF$1&amp;#REF!&amp;$AG$1</f>
        <v>#REF!</v>
      </c>
    </row>
    <row r="809" spans="1:23" s="20" customFormat="1" hidden="1" x14ac:dyDescent="0.25">
      <c r="A809" s="2" t="s">
        <v>4443</v>
      </c>
      <c r="B809" s="2" t="s">
        <v>4444</v>
      </c>
      <c r="C809" s="3"/>
      <c r="D809" s="40" t="str">
        <f t="shared" si="266"/>
        <v/>
      </c>
      <c r="E809" s="4">
        <v>14.9</v>
      </c>
      <c r="F809" s="2" t="s">
        <v>3363</v>
      </c>
      <c r="G809" s="41" t="e">
        <f>VLOOKUP(F809,frs!$A$2:$E$41,2,FALSE)</f>
        <v>#N/A</v>
      </c>
      <c r="H809" s="2" t="b">
        <v>0</v>
      </c>
      <c r="I809" s="2" t="s">
        <v>4716</v>
      </c>
      <c r="J809" s="41">
        <f>VLOOKUP(I809,Families!$A$2:$B$11,2,FALSE)</f>
        <v>1</v>
      </c>
      <c r="K809" s="2" t="s">
        <v>4899</v>
      </c>
      <c r="L809" s="41" t="str">
        <f>IFERROR(VLOOKUP(K809,Appellations!$A$3:$B$77,3,FALSE),"")</f>
        <v/>
      </c>
      <c r="M809" s="2" t="s">
        <v>4745</v>
      </c>
      <c r="N809" s="41">
        <f>IFERROR(VLOOKUP(M809,Regions!$A$3:$B$41,2,FALSE),"")</f>
        <v>33</v>
      </c>
      <c r="O809" s="2" t="s">
        <v>4719</v>
      </c>
      <c r="P809" s="41">
        <f>IFERROR(VLOOKUP(O809,Colors!$A$3:$B$11,2,FALSE),"")</f>
        <v>8</v>
      </c>
      <c r="Q809" s="2" t="s">
        <v>4688</v>
      </c>
      <c r="R809" s="41">
        <f>IFERROR(VLOOKUP(Q809,Contenants!$A$3:$B$21,2,FALSE),"")</f>
        <v>16</v>
      </c>
      <c r="S809" s="2"/>
      <c r="T809" s="8" t="s">
        <v>527</v>
      </c>
      <c r="U809" s="43" t="str">
        <f t="shared" si="273"/>
        <v/>
      </c>
      <c r="V809" s="43"/>
      <c r="W809" s="42" t="e">
        <f>$X$1&amp;A809&amp;$Y$1&amp;T809&amp;$Z$1&amp;C809&amp;$AA$1&amp;E809&amp;#REF!&amp;G809&amp;$AB$1&amp;J809&amp;$AC$1&amp;#REF!&amp;$AD$1&amp;L809&amp;$AE$1&amp;P809&amp;$AF$1&amp;R809&amp;$AF$1&amp;#REF!&amp;$AG$1</f>
        <v>#REF!</v>
      </c>
    </row>
    <row r="810" spans="1:23" hidden="1" x14ac:dyDescent="0.25">
      <c r="A810" s="2" t="s">
        <v>2995</v>
      </c>
      <c r="B810" s="2" t="s">
        <v>2996</v>
      </c>
      <c r="C810" s="3"/>
      <c r="D810" s="23" t="str">
        <f t="shared" ref="D810:D815" si="274">SUBSTITUTE(SUBSTITUTE(SUBSTITUTE(C810,CHAR(13),""),CHAR(10),"&lt;br&gt;"),". &amp;car(10)",".")</f>
        <v/>
      </c>
      <c r="E810" s="4">
        <v>5.5</v>
      </c>
      <c r="F810" s="2" t="s">
        <v>2218</v>
      </c>
      <c r="G810" s="19" t="e">
        <f>VLOOKUP(F810,frs!$A$2:$E$41,2,FALSE)</f>
        <v>#N/A</v>
      </c>
      <c r="H810" s="2" t="b">
        <v>0</v>
      </c>
      <c r="I810" s="2" t="s">
        <v>4716</v>
      </c>
      <c r="J810" s="19">
        <f>VLOOKUP(I810,Families!$A$2:$B$11,2,FALSE)</f>
        <v>1</v>
      </c>
      <c r="K810" s="2" t="s">
        <v>4740</v>
      </c>
      <c r="L810" s="19">
        <f>IFERROR(VLOOKUP(K810,Appellations!$A$2:$B$77,2,FALSE),"0")</f>
        <v>25</v>
      </c>
      <c r="M810" s="2" t="s">
        <v>4741</v>
      </c>
      <c r="N810" s="19">
        <f>IFERROR(VLOOKUP(M810,Regions!$A$2:$B$41,2,FALSE),"0")</f>
        <v>32</v>
      </c>
      <c r="O810" s="2" t="s">
        <v>4719</v>
      </c>
      <c r="P810" s="19">
        <f>IFERROR(VLOOKUP(O810,Colors!$A$2:$B$11,2,FALSE),"0")</f>
        <v>8</v>
      </c>
      <c r="Q810" s="2" t="s">
        <v>4688</v>
      </c>
      <c r="R810" s="19">
        <f>IFERROR(VLOOKUP(Q810,Contenants!$A$2:$B$21,2,FALSE),"0")</f>
        <v>16</v>
      </c>
      <c r="S810" s="2"/>
      <c r="T810" s="50" t="str">
        <f t="shared" ref="T810" si="275">PROPER(B810)</f>
        <v>Cdp Cuvee Charlotte Rouge</v>
      </c>
      <c r="U810" s="19" t="str">
        <f t="shared" si="273"/>
        <v/>
      </c>
      <c r="V810" s="19" t="e">
        <f>IF(#REF!="",0,1)</f>
        <v>#REF!</v>
      </c>
      <c r="W810" s="20" t="e">
        <f>$X$1&amp;A810&amp;$Y$1&amp;T810&amp;$Z$1&amp;D810&amp;$AA$1&amp;E810&amp;#REF!&amp;G810&amp;$AB$1&amp;J810&amp;$AC$1&amp;L810&amp;$AD$1&amp;N810&amp;$AE$1&amp;P810&amp;$AF$1&amp;R810&amp;$AG$1&amp;#REF!&amp;$AI$1</f>
        <v>#REF!</v>
      </c>
    </row>
    <row r="811" spans="1:23" ht="256.5" x14ac:dyDescent="0.25">
      <c r="A811" s="2" t="s">
        <v>1994</v>
      </c>
      <c r="B811" s="2" t="s">
        <v>1995</v>
      </c>
      <c r="C811" s="3" t="s">
        <v>5466</v>
      </c>
      <c r="D811" s="23" t="str">
        <f t="shared" si="274"/>
        <v>Un vin blanc sec et plein de fraîcheur pour s'accorder avec un cabillaud sauce citron.&lt;br&gt;&lt;br&gt;Encépagement : Sauvignon, Chardonnay.&lt;br&gt;&lt;br&gt;Dégustation : robe jaune pâle, nez aux notes d’agrumes, bouche ronde et fraiche aux notes de pamplemousse. &lt;br&gt;Accord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1" s="4">
        <v>11.5</v>
      </c>
      <c r="F811" s="2" t="s">
        <v>2248</v>
      </c>
      <c r="G811" s="19">
        <f>VLOOKUP(F811,frs!$A$2:$B$45,2,FALSE)</f>
        <v>37</v>
      </c>
      <c r="H811" s="2" t="b">
        <v>1</v>
      </c>
      <c r="I811" s="2" t="s">
        <v>4709</v>
      </c>
      <c r="J811" s="19">
        <f>VLOOKUP(I811,Families!$A$2:$B$11,2,FALSE)</f>
        <v>2</v>
      </c>
      <c r="K811" s="2" t="s">
        <v>4751</v>
      </c>
      <c r="L811" s="19">
        <f>IFERROR(VLOOKUP(K811,Appellations!$A$2:$B$80,2,FALSE),"0")</f>
        <v>78</v>
      </c>
      <c r="M811" s="2" t="s">
        <v>4752</v>
      </c>
      <c r="N811" s="19">
        <f>IFERROR(VLOOKUP(M811,Regions!$A$2:$B$44,2,FALSE),"0")</f>
        <v>20</v>
      </c>
      <c r="O811" s="2" t="s">
        <v>4689</v>
      </c>
      <c r="P811" s="19">
        <f>IFERROR(VLOOKUP(O811,Colors!$A$2:$B$11,2,FALSE),"0")</f>
        <v>2</v>
      </c>
      <c r="Q811" s="2" t="s">
        <v>4688</v>
      </c>
      <c r="R811" s="19">
        <f>IFERROR(VLOOKUP(Q811,Contenants!$A$2:$B$21,2,FALSE),"0")</f>
        <v>16</v>
      </c>
      <c r="S811" s="2" t="s">
        <v>5855</v>
      </c>
      <c r="T811" s="50" t="s">
        <v>6217</v>
      </c>
      <c r="U811" s="19" t="str">
        <f t="shared" ref="U811:U816" si="276">SUBSTITUTE(S811,"C:\Users\Admin\OneDrive\Site Internet\","")</f>
        <v>jeremie_mourat_ovni_blanc.png</v>
      </c>
      <c r="V811" s="19">
        <f t="shared" ref="V811:V817" si="277">IF(U811="",0,1)</f>
        <v>1</v>
      </c>
      <c r="W811" s="20" t="str">
        <f t="shared" ref="W811:W816" si="278">$X$1&amp;A811&amp;$Y$1&amp;T811&amp;$Z$1&amp;D811&amp;$AA$1&amp;G811&amp;$AB$1&amp;J811&amp;$AC$1&amp;L811&amp;$AD$1&amp;N811&amp;$AE$1&amp;P811&amp;$AF$1&amp;R811&amp;$AG$1&amp;U811&amp;$AH$1&amp;V811&amp;$AI$1</f>
        <v>("00821", "Ovni Blanc Mourat", "Un vin blanc sec et plein de fraîcheur pour s'accorder avec un cabillaud sauce citron.&lt;br&gt;&lt;br&gt;Encépagement : Sauvignon, Chardonnay.&lt;br&gt;&lt;br&gt;Dégustation : robe jaune pâle, nez aux notes d’agrumes, bouche ronde et fraiche aux notes de pamplemousse. &lt;br&gt;Accord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"78", "20","2", "16", "jeremie_mourat_ovni_blanc.png", "1"),</v>
      </c>
    </row>
    <row r="812" spans="1:23" ht="242.25" x14ac:dyDescent="0.25">
      <c r="A812" s="2" t="s">
        <v>1282</v>
      </c>
      <c r="B812" s="2" t="s">
        <v>1283</v>
      </c>
      <c r="C812" s="3" t="s">
        <v>5342</v>
      </c>
      <c r="D812" s="23" t="str">
        <f t="shared" si="274"/>
        <v>Un vin blanc sec et fruité. Idéal sur un loup grillé au four. &lt;br&gt;&lt;br&gt;Encépagement : Chenin, Chardonnay.&lt;br&gt;&lt;br&gt;Dégustation : Robe jaune pâle ; Nez aux notes de fruits blancs et floral ; Bouche aromatique, minérale.&lt;br&gt;Accord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2" s="4">
        <v>9.9</v>
      </c>
      <c r="F812" s="2" t="s">
        <v>2248</v>
      </c>
      <c r="G812" s="19">
        <f>VLOOKUP(F812,frs!$A$2:$B$45,2,FALSE)</f>
        <v>37</v>
      </c>
      <c r="H812" s="2" t="b">
        <v>1</v>
      </c>
      <c r="I812" s="2" t="s">
        <v>4709</v>
      </c>
      <c r="J812" s="19">
        <f>VLOOKUP(I812,Families!$A$2:$B$11,2,FALSE)</f>
        <v>2</v>
      </c>
      <c r="K812" s="2" t="s">
        <v>4900</v>
      </c>
      <c r="L812" s="19">
        <f>IFERROR(VLOOKUP(K812,Appellations!$A$2:$B$80,2,FALSE),"0")</f>
        <v>40</v>
      </c>
      <c r="M812" s="2" t="s">
        <v>4822</v>
      </c>
      <c r="N812" s="19">
        <f>IFERROR(VLOOKUP(M812,Regions!$A$2:$B$44,2,FALSE),"0")</f>
        <v>27</v>
      </c>
      <c r="O812" s="2" t="s">
        <v>4689</v>
      </c>
      <c r="P812" s="19">
        <f>IFERROR(VLOOKUP(O812,Colors!$A$2:$B$11,2,FALSE),"0")</f>
        <v>2</v>
      </c>
      <c r="Q812" s="2" t="s">
        <v>4688</v>
      </c>
      <c r="R812" s="19">
        <f>IFERROR(VLOOKUP(Q812,Contenants!$A$2:$B$21,2,FALSE),"0")</f>
        <v>16</v>
      </c>
      <c r="S812" s="2" t="s">
        <v>5856</v>
      </c>
      <c r="T812" s="50" t="s">
        <v>6219</v>
      </c>
      <c r="U812" s="19" t="str">
        <f t="shared" si="276"/>
        <v>jeremie_mourat_collection_blanc.png</v>
      </c>
      <c r="V812" s="19">
        <f t="shared" si="277"/>
        <v>1</v>
      </c>
      <c r="W812" s="20" t="str">
        <f t="shared" si="278"/>
        <v>("00822", "Collection Mourat Blanc ", "Un vin blanc sec et fruité. Idéal sur un loup grillé au four. &lt;br&gt;&lt;br&gt;Encépagement : Chenin, Chardonnay.&lt;br&gt;&lt;br&gt;Dégustation : Robe jaune pâle ; Nez aux notes de fruits blancs et floral ; Bouche aromatique, minérale.&lt;br&gt;Accord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"40", "27","2", "16", "jeremie_mourat_collection_blanc.png", "1"),</v>
      </c>
    </row>
    <row r="813" spans="1:23" ht="270.75" x14ac:dyDescent="0.25">
      <c r="A813" s="2" t="s">
        <v>1284</v>
      </c>
      <c r="B813" s="2" t="s">
        <v>1285</v>
      </c>
      <c r="C813" s="3" t="s">
        <v>5343</v>
      </c>
      <c r="D813" s="23" t="str">
        <f t="shared" si="274"/>
        <v>Un vin rouge léger et fruité qui pourra accompagner vos apéritifs ou une entrecôte grillée.&lt;br&gt;&lt;br&gt;Encépagement : Pinot Noir, Cabernet franc, Négrette, Gamay.&lt;br&gt;&lt;br&gt;Dégustation : Robe rouge rubis ; Nez aux notes de fruits rouges ; Bouche fruitée et élégante avec des tatnins fins.&lt;br&gt;Accord mets/vin : apéritif, viande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3" s="4">
        <v>10.15</v>
      </c>
      <c r="F813" s="2" t="s">
        <v>2248</v>
      </c>
      <c r="G813" s="19">
        <f>VLOOKUP(F813,frs!$A$2:$B$45,2,FALSE)</f>
        <v>37</v>
      </c>
      <c r="H813" s="2" t="b">
        <v>1</v>
      </c>
      <c r="I813" s="2" t="s">
        <v>4716</v>
      </c>
      <c r="J813" s="19">
        <f>VLOOKUP(I813,Families!$A$2:$B$11,2,FALSE)</f>
        <v>1</v>
      </c>
      <c r="K813" s="2" t="s">
        <v>4900</v>
      </c>
      <c r="L813" s="19">
        <f>IFERROR(VLOOKUP(K813,Appellations!$A$2:$B$80,2,FALSE),"0")</f>
        <v>40</v>
      </c>
      <c r="M813" s="2" t="s">
        <v>4822</v>
      </c>
      <c r="N813" s="19">
        <f>IFERROR(VLOOKUP(M813,Regions!$A$2:$B$44,2,FALSE),"0")</f>
        <v>27</v>
      </c>
      <c r="O813" s="2" t="s">
        <v>4719</v>
      </c>
      <c r="P813" s="19">
        <f>IFERROR(VLOOKUP(O813,Colors!$A$2:$B$11,2,FALSE),"0")</f>
        <v>8</v>
      </c>
      <c r="Q813" s="2" t="s">
        <v>4688</v>
      </c>
      <c r="R813" s="19">
        <f>IFERROR(VLOOKUP(Q813,Contenants!$A$2:$B$21,2,FALSE),"0")</f>
        <v>16</v>
      </c>
      <c r="S813" s="2" t="s">
        <v>5857</v>
      </c>
      <c r="T813" s="50" t="s">
        <v>6218</v>
      </c>
      <c r="U813" s="19" t="str">
        <f t="shared" si="276"/>
        <v>jeremie_mourat_collection_rouge.png</v>
      </c>
      <c r="V813" s="19">
        <f t="shared" si="277"/>
        <v>1</v>
      </c>
      <c r="W813" s="20" t="str">
        <f t="shared" si="278"/>
        <v>("00823", "Collection Mourat Rouge ", "Un vin rouge léger et fruité qui pourra accompagner vos apéritifs ou une entrecôte grillée.&lt;br&gt;&lt;br&gt;Encépagement : Pinot Noir, Cabernet franc, Négrette, Gamay.&lt;br&gt;&lt;br&gt;Dégustation : Robe rouge rubis ; Nez aux notes de fruits rouges ; Bouche fruitée et élégante avec des tatnins fins.&lt;br&gt;Accord mets/vin : apéritif, viande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"1", "40", "27","8", "16", "jeremie_mourat_collection_rouge.png", "1"),</v>
      </c>
    </row>
    <row r="814" spans="1:23" ht="256.5" x14ac:dyDescent="0.25">
      <c r="A814" s="2" t="s">
        <v>1533</v>
      </c>
      <c r="B814" s="2" t="s">
        <v>1534</v>
      </c>
      <c r="C814" s="3" t="s">
        <v>5382</v>
      </c>
      <c r="D814" s="23" t="str">
        <f t="shared" si="274"/>
        <v>Un Mareuil blanc sec, vif et rond. Parfait sur une blanquette de veau.&lt;br&gt;&lt;br&gt;Encépagement : Chenin, Chardonnay.&lt;br&gt;&lt;br&gt;Dégustation : Robe jaune pâle ; Nez miellé aux notes de fruits blancs et floral ; Bouche onctueuse aux saveurs de coing, de cire d’abeille.&lt;br&gt;Accord mets/vin : poisson grillée, viande blanche épicée ou en sauce.&lt;br&gt;&lt;br&gt;Le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4" s="4">
        <v>18.95</v>
      </c>
      <c r="F814" s="2" t="s">
        <v>2248</v>
      </c>
      <c r="G814" s="19">
        <f>VLOOKUP(F814,frs!$A$2:$B$45,2,FALSE)</f>
        <v>37</v>
      </c>
      <c r="H814" s="2" t="b">
        <v>1</v>
      </c>
      <c r="I814" s="2" t="s">
        <v>4709</v>
      </c>
      <c r="J814" s="19">
        <f>VLOOKUP(I814,Families!$A$2:$B$11,2,FALSE)</f>
        <v>2</v>
      </c>
      <c r="K814" s="2" t="s">
        <v>4901</v>
      </c>
      <c r="L814" s="19">
        <f>IFERROR(VLOOKUP(K814,Appellations!$A$2:$B$80,2,FALSE),"0")</f>
        <v>50</v>
      </c>
      <c r="M814" s="2" t="s">
        <v>4822</v>
      </c>
      <c r="N814" s="19">
        <f>IFERROR(VLOOKUP(M814,Regions!$A$2:$B$44,2,FALSE),"0")</f>
        <v>27</v>
      </c>
      <c r="O814" s="2" t="s">
        <v>4689</v>
      </c>
      <c r="P814" s="19">
        <f>IFERROR(VLOOKUP(O814,Colors!$A$2:$B$11,2,FALSE),"0")</f>
        <v>2</v>
      </c>
      <c r="Q814" s="2" t="s">
        <v>4688</v>
      </c>
      <c r="R814" s="19">
        <f>IFERROR(VLOOKUP(Q814,Contenants!$A$2:$B$21,2,FALSE),"0")</f>
        <v>16</v>
      </c>
      <c r="S814" s="2" t="s">
        <v>5858</v>
      </c>
      <c r="T814" s="50" t="s">
        <v>6220</v>
      </c>
      <c r="U814" s="19" t="str">
        <f t="shared" si="276"/>
        <v>jeremie_mourat_clos_saint_andre_blanc.png</v>
      </c>
      <c r="V814" s="19">
        <f t="shared" si="277"/>
        <v>1</v>
      </c>
      <c r="W814" s="20" t="str">
        <f t="shared" si="278"/>
        <v>("00824", "Clos Saint André Mourat Blanc ", "Un Mareuil blanc sec, vif et rond. Parfait sur une blanquette de veau.&lt;br&gt;&lt;br&gt;Encépagement : Chenin, Chardonnay.&lt;br&gt;&lt;br&gt;Dégustation : Robe jaune pâle ; Nez miellé aux notes de fruits blancs et floral ; Bouche onctueuse aux saveurs de coing, de cire d’abeille.&lt;br&gt;Accord mets/vin : poisson grillée, viande blanche épicée ou en sauce.&lt;br&gt;&lt;br&gt;Le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"50", "27","2", "16", "jeremie_mourat_clos_saint_andre_blanc.png", "1"),</v>
      </c>
    </row>
    <row r="815" spans="1:23" ht="256.5" x14ac:dyDescent="0.25">
      <c r="A815" s="2" t="s">
        <v>1993</v>
      </c>
      <c r="B815" s="11" t="s">
        <v>2204</v>
      </c>
      <c r="C815" s="3" t="s">
        <v>5155</v>
      </c>
      <c r="D815" s="23" t="str">
        <f t="shared" si="274"/>
        <v>Un vin blanc sec aux notes de pêche blanche pour accompagner un suprême de volaille purée de patate douce.&lt;br&gt;&lt;br&gt;Encépagement : Pinot noir.&lt;br&gt;&lt;br&gt;Dégustation : Robe jaune pâle ; Nez aux notes de fruits blancs et floral ; Bouche fraiche, aromatique et minérale. &lt;br&gt;Accord mets/vin : viande blanche, poissons fins.&lt;br&gt;&lt;br&gt;Le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5" s="4">
        <v>17.850000000000001</v>
      </c>
      <c r="F815" s="2" t="s">
        <v>2248</v>
      </c>
      <c r="G815" s="19">
        <f>VLOOKUP(F815,frs!$A$2:$B$45,2,FALSE)</f>
        <v>37</v>
      </c>
      <c r="H815" s="2" t="b">
        <v>1</v>
      </c>
      <c r="I815" s="2" t="s">
        <v>4709</v>
      </c>
      <c r="J815" s="19">
        <f>VLOOKUP(I815,Families!$A$2:$B$11,2,FALSE)</f>
        <v>2</v>
      </c>
      <c r="K815" s="2" t="s">
        <v>4751</v>
      </c>
      <c r="L815" s="19">
        <f>IFERROR(VLOOKUP(K815,Appellations!$A$2:$B$80,2,FALSE),"0")</f>
        <v>78</v>
      </c>
      <c r="M815" s="2" t="s">
        <v>4752</v>
      </c>
      <c r="N815" s="19">
        <f>IFERROR(VLOOKUP(M815,Regions!$A$2:$B$44,2,FALSE),"0")</f>
        <v>20</v>
      </c>
      <c r="O815" s="2" t="s">
        <v>4689</v>
      </c>
      <c r="P815" s="19">
        <f>IFERROR(VLOOKUP(O815,Colors!$A$2:$B$11,2,FALSE),"0")</f>
        <v>2</v>
      </c>
      <c r="Q815" s="2" t="s">
        <v>4688</v>
      </c>
      <c r="R815" s="19">
        <f>IFERROR(VLOOKUP(Q815,Contenants!$A$2:$B$21,2,FALSE),"0")</f>
        <v>16</v>
      </c>
      <c r="S815" s="2" t="s">
        <v>5859</v>
      </c>
      <c r="T815" s="50" t="s">
        <v>6221</v>
      </c>
      <c r="U815" s="19" t="str">
        <f t="shared" si="276"/>
        <v>jeremie_mourat_moulin_blanc_de_noir_blanc.png</v>
      </c>
      <c r="V815" s="19">
        <f t="shared" si="277"/>
        <v>1</v>
      </c>
      <c r="W815" s="20" t="str">
        <f t="shared" si="278"/>
        <v>("00825", "Moulin 'Blanc De Noirs' Mourat Blanc ", "Un vin blanc sec aux notes de pêche blanche pour accompagner un suprême de volaille purée de patate douce.&lt;br&gt;&lt;br&gt;Encépagement : Pinot noir.&lt;br&gt;&lt;br&gt;Dégustation : Robe jaune pâle ; Nez aux notes de fruits blancs et floral ; Bouche fraiche, aromatique et minérale. &lt;br&gt;Accord mets/vin : viande blanche, poissons fins.&lt;br&gt;&lt;br&gt;Le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"78", "20","2", "16", "jeremie_mourat_moulin_blanc_de_noir_blanc.png", "1"),</v>
      </c>
    </row>
    <row r="816" spans="1:23" s="29" customFormat="1" ht="257.25" x14ac:dyDescent="0.25">
      <c r="A816" s="2" t="s">
        <v>1286</v>
      </c>
      <c r="B816" s="2" t="s">
        <v>1287</v>
      </c>
      <c r="C816" s="3" t="s">
        <v>5344</v>
      </c>
      <c r="D816" s="27" t="str">
        <f t="shared" si="266"/>
        <v>Un vin rouge charnue, épicé et fruité qui accompagnera à merveille une côtes de porc grillée aux herbes de provence.&lt;br&gt;&lt;br&gt;Encépagement : Négrette.&lt;br&gt;&lt;br&gt;Dégustation : robe rouge, nez aux notes de fruits rouge ; bouche fruitée, tanins sobres et finale épicée. &lt;br&gt;Accord mets/vin : viande grillée, plats mijotés.&lt;br&gt;&lt;br&gt;Le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6" s="4">
        <v>18.850000000000001</v>
      </c>
      <c r="F816" s="2" t="s">
        <v>2248</v>
      </c>
      <c r="G816" s="19">
        <f>VLOOKUP(F816,frs!$A$2:$B$45,2,FALSE)</f>
        <v>37</v>
      </c>
      <c r="H816" s="2" t="b">
        <v>1</v>
      </c>
      <c r="I816" s="2" t="s">
        <v>4716</v>
      </c>
      <c r="J816" s="28">
        <f>VLOOKUP(I816,Families!$A$2:$B$11,2,FALSE)</f>
        <v>1</v>
      </c>
      <c r="K816" s="2" t="s">
        <v>4900</v>
      </c>
      <c r="L816" s="19">
        <f>IFERROR(VLOOKUP(K816,Appellations!$A$2:$B$80,2,FALSE),"0")</f>
        <v>40</v>
      </c>
      <c r="M816" s="2" t="s">
        <v>4822</v>
      </c>
      <c r="N816" s="19">
        <f>IFERROR(VLOOKUP(M816,Regions!$A$2:$B$44,2,FALSE),"0")</f>
        <v>27</v>
      </c>
      <c r="O816" s="2" t="s">
        <v>4719</v>
      </c>
      <c r="P816" s="28">
        <f>IFERROR(VLOOKUP(O816,Colors!$A$3:$B$11,2,FALSE),"")</f>
        <v>8</v>
      </c>
      <c r="Q816" s="2" t="s">
        <v>4688</v>
      </c>
      <c r="R816" s="28">
        <f>IFERROR(VLOOKUP(Q816,Contenants!$A$3:$B$21,2,FALSE),"")</f>
        <v>16</v>
      </c>
      <c r="S816" s="2" t="s">
        <v>5860</v>
      </c>
      <c r="T816" s="50" t="s">
        <v>6222</v>
      </c>
      <c r="U816" s="19" t="str">
        <f t="shared" si="276"/>
        <v>jeremie_mourat_grenouillere_rouge.png</v>
      </c>
      <c r="V816" s="19">
        <f t="shared" si="277"/>
        <v>1</v>
      </c>
      <c r="W816" s="20" t="str">
        <f t="shared" si="278"/>
        <v>("00826", "Grenouillère Mourat Rouge", "Un vin rouge charnue, épicé et fruité qui accompagnera à merveille une côtes de porc grillée aux herbes de provence.&lt;br&gt;&lt;br&gt;Encépagement : Négrette.&lt;br&gt;&lt;br&gt;Dégustation : robe rouge, nez aux notes de fruits rouge ; bouche fruitée, tanins sobres et finale épicée. &lt;br&gt;Accord mets/vin : viande grillée, plats mijotés.&lt;br&gt;&lt;br&gt;Le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"1", "40", "27","8", "16", "jeremie_mourat_grenouillere_rouge.png", "1"),</v>
      </c>
    </row>
    <row r="817" spans="1:23" s="20" customFormat="1" hidden="1" x14ac:dyDescent="0.25">
      <c r="A817" s="2" t="s">
        <v>1176</v>
      </c>
      <c r="B817" s="2" t="s">
        <v>1177</v>
      </c>
      <c r="C817" s="3"/>
      <c r="D817" s="40" t="str">
        <f t="shared" si="266"/>
        <v/>
      </c>
      <c r="E817" s="4">
        <v>0</v>
      </c>
      <c r="F817" s="2" t="s">
        <v>2248</v>
      </c>
      <c r="G817" s="41">
        <f>VLOOKUP(F817,frs!$A$2:$E$41,2,FALSE)</f>
        <v>37</v>
      </c>
      <c r="H817" s="2" t="b">
        <v>1</v>
      </c>
      <c r="I817" s="2" t="s">
        <v>43</v>
      </c>
      <c r="J817" s="41" t="e">
        <f>VLOOKUP(I817,Families!$A$2:$B$11,2,FALSE)</f>
        <v>#N/A</v>
      </c>
      <c r="K817" s="2"/>
      <c r="L817" s="41" t="str">
        <f>IFERROR(VLOOKUP(K817,Appellations!$A$3:$B$77,3,FALSE),"")</f>
        <v/>
      </c>
      <c r="M817" s="2"/>
      <c r="N817" s="41" t="str">
        <f>IFERROR(VLOOKUP(M817,Regions!$A$3:$B$41,2,FALSE),"")</f>
        <v/>
      </c>
      <c r="O817" s="2"/>
      <c r="P817" s="41" t="str">
        <f>IFERROR(VLOOKUP(O817,Colors!$A$3:$B$11,2,FALSE),"")</f>
        <v/>
      </c>
      <c r="Q817" s="2"/>
      <c r="R817" s="41" t="str">
        <f>IFERROR(VLOOKUP(Q817,Contenants!$A$3:$B$21,2,FALSE),"")</f>
        <v/>
      </c>
      <c r="S817" s="2"/>
      <c r="T817" s="8" t="s">
        <v>1692</v>
      </c>
      <c r="U817" s="43" t="str">
        <f t="shared" ref="U817:U847" si="279">SUBSTITUTE(SUBSTITUTE(SUBSTITUTE(SUBSTITUTE(SUBSTITUTE(SUBSTITUTE(SUBSTITUTE(SUBSTITUTE(SUBSTITUTE(SUBSTITUTE(SUBSTITUTE(SUBSTITUTE(S817,"C:\Users\Admin\OneDrive\Site Internet\",""),"BAG-IN-BOX\",""),"BOURGOGNE\",""),"BEAUJOLAIS\",""),"CHAMPAGNE ET EFFERVESCENTS\",""),"LANGUEDOC\",""),"LOIRE\",""),"PROVENCE\",""),"RHONE NORD\",""),"RHONE SUD\",""),"SPIRITUEUX\",""),"SUD OUEST\","")</f>
        <v/>
      </c>
      <c r="V817" s="19">
        <f t="shared" si="277"/>
        <v>0</v>
      </c>
      <c r="W817" s="42" t="e">
        <f>$X$1&amp;A817&amp;$Y$1&amp;T817&amp;$Z$1&amp;C817&amp;$AA$1&amp;E817&amp;#REF!&amp;G817&amp;$AB$1&amp;J817&amp;$AC$1&amp;#REF!&amp;$AD$1&amp;L817&amp;$AE$1&amp;P817&amp;$AF$1&amp;R817&amp;$AF$1&amp;#REF!&amp;$AG$1</f>
        <v>#REF!</v>
      </c>
    </row>
    <row r="818" spans="1:23" hidden="1" x14ac:dyDescent="0.25">
      <c r="A818" s="2" t="s">
        <v>3271</v>
      </c>
      <c r="B818" s="2" t="s">
        <v>3272</v>
      </c>
      <c r="C818" s="3"/>
      <c r="D818" s="23" t="str">
        <f t="shared" ref="D818:D819" si="280">SUBSTITUTE(SUBSTITUTE(SUBSTITUTE(C818,CHAR(13),""),CHAR(10),"&lt;br&gt;"),". &amp;car(10)",".")</f>
        <v/>
      </c>
      <c r="E818" s="4">
        <v>532</v>
      </c>
      <c r="F818" s="2" t="s">
        <v>3273</v>
      </c>
      <c r="G818" s="19" t="e">
        <f>VLOOKUP(F818,frs!$A$2:$E$41,2,FALSE)</f>
        <v>#N/A</v>
      </c>
      <c r="H818" s="2" t="b">
        <v>0</v>
      </c>
      <c r="I818" s="2" t="s">
        <v>4693</v>
      </c>
      <c r="J818" s="19">
        <f>VLOOKUP(I818,Families!$A$2:$B$11,2,FALSE)</f>
        <v>7</v>
      </c>
      <c r="K818" s="2"/>
      <c r="L818" s="19" t="str">
        <f>IFERROR(VLOOKUP(K818,Appellations!$A$2:$B$77,2,FALSE),"0")</f>
        <v>0</v>
      </c>
      <c r="M818" s="2" t="s">
        <v>5926</v>
      </c>
      <c r="N818" s="19">
        <f>IFERROR(VLOOKUP(M818,Regions!$A$2:$B$41,2,FALSE),"0")</f>
        <v>14</v>
      </c>
      <c r="O818" s="2"/>
      <c r="P818" s="19" t="str">
        <f>IFERROR(VLOOKUP(O818,Colors!$A$2:$B$11,2,FALSE),"0")</f>
        <v>0</v>
      </c>
      <c r="Q818" s="2"/>
      <c r="R818" s="19" t="str">
        <f>IFERROR(VLOOKUP(Q818,Contenants!$A$2:$B$21,2,FALSE),"0")</f>
        <v>0</v>
      </c>
      <c r="S818" s="2"/>
      <c r="T818" s="50" t="str">
        <f t="shared" ref="T818:T819" si="281">PROPER(B818)</f>
        <v>Cognac Bon Bois Lheraud 1967 46°</v>
      </c>
      <c r="U818" s="19" t="str">
        <f t="shared" si="279"/>
        <v/>
      </c>
      <c r="V818" s="19" t="e">
        <f>IF(#REF!="",0,1)</f>
        <v>#REF!</v>
      </c>
      <c r="W818" s="20" t="e">
        <f>$X$1&amp;A818&amp;$Y$1&amp;T818&amp;$Z$1&amp;D818&amp;$AA$1&amp;E818&amp;#REF!&amp;G818&amp;$AB$1&amp;J818&amp;$AC$1&amp;L818&amp;$AD$1&amp;N818&amp;$AE$1&amp;P818&amp;$AF$1&amp;R818&amp;$AG$1&amp;#REF!&amp;$AI$1</f>
        <v>#REF!</v>
      </c>
    </row>
    <row r="819" spans="1:23" hidden="1" x14ac:dyDescent="0.25">
      <c r="A819" s="2" t="s">
        <v>3295</v>
      </c>
      <c r="B819" s="2" t="s">
        <v>3296</v>
      </c>
      <c r="C819" s="3"/>
      <c r="D819" s="23" t="str">
        <f t="shared" si="280"/>
        <v/>
      </c>
      <c r="E819" s="4">
        <v>77.7</v>
      </c>
      <c r="F819" s="2" t="s">
        <v>3273</v>
      </c>
      <c r="G819" s="19" t="e">
        <f>VLOOKUP(F819,frs!$A$2:$E$41,2,FALSE)</f>
        <v>#N/A</v>
      </c>
      <c r="H819" s="2" t="b">
        <v>0</v>
      </c>
      <c r="I819" s="2" t="s">
        <v>4693</v>
      </c>
      <c r="J819" s="19">
        <f>VLOOKUP(I819,Families!$A$2:$B$11,2,FALSE)</f>
        <v>7</v>
      </c>
      <c r="K819" s="2"/>
      <c r="L819" s="19" t="str">
        <f>IFERROR(VLOOKUP(K819,Appellations!$A$2:$B$77,2,FALSE),"0")</f>
        <v>0</v>
      </c>
      <c r="M819" s="2" t="s">
        <v>5926</v>
      </c>
      <c r="N819" s="19">
        <f>IFERROR(VLOOKUP(M819,Regions!$A$2:$B$41,2,FALSE),"0")</f>
        <v>14</v>
      </c>
      <c r="O819" s="2"/>
      <c r="P819" s="19" t="str">
        <f>IFERROR(VLOOKUP(O819,Colors!$A$2:$B$11,2,FALSE),"0")</f>
        <v>0</v>
      </c>
      <c r="Q819" s="2"/>
      <c r="R819" s="19" t="str">
        <f>IFERROR(VLOOKUP(Q819,Contenants!$A$2:$B$21,2,FALSE),"0")</f>
        <v>0</v>
      </c>
      <c r="S819" s="2"/>
      <c r="T819" s="50" t="str">
        <f t="shared" si="281"/>
        <v xml:space="preserve">Cognac Xo Oublie Lheraud </v>
      </c>
      <c r="U819" s="19" t="str">
        <f t="shared" si="279"/>
        <v/>
      </c>
      <c r="V819" s="19" t="e">
        <f>IF(#REF!="",0,1)</f>
        <v>#REF!</v>
      </c>
      <c r="W819" s="20" t="e">
        <f>$X$1&amp;A819&amp;$Y$1&amp;T819&amp;$Z$1&amp;D819&amp;$AA$1&amp;E819&amp;#REF!&amp;G819&amp;$AB$1&amp;J819&amp;$AC$1&amp;L819&amp;$AD$1&amp;N819&amp;$AE$1&amp;P819&amp;$AF$1&amp;R819&amp;$AG$1&amp;#REF!&amp;$AI$1</f>
        <v>#REF!</v>
      </c>
    </row>
    <row r="820" spans="1:23" s="29" customFormat="1" hidden="1" x14ac:dyDescent="0.25">
      <c r="A820" s="2" t="s">
        <v>912</v>
      </c>
      <c r="B820" s="2" t="s">
        <v>913</v>
      </c>
      <c r="C820" s="3"/>
      <c r="D820" s="27" t="str">
        <f t="shared" si="266"/>
        <v/>
      </c>
      <c r="E820" s="4">
        <v>79</v>
      </c>
      <c r="F820" s="2" t="s">
        <v>2222</v>
      </c>
      <c r="G820" s="28">
        <f>VLOOKUP(F820,frs!$A$2:$E$41,2,FALSE)</f>
        <v>9</v>
      </c>
      <c r="H820" s="2" t="b">
        <v>1</v>
      </c>
      <c r="I820" s="2" t="s">
        <v>4805</v>
      </c>
      <c r="J820" s="28">
        <f>VLOOKUP(I820,Families!$A$2:$B$11,2,FALSE)</f>
        <v>5</v>
      </c>
      <c r="K820" s="2" t="s">
        <v>4806</v>
      </c>
      <c r="L820" s="28" t="str">
        <f>IFERROR(VLOOKUP(K820,Appellations!$A$3:$B$77,3,FALSE),"")</f>
        <v/>
      </c>
      <c r="M820" s="2" t="s">
        <v>4806</v>
      </c>
      <c r="N820" s="28">
        <f>IFERROR(VLOOKUP(M820,Regions!$A$3:$B$41,2,FALSE),"")</f>
        <v>12</v>
      </c>
      <c r="O820" s="2" t="s">
        <v>2306</v>
      </c>
      <c r="P820" s="28">
        <f>IFERROR(VLOOKUP(O820,Colors!$A$3:$B$11,2,FALSE),"")</f>
        <v>7</v>
      </c>
      <c r="Q820" s="2" t="s">
        <v>2303</v>
      </c>
      <c r="R820" s="28">
        <f>IFERROR(VLOOKUP(Q820,Contenants!$A$3:$B$21,2,FALSE),"")</f>
        <v>19</v>
      </c>
      <c r="S820" s="2"/>
      <c r="T820" s="8" t="s">
        <v>923</v>
      </c>
      <c r="U820" s="30" t="str">
        <f t="shared" si="279"/>
        <v/>
      </c>
      <c r="V820" s="19">
        <f t="shared" ref="V820:V821" si="282">IF(U820="",0,1)</f>
        <v>0</v>
      </c>
      <c r="W820" s="29" t="e">
        <f>$X$1&amp;A820&amp;$Y$1&amp;T820&amp;$Z$1&amp;C820&amp;$AA$1&amp;E820&amp;#REF!&amp;G820&amp;$AB$1&amp;J820&amp;$AC$1&amp;#REF!&amp;$AD$1&amp;L820&amp;$AE$1&amp;P820&amp;$AF$1&amp;R820&amp;$AF$1&amp;#REF!&amp;$AG$1</f>
        <v>#REF!</v>
      </c>
    </row>
    <row r="821" spans="1:23" s="20" customFormat="1" ht="271.5" x14ac:dyDescent="0.25">
      <c r="A821" s="2" t="s">
        <v>1260</v>
      </c>
      <c r="B821" s="2" t="s">
        <v>1261</v>
      </c>
      <c r="C821" s="3" t="s">
        <v>6158</v>
      </c>
      <c r="D821" s="18" t="str">
        <f t="shared" si="266"/>
        <v>Un vin blanc sec et très aromatique qui pourra accompagner vos apéritifs ou un porc au caramel.&lt;br&gt;&lt;br&gt;Dégustation : Robe jaune dorée ; Nez gourmand sur le litchi et les fleurs blanches; Bouche ample sur des notes de fruits exotiques et de fruits jaune.&lt;br&gt;Accord mets/vin : poisson en sauce, viande blanche,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821" s="4">
        <v>12.95</v>
      </c>
      <c r="F821" s="2" t="s">
        <v>2224</v>
      </c>
      <c r="G821" s="19">
        <f>VLOOKUP(F821,frs!$A$2:$B$45,2,FALSE)</f>
        <v>39</v>
      </c>
      <c r="H821" s="2" t="b">
        <v>1</v>
      </c>
      <c r="I821" s="2" t="s">
        <v>4709</v>
      </c>
      <c r="J821" s="19">
        <f>VLOOKUP(I821,Families!$A$2:$B$11,2,FALSE)</f>
        <v>2</v>
      </c>
      <c r="K821" s="2" t="s">
        <v>4749</v>
      </c>
      <c r="L821" s="19">
        <f>IFERROR(VLOOKUP(K821,Appellations!$A$2:$B$80,2,FALSE),"0")</f>
        <v>38</v>
      </c>
      <c r="M821" s="2" t="s">
        <v>4745</v>
      </c>
      <c r="N821" s="19">
        <f>IFERROR(VLOOKUP(M821,Regions!$A$2:$B$44,2,FALSE),"0")</f>
        <v>33</v>
      </c>
      <c r="O821" s="2" t="s">
        <v>4689</v>
      </c>
      <c r="P821" s="19">
        <f>IFERROR(VLOOKUP(O821,Colors!$A$3:$B$11,2,FALSE),"")</f>
        <v>2</v>
      </c>
      <c r="Q821" s="2" t="s">
        <v>4688</v>
      </c>
      <c r="R821" s="19">
        <f>IFERROR(VLOOKUP(Q821,Contenants!$A$3:$B$21,2,FALSE),"")</f>
        <v>16</v>
      </c>
      <c r="S821" s="2" t="s">
        <v>5724</v>
      </c>
      <c r="T821" s="50" t="s">
        <v>6223</v>
      </c>
      <c r="U821" s="19" t="str">
        <f>SUBSTITUTE(S821,"C:\Users\Admin\OneDrive\Site Internet\","")</f>
        <v>cellier_des_chartreux_1612_blanc.png</v>
      </c>
      <c r="V821" s="19">
        <f t="shared" si="282"/>
        <v>1</v>
      </c>
      <c r="W821" s="20" t="str">
        <f>$X$1&amp;A821&amp;$Y$1&amp;T821&amp;$Z$1&amp;D821&amp;$AA$1&amp;G821&amp;$AB$1&amp;J821&amp;$AC$1&amp;L821&amp;$AD$1&amp;N821&amp;$AE$1&amp;P821&amp;$AF$1&amp;R821&amp;$AG$1&amp;U821&amp;$AH$1&amp;V821&amp;$AI$1</f>
        <v>("00831", "Grand Viognier 1612 Chartreux Blanc", "Un vin blanc sec et très aromatique qui pourra accompagner vos apéritifs ou un porc au caramel.&lt;br&gt;&lt;br&gt;Dégustation : Robe jaune dorée ; Nez gourmand sur le litchi et les fleurs blanches; Bouche ample sur des notes de fruits exotiques et de fruits jaune.&lt;br&gt;Accord mets/vin : poisson en sauce, viande blanche,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"cellier_des_chartreux_1612_blanc.png", "1"),</v>
      </c>
    </row>
    <row r="822" spans="1:23" s="20" customFormat="1" hidden="1" x14ac:dyDescent="0.25">
      <c r="A822" s="2" t="s">
        <v>3168</v>
      </c>
      <c r="B822" s="2" t="s">
        <v>3169</v>
      </c>
      <c r="C822" s="3"/>
      <c r="D822" s="18" t="str">
        <f t="shared" si="266"/>
        <v/>
      </c>
      <c r="E822" s="4">
        <v>79.900000000000006</v>
      </c>
      <c r="F822" s="2" t="s">
        <v>3153</v>
      </c>
      <c r="G822" s="19" t="e">
        <f>VLOOKUP(F822,frs!$A$2:$E$41,2,FALSE)</f>
        <v>#N/A</v>
      </c>
      <c r="H822" s="2" t="b">
        <v>0</v>
      </c>
      <c r="I822" s="2" t="s">
        <v>4805</v>
      </c>
      <c r="J822" s="19">
        <f>VLOOKUP(I822,Families!$A$2:$B$11,2,FALSE)</f>
        <v>5</v>
      </c>
      <c r="K822" s="2" t="s">
        <v>4806</v>
      </c>
      <c r="L822" s="19" t="str">
        <f>IFERROR(VLOOKUP(K822,Appellations!$A$3:$B$77,3,FALSE),"")</f>
        <v/>
      </c>
      <c r="M822" s="2" t="s">
        <v>4806</v>
      </c>
      <c r="N822" s="19">
        <f>IFERROR(VLOOKUP(M822,Regions!$A$3:$B$41,2,FALSE),"")</f>
        <v>12</v>
      </c>
      <c r="O822" s="2"/>
      <c r="P822" s="19" t="str">
        <f>IFERROR(VLOOKUP(O822,Colors!$A$3:$B$11,2,FALSE),"")</f>
        <v/>
      </c>
      <c r="Q822" s="2"/>
      <c r="R822" s="19" t="str">
        <f>IFERROR(VLOOKUP(Q822,Contenants!$A$3:$B$21,2,FALSE),"")</f>
        <v/>
      </c>
      <c r="S822" s="2"/>
      <c r="T822" s="8" t="s">
        <v>1559</v>
      </c>
      <c r="U822" s="21" t="str">
        <f t="shared" si="279"/>
        <v/>
      </c>
      <c r="V822" s="21"/>
      <c r="W822" s="20" t="e">
        <f>$X$1&amp;A822&amp;$Y$1&amp;T822&amp;$Z$1&amp;C822&amp;$AA$1&amp;E822&amp;#REF!&amp;G822&amp;$AB$1&amp;J822&amp;$AC$1&amp;#REF!&amp;$AD$1&amp;L822&amp;$AE$1&amp;P822&amp;$AF$1&amp;R822&amp;$AF$1&amp;#REF!&amp;$AG$1</f>
        <v>#REF!</v>
      </c>
    </row>
    <row r="823" spans="1:23" s="20" customFormat="1" hidden="1" x14ac:dyDescent="0.25">
      <c r="A823" s="2" t="s">
        <v>4166</v>
      </c>
      <c r="B823" s="2" t="s">
        <v>4167</v>
      </c>
      <c r="C823" s="3"/>
      <c r="D823" s="18" t="str">
        <f t="shared" si="266"/>
        <v/>
      </c>
      <c r="E823" s="4">
        <v>34.25</v>
      </c>
      <c r="F823" s="2" t="s">
        <v>2323</v>
      </c>
      <c r="G823" s="19" t="e">
        <f>VLOOKUP(F823,frs!$A$2:$E$41,2,FALSE)</f>
        <v>#N/A</v>
      </c>
      <c r="H823" s="2" t="b">
        <v>0</v>
      </c>
      <c r="I823" s="2" t="s">
        <v>4716</v>
      </c>
      <c r="J823" s="19">
        <f>VLOOKUP(I823,Families!$A$2:$B$11,2,FALSE)</f>
        <v>1</v>
      </c>
      <c r="K823" s="2" t="s">
        <v>4801</v>
      </c>
      <c r="L823" s="19" t="str">
        <f>IFERROR(VLOOKUP(K823,Appellations!$A$3:$B$77,3,FALSE),"")</f>
        <v/>
      </c>
      <c r="M823" s="2" t="s">
        <v>4762</v>
      </c>
      <c r="N823" s="19">
        <f>IFERROR(VLOOKUP(M823,Regions!$A$3:$B$41,2,FALSE),"")</f>
        <v>10</v>
      </c>
      <c r="O823" s="2" t="s">
        <v>4719</v>
      </c>
      <c r="P823" s="19">
        <f>IFERROR(VLOOKUP(O823,Colors!$A$3:$B$11,2,FALSE),"")</f>
        <v>8</v>
      </c>
      <c r="Q823" s="2" t="s">
        <v>4688</v>
      </c>
      <c r="R823" s="19">
        <f>IFERROR(VLOOKUP(Q823,Contenants!$A$3:$B$21,2,FALSE),"")</f>
        <v>16</v>
      </c>
      <c r="S823" s="2"/>
      <c r="T823" s="8" t="s">
        <v>1205</v>
      </c>
      <c r="U823" s="21" t="str">
        <f t="shared" si="279"/>
        <v/>
      </c>
      <c r="V823" s="21"/>
      <c r="W823" s="20" t="e">
        <f>$X$1&amp;A823&amp;$Y$1&amp;T823&amp;$Z$1&amp;C823&amp;$AA$1&amp;E823&amp;#REF!&amp;G823&amp;$AB$1&amp;J823&amp;$AC$1&amp;#REF!&amp;$AD$1&amp;L823&amp;$AE$1&amp;P823&amp;$AF$1&amp;R823&amp;$AF$1&amp;#REF!&amp;$AG$1</f>
        <v>#REF!</v>
      </c>
    </row>
    <row r="824" spans="1:23" s="20" customFormat="1" hidden="1" x14ac:dyDescent="0.25">
      <c r="A824" s="2" t="s">
        <v>4168</v>
      </c>
      <c r="B824" s="2" t="s">
        <v>4169</v>
      </c>
      <c r="C824" s="3"/>
      <c r="D824" s="18" t="str">
        <f t="shared" si="266"/>
        <v/>
      </c>
      <c r="E824" s="4">
        <v>29.7</v>
      </c>
      <c r="F824" s="2" t="s">
        <v>2323</v>
      </c>
      <c r="G824" s="19" t="e">
        <f>VLOOKUP(F824,frs!$A$2:$E$41,2,FALSE)</f>
        <v>#N/A</v>
      </c>
      <c r="H824" s="2" t="b">
        <v>0</v>
      </c>
      <c r="I824" s="2" t="s">
        <v>4716</v>
      </c>
      <c r="J824" s="19">
        <f>VLOOKUP(I824,Families!$A$2:$B$11,2,FALSE)</f>
        <v>1</v>
      </c>
      <c r="K824" s="2" t="s">
        <v>4801</v>
      </c>
      <c r="L824" s="19" t="str">
        <f>IFERROR(VLOOKUP(K824,Appellations!$A$3:$B$77,3,FALSE),"")</f>
        <v/>
      </c>
      <c r="M824" s="2" t="s">
        <v>4762</v>
      </c>
      <c r="N824" s="19">
        <f>IFERROR(VLOOKUP(M824,Regions!$A$3:$B$41,2,FALSE),"")</f>
        <v>10</v>
      </c>
      <c r="O824" s="2" t="s">
        <v>4719</v>
      </c>
      <c r="P824" s="19">
        <f>IFERROR(VLOOKUP(O824,Colors!$A$3:$B$11,2,FALSE),"")</f>
        <v>8</v>
      </c>
      <c r="Q824" s="2" t="s">
        <v>4688</v>
      </c>
      <c r="R824" s="19">
        <f>IFERROR(VLOOKUP(Q824,Contenants!$A$3:$B$21,2,FALSE),"")</f>
        <v>16</v>
      </c>
      <c r="S824" s="2"/>
      <c r="T824" s="8" t="s">
        <v>1084</v>
      </c>
      <c r="U824" s="21" t="str">
        <f t="shared" si="279"/>
        <v/>
      </c>
      <c r="V824" s="21"/>
      <c r="W824" s="20" t="e">
        <f>$X$1&amp;A824&amp;$Y$1&amp;T824&amp;$Z$1&amp;C824&amp;$AA$1&amp;E824&amp;#REF!&amp;G824&amp;$AB$1&amp;J824&amp;$AC$1&amp;#REF!&amp;$AD$1&amp;L824&amp;$AE$1&amp;P824&amp;$AF$1&amp;R824&amp;$AF$1&amp;#REF!&amp;$AG$1</f>
        <v>#REF!</v>
      </c>
    </row>
    <row r="825" spans="1:23" s="20" customFormat="1" hidden="1" x14ac:dyDescent="0.25">
      <c r="A825" s="2" t="s">
        <v>2465</v>
      </c>
      <c r="B825" s="2" t="s">
        <v>2466</v>
      </c>
      <c r="C825" s="3"/>
      <c r="D825" s="18" t="str">
        <f t="shared" si="266"/>
        <v/>
      </c>
      <c r="E825" s="4">
        <v>41.9</v>
      </c>
      <c r="F825" s="2" t="s">
        <v>2323</v>
      </c>
      <c r="G825" s="19" t="e">
        <f>VLOOKUP(F825,frs!$A$2:$E$41,2,FALSE)</f>
        <v>#N/A</v>
      </c>
      <c r="H825" s="2" t="b">
        <v>0</v>
      </c>
      <c r="I825" s="2" t="s">
        <v>4716</v>
      </c>
      <c r="J825" s="19">
        <f>VLOOKUP(I825,Families!$A$2:$B$11,2,FALSE)</f>
        <v>1</v>
      </c>
      <c r="K825" s="2" t="s">
        <v>4902</v>
      </c>
      <c r="L825" s="19" t="str">
        <f>IFERROR(VLOOKUP(K825,Appellations!$A$3:$B$77,3,FALSE),"")</f>
        <v/>
      </c>
      <c r="M825" s="2" t="s">
        <v>4762</v>
      </c>
      <c r="N825" s="19">
        <f>IFERROR(VLOOKUP(M825,Regions!$A$3:$B$41,2,FALSE),"")</f>
        <v>10</v>
      </c>
      <c r="O825" s="2" t="s">
        <v>4719</v>
      </c>
      <c r="P825" s="19">
        <f>IFERROR(VLOOKUP(O825,Colors!$A$3:$B$11,2,FALSE),"")</f>
        <v>8</v>
      </c>
      <c r="Q825" s="2" t="s">
        <v>4688</v>
      </c>
      <c r="R825" s="19">
        <f>IFERROR(VLOOKUP(Q825,Contenants!$A$3:$B$21,2,FALSE),"")</f>
        <v>16</v>
      </c>
      <c r="S825" s="2"/>
      <c r="T825" s="8" t="s">
        <v>1543</v>
      </c>
      <c r="U825" s="21" t="str">
        <f t="shared" si="279"/>
        <v/>
      </c>
      <c r="V825" s="21"/>
      <c r="W825" s="20" t="e">
        <f>$X$1&amp;A825&amp;$Y$1&amp;T825&amp;$Z$1&amp;C825&amp;$AA$1&amp;E825&amp;#REF!&amp;G825&amp;$AB$1&amp;J825&amp;$AC$1&amp;#REF!&amp;$AD$1&amp;L825&amp;$AE$1&amp;P825&amp;$AF$1&amp;R825&amp;$AF$1&amp;#REF!&amp;$AG$1</f>
        <v>#REF!</v>
      </c>
    </row>
    <row r="826" spans="1:23" s="20" customFormat="1" hidden="1" x14ac:dyDescent="0.25">
      <c r="A826" s="2" t="s">
        <v>2463</v>
      </c>
      <c r="B826" s="2" t="s">
        <v>2464</v>
      </c>
      <c r="C826" s="3"/>
      <c r="D826" s="18" t="str">
        <f t="shared" si="266"/>
        <v/>
      </c>
      <c r="E826" s="4">
        <v>50.45</v>
      </c>
      <c r="F826" s="2" t="s">
        <v>2323</v>
      </c>
      <c r="G826" s="19" t="e">
        <f>VLOOKUP(F826,frs!$A$2:$E$41,2,FALSE)</f>
        <v>#N/A</v>
      </c>
      <c r="H826" s="2" t="b">
        <v>0</v>
      </c>
      <c r="I826" s="2" t="s">
        <v>4716</v>
      </c>
      <c r="J826" s="19">
        <f>VLOOKUP(I826,Families!$A$2:$B$11,2,FALSE)</f>
        <v>1</v>
      </c>
      <c r="K826" s="2" t="s">
        <v>4902</v>
      </c>
      <c r="L826" s="19" t="str">
        <f>IFERROR(VLOOKUP(K826,Appellations!$A$3:$B$77,3,FALSE),"")</f>
        <v/>
      </c>
      <c r="M826" s="2" t="s">
        <v>4762</v>
      </c>
      <c r="N826" s="19">
        <f>IFERROR(VLOOKUP(M826,Regions!$A$3:$B$41,2,FALSE),"")</f>
        <v>10</v>
      </c>
      <c r="O826" s="2" t="s">
        <v>4719</v>
      </c>
      <c r="P826" s="19">
        <f>IFERROR(VLOOKUP(O826,Colors!$A$3:$B$11,2,FALSE),"")</f>
        <v>8</v>
      </c>
      <c r="Q826" s="2" t="s">
        <v>4688</v>
      </c>
      <c r="R826" s="19">
        <f>IFERROR(VLOOKUP(Q826,Contenants!$A$3:$B$21,2,FALSE),"")</f>
        <v>16</v>
      </c>
      <c r="S826" s="2"/>
      <c r="T826" s="8" t="s">
        <v>1844</v>
      </c>
      <c r="U826" s="21" t="str">
        <f t="shared" si="279"/>
        <v/>
      </c>
      <c r="V826" s="21"/>
      <c r="W826" s="20" t="e">
        <f>$X$1&amp;A826&amp;$Y$1&amp;T826&amp;$Z$1&amp;C826&amp;$AA$1&amp;E826&amp;#REF!&amp;G826&amp;$AB$1&amp;J826&amp;$AC$1&amp;#REF!&amp;$AD$1&amp;L826&amp;$AE$1&amp;P826&amp;$AF$1&amp;R826&amp;$AF$1&amp;#REF!&amp;$AG$1</f>
        <v>#REF!</v>
      </c>
    </row>
    <row r="827" spans="1:23" s="20" customFormat="1" hidden="1" x14ac:dyDescent="0.25">
      <c r="A827" s="2" t="s">
        <v>2488</v>
      </c>
      <c r="B827" s="2" t="s">
        <v>2489</v>
      </c>
      <c r="C827" s="3"/>
      <c r="D827" s="40" t="str">
        <f t="shared" si="266"/>
        <v/>
      </c>
      <c r="E827" s="4">
        <v>9.4</v>
      </c>
      <c r="F827" s="2" t="s">
        <v>2227</v>
      </c>
      <c r="G827" s="41">
        <f>VLOOKUP(F827,frs!$A$2:$E$41,2,FALSE)</f>
        <v>25</v>
      </c>
      <c r="H827" s="2" t="b">
        <v>0</v>
      </c>
      <c r="I827" s="2" t="s">
        <v>4716</v>
      </c>
      <c r="J827" s="41">
        <f>VLOOKUP(I827,Families!$A$2:$B$11,2,FALSE)</f>
        <v>1</v>
      </c>
      <c r="K827" s="2" t="s">
        <v>4768</v>
      </c>
      <c r="L827" s="41" t="str">
        <f>IFERROR(VLOOKUP(K827,Appellations!$A$3:$B$77,3,FALSE),"")</f>
        <v/>
      </c>
      <c r="M827" s="2" t="s">
        <v>4762</v>
      </c>
      <c r="N827" s="41">
        <f>IFERROR(VLOOKUP(M827,Regions!$A$3:$B$41,2,FALSE),"")</f>
        <v>10</v>
      </c>
      <c r="O827" s="2" t="s">
        <v>4719</v>
      </c>
      <c r="P827" s="41">
        <f>IFERROR(VLOOKUP(O827,Colors!$A$3:$B$11,2,FALSE),"")</f>
        <v>8</v>
      </c>
      <c r="Q827" s="2" t="s">
        <v>4688</v>
      </c>
      <c r="R827" s="41">
        <f>IFERROR(VLOOKUP(Q827,Contenants!$A$3:$B$21,2,FALSE),"")</f>
        <v>16</v>
      </c>
      <c r="S827" s="2"/>
      <c r="T827" s="8" t="s">
        <v>140</v>
      </c>
      <c r="U827" s="43" t="str">
        <f t="shared" si="279"/>
        <v/>
      </c>
      <c r="V827" s="43"/>
      <c r="W827" s="42" t="e">
        <f>$X$1&amp;A827&amp;$Y$1&amp;T827&amp;$Z$1&amp;C827&amp;$AA$1&amp;E827&amp;#REF!&amp;G827&amp;$AB$1&amp;J827&amp;$AC$1&amp;#REF!&amp;$AD$1&amp;L827&amp;$AE$1&amp;P827&amp;$AF$1&amp;R827&amp;$AF$1&amp;#REF!&amp;$AG$1</f>
        <v>#REF!</v>
      </c>
    </row>
    <row r="828" spans="1:23" hidden="1" x14ac:dyDescent="0.25">
      <c r="A828" s="2" t="s">
        <v>2479</v>
      </c>
      <c r="B828" s="2" t="s">
        <v>2480</v>
      </c>
      <c r="C828" s="3"/>
      <c r="D828" s="23" t="str">
        <f>SUBSTITUTE(SUBSTITUTE(SUBSTITUTE(C828,CHAR(13),""),CHAR(10),"&lt;br&gt;"),". &amp;car(10)",".")</f>
        <v/>
      </c>
      <c r="E828" s="4">
        <v>8.9</v>
      </c>
      <c r="F828" s="2" t="s">
        <v>2227</v>
      </c>
      <c r="G828" s="19">
        <f>VLOOKUP(F828,frs!$A$2:$E$41,2,FALSE)</f>
        <v>25</v>
      </c>
      <c r="H828" s="2" t="b">
        <v>0</v>
      </c>
      <c r="I828" s="2" t="s">
        <v>4709</v>
      </c>
      <c r="J828" s="19">
        <f>VLOOKUP(I828,Families!$A$2:$B$11,2,FALSE)</f>
        <v>2</v>
      </c>
      <c r="K828" s="2" t="s">
        <v>4767</v>
      </c>
      <c r="L828" s="19">
        <f>IFERROR(VLOOKUP(K828,Appellations!$A$2:$B$77,2,FALSE),"0")</f>
        <v>9</v>
      </c>
      <c r="M828" s="2" t="s">
        <v>4762</v>
      </c>
      <c r="N828" s="19">
        <f>IFERROR(VLOOKUP(M828,Regions!$A$2:$B$41,2,FALSE),"0")</f>
        <v>10</v>
      </c>
      <c r="O828" s="2" t="s">
        <v>4689</v>
      </c>
      <c r="P828" s="19">
        <f>IFERROR(VLOOKUP(O828,Colors!$A$2:$B$11,2,FALSE),"0")</f>
        <v>2</v>
      </c>
      <c r="Q828" s="2" t="s">
        <v>4688</v>
      </c>
      <c r="R828" s="19">
        <f>IFERROR(VLOOKUP(Q828,Contenants!$A$2:$B$21,2,FALSE),"0")</f>
        <v>16</v>
      </c>
      <c r="S828" s="2"/>
      <c r="T828" s="50" t="str">
        <f>PROPER(B828)</f>
        <v>Bg Chardonnay Buxy Blanc 2015</v>
      </c>
      <c r="U828" s="19" t="str">
        <f t="shared" si="279"/>
        <v/>
      </c>
      <c r="V828" s="19" t="e">
        <f>IF(#REF!="",0,1)</f>
        <v>#REF!</v>
      </c>
      <c r="W828" s="20" t="e">
        <f>$X$1&amp;A828&amp;$Y$1&amp;T828&amp;$Z$1&amp;D828&amp;$AA$1&amp;E828&amp;#REF!&amp;G828&amp;$AB$1&amp;J828&amp;$AC$1&amp;L828&amp;$AD$1&amp;N828&amp;$AE$1&amp;P828&amp;$AF$1&amp;R828&amp;$AG$1&amp;#REF!&amp;$AI$1</f>
        <v>#REF!</v>
      </c>
    </row>
    <row r="829" spans="1:23" s="29" customFormat="1" hidden="1" x14ac:dyDescent="0.25">
      <c r="A829" s="2" t="s">
        <v>3799</v>
      </c>
      <c r="B829" s="2" t="s">
        <v>3800</v>
      </c>
      <c r="C829" s="3"/>
      <c r="D829" s="27" t="str">
        <f t="shared" si="266"/>
        <v/>
      </c>
      <c r="E829" s="4">
        <v>9.5</v>
      </c>
      <c r="F829" s="2" t="s">
        <v>2227</v>
      </c>
      <c r="G829" s="28">
        <f>VLOOKUP(F829,frs!$A$2:$E$41,2,FALSE)</f>
        <v>25</v>
      </c>
      <c r="H829" s="2" t="b">
        <v>0</v>
      </c>
      <c r="I829" s="2" t="s">
        <v>4709</v>
      </c>
      <c r="J829" s="28">
        <f>VLOOKUP(I829,Families!$A$2:$B$11,2,FALSE)</f>
        <v>2</v>
      </c>
      <c r="K829" s="2" t="s">
        <v>4903</v>
      </c>
      <c r="L829" s="28" t="str">
        <f>IFERROR(VLOOKUP(K829,Appellations!$A$3:$B$77,3,FALSE),"")</f>
        <v/>
      </c>
      <c r="M829" s="2" t="s">
        <v>4762</v>
      </c>
      <c r="N829" s="28">
        <f>IFERROR(VLOOKUP(M829,Regions!$A$3:$B$41,2,FALSE),"")</f>
        <v>10</v>
      </c>
      <c r="O829" s="2" t="s">
        <v>4689</v>
      </c>
      <c r="P829" s="28">
        <f>IFERROR(VLOOKUP(O829,Colors!$A$3:$B$11,2,FALSE),"")</f>
        <v>2</v>
      </c>
      <c r="Q829" s="2" t="s">
        <v>4688</v>
      </c>
      <c r="R829" s="28">
        <f>IFERROR(VLOOKUP(Q829,Contenants!$A$3:$B$21,2,FALSE),"")</f>
        <v>16</v>
      </c>
      <c r="S829" s="2"/>
      <c r="T829" s="8" t="s">
        <v>1165</v>
      </c>
      <c r="U829" s="30" t="str">
        <f t="shared" si="279"/>
        <v/>
      </c>
      <c r="V829" s="30"/>
      <c r="W829" s="29" t="e">
        <f>$X$1&amp;A829&amp;$Y$1&amp;T829&amp;$Z$1&amp;C829&amp;$AA$1&amp;E829&amp;#REF!&amp;G829&amp;$AB$1&amp;J829&amp;$AC$1&amp;#REF!&amp;$AD$1&amp;L829&amp;$AE$1&amp;P829&amp;$AF$1&amp;R829&amp;$AF$1&amp;#REF!&amp;$AG$1</f>
        <v>#REF!</v>
      </c>
    </row>
    <row r="830" spans="1:23" s="20" customFormat="1" ht="257.25" x14ac:dyDescent="0.25">
      <c r="A830" s="2" t="s">
        <v>1827</v>
      </c>
      <c r="B830" s="2" t="s">
        <v>1828</v>
      </c>
      <c r="C830" s="3" t="s">
        <v>4904</v>
      </c>
      <c r="D830" s="18" t="str">
        <f t="shared" si="266"/>
        <v>Un Rully blanc sec et ample en bouche qui pourra s'accorder sur un risotto aux champignons.&lt;br&gt;&lt;br&gt;Encépagement : Chardonnay&lt;br&gt;&lt;br&gt;Dégustation : robe jaune dorée ; Nez aromatique aux notes de d’acacia et de chèvrefeuille ; Bouche ample, souple et minérale apportant beaucoup de fraîcheur à la finale.&lt;br&gt;Accord mets/vin : viandes blanches crémées, poissons.&lt;br&gt;&lt;br&gt;Un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v>
      </c>
      <c r="E830" s="4">
        <v>15.2</v>
      </c>
      <c r="F830" s="2" t="s">
        <v>2227</v>
      </c>
      <c r="G830" s="19">
        <f>VLOOKUP(F830,frs!$A$2:$B$45,2,FALSE)</f>
        <v>25</v>
      </c>
      <c r="H830" s="2" t="b">
        <v>1</v>
      </c>
      <c r="I830" s="2" t="s">
        <v>4709</v>
      </c>
      <c r="J830" s="19">
        <f>VLOOKUP(I830,Families!$A$2:$B$11,2,FALSE)</f>
        <v>2</v>
      </c>
      <c r="K830" s="2" t="s">
        <v>4905</v>
      </c>
      <c r="L830" s="19">
        <f>IFERROR(VLOOKUP(K830,Appellations!$A$2:$B$80,2,FALSE),"0")</f>
        <v>64</v>
      </c>
      <c r="M830" s="2" t="s">
        <v>4762</v>
      </c>
      <c r="N830" s="19">
        <f>IFERROR(VLOOKUP(M830,Regions!$A$2:$B$44,2,FALSE),"0")</f>
        <v>10</v>
      </c>
      <c r="O830" s="2" t="s">
        <v>4689</v>
      </c>
      <c r="P830" s="19">
        <f>IFERROR(VLOOKUP(O830,Colors!$A$3:$B$11,2,FALSE),"")</f>
        <v>2</v>
      </c>
      <c r="Q830" s="2" t="s">
        <v>4688</v>
      </c>
      <c r="R830" s="19">
        <f>IFERROR(VLOOKUP(Q830,Contenants!$A$3:$B$21,2,FALSE),"")</f>
        <v>16</v>
      </c>
      <c r="S830" s="2" t="s">
        <v>5904</v>
      </c>
      <c r="T830" s="50" t="s">
        <v>6449</v>
      </c>
      <c r="U830" s="19" t="str">
        <f>SUBSTITUTE(S830,"C:\Users\Admin\OneDrive\Site Internet\","")</f>
        <v>rully_blanc.png</v>
      </c>
      <c r="V830" s="19">
        <f t="shared" ref="V830:V831" si="283">IF(U830="",0,1)</f>
        <v>1</v>
      </c>
      <c r="W830" s="20" t="str">
        <f>$X$1&amp;A830&amp;$Y$1&amp;T830&amp;$Z$1&amp;D830&amp;$AA$1&amp;G830&amp;$AB$1&amp;J830&amp;$AC$1&amp;L830&amp;$AD$1&amp;N830&amp;$AE$1&amp;P830&amp;$AF$1&amp;R830&amp;$AG$1&amp;U830&amp;$AH$1&amp;V830&amp;$AI$1</f>
        <v>("00841", "Rully Buxy Blanc", "Un Rully blanc sec et ample en bouche qui pourra s'accorder sur un risotto aux champignons.&lt;br&gt;&lt;br&gt;Encépagement : Chardonnay&lt;br&gt;&lt;br&gt;Dégustation : robe jaune dorée ; Nez aromatique aux notes de d’acacia et de chèvrefeuille ; Bouche ample, souple et minérale apportant beaucoup de fraîcheur à la finale.&lt;br&gt;Accord mets/vin : viandes blanches crémées, poissons.&lt;br&gt;&lt;br&gt;Un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 "25", "2", "64", "10","2", "16", "rully_blanc.png", "1"),</v>
      </c>
    </row>
    <row r="831" spans="1:23" s="20" customFormat="1" hidden="1" x14ac:dyDescent="0.25">
      <c r="A831" s="2" t="s">
        <v>1479</v>
      </c>
      <c r="B831" s="2" t="s">
        <v>1480</v>
      </c>
      <c r="C831" s="3"/>
      <c r="D831" s="18" t="str">
        <f t="shared" ref="D831:D866" si="284">SUBSTITUTE(SUBSTITUTE(C831,CHAR(13),""),CHAR(10),"&lt;br&gt;")</f>
        <v/>
      </c>
      <c r="E831" s="4">
        <v>4</v>
      </c>
      <c r="F831" s="2" t="s">
        <v>2241</v>
      </c>
      <c r="G831" s="19" t="e">
        <f>VLOOKUP(F831,frs!$A$2:$E$41,2,FALSE)</f>
        <v>#N/A</v>
      </c>
      <c r="H831" s="2" t="b">
        <v>1</v>
      </c>
      <c r="I831" s="2" t="s">
        <v>43</v>
      </c>
      <c r="J831" s="19" t="e">
        <f>VLOOKUP(I831,Families!$A$2:$B$11,2,FALSE)</f>
        <v>#N/A</v>
      </c>
      <c r="K831" s="2"/>
      <c r="L831" s="19" t="str">
        <f>IFERROR(VLOOKUP(K831,Appellations!$A$3:$B$77,3,FALSE),"")</f>
        <v/>
      </c>
      <c r="M831" s="2"/>
      <c r="N831" s="19" t="str">
        <f>IFERROR(VLOOKUP(M831,Regions!$A$3:$B$41,2,FALSE),"")</f>
        <v/>
      </c>
      <c r="O831" s="2"/>
      <c r="P831" s="19" t="str">
        <f>IFERROR(VLOOKUP(O831,Colors!$A$3:$B$11,2,FALSE),"")</f>
        <v/>
      </c>
      <c r="Q831" s="2"/>
      <c r="R831" s="19" t="str">
        <f>IFERROR(VLOOKUP(Q831,Contenants!$A$3:$B$21,2,FALSE),"")</f>
        <v/>
      </c>
      <c r="S831" s="2"/>
      <c r="T831" s="8" t="s">
        <v>189</v>
      </c>
      <c r="U831" s="21" t="str">
        <f t="shared" si="279"/>
        <v/>
      </c>
      <c r="V831" s="19">
        <f t="shared" si="283"/>
        <v>0</v>
      </c>
      <c r="W831" s="20" t="e">
        <f>$X$1&amp;A831&amp;$Y$1&amp;T831&amp;$Z$1&amp;C831&amp;$AA$1&amp;E831&amp;#REF!&amp;G831&amp;$AB$1&amp;J831&amp;$AC$1&amp;#REF!&amp;$AD$1&amp;L831&amp;$AE$1&amp;P831&amp;$AF$1&amp;R831&amp;$AF$1&amp;#REF!&amp;$AG$1</f>
        <v>#REF!</v>
      </c>
    </row>
    <row r="832" spans="1:23" s="20" customFormat="1" hidden="1" x14ac:dyDescent="0.25">
      <c r="A832" s="2" t="s">
        <v>3907</v>
      </c>
      <c r="B832" s="2" t="s">
        <v>3908</v>
      </c>
      <c r="C832" s="3"/>
      <c r="D832" s="18" t="str">
        <f t="shared" si="284"/>
        <v/>
      </c>
      <c r="E832" s="4">
        <v>4</v>
      </c>
      <c r="F832" s="2" t="s">
        <v>3909</v>
      </c>
      <c r="G832" s="19" t="e">
        <f>VLOOKUP(F832,frs!$A$2:$E$41,2,FALSE)</f>
        <v>#N/A</v>
      </c>
      <c r="H832" s="2" t="b">
        <v>0</v>
      </c>
      <c r="I832" s="2" t="s">
        <v>4686</v>
      </c>
      <c r="J832" s="19">
        <f>VLOOKUP(I832,Families!$A$2:$B$11,2,FALSE)</f>
        <v>9</v>
      </c>
      <c r="K832" s="2"/>
      <c r="L832" s="19" t="str">
        <f>IFERROR(VLOOKUP(K832,Appellations!$A$3:$B$77,3,FALSE),"")</f>
        <v/>
      </c>
      <c r="M832" s="2"/>
      <c r="N832" s="19" t="str">
        <f>IFERROR(VLOOKUP(M832,Regions!$A$3:$B$41,2,FALSE),"")</f>
        <v/>
      </c>
      <c r="O832" s="2"/>
      <c r="P832" s="19" t="str">
        <f>IFERROR(VLOOKUP(O832,Colors!$A$3:$B$11,2,FALSE),"")</f>
        <v/>
      </c>
      <c r="Q832" s="2"/>
      <c r="R832" s="19" t="str">
        <f>IFERROR(VLOOKUP(Q832,Contenants!$A$3:$B$21,2,FALSE),"")</f>
        <v/>
      </c>
      <c r="S832" s="2"/>
      <c r="T832" s="8" t="s">
        <v>187</v>
      </c>
      <c r="U832" s="21" t="str">
        <f t="shared" si="279"/>
        <v/>
      </c>
      <c r="V832" s="21"/>
      <c r="W832" s="20" t="e">
        <f>$X$1&amp;A832&amp;$Y$1&amp;T832&amp;$Z$1&amp;C832&amp;$AA$1&amp;E832&amp;#REF!&amp;G832&amp;$AB$1&amp;J832&amp;$AC$1&amp;#REF!&amp;$AD$1&amp;L832&amp;$AE$1&amp;P832&amp;$AF$1&amp;R832&amp;$AF$1&amp;#REF!&amp;$AG$1</f>
        <v>#REF!</v>
      </c>
    </row>
    <row r="833" spans="1:23" s="20" customFormat="1" hidden="1" x14ac:dyDescent="0.25">
      <c r="A833" s="2" t="s">
        <v>3231</v>
      </c>
      <c r="B833" s="2" t="s">
        <v>3232</v>
      </c>
      <c r="C833" s="3"/>
      <c r="D833" s="18" t="str">
        <f t="shared" si="284"/>
        <v/>
      </c>
      <c r="E833" s="4">
        <v>21.6</v>
      </c>
      <c r="F833" s="2" t="s">
        <v>2478</v>
      </c>
      <c r="G833" s="19" t="e">
        <f>VLOOKUP(F833,frs!$A$2:$E$41,2,FALSE)</f>
        <v>#N/A</v>
      </c>
      <c r="H833" s="2" t="b">
        <v>0</v>
      </c>
      <c r="I833" s="2" t="s">
        <v>4716</v>
      </c>
      <c r="J833" s="19">
        <f>VLOOKUP(I833,Families!$A$2:$B$11,2,FALSE)</f>
        <v>1</v>
      </c>
      <c r="K833" s="2" t="s">
        <v>4906</v>
      </c>
      <c r="L833" s="19" t="str">
        <f>IFERROR(VLOOKUP(K833,Appellations!$A$3:$B$77,3,FALSE),"")</f>
        <v/>
      </c>
      <c r="M833" s="2" t="s">
        <v>4762</v>
      </c>
      <c r="N833" s="19">
        <f>IFERROR(VLOOKUP(M833,Regions!$A$3:$B$41,2,FALSE),"")</f>
        <v>10</v>
      </c>
      <c r="O833" s="2" t="s">
        <v>4719</v>
      </c>
      <c r="P833" s="19">
        <f>IFERROR(VLOOKUP(O833,Colors!$A$3:$B$11,2,FALSE),"")</f>
        <v>8</v>
      </c>
      <c r="Q833" s="2" t="s">
        <v>4688</v>
      </c>
      <c r="R833" s="19">
        <f>IFERROR(VLOOKUP(Q833,Contenants!$A$3:$B$21,2,FALSE),"")</f>
        <v>16</v>
      </c>
      <c r="S833" s="2"/>
      <c r="T833" s="8" t="s">
        <v>70</v>
      </c>
      <c r="U833" s="21" t="str">
        <f t="shared" si="279"/>
        <v/>
      </c>
      <c r="V833" s="21"/>
      <c r="W833" s="20" t="e">
        <f>$X$1&amp;A833&amp;$Y$1&amp;T833&amp;$Z$1&amp;C833&amp;$AA$1&amp;E833&amp;#REF!&amp;G833&amp;$AB$1&amp;J833&amp;$AC$1&amp;#REF!&amp;$AD$1&amp;L833&amp;$AE$1&amp;P833&amp;$AF$1&amp;R833&amp;$AF$1&amp;#REF!&amp;$AG$1</f>
        <v>#REF!</v>
      </c>
    </row>
    <row r="834" spans="1:23" s="20" customFormat="1" hidden="1" x14ac:dyDescent="0.25">
      <c r="A834" s="2" t="s">
        <v>4028</v>
      </c>
      <c r="B834" s="2" t="s">
        <v>4029</v>
      </c>
      <c r="C834" s="3"/>
      <c r="D834" s="18" t="str">
        <f t="shared" si="284"/>
        <v/>
      </c>
      <c r="E834" s="4">
        <v>37.799999999999997</v>
      </c>
      <c r="F834" s="2" t="s">
        <v>2478</v>
      </c>
      <c r="G834" s="19" t="e">
        <f>VLOOKUP(F834,frs!$A$2:$E$41,2,FALSE)</f>
        <v>#N/A</v>
      </c>
      <c r="H834" s="2" t="b">
        <v>0</v>
      </c>
      <c r="I834" s="2" t="s">
        <v>4709</v>
      </c>
      <c r="J834" s="19">
        <f>VLOOKUP(I834,Families!$A$2:$B$11,2,FALSE)</f>
        <v>2</v>
      </c>
      <c r="K834" s="2" t="s">
        <v>4907</v>
      </c>
      <c r="L834" s="19" t="str">
        <f>IFERROR(VLOOKUP(K834,Appellations!$A$3:$B$77,3,FALSE),"")</f>
        <v/>
      </c>
      <c r="M834" s="2" t="s">
        <v>4762</v>
      </c>
      <c r="N834" s="19">
        <f>IFERROR(VLOOKUP(M834,Regions!$A$3:$B$41,2,FALSE),"")</f>
        <v>10</v>
      </c>
      <c r="O834" s="2" t="s">
        <v>4689</v>
      </c>
      <c r="P834" s="19">
        <f>IFERROR(VLOOKUP(O834,Colors!$A$3:$B$11,2,FALSE),"")</f>
        <v>2</v>
      </c>
      <c r="Q834" s="2" t="s">
        <v>4688</v>
      </c>
      <c r="R834" s="19">
        <f>IFERROR(VLOOKUP(Q834,Contenants!$A$3:$B$21,2,FALSE),"")</f>
        <v>16</v>
      </c>
      <c r="S834" s="2"/>
      <c r="T834" s="8" t="s">
        <v>197</v>
      </c>
      <c r="U834" s="21" t="str">
        <f t="shared" si="279"/>
        <v/>
      </c>
      <c r="V834" s="21"/>
      <c r="W834" s="20" t="e">
        <f>$X$1&amp;A834&amp;$Y$1&amp;T834&amp;$Z$1&amp;C834&amp;$AA$1&amp;E834&amp;#REF!&amp;G834&amp;$AB$1&amp;J834&amp;$AC$1&amp;#REF!&amp;$AD$1&amp;L834&amp;$AE$1&amp;P834&amp;$AF$1&amp;R834&amp;$AF$1&amp;#REF!&amp;$AG$1</f>
        <v>#REF!</v>
      </c>
    </row>
    <row r="835" spans="1:23" s="20" customFormat="1" hidden="1" x14ac:dyDescent="0.25">
      <c r="A835" s="2" t="s">
        <v>4024</v>
      </c>
      <c r="B835" s="2" t="s">
        <v>4025</v>
      </c>
      <c r="C835" s="3"/>
      <c r="D835" s="18" t="str">
        <f t="shared" si="284"/>
        <v/>
      </c>
      <c r="E835" s="4">
        <v>44.95</v>
      </c>
      <c r="F835" s="2" t="s">
        <v>2478</v>
      </c>
      <c r="G835" s="19" t="e">
        <f>VLOOKUP(F835,frs!$A$2:$E$41,2,FALSE)</f>
        <v>#N/A</v>
      </c>
      <c r="H835" s="2" t="b">
        <v>0</v>
      </c>
      <c r="I835" s="2" t="s">
        <v>4709</v>
      </c>
      <c r="J835" s="19">
        <f>VLOOKUP(I835,Families!$A$2:$B$11,2,FALSE)</f>
        <v>2</v>
      </c>
      <c r="K835" s="2" t="s">
        <v>4907</v>
      </c>
      <c r="L835" s="19" t="str">
        <f>IFERROR(VLOOKUP(K835,Appellations!$A$3:$B$77,3,FALSE),"")</f>
        <v/>
      </c>
      <c r="M835" s="2" t="s">
        <v>4762</v>
      </c>
      <c r="N835" s="19">
        <f>IFERROR(VLOOKUP(M835,Regions!$A$3:$B$41,2,FALSE),"")</f>
        <v>10</v>
      </c>
      <c r="O835" s="2" t="s">
        <v>4689</v>
      </c>
      <c r="P835" s="19">
        <f>IFERROR(VLOOKUP(O835,Colors!$A$3:$B$11,2,FALSE),"")</f>
        <v>2</v>
      </c>
      <c r="Q835" s="2" t="s">
        <v>4688</v>
      </c>
      <c r="R835" s="19">
        <f>IFERROR(VLOOKUP(Q835,Contenants!$A$3:$B$21,2,FALSE),"")</f>
        <v>16</v>
      </c>
      <c r="S835" s="2"/>
      <c r="T835" s="8" t="s">
        <v>2112</v>
      </c>
      <c r="U835" s="21" t="str">
        <f t="shared" si="279"/>
        <v/>
      </c>
      <c r="V835" s="21"/>
      <c r="W835" s="20" t="e">
        <f>$X$1&amp;A835&amp;$Y$1&amp;T835&amp;$Z$1&amp;C835&amp;$AA$1&amp;E835&amp;#REF!&amp;G835&amp;$AB$1&amp;J835&amp;$AC$1&amp;#REF!&amp;$AD$1&amp;L835&amp;$AE$1&amp;P835&amp;$AF$1&amp;R835&amp;$AF$1&amp;#REF!&amp;$AG$1</f>
        <v>#REF!</v>
      </c>
    </row>
    <row r="836" spans="1:23" s="20" customFormat="1" hidden="1" x14ac:dyDescent="0.25">
      <c r="A836" s="2" t="s">
        <v>2476</v>
      </c>
      <c r="B836" s="2" t="s">
        <v>2477</v>
      </c>
      <c r="C836" s="3"/>
      <c r="D836" s="18" t="str">
        <f t="shared" si="284"/>
        <v/>
      </c>
      <c r="E836" s="4">
        <v>9.9499999999999993</v>
      </c>
      <c r="F836" s="2" t="s">
        <v>2478</v>
      </c>
      <c r="G836" s="19" t="e">
        <f>VLOOKUP(F836,frs!$A$2:$E$41,2,FALSE)</f>
        <v>#N/A</v>
      </c>
      <c r="H836" s="2" t="b">
        <v>0</v>
      </c>
      <c r="I836" s="2" t="s">
        <v>4709</v>
      </c>
      <c r="J836" s="19">
        <f>VLOOKUP(I836,Families!$A$2:$B$11,2,FALSE)</f>
        <v>2</v>
      </c>
      <c r="K836" s="2" t="s">
        <v>4873</v>
      </c>
      <c r="L836" s="19" t="str">
        <f>IFERROR(VLOOKUP(K836,Appellations!$A$3:$B$77,3,FALSE),"")</f>
        <v/>
      </c>
      <c r="M836" s="2" t="s">
        <v>4762</v>
      </c>
      <c r="N836" s="19">
        <f>IFERROR(VLOOKUP(M836,Regions!$A$3:$B$41,2,FALSE),"")</f>
        <v>10</v>
      </c>
      <c r="O836" s="2" t="s">
        <v>4689</v>
      </c>
      <c r="P836" s="19">
        <f>IFERROR(VLOOKUP(O836,Colors!$A$3:$B$11,2,FALSE),"")</f>
        <v>2</v>
      </c>
      <c r="Q836" s="2" t="s">
        <v>4688</v>
      </c>
      <c r="R836" s="19">
        <f>IFERROR(VLOOKUP(Q836,Contenants!$A$3:$B$21,2,FALSE),"")</f>
        <v>16</v>
      </c>
      <c r="S836" s="2"/>
      <c r="T836" s="8" t="s">
        <v>2140</v>
      </c>
      <c r="U836" s="21" t="str">
        <f t="shared" si="279"/>
        <v/>
      </c>
      <c r="V836" s="21"/>
      <c r="W836" s="20" t="e">
        <f>$X$1&amp;A836&amp;$Y$1&amp;T836&amp;$Z$1&amp;C836&amp;$AA$1&amp;E836&amp;#REF!&amp;G836&amp;$AB$1&amp;J836&amp;$AC$1&amp;#REF!&amp;$AD$1&amp;L836&amp;$AE$1&amp;P836&amp;$AF$1&amp;R836&amp;$AF$1&amp;#REF!&amp;$AG$1</f>
        <v>#REF!</v>
      </c>
    </row>
    <row r="837" spans="1:23" s="20" customFormat="1" hidden="1" x14ac:dyDescent="0.25">
      <c r="A837" s="2" t="s">
        <v>4176</v>
      </c>
      <c r="B837" s="2" t="s">
        <v>4177</v>
      </c>
      <c r="C837" s="3"/>
      <c r="D837" s="40" t="str">
        <f t="shared" si="284"/>
        <v/>
      </c>
      <c r="E837" s="4">
        <v>28.75</v>
      </c>
      <c r="F837" s="2" t="s">
        <v>2478</v>
      </c>
      <c r="G837" s="41" t="e">
        <f>VLOOKUP(F837,frs!$A$2:$E$41,2,FALSE)</f>
        <v>#N/A</v>
      </c>
      <c r="H837" s="2" t="b">
        <v>0</v>
      </c>
      <c r="I837" s="2" t="s">
        <v>4709</v>
      </c>
      <c r="J837" s="41">
        <f>VLOOKUP(I837,Families!$A$2:$B$11,2,FALSE)</f>
        <v>2</v>
      </c>
      <c r="K837" s="2"/>
      <c r="L837" s="41" t="str">
        <f>IFERROR(VLOOKUP(K837,Appellations!$A$3:$B$77,3,FALSE),"")</f>
        <v/>
      </c>
      <c r="M837" s="2" t="s">
        <v>4762</v>
      </c>
      <c r="N837" s="41">
        <f>IFERROR(VLOOKUP(M837,Regions!$A$3:$B$41,2,FALSE),"")</f>
        <v>10</v>
      </c>
      <c r="O837" s="2" t="s">
        <v>4689</v>
      </c>
      <c r="P837" s="41">
        <f>IFERROR(VLOOKUP(O837,Colors!$A$3:$B$11,2,FALSE),"")</f>
        <v>2</v>
      </c>
      <c r="Q837" s="2" t="s">
        <v>4688</v>
      </c>
      <c r="R837" s="41">
        <f>IFERROR(VLOOKUP(Q837,Contenants!$A$3:$B$21,2,FALSE),"")</f>
        <v>16</v>
      </c>
      <c r="S837" s="2"/>
      <c r="T837" s="8" t="s">
        <v>2138</v>
      </c>
      <c r="U837" s="43" t="str">
        <f t="shared" si="279"/>
        <v/>
      </c>
      <c r="V837" s="43"/>
      <c r="W837" s="42" t="e">
        <f>$X$1&amp;A837&amp;$Y$1&amp;T837&amp;$Z$1&amp;C837&amp;$AA$1&amp;E837&amp;#REF!&amp;G837&amp;$AB$1&amp;J837&amp;$AC$1&amp;#REF!&amp;$AD$1&amp;L837&amp;$AE$1&amp;P837&amp;$AF$1&amp;R837&amp;$AF$1&amp;#REF!&amp;$AG$1</f>
        <v>#REF!</v>
      </c>
    </row>
    <row r="838" spans="1:23" hidden="1" x14ac:dyDescent="0.25">
      <c r="A838" s="2" t="s">
        <v>4174</v>
      </c>
      <c r="B838" s="2" t="s">
        <v>4175</v>
      </c>
      <c r="C838" s="3"/>
      <c r="D838" s="23" t="str">
        <f>SUBSTITUTE(SUBSTITUTE(SUBSTITUTE(C838,CHAR(13),""),CHAR(10),"&lt;br&gt;"),". &amp;car(10)",".")</f>
        <v/>
      </c>
      <c r="E838" s="4">
        <v>18.899999999999999</v>
      </c>
      <c r="F838" s="2" t="s">
        <v>2478</v>
      </c>
      <c r="G838" s="19" t="e">
        <f>VLOOKUP(F838,frs!$A$2:$E$41,2,FALSE)</f>
        <v>#N/A</v>
      </c>
      <c r="H838" s="2" t="b">
        <v>0</v>
      </c>
      <c r="I838" s="2" t="s">
        <v>4716</v>
      </c>
      <c r="J838" s="19">
        <f>VLOOKUP(I838,Families!$A$2:$B$11,2,FALSE)</f>
        <v>1</v>
      </c>
      <c r="K838" s="2"/>
      <c r="L838" s="19" t="str">
        <f>IFERROR(VLOOKUP(K838,Appellations!$A$2:$B$77,2,FALSE),"0")</f>
        <v>0</v>
      </c>
      <c r="M838" s="2" t="s">
        <v>4762</v>
      </c>
      <c r="N838" s="19">
        <f>IFERROR(VLOOKUP(M838,Regions!$A$2:$B$41,2,FALSE),"0")</f>
        <v>10</v>
      </c>
      <c r="O838" s="2" t="s">
        <v>4719</v>
      </c>
      <c r="P838" s="19">
        <f>IFERROR(VLOOKUP(O838,Colors!$A$2:$B$11,2,FALSE),"0")</f>
        <v>8</v>
      </c>
      <c r="Q838" s="2" t="s">
        <v>4688</v>
      </c>
      <c r="R838" s="19">
        <f>IFERROR(VLOOKUP(Q838,Contenants!$A$2:$B$21,2,FALSE),"0")</f>
        <v>16</v>
      </c>
      <c r="S838" s="2"/>
      <c r="T838" s="50" t="str">
        <f>PROPER(B838)</f>
        <v>St-Aubin 1C En Creot Moingeon Rouge</v>
      </c>
      <c r="U838" s="19" t="str">
        <f t="shared" si="279"/>
        <v/>
      </c>
      <c r="V838" s="19" t="e">
        <f>IF(#REF!="",0,1)</f>
        <v>#REF!</v>
      </c>
      <c r="W838" s="20" t="e">
        <f>$X$1&amp;A838&amp;$Y$1&amp;T838&amp;$Z$1&amp;D838&amp;$AA$1&amp;E838&amp;#REF!&amp;G838&amp;$AB$1&amp;J838&amp;$AC$1&amp;L838&amp;$AD$1&amp;N838&amp;$AE$1&amp;P838&amp;$AF$1&amp;R838&amp;$AG$1&amp;#REF!&amp;$AI$1</f>
        <v>#REF!</v>
      </c>
    </row>
    <row r="839" spans="1:23" s="29" customFormat="1" hidden="1" x14ac:dyDescent="0.25">
      <c r="A839" s="2" t="s">
        <v>4012</v>
      </c>
      <c r="B839" s="2" t="s">
        <v>4013</v>
      </c>
      <c r="C839" s="3"/>
      <c r="D839" s="27" t="str">
        <f t="shared" si="284"/>
        <v/>
      </c>
      <c r="E839" s="4">
        <v>25.25</v>
      </c>
      <c r="F839" s="2" t="s">
        <v>3793</v>
      </c>
      <c r="G839" s="28" t="e">
        <f>VLOOKUP(F839,frs!$A$2:$E$41,2,FALSE)</f>
        <v>#N/A</v>
      </c>
      <c r="H839" s="2" t="b">
        <v>0</v>
      </c>
      <c r="I839" s="2" t="s">
        <v>4709</v>
      </c>
      <c r="J839" s="28">
        <f>VLOOKUP(I839,Families!$A$2:$B$11,2,FALSE)</f>
        <v>2</v>
      </c>
      <c r="K839" s="2" t="s">
        <v>4797</v>
      </c>
      <c r="L839" s="28" t="str">
        <f>IFERROR(VLOOKUP(K839,Appellations!$A$3:$B$77,3,FALSE),"")</f>
        <v/>
      </c>
      <c r="M839" s="2" t="s">
        <v>4762</v>
      </c>
      <c r="N839" s="28">
        <f>IFERROR(VLOOKUP(M839,Regions!$A$3:$B$41,2,FALSE),"")</f>
        <v>10</v>
      </c>
      <c r="O839" s="2" t="s">
        <v>4689</v>
      </c>
      <c r="P839" s="28">
        <f>IFERROR(VLOOKUP(O839,Colors!$A$3:$B$11,2,FALSE),"")</f>
        <v>2</v>
      </c>
      <c r="Q839" s="2" t="s">
        <v>4688</v>
      </c>
      <c r="R839" s="28">
        <f>IFERROR(VLOOKUP(Q839,Contenants!$A$3:$B$21,2,FALSE),"")</f>
        <v>16</v>
      </c>
      <c r="S839" s="2"/>
      <c r="T839" s="8" t="s">
        <v>166</v>
      </c>
      <c r="U839" s="30" t="str">
        <f t="shared" si="279"/>
        <v/>
      </c>
      <c r="V839" s="30"/>
      <c r="W839" s="29" t="e">
        <f>$X$1&amp;A839&amp;$Y$1&amp;T839&amp;$Z$1&amp;C839&amp;$AA$1&amp;E839&amp;#REF!&amp;G839&amp;$AB$1&amp;J839&amp;$AC$1&amp;#REF!&amp;$AD$1&amp;L839&amp;$AE$1&amp;P839&amp;$AF$1&amp;R839&amp;$AF$1&amp;#REF!&amp;$AG$1</f>
        <v>#REF!</v>
      </c>
    </row>
    <row r="840" spans="1:23" s="20" customFormat="1" hidden="1" x14ac:dyDescent="0.25">
      <c r="A840" s="2" t="s">
        <v>3791</v>
      </c>
      <c r="B840" s="2" t="s">
        <v>3792</v>
      </c>
      <c r="C840" s="3"/>
      <c r="D840" s="18" t="str">
        <f t="shared" si="284"/>
        <v/>
      </c>
      <c r="E840" s="4">
        <v>14.55</v>
      </c>
      <c r="F840" s="2" t="s">
        <v>3793</v>
      </c>
      <c r="G840" s="19" t="e">
        <f>VLOOKUP(F840,frs!$A$2:$E$41,2,FALSE)</f>
        <v>#N/A</v>
      </c>
      <c r="H840" s="2" t="b">
        <v>0</v>
      </c>
      <c r="I840" s="2" t="s">
        <v>4709</v>
      </c>
      <c r="J840" s="19">
        <f>VLOOKUP(I840,Families!$A$2:$B$11,2,FALSE)</f>
        <v>2</v>
      </c>
      <c r="K840" s="2"/>
      <c r="L840" s="19" t="str">
        <f>IFERROR(VLOOKUP(K840,Appellations!$A$3:$B$77,3,FALSE),"")</f>
        <v/>
      </c>
      <c r="M840" s="2" t="s">
        <v>4762</v>
      </c>
      <c r="N840" s="19">
        <f>IFERROR(VLOOKUP(M840,Regions!$A$3:$B$41,2,FALSE),"")</f>
        <v>10</v>
      </c>
      <c r="O840" s="2" t="s">
        <v>4689</v>
      </c>
      <c r="P840" s="19">
        <f>IFERROR(VLOOKUP(O840,Colors!$A$3:$B$11,2,FALSE),"")</f>
        <v>2</v>
      </c>
      <c r="Q840" s="2" t="s">
        <v>4688</v>
      </c>
      <c r="R840" s="19">
        <f>IFERROR(VLOOKUP(Q840,Contenants!$A$3:$B$21,2,FALSE),"")</f>
        <v>16</v>
      </c>
      <c r="S840" s="2"/>
      <c r="T840" s="8" t="s">
        <v>164</v>
      </c>
      <c r="U840" s="21" t="str">
        <f t="shared" si="279"/>
        <v/>
      </c>
      <c r="V840" s="21"/>
      <c r="W840" s="20" t="e">
        <f>$X$1&amp;A840&amp;$Y$1&amp;T840&amp;$Z$1&amp;C840&amp;$AA$1&amp;E840&amp;#REF!&amp;G840&amp;$AB$1&amp;J840&amp;$AC$1&amp;#REF!&amp;$AD$1&amp;L840&amp;$AE$1&amp;P840&amp;$AF$1&amp;R840&amp;$AF$1&amp;#REF!&amp;$AG$1</f>
        <v>#REF!</v>
      </c>
    </row>
    <row r="841" spans="1:23" s="20" customFormat="1" hidden="1" x14ac:dyDescent="0.25">
      <c r="A841" s="2" t="s">
        <v>1139</v>
      </c>
      <c r="B841" s="2" t="s">
        <v>1140</v>
      </c>
      <c r="C841" s="3"/>
      <c r="D841" s="18" t="str">
        <f t="shared" si="284"/>
        <v/>
      </c>
      <c r="E841" s="4">
        <v>13.75</v>
      </c>
      <c r="F841" s="2" t="s">
        <v>2247</v>
      </c>
      <c r="G841" s="19" t="e">
        <f>VLOOKUP(F841,frs!$A$2:$E$41,2,FALSE)</f>
        <v>#N/A</v>
      </c>
      <c r="H841" s="2" t="b">
        <v>1</v>
      </c>
      <c r="I841" s="2" t="s">
        <v>4709</v>
      </c>
      <c r="J841" s="19">
        <f>VLOOKUP(I841,Families!$A$2:$B$11,2,FALSE)</f>
        <v>2</v>
      </c>
      <c r="K841" s="2" t="s">
        <v>4898</v>
      </c>
      <c r="L841" s="19" t="str">
        <f>IFERROR(VLOOKUP(K841,Appellations!$A$3:$B$77,3,FALSE),"")</f>
        <v/>
      </c>
      <c r="M841" s="2" t="s">
        <v>4741</v>
      </c>
      <c r="N841" s="19">
        <f>IFERROR(VLOOKUP(M841,Regions!$A$3:$B$41,2,FALSE),"")</f>
        <v>32</v>
      </c>
      <c r="O841" s="2" t="s">
        <v>4689</v>
      </c>
      <c r="P841" s="19">
        <f>IFERROR(VLOOKUP(O841,Colors!$A$3:$B$11,2,FALSE),"")</f>
        <v>2</v>
      </c>
      <c r="Q841" s="2" t="s">
        <v>4688</v>
      </c>
      <c r="R841" s="19">
        <f>IFERROR(VLOOKUP(Q841,Contenants!$A$3:$B$21,2,FALSE),"")</f>
        <v>16</v>
      </c>
      <c r="S841" s="2"/>
      <c r="T841" s="8" t="s">
        <v>1690</v>
      </c>
      <c r="U841" s="21" t="str">
        <f t="shared" si="279"/>
        <v/>
      </c>
      <c r="V841" s="19">
        <f>IF(U841="",0,1)</f>
        <v>0</v>
      </c>
      <c r="W841" s="20" t="e">
        <f>$X$1&amp;A841&amp;$Y$1&amp;T841&amp;$Z$1&amp;C841&amp;$AA$1&amp;E841&amp;#REF!&amp;G841&amp;$AB$1&amp;J841&amp;$AC$1&amp;#REF!&amp;$AD$1&amp;L841&amp;$AE$1&amp;P841&amp;$AF$1&amp;R841&amp;$AF$1&amp;#REF!&amp;$AG$1</f>
        <v>#REF!</v>
      </c>
    </row>
    <row r="842" spans="1:23" s="20" customFormat="1" hidden="1" x14ac:dyDescent="0.25">
      <c r="A842" s="2" t="s">
        <v>2693</v>
      </c>
      <c r="B842" s="2" t="s">
        <v>2694</v>
      </c>
      <c r="C842" s="3"/>
      <c r="D842" s="18" t="str">
        <f t="shared" si="284"/>
        <v/>
      </c>
      <c r="E842" s="4">
        <v>2.2999999999999998</v>
      </c>
      <c r="F842" s="2" t="s">
        <v>2216</v>
      </c>
      <c r="G842" s="19" t="e">
        <f>VLOOKUP(F842,frs!$A$2:$E$41,2,FALSE)</f>
        <v>#N/A</v>
      </c>
      <c r="H842" s="2" t="b">
        <v>0</v>
      </c>
      <c r="I842" s="2" t="s">
        <v>2307</v>
      </c>
      <c r="J842" s="19">
        <f>VLOOKUP(I842,Families!$A$2:$B$11,2,FALSE)</f>
        <v>8</v>
      </c>
      <c r="K842" s="2"/>
      <c r="L842" s="19" t="str">
        <f>IFERROR(VLOOKUP(K842,Appellations!$A$3:$B$77,3,FALSE),"")</f>
        <v/>
      </c>
      <c r="M842" s="2" t="s">
        <v>2307</v>
      </c>
      <c r="N842" s="19">
        <f>IFERROR(VLOOKUP(M842,Regions!$A$3:$B$41,2,FALSE),"")</f>
        <v>7</v>
      </c>
      <c r="O842" s="2" t="s">
        <v>4803</v>
      </c>
      <c r="P842" s="19">
        <f>IFERROR(VLOOKUP(O842,Colors!$A$3:$B$11,2,FALSE),"")</f>
        <v>4</v>
      </c>
      <c r="Q842" s="2"/>
      <c r="R842" s="19" t="str">
        <f>IFERROR(VLOOKUP(Q842,Contenants!$A$3:$B$21,2,FALSE),"")</f>
        <v/>
      </c>
      <c r="S842" s="2"/>
      <c r="T842" s="8" t="s">
        <v>1169</v>
      </c>
      <c r="U842" s="21" t="str">
        <f t="shared" si="279"/>
        <v/>
      </c>
      <c r="V842" s="21"/>
      <c r="W842" s="20" t="e">
        <f>$X$1&amp;A842&amp;$Y$1&amp;T842&amp;$Z$1&amp;C842&amp;$AA$1&amp;E842&amp;#REF!&amp;G842&amp;$AB$1&amp;J842&amp;$AC$1&amp;#REF!&amp;$AD$1&amp;L842&amp;$AE$1&amp;P842&amp;$AF$1&amp;R842&amp;$AF$1&amp;#REF!&amp;$AG$1</f>
        <v>#REF!</v>
      </c>
    </row>
    <row r="843" spans="1:23" s="20" customFormat="1" hidden="1" x14ac:dyDescent="0.25">
      <c r="A843" s="2" t="s">
        <v>2687</v>
      </c>
      <c r="B843" s="2" t="s">
        <v>2688</v>
      </c>
      <c r="C843" s="3"/>
      <c r="D843" s="18" t="str">
        <f t="shared" si="284"/>
        <v/>
      </c>
      <c r="E843" s="4">
        <v>2.5</v>
      </c>
      <c r="F843" s="2" t="s">
        <v>2216</v>
      </c>
      <c r="G843" s="19" t="e">
        <f>VLOOKUP(F843,frs!$A$2:$E$41,2,FALSE)</f>
        <v>#N/A</v>
      </c>
      <c r="H843" s="2" t="b">
        <v>0</v>
      </c>
      <c r="I843" s="2" t="s">
        <v>2307</v>
      </c>
      <c r="J843" s="19">
        <f>VLOOKUP(I843,Families!$A$2:$B$11,2,FALSE)</f>
        <v>8</v>
      </c>
      <c r="K843" s="2"/>
      <c r="L843" s="19" t="str">
        <f>IFERROR(VLOOKUP(K843,Appellations!$A$3:$B$77,3,FALSE),"")</f>
        <v/>
      </c>
      <c r="M843" s="2" t="s">
        <v>2307</v>
      </c>
      <c r="N843" s="19">
        <f>IFERROR(VLOOKUP(M843,Regions!$A$3:$B$41,2,FALSE),"")</f>
        <v>7</v>
      </c>
      <c r="O843" s="2" t="s">
        <v>4877</v>
      </c>
      <c r="P843" s="19">
        <f>IFERROR(VLOOKUP(O843,Colors!$A$3:$B$11,2,FALSE),"")</f>
        <v>3</v>
      </c>
      <c r="Q843" s="2" t="s">
        <v>4804</v>
      </c>
      <c r="R843" s="19">
        <f>IFERROR(VLOOKUP(Q843,Contenants!$A$3:$B$21,2,FALSE),"")</f>
        <v>8</v>
      </c>
      <c r="S843" s="2"/>
      <c r="T843" s="8" t="s">
        <v>1571</v>
      </c>
      <c r="U843" s="21" t="str">
        <f t="shared" si="279"/>
        <v/>
      </c>
      <c r="V843" s="21"/>
      <c r="W843" s="20" t="e">
        <f>$X$1&amp;A843&amp;$Y$1&amp;T843&amp;$Z$1&amp;C843&amp;$AA$1&amp;E843&amp;#REF!&amp;G843&amp;$AB$1&amp;J843&amp;$AC$1&amp;#REF!&amp;$AD$1&amp;L843&amp;$AE$1&amp;P843&amp;$AF$1&amp;R843&amp;$AF$1&amp;#REF!&amp;$AG$1</f>
        <v>#REF!</v>
      </c>
    </row>
    <row r="844" spans="1:23" s="20" customFormat="1" hidden="1" x14ac:dyDescent="0.25">
      <c r="A844" s="2" t="s">
        <v>2691</v>
      </c>
      <c r="B844" s="2" t="s">
        <v>2692</v>
      </c>
      <c r="C844" s="3"/>
      <c r="D844" s="18" t="str">
        <f t="shared" si="284"/>
        <v/>
      </c>
      <c r="E844" s="4">
        <v>2.65</v>
      </c>
      <c r="F844" s="2" t="s">
        <v>2216</v>
      </c>
      <c r="G844" s="19" t="e">
        <f>VLOOKUP(F844,frs!$A$2:$E$41,2,FALSE)</f>
        <v>#N/A</v>
      </c>
      <c r="H844" s="2" t="b">
        <v>0</v>
      </c>
      <c r="I844" s="2" t="s">
        <v>2307</v>
      </c>
      <c r="J844" s="19">
        <f>VLOOKUP(I844,Families!$A$2:$B$11,2,FALSE)</f>
        <v>8</v>
      </c>
      <c r="K844" s="2"/>
      <c r="L844" s="19" t="str">
        <f>IFERROR(VLOOKUP(K844,Appellations!$A$3:$B$77,3,FALSE),"")</f>
        <v/>
      </c>
      <c r="M844" s="2" t="s">
        <v>2307</v>
      </c>
      <c r="N844" s="19">
        <f>IFERROR(VLOOKUP(M844,Regions!$A$3:$B$41,2,FALSE),"")</f>
        <v>7</v>
      </c>
      <c r="O844" s="2" t="s">
        <v>4803</v>
      </c>
      <c r="P844" s="19">
        <f>IFERROR(VLOOKUP(O844,Colors!$A$3:$B$11,2,FALSE),"")</f>
        <v>4</v>
      </c>
      <c r="Q844" s="2"/>
      <c r="R844" s="19" t="str">
        <f>IFERROR(VLOOKUP(Q844,Contenants!$A$3:$B$21,2,FALSE),"")</f>
        <v/>
      </c>
      <c r="S844" s="2"/>
      <c r="T844" s="8" t="s">
        <v>1490</v>
      </c>
      <c r="U844" s="21" t="str">
        <f t="shared" si="279"/>
        <v/>
      </c>
      <c r="V844" s="21"/>
      <c r="W844" s="20" t="e">
        <f>$X$1&amp;A844&amp;$Y$1&amp;T844&amp;$Z$1&amp;C844&amp;$AA$1&amp;E844&amp;#REF!&amp;G844&amp;$AB$1&amp;J844&amp;$AC$1&amp;#REF!&amp;$AD$1&amp;L844&amp;$AE$1&amp;P844&amp;$AF$1&amp;R844&amp;$AF$1&amp;#REF!&amp;$AG$1</f>
        <v>#REF!</v>
      </c>
    </row>
    <row r="845" spans="1:23" s="20" customFormat="1" hidden="1" x14ac:dyDescent="0.25">
      <c r="A845" s="2" t="s">
        <v>4219</v>
      </c>
      <c r="B845" s="2" t="s">
        <v>4220</v>
      </c>
      <c r="C845" s="3"/>
      <c r="D845" s="40" t="str">
        <f t="shared" si="284"/>
        <v/>
      </c>
      <c r="E845" s="4">
        <v>13.92</v>
      </c>
      <c r="F845" s="2" t="s">
        <v>2218</v>
      </c>
      <c r="G845" s="41" t="e">
        <f>VLOOKUP(F845,frs!$A$2:$E$41,2,FALSE)</f>
        <v>#N/A</v>
      </c>
      <c r="H845" s="2" t="b">
        <v>0</v>
      </c>
      <c r="I845" s="2" t="s">
        <v>4716</v>
      </c>
      <c r="J845" s="41">
        <f>VLOOKUP(I845,Families!$A$2:$B$11,2,FALSE)</f>
        <v>1</v>
      </c>
      <c r="K845" s="2" t="s">
        <v>4737</v>
      </c>
      <c r="L845" s="41" t="str">
        <f>IFERROR(VLOOKUP(K845,Appellations!$A$3:$B$77,3,FALSE),"")</f>
        <v/>
      </c>
      <c r="M845" s="2" t="s">
        <v>4718</v>
      </c>
      <c r="N845" s="41">
        <f>IFERROR(VLOOKUP(M845,Regions!$A$3:$B$41,2,FALSE),"")</f>
        <v>8</v>
      </c>
      <c r="O845" s="2" t="s">
        <v>4719</v>
      </c>
      <c r="P845" s="41">
        <f>IFERROR(VLOOKUP(O845,Colors!$A$3:$B$11,2,FALSE),"")</f>
        <v>8</v>
      </c>
      <c r="Q845" s="2" t="s">
        <v>4688</v>
      </c>
      <c r="R845" s="41">
        <f>IFERROR(VLOOKUP(Q845,Contenants!$A$3:$B$21,2,FALSE),"")</f>
        <v>16</v>
      </c>
      <c r="S845" s="2"/>
      <c r="T845" s="8" t="s">
        <v>1488</v>
      </c>
      <c r="U845" s="43" t="str">
        <f t="shared" si="279"/>
        <v/>
      </c>
      <c r="V845" s="43"/>
      <c r="W845" s="42" t="e">
        <f>$X$1&amp;A845&amp;$Y$1&amp;T845&amp;$Z$1&amp;C845&amp;$AA$1&amp;E845&amp;#REF!&amp;G845&amp;$AB$1&amp;J845&amp;$AC$1&amp;#REF!&amp;$AD$1&amp;L845&amp;$AE$1&amp;P845&amp;$AF$1&amp;R845&amp;$AF$1&amp;#REF!&amp;$AG$1</f>
        <v>#REF!</v>
      </c>
    </row>
    <row r="846" spans="1:23" hidden="1" x14ac:dyDescent="0.25">
      <c r="A846" s="2" t="s">
        <v>2862</v>
      </c>
      <c r="B846" s="2" t="s">
        <v>2863</v>
      </c>
      <c r="C846" s="3"/>
      <c r="D846" s="23" t="str">
        <f t="shared" ref="D846:D847" si="285">SUBSTITUTE(SUBSTITUTE(SUBSTITUTE(C846,CHAR(13),""),CHAR(10),"&lt;br&gt;"),". &amp;car(10)",".")</f>
        <v/>
      </c>
      <c r="E846" s="4">
        <v>8.65</v>
      </c>
      <c r="F846" s="2" t="s">
        <v>2857</v>
      </c>
      <c r="G846" s="19" t="e">
        <f>VLOOKUP(F846,frs!$A$2:$E$41,2,FALSE)</f>
        <v>#N/A</v>
      </c>
      <c r="H846" s="2" t="b">
        <v>0</v>
      </c>
      <c r="I846" s="2" t="s">
        <v>4709</v>
      </c>
      <c r="J846" s="19">
        <f>VLOOKUP(I846,Families!$A$2:$B$11,2,FALSE)</f>
        <v>2</v>
      </c>
      <c r="K846" s="2" t="s">
        <v>4856</v>
      </c>
      <c r="L846" s="19" t="str">
        <f>IFERROR(VLOOKUP(K846,Appellations!$A$2:$B$77,2,FALSE),"0")</f>
        <v>0</v>
      </c>
      <c r="M846" s="2" t="s">
        <v>4857</v>
      </c>
      <c r="N846" s="19">
        <f>IFERROR(VLOOKUP(M846,Regions!$A$2:$B$41,2,FALSE),"0")</f>
        <v>36</v>
      </c>
      <c r="O846" s="2" t="s">
        <v>4689</v>
      </c>
      <c r="P846" s="19">
        <f>IFERROR(VLOOKUP(O846,Colors!$A$2:$B$11,2,FALSE),"0")</f>
        <v>2</v>
      </c>
      <c r="Q846" s="2" t="s">
        <v>4688</v>
      </c>
      <c r="R846" s="19">
        <f>IFERROR(VLOOKUP(Q846,Contenants!$A$2:$B$21,2,FALSE),"0")</f>
        <v>16</v>
      </c>
      <c r="S846" s="2"/>
      <c r="T846" s="50" t="str">
        <f t="shared" ref="T846:T847" si="286">PROPER(B846)</f>
        <v>C/Duras Sauvignon Ferrant Blanc</v>
      </c>
      <c r="U846" s="19" t="str">
        <f t="shared" si="279"/>
        <v/>
      </c>
      <c r="V846" s="19" t="e">
        <f>IF(#REF!="",0,1)</f>
        <v>#REF!</v>
      </c>
      <c r="W846" s="20" t="e">
        <f>$X$1&amp;A846&amp;$Y$1&amp;T846&amp;$Z$1&amp;D846&amp;$AA$1&amp;E846&amp;#REF!&amp;G846&amp;$AB$1&amp;J846&amp;$AC$1&amp;L846&amp;$AD$1&amp;N846&amp;$AE$1&amp;P846&amp;$AF$1&amp;R846&amp;$AG$1&amp;#REF!&amp;$AI$1</f>
        <v>#REF!</v>
      </c>
    </row>
    <row r="847" spans="1:23" hidden="1" x14ac:dyDescent="0.25">
      <c r="A847" s="2" t="s">
        <v>2858</v>
      </c>
      <c r="B847" s="2" t="s">
        <v>2859</v>
      </c>
      <c r="C847" s="3"/>
      <c r="D847" s="23" t="str">
        <f t="shared" si="285"/>
        <v/>
      </c>
      <c r="E847" s="4">
        <v>9.75</v>
      </c>
      <c r="F847" s="2" t="s">
        <v>2857</v>
      </c>
      <c r="G847" s="19" t="e">
        <f>VLOOKUP(F847,frs!$A$2:$E$41,2,FALSE)</f>
        <v>#N/A</v>
      </c>
      <c r="H847" s="2" t="b">
        <v>0</v>
      </c>
      <c r="I847" s="2" t="s">
        <v>4709</v>
      </c>
      <c r="J847" s="19">
        <f>VLOOKUP(I847,Families!$A$2:$B$11,2,FALSE)</f>
        <v>2</v>
      </c>
      <c r="K847" s="2" t="s">
        <v>4856</v>
      </c>
      <c r="L847" s="19" t="str">
        <f>IFERROR(VLOOKUP(K847,Appellations!$A$2:$B$77,2,FALSE),"0")</f>
        <v>0</v>
      </c>
      <c r="M847" s="2" t="s">
        <v>4857</v>
      </c>
      <c r="N847" s="19">
        <f>IFERROR(VLOOKUP(M847,Regions!$A$2:$B$41,2,FALSE),"0")</f>
        <v>36</v>
      </c>
      <c r="O847" s="2" t="s">
        <v>4689</v>
      </c>
      <c r="P847" s="19">
        <f>IFERROR(VLOOKUP(O847,Colors!$A$2:$B$11,2,FALSE),"0")</f>
        <v>2</v>
      </c>
      <c r="Q847" s="2" t="s">
        <v>4688</v>
      </c>
      <c r="R847" s="19">
        <f>IFERROR(VLOOKUP(Q847,Contenants!$A$2:$B$21,2,FALSE),"0")</f>
        <v>16</v>
      </c>
      <c r="S847" s="2"/>
      <c r="T847" s="50" t="str">
        <f t="shared" si="286"/>
        <v>C/Duras Moelleux Ferrant Blanc</v>
      </c>
      <c r="U847" s="19" t="str">
        <f t="shared" si="279"/>
        <v/>
      </c>
      <c r="V847" s="19" t="e">
        <f>IF(#REF!="",0,1)</f>
        <v>#REF!</v>
      </c>
      <c r="W847" s="20" t="e">
        <f>$X$1&amp;A847&amp;$Y$1&amp;T847&amp;$Z$1&amp;D847&amp;$AA$1&amp;E847&amp;#REF!&amp;G847&amp;$AB$1&amp;J847&amp;$AC$1&amp;L847&amp;$AD$1&amp;N847&amp;$AE$1&amp;P847&amp;$AF$1&amp;R847&amp;$AG$1&amp;#REF!&amp;$AI$1</f>
        <v>#REF!</v>
      </c>
    </row>
    <row r="848" spans="1:23" s="29" customFormat="1" hidden="1" x14ac:dyDescent="0.25">
      <c r="A848" s="2" t="s">
        <v>4510</v>
      </c>
      <c r="B848" s="2" t="s">
        <v>4511</v>
      </c>
      <c r="C848" s="3"/>
      <c r="D848" s="27" t="str">
        <f t="shared" si="284"/>
        <v/>
      </c>
      <c r="E848" s="4">
        <v>41.85</v>
      </c>
      <c r="F848" s="2" t="s">
        <v>2487</v>
      </c>
      <c r="G848" s="28" t="e">
        <f>VLOOKUP(F848,frs!$A$2:$E$41,2,FALSE)</f>
        <v>#N/A</v>
      </c>
      <c r="H848" s="2" t="b">
        <v>0</v>
      </c>
      <c r="I848" s="2" t="s">
        <v>4716</v>
      </c>
      <c r="J848" s="28">
        <f>VLOOKUP(I848,Families!$A$2:$B$11,2,FALSE)</f>
        <v>1</v>
      </c>
      <c r="K848" s="2" t="s">
        <v>4908</v>
      </c>
      <c r="L848" s="28" t="str">
        <f>IFERROR(VLOOKUP(K848,Appellations!$A$3:$B$77,3,FALSE),"")</f>
        <v/>
      </c>
      <c r="M848" s="2" t="s">
        <v>4762</v>
      </c>
      <c r="N848" s="28">
        <f>IFERROR(VLOOKUP(M848,Regions!$A$3:$B$41,2,FALSE),"")</f>
        <v>10</v>
      </c>
      <c r="O848" s="2" t="s">
        <v>4719</v>
      </c>
      <c r="P848" s="28">
        <f>IFERROR(VLOOKUP(O848,Colors!$A$3:$B$11,2,FALSE),"")</f>
        <v>8</v>
      </c>
      <c r="Q848" s="2" t="s">
        <v>4688</v>
      </c>
      <c r="R848" s="28">
        <f>IFERROR(VLOOKUP(Q848,Contenants!$A$3:$B$21,2,FALSE),"")</f>
        <v>16</v>
      </c>
      <c r="S848" s="2"/>
      <c r="T848" s="8" t="s">
        <v>1494</v>
      </c>
      <c r="U848" s="30" t="str">
        <f t="shared" ref="U848:U869" si="287">SUBSTITUTE(SUBSTITUTE(SUBSTITUTE(SUBSTITUTE(SUBSTITUTE(SUBSTITUTE(SUBSTITUTE(SUBSTITUTE(SUBSTITUTE(SUBSTITUTE(SUBSTITUTE(SUBSTITUTE(S848,"C:\Users\Admin\OneDrive\Site Internet\",""),"BAG-IN-BOX\",""),"BOURGOGNE\",""),"BEAUJOLAIS\",""),"CHAMPAGNE ET EFFERVESCENTS\",""),"LANGUEDOC\",""),"LOIRE\",""),"PROVENCE\",""),"RHONE NORD\",""),"RHONE SUD\",""),"SPIRITUEUX\",""),"SUD OUEST\","")</f>
        <v/>
      </c>
      <c r="V848" s="30"/>
      <c r="W848" s="29" t="e">
        <f>$X$1&amp;A848&amp;$Y$1&amp;T848&amp;$Z$1&amp;C848&amp;$AA$1&amp;E848&amp;#REF!&amp;G848&amp;$AB$1&amp;J848&amp;$AC$1&amp;#REF!&amp;$AD$1&amp;L848&amp;$AE$1&amp;P848&amp;$AF$1&amp;R848&amp;$AF$1&amp;#REF!&amp;$AG$1</f>
        <v>#REF!</v>
      </c>
    </row>
    <row r="849" spans="1:23" s="20" customFormat="1" hidden="1" x14ac:dyDescent="0.25">
      <c r="A849" s="2" t="s">
        <v>169</v>
      </c>
      <c r="B849" s="2" t="s">
        <v>170</v>
      </c>
      <c r="C849" s="3"/>
      <c r="D849" s="18" t="str">
        <f t="shared" si="284"/>
        <v/>
      </c>
      <c r="E849" s="4">
        <v>8</v>
      </c>
      <c r="F849" s="2" t="s">
        <v>2226</v>
      </c>
      <c r="G849" s="19" t="e">
        <f>VLOOKUP(F849,frs!$A$2:$E$41,2,FALSE)</f>
        <v>#N/A</v>
      </c>
      <c r="H849" s="2" t="b">
        <v>1</v>
      </c>
      <c r="I849" s="2" t="s">
        <v>4716</v>
      </c>
      <c r="J849" s="19">
        <f>VLOOKUP(I849,Families!$A$2:$B$11,2,FALSE)</f>
        <v>1</v>
      </c>
      <c r="K849" s="2" t="s">
        <v>4758</v>
      </c>
      <c r="L849" s="19" t="str">
        <f>IFERROR(VLOOKUP(K849,Appellations!$A$3:$B$77,3,FALSE),"")</f>
        <v/>
      </c>
      <c r="M849" s="2" t="s">
        <v>4757</v>
      </c>
      <c r="N849" s="19">
        <f>IFERROR(VLOOKUP(M849,Regions!$A$3:$B$41,2,FALSE),"")</f>
        <v>6</v>
      </c>
      <c r="O849" s="2" t="s">
        <v>4719</v>
      </c>
      <c r="P849" s="19">
        <f>IFERROR(VLOOKUP(O849,Colors!$A$3:$B$11,2,FALSE),"")</f>
        <v>8</v>
      </c>
      <c r="Q849" s="2" t="s">
        <v>4688</v>
      </c>
      <c r="R849" s="19">
        <f>IFERROR(VLOOKUP(Q849,Contenants!$A$3:$B$21,2,FALSE),"")</f>
        <v>16</v>
      </c>
      <c r="S849" s="2"/>
      <c r="T849" s="8" t="s">
        <v>1972</v>
      </c>
      <c r="U849" s="21" t="str">
        <f t="shared" si="287"/>
        <v/>
      </c>
      <c r="V849" s="19">
        <f t="shared" ref="V849:V850" si="288">IF(U849="",0,1)</f>
        <v>0</v>
      </c>
      <c r="W849" s="20" t="e">
        <f>$X$1&amp;A849&amp;$Y$1&amp;T849&amp;$Z$1&amp;C849&amp;$AA$1&amp;E849&amp;#REF!&amp;G849&amp;$AB$1&amp;J849&amp;$AC$1&amp;#REF!&amp;$AD$1&amp;L849&amp;$AE$1&amp;P849&amp;$AF$1&amp;R849&amp;$AF$1&amp;#REF!&amp;$AG$1</f>
        <v>#REF!</v>
      </c>
    </row>
    <row r="850" spans="1:23" s="20" customFormat="1" hidden="1" x14ac:dyDescent="0.25">
      <c r="A850" s="2" t="s">
        <v>1075</v>
      </c>
      <c r="B850" s="2" t="s">
        <v>1076</v>
      </c>
      <c r="C850" s="3"/>
      <c r="D850" s="18" t="str">
        <f t="shared" si="284"/>
        <v/>
      </c>
      <c r="E850" s="4">
        <v>12.35</v>
      </c>
      <c r="F850" s="2" t="s">
        <v>2226</v>
      </c>
      <c r="G850" s="19" t="e">
        <f>VLOOKUP(F850,frs!$A$2:$E$41,2,FALSE)</f>
        <v>#N/A</v>
      </c>
      <c r="H850" s="2" t="b">
        <v>1</v>
      </c>
      <c r="I850" s="2" t="s">
        <v>4716</v>
      </c>
      <c r="J850" s="19">
        <f>VLOOKUP(I850,Families!$A$2:$B$11,2,FALSE)</f>
        <v>1</v>
      </c>
      <c r="K850" s="2" t="s">
        <v>4909</v>
      </c>
      <c r="L850" s="19" t="str">
        <f>IFERROR(VLOOKUP(K850,Appellations!$A$3:$B$77,3,FALSE),"")</f>
        <v/>
      </c>
      <c r="M850" s="2" t="s">
        <v>4757</v>
      </c>
      <c r="N850" s="19">
        <f>IFERROR(VLOOKUP(M850,Regions!$A$3:$B$41,2,FALSE),"")</f>
        <v>6</v>
      </c>
      <c r="O850" s="2" t="s">
        <v>4719</v>
      </c>
      <c r="P850" s="19">
        <f>IFERROR(VLOOKUP(O850,Colors!$A$3:$B$11,2,FALSE),"")</f>
        <v>8</v>
      </c>
      <c r="Q850" s="2" t="s">
        <v>4688</v>
      </c>
      <c r="R850" s="19">
        <f>IFERROR(VLOOKUP(Q850,Contenants!$A$3:$B$21,2,FALSE),"")</f>
        <v>16</v>
      </c>
      <c r="S850" s="2"/>
      <c r="T850" s="8" t="s">
        <v>1946</v>
      </c>
      <c r="U850" s="21" t="str">
        <f t="shared" si="287"/>
        <v/>
      </c>
      <c r="V850" s="19">
        <f t="shared" si="288"/>
        <v>0</v>
      </c>
      <c r="W850" s="20" t="e">
        <f>$X$1&amp;A850&amp;$Y$1&amp;T850&amp;$Z$1&amp;C850&amp;$AA$1&amp;E850&amp;#REF!&amp;G850&amp;$AB$1&amp;J850&amp;$AC$1&amp;#REF!&amp;$AD$1&amp;L850&amp;$AE$1&amp;P850&amp;$AF$1&amp;R850&amp;$AF$1&amp;#REF!&amp;$AG$1</f>
        <v>#REF!</v>
      </c>
    </row>
    <row r="851" spans="1:23" s="20" customFormat="1" hidden="1" x14ac:dyDescent="0.25">
      <c r="A851" s="2" t="s">
        <v>3869</v>
      </c>
      <c r="B851" s="2" t="s">
        <v>3870</v>
      </c>
      <c r="C851" s="3"/>
      <c r="D851" s="40" t="str">
        <f t="shared" si="284"/>
        <v/>
      </c>
      <c r="E851" s="4">
        <v>12.45</v>
      </c>
      <c r="F851" s="2" t="s">
        <v>2226</v>
      </c>
      <c r="G851" s="41" t="e">
        <f>VLOOKUP(F851,frs!$A$2:$E$41,2,FALSE)</f>
        <v>#N/A</v>
      </c>
      <c r="H851" s="2" t="b">
        <v>0</v>
      </c>
      <c r="I851" s="2" t="s">
        <v>4716</v>
      </c>
      <c r="J851" s="41">
        <f>VLOOKUP(I851,Families!$A$2:$B$11,2,FALSE)</f>
        <v>1</v>
      </c>
      <c r="K851" s="2" t="s">
        <v>4760</v>
      </c>
      <c r="L851" s="41" t="str">
        <f>IFERROR(VLOOKUP(K851,Appellations!$A$3:$B$77,3,FALSE),"")</f>
        <v/>
      </c>
      <c r="M851" s="2" t="s">
        <v>4757</v>
      </c>
      <c r="N851" s="41">
        <f>IFERROR(VLOOKUP(M851,Regions!$A$3:$B$41,2,FALSE),"")</f>
        <v>6</v>
      </c>
      <c r="O851" s="2" t="s">
        <v>4719</v>
      </c>
      <c r="P851" s="41">
        <f>IFERROR(VLOOKUP(O851,Colors!$A$3:$B$11,2,FALSE),"")</f>
        <v>8</v>
      </c>
      <c r="Q851" s="2" t="s">
        <v>4688</v>
      </c>
      <c r="R851" s="41">
        <f>IFERROR(VLOOKUP(Q851,Contenants!$A$3:$B$21,2,FALSE),"")</f>
        <v>16</v>
      </c>
      <c r="S851" s="2"/>
      <c r="T851" s="8" t="s">
        <v>1936</v>
      </c>
      <c r="U851" s="43" t="str">
        <f t="shared" si="287"/>
        <v/>
      </c>
      <c r="V851" s="43"/>
      <c r="W851" s="42" t="e">
        <f>$X$1&amp;A851&amp;$Y$1&amp;T851&amp;$Z$1&amp;C851&amp;$AA$1&amp;E851&amp;#REF!&amp;G851&amp;$AB$1&amp;J851&amp;$AC$1&amp;#REF!&amp;$AD$1&amp;L851&amp;$AE$1&amp;P851&amp;$AF$1&amp;R851&amp;$AF$1&amp;#REF!&amp;$AG$1</f>
        <v>#REF!</v>
      </c>
    </row>
    <row r="852" spans="1:23" hidden="1" x14ac:dyDescent="0.25">
      <c r="A852" s="2" t="s">
        <v>2449</v>
      </c>
      <c r="B852" s="2" t="s">
        <v>2450</v>
      </c>
      <c r="C852" s="3"/>
      <c r="D852" s="23" t="str">
        <f t="shared" ref="D852:D854" si="289">SUBSTITUTE(SUBSTITUTE(SUBSTITUTE(C852,CHAR(13),""),CHAR(10),"&lt;br&gt;"),". &amp;car(10)",".")</f>
        <v/>
      </c>
      <c r="E852" s="4">
        <v>6.4</v>
      </c>
      <c r="F852" s="2" t="s">
        <v>2217</v>
      </c>
      <c r="G852" s="19" t="e">
        <f>VLOOKUP(F852,frs!$A$2:$E$41,2,FALSE)</f>
        <v>#N/A</v>
      </c>
      <c r="H852" s="2" t="b">
        <v>0</v>
      </c>
      <c r="I852" s="2" t="s">
        <v>4716</v>
      </c>
      <c r="J852" s="19">
        <f>VLOOKUP(I852,Families!$A$2:$B$11,2,FALSE)</f>
        <v>1</v>
      </c>
      <c r="K852" s="2" t="s">
        <v>4757</v>
      </c>
      <c r="L852" s="19">
        <f>IFERROR(VLOOKUP(K852,Appellations!$A$2:$B$77,2,FALSE),"0")</f>
        <v>3</v>
      </c>
      <c r="M852" s="2" t="s">
        <v>4757</v>
      </c>
      <c r="N852" s="19">
        <f>IFERROR(VLOOKUP(M852,Regions!$A$2:$B$41,2,FALSE),"0")</f>
        <v>6</v>
      </c>
      <c r="O852" s="2" t="s">
        <v>4719</v>
      </c>
      <c r="P852" s="19">
        <f>IFERROR(VLOOKUP(O852,Colors!$A$2:$B$11,2,FALSE),"0")</f>
        <v>8</v>
      </c>
      <c r="Q852" s="2" t="s">
        <v>4688</v>
      </c>
      <c r="R852" s="19">
        <f>IFERROR(VLOOKUP(Q852,Contenants!$A$2:$B$21,2,FALSE),"0")</f>
        <v>16</v>
      </c>
      <c r="S852" s="2"/>
      <c r="T852" s="50" t="str">
        <f t="shared" ref="T852:T854" si="290">PROPER(B852)</f>
        <v>Beaujolais Nouveau Cote De Nety Rouge</v>
      </c>
      <c r="U852" s="19" t="str">
        <f t="shared" si="287"/>
        <v/>
      </c>
      <c r="V852" s="19" t="e">
        <f>IF(#REF!="",0,1)</f>
        <v>#REF!</v>
      </c>
      <c r="W852" s="20" t="e">
        <f>$X$1&amp;A852&amp;$Y$1&amp;T852&amp;$Z$1&amp;D852&amp;$AA$1&amp;E852&amp;#REF!&amp;G852&amp;$AB$1&amp;J852&amp;$AC$1&amp;L852&amp;$AD$1&amp;N852&amp;$AE$1&amp;P852&amp;$AF$1&amp;R852&amp;$AG$1&amp;#REF!&amp;$AI$1</f>
        <v>#REF!</v>
      </c>
    </row>
    <row r="853" spans="1:23" hidden="1" x14ac:dyDescent="0.25">
      <c r="A853" s="2" t="s">
        <v>2447</v>
      </c>
      <c r="B853" s="2" t="s">
        <v>2448</v>
      </c>
      <c r="C853" s="3"/>
      <c r="D853" s="23" t="str">
        <f t="shared" si="289"/>
        <v/>
      </c>
      <c r="E853" s="4">
        <v>5.85</v>
      </c>
      <c r="F853" s="2" t="s">
        <v>2217</v>
      </c>
      <c r="G853" s="19" t="e">
        <f>VLOOKUP(F853,frs!$A$2:$E$41,2,FALSE)</f>
        <v>#N/A</v>
      </c>
      <c r="H853" s="2" t="b">
        <v>0</v>
      </c>
      <c r="I853" s="2" t="s">
        <v>4716</v>
      </c>
      <c r="J853" s="19">
        <f>VLOOKUP(I853,Families!$A$2:$B$11,2,FALSE)</f>
        <v>1</v>
      </c>
      <c r="K853" s="2" t="s">
        <v>4758</v>
      </c>
      <c r="L853" s="19" t="str">
        <f>IFERROR(VLOOKUP(K853,Appellations!$A$2:$B$77,2,FALSE),"0")</f>
        <v>0</v>
      </c>
      <c r="M853" s="2" t="s">
        <v>4757</v>
      </c>
      <c r="N853" s="19">
        <f>IFERROR(VLOOKUP(M853,Regions!$A$2:$B$41,2,FALSE),"0")</f>
        <v>6</v>
      </c>
      <c r="O853" s="2" t="s">
        <v>4719</v>
      </c>
      <c r="P853" s="19">
        <f>IFERROR(VLOOKUP(O853,Colors!$A$2:$B$11,2,FALSE),"0")</f>
        <v>8</v>
      </c>
      <c r="Q853" s="2" t="s">
        <v>4688</v>
      </c>
      <c r="R853" s="19">
        <f>IFERROR(VLOOKUP(Q853,Contenants!$A$2:$B$21,2,FALSE),"0")</f>
        <v>16</v>
      </c>
      <c r="S853" s="2"/>
      <c r="T853" s="50" t="str">
        <f t="shared" si="290"/>
        <v>Beaujolais Nouv. Villages St Nicolas Rge</v>
      </c>
      <c r="U853" s="19" t="str">
        <f t="shared" si="287"/>
        <v/>
      </c>
      <c r="V853" s="19" t="e">
        <f>IF(#REF!="",0,1)</f>
        <v>#REF!</v>
      </c>
      <c r="W853" s="20" t="e">
        <f>$X$1&amp;A853&amp;$Y$1&amp;T853&amp;$Z$1&amp;D853&amp;$AA$1&amp;E853&amp;#REF!&amp;G853&amp;$AB$1&amp;J853&amp;$AC$1&amp;L853&amp;$AD$1&amp;N853&amp;$AE$1&amp;P853&amp;$AF$1&amp;R853&amp;$AG$1&amp;#REF!&amp;$AI$1</f>
        <v>#REF!</v>
      </c>
    </row>
    <row r="854" spans="1:23" hidden="1" x14ac:dyDescent="0.25">
      <c r="A854" s="2" t="s">
        <v>2451</v>
      </c>
      <c r="B854" s="2" t="s">
        <v>2452</v>
      </c>
      <c r="C854" s="3"/>
      <c r="D854" s="23" t="str">
        <f t="shared" si="289"/>
        <v/>
      </c>
      <c r="E854" s="4">
        <v>8.1999999999999993</v>
      </c>
      <c r="F854" s="2" t="s">
        <v>2442</v>
      </c>
      <c r="G854" s="19" t="e">
        <f>VLOOKUP(F854,frs!$A$2:$E$41,2,FALSE)</f>
        <v>#N/A</v>
      </c>
      <c r="H854" s="2" t="b">
        <v>0</v>
      </c>
      <c r="I854" s="2" t="s">
        <v>4716</v>
      </c>
      <c r="J854" s="19">
        <f>VLOOKUP(I854,Families!$A$2:$B$11,2,FALSE)</f>
        <v>1</v>
      </c>
      <c r="K854" s="2" t="s">
        <v>4757</v>
      </c>
      <c r="L854" s="19">
        <f>IFERROR(VLOOKUP(K854,Appellations!$A$2:$B$77,2,FALSE),"0")</f>
        <v>3</v>
      </c>
      <c r="M854" s="2" t="s">
        <v>4757</v>
      </c>
      <c r="N854" s="19">
        <f>IFERROR(VLOOKUP(M854,Regions!$A$2:$B$41,2,FALSE),"0")</f>
        <v>6</v>
      </c>
      <c r="O854" s="2" t="s">
        <v>4719</v>
      </c>
      <c r="P854" s="19">
        <f>IFERROR(VLOOKUP(O854,Colors!$A$2:$B$11,2,FALSE),"0")</f>
        <v>8</v>
      </c>
      <c r="Q854" s="2" t="s">
        <v>4688</v>
      </c>
      <c r="R854" s="19">
        <f>IFERROR(VLOOKUP(Q854,Contenants!$A$2:$B$21,2,FALSE),"0")</f>
        <v>16</v>
      </c>
      <c r="S854" s="2"/>
      <c r="T854" s="50" t="str">
        <f t="shared" si="290"/>
        <v>Beaujolais Nouveau Dupeuble Rouge</v>
      </c>
      <c r="U854" s="19" t="str">
        <f t="shared" si="287"/>
        <v/>
      </c>
      <c r="V854" s="19" t="e">
        <f>IF(#REF!="",0,1)</f>
        <v>#REF!</v>
      </c>
      <c r="W854" s="20" t="e">
        <f>$X$1&amp;A854&amp;$Y$1&amp;T854&amp;$Z$1&amp;D854&amp;$AA$1&amp;E854&amp;#REF!&amp;G854&amp;$AB$1&amp;J854&amp;$AC$1&amp;L854&amp;$AD$1&amp;N854&amp;$AE$1&amp;P854&amp;$AF$1&amp;R854&amp;$AG$1&amp;#REF!&amp;$AI$1</f>
        <v>#REF!</v>
      </c>
    </row>
    <row r="855" spans="1:23" s="29" customFormat="1" hidden="1" x14ac:dyDescent="0.25">
      <c r="A855" s="2" t="s">
        <v>720</v>
      </c>
      <c r="B855" s="2" t="s">
        <v>721</v>
      </c>
      <c r="C855" s="3"/>
      <c r="D855" s="27" t="str">
        <f t="shared" si="284"/>
        <v/>
      </c>
      <c r="E855" s="4">
        <v>6.9</v>
      </c>
      <c r="F855" s="2" t="s">
        <v>2234</v>
      </c>
      <c r="G855" s="28">
        <f>VLOOKUP(F855,frs!$A$2:$E$41,2,FALSE)</f>
        <v>13</v>
      </c>
      <c r="H855" s="2" t="b">
        <v>1</v>
      </c>
      <c r="I855" s="2" t="s">
        <v>4716</v>
      </c>
      <c r="J855" s="28">
        <f>VLOOKUP(I855,Families!$A$2:$B$11,2,FALSE)</f>
        <v>1</v>
      </c>
      <c r="K855" s="2" t="s">
        <v>4744</v>
      </c>
      <c r="L855" s="28" t="str">
        <f>IFERROR(VLOOKUP(K855,Appellations!$A$3:$B$77,3,FALSE),"")</f>
        <v/>
      </c>
      <c r="M855" s="2" t="s">
        <v>4745</v>
      </c>
      <c r="N855" s="28">
        <f>IFERROR(VLOOKUP(M855,Regions!$A$3:$B$41,2,FALSE),"")</f>
        <v>33</v>
      </c>
      <c r="O855" s="2" t="s">
        <v>4719</v>
      </c>
      <c r="P855" s="28">
        <f>IFERROR(VLOOKUP(O855,Colors!$A$3:$B$11,2,FALSE),"")</f>
        <v>8</v>
      </c>
      <c r="Q855" s="2" t="s">
        <v>4688</v>
      </c>
      <c r="R855" s="28">
        <f>IFERROR(VLOOKUP(Q855,Contenants!$A$3:$B$21,2,FALSE),"")</f>
        <v>16</v>
      </c>
      <c r="S855" s="2"/>
      <c r="T855" s="8" t="s">
        <v>1138</v>
      </c>
      <c r="U855" s="30" t="str">
        <f t="shared" si="287"/>
        <v/>
      </c>
      <c r="V855" s="19">
        <f t="shared" ref="V855:V857" si="291">IF(U855="",0,1)</f>
        <v>0</v>
      </c>
      <c r="W855" s="29" t="e">
        <f>$X$1&amp;A855&amp;$Y$1&amp;T855&amp;$Z$1&amp;C855&amp;$AA$1&amp;E855&amp;#REF!&amp;G855&amp;$AB$1&amp;J855&amp;$AC$1&amp;#REF!&amp;$AD$1&amp;L855&amp;$AE$1&amp;P855&amp;$AF$1&amp;R855&amp;$AF$1&amp;#REF!&amp;$AG$1</f>
        <v>#REF!</v>
      </c>
    </row>
    <row r="856" spans="1:23" s="20" customFormat="1" hidden="1" x14ac:dyDescent="0.25">
      <c r="A856" s="2" t="s">
        <v>1996</v>
      </c>
      <c r="B856" s="2" t="s">
        <v>1997</v>
      </c>
      <c r="C856" s="3"/>
      <c r="D856" s="18" t="str">
        <f t="shared" si="284"/>
        <v/>
      </c>
      <c r="E856" s="4">
        <v>9.4499999999999993</v>
      </c>
      <c r="F856" s="2" t="s">
        <v>2249</v>
      </c>
      <c r="G856" s="19" t="e">
        <f>VLOOKUP(F856,frs!$A$2:$E$41,2,FALSE)</f>
        <v>#N/A</v>
      </c>
      <c r="H856" s="2" t="b">
        <v>1</v>
      </c>
      <c r="I856" s="2" t="s">
        <v>4709</v>
      </c>
      <c r="J856" s="19">
        <f>VLOOKUP(I856,Families!$A$2:$B$11,2,FALSE)</f>
        <v>2</v>
      </c>
      <c r="K856" s="2" t="s">
        <v>4751</v>
      </c>
      <c r="L856" s="19" t="str">
        <f>IFERROR(VLOOKUP(K856,Appellations!$A$3:$B$77,3,FALSE),"")</f>
        <v/>
      </c>
      <c r="M856" s="2" t="s">
        <v>4752</v>
      </c>
      <c r="N856" s="19">
        <f>IFERROR(VLOOKUP(M856,Regions!$A$3:$B$41,2,FALSE),"")</f>
        <v>20</v>
      </c>
      <c r="O856" s="2" t="s">
        <v>4689</v>
      </c>
      <c r="P856" s="19">
        <f>IFERROR(VLOOKUP(O856,Colors!$A$3:$B$11,2,FALSE),"")</f>
        <v>2</v>
      </c>
      <c r="Q856" s="2" t="s">
        <v>4688</v>
      </c>
      <c r="R856" s="19">
        <f>IFERROR(VLOOKUP(Q856,Contenants!$A$3:$B$21,2,FALSE),"")</f>
        <v>16</v>
      </c>
      <c r="S856" s="2"/>
      <c r="T856" s="8" t="s">
        <v>51</v>
      </c>
      <c r="U856" s="21" t="str">
        <f t="shared" si="287"/>
        <v/>
      </c>
      <c r="V856" s="19">
        <f t="shared" si="291"/>
        <v>0</v>
      </c>
      <c r="W856" s="20" t="e">
        <f>$X$1&amp;A856&amp;$Y$1&amp;T856&amp;$Z$1&amp;C856&amp;$AA$1&amp;E856&amp;#REF!&amp;G856&amp;$AB$1&amp;J856&amp;$AC$1&amp;#REF!&amp;$AD$1&amp;L856&amp;$AE$1&amp;P856&amp;$AF$1&amp;R856&amp;$AF$1&amp;#REF!&amp;$AG$1</f>
        <v>#REF!</v>
      </c>
    </row>
    <row r="857" spans="1:23" s="20" customFormat="1" hidden="1" x14ac:dyDescent="0.25">
      <c r="A857" s="2" t="s">
        <v>1441</v>
      </c>
      <c r="B857" s="2" t="s">
        <v>1442</v>
      </c>
      <c r="C857" s="3"/>
      <c r="D857" s="18" t="str">
        <f t="shared" si="284"/>
        <v/>
      </c>
      <c r="E857" s="4">
        <v>31.85</v>
      </c>
      <c r="F857" s="2" t="s">
        <v>2218</v>
      </c>
      <c r="G857" s="19" t="e">
        <f>VLOOKUP(F857,frs!$A$2:$E$41,2,FALSE)</f>
        <v>#N/A</v>
      </c>
      <c r="H857" s="2" t="b">
        <v>1</v>
      </c>
      <c r="I857" s="2" t="s">
        <v>4693</v>
      </c>
      <c r="J857" s="19">
        <f>VLOOKUP(I857,Families!$A$2:$B$11,2,FALSE)</f>
        <v>7</v>
      </c>
      <c r="K857" s="2"/>
      <c r="L857" s="19" t="str">
        <f>IFERROR(VLOOKUP(K857,Appellations!$A$3:$B$77,3,FALSE),"")</f>
        <v/>
      </c>
      <c r="M857" s="2" t="s">
        <v>4694</v>
      </c>
      <c r="N857" s="19">
        <f>IFERROR(VLOOKUP(M857,Regions!$A$3:$B$41,2,FALSE),"")</f>
        <v>26</v>
      </c>
      <c r="O857" s="2"/>
      <c r="P857" s="19" t="str">
        <f>IFERROR(VLOOKUP(O857,Colors!$A$3:$B$11,2,FALSE),"")</f>
        <v/>
      </c>
      <c r="Q857" s="2" t="s">
        <v>4833</v>
      </c>
      <c r="R857" s="19">
        <f>IFERROR(VLOOKUP(Q857,Contenants!$A$3:$B$21,2,FALSE),"")</f>
        <v>11</v>
      </c>
      <c r="S857" s="2"/>
      <c r="T857" s="8" t="s">
        <v>1187</v>
      </c>
      <c r="U857" s="21" t="str">
        <f t="shared" si="287"/>
        <v/>
      </c>
      <c r="V857" s="19">
        <f t="shared" si="291"/>
        <v>0</v>
      </c>
      <c r="W857" s="20" t="e">
        <f>$X$1&amp;A857&amp;$Y$1&amp;T857&amp;$Z$1&amp;C857&amp;$AA$1&amp;E857&amp;#REF!&amp;G857&amp;$AB$1&amp;J857&amp;$AC$1&amp;#REF!&amp;$AD$1&amp;L857&amp;$AE$1&amp;P857&amp;$AF$1&amp;R857&amp;$AF$1&amp;#REF!&amp;$AG$1</f>
        <v>#REF!</v>
      </c>
    </row>
    <row r="858" spans="1:23" s="20" customFormat="1" hidden="1" x14ac:dyDescent="0.25">
      <c r="A858" s="2" t="s">
        <v>3757</v>
      </c>
      <c r="B858" s="2" t="s">
        <v>3758</v>
      </c>
      <c r="C858" s="3"/>
      <c r="D858" s="18" t="str">
        <f t="shared" si="284"/>
        <v/>
      </c>
      <c r="E858" s="4">
        <v>27.85</v>
      </c>
      <c r="F858" s="2" t="s">
        <v>2218</v>
      </c>
      <c r="G858" s="19" t="e">
        <f>VLOOKUP(F858,frs!$A$2:$E$41,2,FALSE)</f>
        <v>#N/A</v>
      </c>
      <c r="H858" s="2" t="b">
        <v>0</v>
      </c>
      <c r="I858" s="2" t="s">
        <v>4693</v>
      </c>
      <c r="J858" s="19">
        <f>VLOOKUP(I858,Families!$A$2:$B$11,2,FALSE)</f>
        <v>7</v>
      </c>
      <c r="K858" s="2"/>
      <c r="L858" s="19" t="str">
        <f>IFERROR(VLOOKUP(K858,Appellations!$A$3:$B$77,3,FALSE),"")</f>
        <v/>
      </c>
      <c r="M858" s="2" t="s">
        <v>4694</v>
      </c>
      <c r="N858" s="19">
        <f>IFERROR(VLOOKUP(M858,Regions!$A$3:$B$41,2,FALSE),"")</f>
        <v>26</v>
      </c>
      <c r="O858" s="2"/>
      <c r="P858" s="19" t="str">
        <f>IFERROR(VLOOKUP(O858,Colors!$A$3:$B$11,2,FALSE),"")</f>
        <v/>
      </c>
      <c r="Q858" s="2" t="s">
        <v>4833</v>
      </c>
      <c r="R858" s="19">
        <f>IFERROR(VLOOKUP(Q858,Contenants!$A$3:$B$21,2,FALSE),"")</f>
        <v>11</v>
      </c>
      <c r="S858" s="2"/>
      <c r="T858" s="8" t="s">
        <v>39</v>
      </c>
      <c r="U858" s="21" t="str">
        <f t="shared" si="287"/>
        <v/>
      </c>
      <c r="V858" s="21"/>
      <c r="W858" s="20" t="e">
        <f>$X$1&amp;A858&amp;$Y$1&amp;T858&amp;$Z$1&amp;C858&amp;$AA$1&amp;E858&amp;#REF!&amp;G858&amp;$AB$1&amp;J858&amp;$AC$1&amp;#REF!&amp;$AD$1&amp;L858&amp;$AE$1&amp;P858&amp;$AF$1&amp;R858&amp;$AF$1&amp;#REF!&amp;$AG$1</f>
        <v>#REF!</v>
      </c>
    </row>
    <row r="859" spans="1:23" s="20" customFormat="1" hidden="1" x14ac:dyDescent="0.25">
      <c r="A859" s="2" t="s">
        <v>3755</v>
      </c>
      <c r="B859" s="2" t="s">
        <v>3756</v>
      </c>
      <c r="C859" s="3"/>
      <c r="D859" s="18" t="str">
        <f t="shared" si="284"/>
        <v/>
      </c>
      <c r="E859" s="4">
        <v>25.7</v>
      </c>
      <c r="F859" s="2" t="s">
        <v>2218</v>
      </c>
      <c r="G859" s="19" t="e">
        <f>VLOOKUP(F859,frs!$A$2:$E$41,2,FALSE)</f>
        <v>#N/A</v>
      </c>
      <c r="H859" s="2" t="b">
        <v>0</v>
      </c>
      <c r="I859" s="2" t="s">
        <v>4693</v>
      </c>
      <c r="J859" s="19">
        <f>VLOOKUP(I859,Families!$A$2:$B$11,2,FALSE)</f>
        <v>7</v>
      </c>
      <c r="K859" s="2"/>
      <c r="L859" s="19" t="str">
        <f>IFERROR(VLOOKUP(K859,Appellations!$A$3:$B$77,3,FALSE),"")</f>
        <v/>
      </c>
      <c r="M859" s="2" t="s">
        <v>4694</v>
      </c>
      <c r="N859" s="19">
        <f>IFERROR(VLOOKUP(M859,Regions!$A$3:$B$41,2,FALSE),"")</f>
        <v>26</v>
      </c>
      <c r="O859" s="2"/>
      <c r="P859" s="19" t="str">
        <f>IFERROR(VLOOKUP(O859,Colors!$A$3:$B$11,2,FALSE),"")</f>
        <v/>
      </c>
      <c r="Q859" s="2"/>
      <c r="R859" s="19" t="str">
        <f>IFERROR(VLOOKUP(Q859,Contenants!$A$3:$B$21,2,FALSE),"")</f>
        <v/>
      </c>
      <c r="S859" s="2"/>
      <c r="T859" s="8" t="s">
        <v>41</v>
      </c>
      <c r="U859" s="21" t="str">
        <f t="shared" si="287"/>
        <v/>
      </c>
      <c r="V859" s="21"/>
      <c r="W859" s="20" t="e">
        <f>$X$1&amp;A859&amp;$Y$1&amp;T859&amp;$Z$1&amp;C859&amp;$AA$1&amp;E859&amp;#REF!&amp;G859&amp;$AB$1&amp;J859&amp;$AC$1&amp;#REF!&amp;$AD$1&amp;L859&amp;$AE$1&amp;P859&amp;$AF$1&amp;R859&amp;$AF$1&amp;#REF!&amp;$AG$1</f>
        <v>#REF!</v>
      </c>
    </row>
    <row r="860" spans="1:23" s="20" customFormat="1" hidden="1" x14ac:dyDescent="0.25">
      <c r="A860" s="2" t="s">
        <v>3782</v>
      </c>
      <c r="B860" s="2" t="s">
        <v>3783</v>
      </c>
      <c r="C860" s="3"/>
      <c r="D860" s="18" t="str">
        <f t="shared" si="284"/>
        <v/>
      </c>
      <c r="E860" s="4">
        <v>10.6</v>
      </c>
      <c r="F860" s="2" t="s">
        <v>3775</v>
      </c>
      <c r="G860" s="19" t="e">
        <f>VLOOKUP(F860,frs!$A$2:$E$41,2,FALSE)</f>
        <v>#N/A</v>
      </c>
      <c r="H860" s="2" t="b">
        <v>0</v>
      </c>
      <c r="I860" s="2" t="s">
        <v>4716</v>
      </c>
      <c r="J860" s="19">
        <f>VLOOKUP(I860,Families!$A$2:$B$11,2,FALSE)</f>
        <v>1</v>
      </c>
      <c r="K860" s="2" t="s">
        <v>4830</v>
      </c>
      <c r="L860" s="19" t="str">
        <f>IFERROR(VLOOKUP(K860,Appellations!$A$3:$B$77,3,FALSE),"")</f>
        <v/>
      </c>
      <c r="M860" s="2" t="s">
        <v>4745</v>
      </c>
      <c r="N860" s="19">
        <f>IFERROR(VLOOKUP(M860,Regions!$A$3:$B$41,2,FALSE),"")</f>
        <v>33</v>
      </c>
      <c r="O860" s="2" t="s">
        <v>4719</v>
      </c>
      <c r="P860" s="19">
        <f>IFERROR(VLOOKUP(O860,Colors!$A$3:$B$11,2,FALSE),"")</f>
        <v>8</v>
      </c>
      <c r="Q860" s="2" t="s">
        <v>4688</v>
      </c>
      <c r="R860" s="19">
        <f>IFERROR(VLOOKUP(Q860,Contenants!$A$3:$B$21,2,FALSE),"")</f>
        <v>16</v>
      </c>
      <c r="S860" s="2"/>
      <c r="T860" s="8" t="s">
        <v>2036</v>
      </c>
      <c r="U860" s="21" t="str">
        <f t="shared" si="287"/>
        <v/>
      </c>
      <c r="V860" s="21"/>
      <c r="W860" s="20" t="e">
        <f>$X$1&amp;A860&amp;$Y$1&amp;T860&amp;$Z$1&amp;C860&amp;$AA$1&amp;E860&amp;#REF!&amp;G860&amp;$AB$1&amp;J860&amp;$AC$1&amp;#REF!&amp;$AD$1&amp;L860&amp;$AE$1&amp;P860&amp;$AF$1&amp;R860&amp;$AF$1&amp;#REF!&amp;$AG$1</f>
        <v>#REF!</v>
      </c>
    </row>
    <row r="861" spans="1:23" s="20" customFormat="1" hidden="1" x14ac:dyDescent="0.25">
      <c r="A861" s="2" t="s">
        <v>3780</v>
      </c>
      <c r="B861" s="2" t="s">
        <v>3781</v>
      </c>
      <c r="C861" s="3"/>
      <c r="D861" s="18" t="str">
        <f t="shared" si="284"/>
        <v/>
      </c>
      <c r="E861" s="4">
        <v>10.6</v>
      </c>
      <c r="F861" s="2" t="s">
        <v>3775</v>
      </c>
      <c r="G861" s="19" t="e">
        <f>VLOOKUP(F861,frs!$A$2:$E$41,2,FALSE)</f>
        <v>#N/A</v>
      </c>
      <c r="H861" s="2" t="b">
        <v>0</v>
      </c>
      <c r="I861" s="2" t="s">
        <v>4709</v>
      </c>
      <c r="J861" s="19">
        <f>VLOOKUP(I861,Families!$A$2:$B$11,2,FALSE)</f>
        <v>2</v>
      </c>
      <c r="K861" s="2" t="s">
        <v>4830</v>
      </c>
      <c r="L861" s="19" t="str">
        <f>IFERROR(VLOOKUP(K861,Appellations!$A$3:$B$77,3,FALSE),"")</f>
        <v/>
      </c>
      <c r="M861" s="2" t="s">
        <v>4745</v>
      </c>
      <c r="N861" s="19">
        <f>IFERROR(VLOOKUP(M861,Regions!$A$3:$B$41,2,FALSE),"")</f>
        <v>33</v>
      </c>
      <c r="O861" s="2" t="s">
        <v>4689</v>
      </c>
      <c r="P861" s="19">
        <f>IFERROR(VLOOKUP(O861,Colors!$A$3:$B$11,2,FALSE),"")</f>
        <v>2</v>
      </c>
      <c r="Q861" s="2" t="s">
        <v>4688</v>
      </c>
      <c r="R861" s="19">
        <f>IFERROR(VLOOKUP(Q861,Contenants!$A$3:$B$21,2,FALSE),"")</f>
        <v>16</v>
      </c>
      <c r="S861" s="2"/>
      <c r="T861" s="8" t="s">
        <v>777</v>
      </c>
      <c r="U861" s="21" t="str">
        <f t="shared" si="287"/>
        <v/>
      </c>
      <c r="V861" s="21"/>
      <c r="W861" s="20" t="e">
        <f>$X$1&amp;A861&amp;$Y$1&amp;T861&amp;$Z$1&amp;C861&amp;$AA$1&amp;E861&amp;#REF!&amp;G861&amp;$AB$1&amp;J861&amp;$AC$1&amp;#REF!&amp;$AD$1&amp;L861&amp;$AE$1&amp;P861&amp;$AF$1&amp;R861&amp;$AF$1&amp;#REF!&amp;$AG$1</f>
        <v>#REF!</v>
      </c>
    </row>
    <row r="862" spans="1:23" s="20" customFormat="1" hidden="1" x14ac:dyDescent="0.25">
      <c r="A862" s="2" t="s">
        <v>3776</v>
      </c>
      <c r="B862" s="2" t="s">
        <v>3777</v>
      </c>
      <c r="C862" s="3"/>
      <c r="D862" s="18" t="str">
        <f t="shared" si="284"/>
        <v/>
      </c>
      <c r="E862" s="4">
        <v>16.3</v>
      </c>
      <c r="F862" s="2" t="s">
        <v>3775</v>
      </c>
      <c r="G862" s="19" t="e">
        <f>VLOOKUP(F862,frs!$A$2:$E$41,2,FALSE)</f>
        <v>#N/A</v>
      </c>
      <c r="H862" s="2" t="b">
        <v>0</v>
      </c>
      <c r="I862" s="2" t="s">
        <v>4716</v>
      </c>
      <c r="J862" s="19">
        <f>VLOOKUP(I862,Families!$A$2:$B$11,2,FALSE)</f>
        <v>1</v>
      </c>
      <c r="K862" s="2" t="s">
        <v>4830</v>
      </c>
      <c r="L862" s="19" t="str">
        <f>IFERROR(VLOOKUP(K862,Appellations!$A$3:$B$77,3,FALSE),"")</f>
        <v/>
      </c>
      <c r="M862" s="2" t="s">
        <v>4745</v>
      </c>
      <c r="N862" s="19">
        <f>IFERROR(VLOOKUP(M862,Regions!$A$3:$B$41,2,FALSE),"")</f>
        <v>33</v>
      </c>
      <c r="O862" s="2" t="s">
        <v>4719</v>
      </c>
      <c r="P862" s="19">
        <f>IFERROR(VLOOKUP(O862,Colors!$A$3:$B$11,2,FALSE),"")</f>
        <v>8</v>
      </c>
      <c r="Q862" s="2" t="s">
        <v>4688</v>
      </c>
      <c r="R862" s="19">
        <f>IFERROR(VLOOKUP(Q862,Contenants!$A$3:$B$21,2,FALSE),"")</f>
        <v>16</v>
      </c>
      <c r="S862" s="2"/>
      <c r="T862" s="8" t="s">
        <v>783</v>
      </c>
      <c r="U862" s="21" t="str">
        <f t="shared" si="287"/>
        <v/>
      </c>
      <c r="V862" s="21"/>
      <c r="W862" s="20" t="e">
        <f>$X$1&amp;A862&amp;$Y$1&amp;T862&amp;$Z$1&amp;C862&amp;$AA$1&amp;E862&amp;#REF!&amp;G862&amp;$AB$1&amp;J862&amp;$AC$1&amp;#REF!&amp;$AD$1&amp;L862&amp;$AE$1&amp;P862&amp;$AF$1&amp;R862&amp;$AF$1&amp;#REF!&amp;$AG$1</f>
        <v>#REF!</v>
      </c>
    </row>
    <row r="863" spans="1:23" s="20" customFormat="1" hidden="1" x14ac:dyDescent="0.25">
      <c r="A863" s="2" t="s">
        <v>3773</v>
      </c>
      <c r="B863" s="2" t="s">
        <v>3774</v>
      </c>
      <c r="C863" s="3"/>
      <c r="D863" s="18" t="str">
        <f t="shared" si="284"/>
        <v/>
      </c>
      <c r="E863" s="4">
        <v>15.25</v>
      </c>
      <c r="F863" s="2" t="s">
        <v>3775</v>
      </c>
      <c r="G863" s="19" t="e">
        <f>VLOOKUP(F863,frs!$A$2:$E$41,2,FALSE)</f>
        <v>#N/A</v>
      </c>
      <c r="H863" s="2" t="b">
        <v>0</v>
      </c>
      <c r="I863" s="2" t="s">
        <v>4709</v>
      </c>
      <c r="J863" s="19">
        <f>VLOOKUP(I863,Families!$A$2:$B$11,2,FALSE)</f>
        <v>2</v>
      </c>
      <c r="K863" s="2" t="s">
        <v>4830</v>
      </c>
      <c r="L863" s="19" t="str">
        <f>IFERROR(VLOOKUP(K863,Appellations!$A$3:$B$77,3,FALSE),"")</f>
        <v/>
      </c>
      <c r="M863" s="2" t="s">
        <v>4745</v>
      </c>
      <c r="N863" s="19">
        <f>IFERROR(VLOOKUP(M863,Regions!$A$3:$B$41,2,FALSE),"")</f>
        <v>33</v>
      </c>
      <c r="O863" s="2" t="s">
        <v>4689</v>
      </c>
      <c r="P863" s="19">
        <f>IFERROR(VLOOKUP(O863,Colors!$A$3:$B$11,2,FALSE),"")</f>
        <v>2</v>
      </c>
      <c r="Q863" s="2" t="s">
        <v>4688</v>
      </c>
      <c r="R863" s="19">
        <f>IFERROR(VLOOKUP(Q863,Contenants!$A$3:$B$21,2,FALSE),"")</f>
        <v>16</v>
      </c>
      <c r="S863" s="2"/>
      <c r="T863" s="8" t="s">
        <v>715</v>
      </c>
      <c r="U863" s="21" t="str">
        <f t="shared" si="287"/>
        <v/>
      </c>
      <c r="V863" s="21"/>
      <c r="W863" s="20" t="e">
        <f>$X$1&amp;A863&amp;$Y$1&amp;T863&amp;$Z$1&amp;C863&amp;$AA$1&amp;E863&amp;#REF!&amp;G863&amp;$AB$1&amp;J863&amp;$AC$1&amp;#REF!&amp;$AD$1&amp;L863&amp;$AE$1&amp;P863&amp;$AF$1&amp;R863&amp;$AF$1&amp;#REF!&amp;$AG$1</f>
        <v>#REF!</v>
      </c>
    </row>
    <row r="864" spans="1:23" s="20" customFormat="1" hidden="1" x14ac:dyDescent="0.25">
      <c r="A864" s="2" t="s">
        <v>2331</v>
      </c>
      <c r="B864" s="2" t="s">
        <v>2332</v>
      </c>
      <c r="C864" s="3"/>
      <c r="D864" s="18" t="str">
        <f t="shared" si="284"/>
        <v/>
      </c>
      <c r="E864" s="4">
        <v>24.9</v>
      </c>
      <c r="F864" s="2" t="s">
        <v>2328</v>
      </c>
      <c r="G864" s="19" t="e">
        <f>VLOOKUP(F864,frs!$A$2:$E$41,2,FALSE)</f>
        <v>#N/A</v>
      </c>
      <c r="H864" s="2" t="b">
        <v>0</v>
      </c>
      <c r="I864" s="2" t="s">
        <v>4709</v>
      </c>
      <c r="J864" s="19">
        <f>VLOOKUP(I864,Families!$A$2:$B$11,2,FALSE)</f>
        <v>2</v>
      </c>
      <c r="K864" s="2" t="s">
        <v>4910</v>
      </c>
      <c r="L864" s="19" t="str">
        <f>IFERROR(VLOOKUP(K864,Appellations!$A$3:$B$77,3,FALSE),"")</f>
        <v/>
      </c>
      <c r="M864" s="2" t="s">
        <v>4710</v>
      </c>
      <c r="N864" s="19" t="str">
        <f>IFERROR(VLOOKUP(M864,Regions!$A$3:$B$41,2,FALSE),"")</f>
        <v/>
      </c>
      <c r="O864" s="2" t="s">
        <v>4689</v>
      </c>
      <c r="P864" s="19">
        <f>IFERROR(VLOOKUP(O864,Colors!$A$3:$B$11,2,FALSE),"")</f>
        <v>2</v>
      </c>
      <c r="Q864" s="2" t="s">
        <v>4688</v>
      </c>
      <c r="R864" s="19">
        <f>IFERROR(VLOOKUP(Q864,Contenants!$A$3:$B$21,2,FALSE),"")</f>
        <v>16</v>
      </c>
      <c r="S864" s="2"/>
      <c r="T864" s="8" t="s">
        <v>827</v>
      </c>
      <c r="U864" s="21" t="str">
        <f t="shared" si="287"/>
        <v/>
      </c>
      <c r="V864" s="21"/>
      <c r="W864" s="20" t="e">
        <f>$X$1&amp;A864&amp;$Y$1&amp;T864&amp;$Z$1&amp;C864&amp;$AA$1&amp;E864&amp;#REF!&amp;G864&amp;$AB$1&amp;J864&amp;$AC$1&amp;#REF!&amp;$AD$1&amp;L864&amp;$AE$1&amp;P864&amp;$AF$1&amp;R864&amp;$AF$1&amp;#REF!&amp;$AG$1</f>
        <v>#REF!</v>
      </c>
    </row>
    <row r="865" spans="1:23" s="20" customFormat="1" hidden="1" x14ac:dyDescent="0.25">
      <c r="A865" s="2" t="s">
        <v>4465</v>
      </c>
      <c r="B865" s="2" t="s">
        <v>4466</v>
      </c>
      <c r="C865" s="3"/>
      <c r="D865" s="18" t="str">
        <f t="shared" si="284"/>
        <v/>
      </c>
      <c r="E865" s="4">
        <v>4.4000000000000004</v>
      </c>
      <c r="F865" s="2" t="s">
        <v>2250</v>
      </c>
      <c r="G865" s="19">
        <f>VLOOKUP(F865,frs!$A$2:$E$41,2,FALSE)</f>
        <v>19</v>
      </c>
      <c r="H865" s="2" t="b">
        <v>0</v>
      </c>
      <c r="I865" s="2" t="s">
        <v>4691</v>
      </c>
      <c r="J865" s="19">
        <f>VLOOKUP(I865,Families!$A$2:$B$11,2,FALSE)</f>
        <v>10</v>
      </c>
      <c r="K865" s="2"/>
      <c r="L865" s="19" t="str">
        <f>IFERROR(VLOOKUP(K865,Appellations!$A$3:$B$77,3,FALSE),"")</f>
        <v/>
      </c>
      <c r="M865" s="2" t="s">
        <v>4692</v>
      </c>
      <c r="N865" s="19">
        <f>IFERROR(VLOOKUP(M865,Regions!$A$3:$B$41,2,FALSE),"")</f>
        <v>39</v>
      </c>
      <c r="O865" s="2"/>
      <c r="P865" s="19" t="str">
        <f>IFERROR(VLOOKUP(O865,Colors!$A$3:$B$11,2,FALSE),"")</f>
        <v/>
      </c>
      <c r="Q865" s="2"/>
      <c r="R865" s="19" t="str">
        <f>IFERROR(VLOOKUP(Q865,Contenants!$A$3:$B$21,2,FALSE),"")</f>
        <v/>
      </c>
      <c r="S865" s="2"/>
      <c r="T865" s="8" t="s">
        <v>707</v>
      </c>
      <c r="U865" s="21" t="str">
        <f t="shared" si="287"/>
        <v/>
      </c>
      <c r="V865" s="21"/>
      <c r="W865" s="20" t="e">
        <f>$X$1&amp;A865&amp;$Y$1&amp;T865&amp;$Z$1&amp;C865&amp;$AA$1&amp;E865&amp;#REF!&amp;G865&amp;$AB$1&amp;J865&amp;$AC$1&amp;#REF!&amp;$AD$1&amp;L865&amp;$AE$1&amp;P865&amp;$AF$1&amp;R865&amp;$AF$1&amp;#REF!&amp;$AG$1</f>
        <v>#REF!</v>
      </c>
    </row>
    <row r="866" spans="1:23" s="20" customFormat="1" hidden="1" x14ac:dyDescent="0.25">
      <c r="A866" s="2" t="s">
        <v>4469</v>
      </c>
      <c r="B866" s="2" t="s">
        <v>4470</v>
      </c>
      <c r="C866" s="3"/>
      <c r="D866" s="40" t="str">
        <f t="shared" si="284"/>
        <v/>
      </c>
      <c r="E866" s="4">
        <v>5.6</v>
      </c>
      <c r="F866" s="2" t="s">
        <v>2213</v>
      </c>
      <c r="G866" s="41">
        <f>VLOOKUP(F866,frs!$A$2:$E$41,2,FALSE)</f>
        <v>12</v>
      </c>
      <c r="H866" s="2" t="b">
        <v>0</v>
      </c>
      <c r="I866" s="2" t="s">
        <v>4691</v>
      </c>
      <c r="J866" s="41">
        <f>VLOOKUP(I866,Families!$A$2:$B$11,2,FALSE)</f>
        <v>10</v>
      </c>
      <c r="K866" s="2"/>
      <c r="L866" s="41" t="str">
        <f>IFERROR(VLOOKUP(K866,Appellations!$A$3:$B$77,3,FALSE),"")</f>
        <v/>
      </c>
      <c r="M866" s="2" t="s">
        <v>4692</v>
      </c>
      <c r="N866" s="41">
        <f>IFERROR(VLOOKUP(M866,Regions!$A$3:$B$41,2,FALSE),"")</f>
        <v>39</v>
      </c>
      <c r="O866" s="2"/>
      <c r="P866" s="41" t="str">
        <f>IFERROR(VLOOKUP(O866,Colors!$A$3:$B$11,2,FALSE),"")</f>
        <v/>
      </c>
      <c r="Q866" s="2"/>
      <c r="R866" s="41" t="str">
        <f>IFERROR(VLOOKUP(Q866,Contenants!$A$3:$B$21,2,FALSE),"")</f>
        <v/>
      </c>
      <c r="S866" s="2"/>
      <c r="T866" s="8" t="s">
        <v>446</v>
      </c>
      <c r="U866" s="43" t="str">
        <f t="shared" si="287"/>
        <v/>
      </c>
      <c r="V866" s="43"/>
      <c r="W866" s="42" t="e">
        <f>$X$1&amp;A866&amp;$Y$1&amp;T866&amp;$Z$1&amp;C866&amp;$AA$1&amp;E866&amp;#REF!&amp;G866&amp;$AB$1&amp;J866&amp;$AC$1&amp;#REF!&amp;$AD$1&amp;L866&amp;$AE$1&amp;P866&amp;$AF$1&amp;R866&amp;$AF$1&amp;#REF!&amp;$AG$1</f>
        <v>#REF!</v>
      </c>
    </row>
    <row r="867" spans="1:23" hidden="1" x14ac:dyDescent="0.25">
      <c r="A867" s="2" t="s">
        <v>4447</v>
      </c>
      <c r="B867" s="2" t="s">
        <v>4448</v>
      </c>
      <c r="C867" s="3"/>
      <c r="D867" s="23" t="str">
        <f t="shared" ref="D867:D899" si="292">SUBSTITUTE(SUBSTITUTE(SUBSTITUTE(C867,CHAR(13),""),CHAR(10),"&lt;br&gt;"),". &amp;car(10)",".")</f>
        <v/>
      </c>
      <c r="E867" s="4">
        <v>9</v>
      </c>
      <c r="F867" s="2" t="s">
        <v>2250</v>
      </c>
      <c r="G867" s="19">
        <f>VLOOKUP(F867,frs!$A$2:$E$41,2,FALSE)</f>
        <v>19</v>
      </c>
      <c r="H867" s="2" t="b">
        <v>0</v>
      </c>
      <c r="I867" s="2" t="s">
        <v>4691</v>
      </c>
      <c r="J867" s="19">
        <f>VLOOKUP(I867,Families!$A$2:$B$11,2,FALSE)</f>
        <v>10</v>
      </c>
      <c r="K867" s="2"/>
      <c r="L867" s="19" t="str">
        <f>IFERROR(VLOOKUP(K867,Appellations!$A$2:$B$77,2,FALSE),"0")</f>
        <v>0</v>
      </c>
      <c r="M867" s="2" t="s">
        <v>4692</v>
      </c>
      <c r="N867" s="19">
        <f>IFERROR(VLOOKUP(M867,Regions!$A$2:$B$41,2,FALSE),"0")</f>
        <v>39</v>
      </c>
      <c r="O867" s="2"/>
      <c r="P867" s="19" t="str">
        <f>IFERROR(VLOOKUP(O867,Colors!$A$2:$B$11,2,FALSE),"0")</f>
        <v>0</v>
      </c>
      <c r="Q867" s="2"/>
      <c r="R867" s="19" t="str">
        <f>IFERROR(VLOOKUP(Q867,Contenants!$A$2:$B$21,2,FALSE),"0")</f>
        <v>0</v>
      </c>
      <c r="S867" s="2"/>
      <c r="T867" s="50" t="str">
        <f t="shared" ref="T867:T891" si="293">PROPER(B867)</f>
        <v>Verre 42 Cl Oenomust Cristallin Hp Sp</v>
      </c>
      <c r="U867" s="19" t="str">
        <f t="shared" si="287"/>
        <v/>
      </c>
      <c r="V867" s="19" t="e">
        <f>IF(#REF!="",0,1)</f>
        <v>#REF!</v>
      </c>
      <c r="W867" s="20" t="e">
        <f>$X$1&amp;A867&amp;$Y$1&amp;T867&amp;$Z$1&amp;D867&amp;$AA$1&amp;E867&amp;#REF!&amp;G867&amp;$AB$1&amp;J867&amp;$AC$1&amp;L867&amp;$AD$1&amp;N867&amp;$AE$1&amp;P867&amp;$AF$1&amp;R867&amp;$AG$1&amp;#REF!&amp;$AI$1</f>
        <v>#REF!</v>
      </c>
    </row>
    <row r="868" spans="1:23" hidden="1" x14ac:dyDescent="0.25">
      <c r="A868" s="2" t="s">
        <v>4451</v>
      </c>
      <c r="B868" s="2" t="s">
        <v>4452</v>
      </c>
      <c r="C868" s="3"/>
      <c r="D868" s="23" t="str">
        <f t="shared" si="292"/>
        <v/>
      </c>
      <c r="E868" s="4">
        <v>11</v>
      </c>
      <c r="F868" s="2" t="s">
        <v>2250</v>
      </c>
      <c r="G868" s="19">
        <f>VLOOKUP(F868,frs!$A$2:$E$41,2,FALSE)</f>
        <v>19</v>
      </c>
      <c r="H868" s="2" t="b">
        <v>0</v>
      </c>
      <c r="I868" s="2" t="s">
        <v>4691</v>
      </c>
      <c r="J868" s="19">
        <f>VLOOKUP(I868,Families!$A$2:$B$11,2,FALSE)</f>
        <v>10</v>
      </c>
      <c r="K868" s="2"/>
      <c r="L868" s="19" t="str">
        <f>IFERROR(VLOOKUP(K868,Appellations!$A$2:$B$77,2,FALSE),"0")</f>
        <v>0</v>
      </c>
      <c r="M868" s="2" t="s">
        <v>4692</v>
      </c>
      <c r="N868" s="19">
        <f>IFERROR(VLOOKUP(M868,Regions!$A$2:$B$41,2,FALSE),"0")</f>
        <v>39</v>
      </c>
      <c r="O868" s="2"/>
      <c r="P868" s="19" t="str">
        <f>IFERROR(VLOOKUP(O868,Colors!$A$2:$B$11,2,FALSE),"0")</f>
        <v>0</v>
      </c>
      <c r="Q868" s="2"/>
      <c r="R868" s="19" t="str">
        <f>IFERROR(VLOOKUP(Q868,Contenants!$A$2:$B$21,2,FALSE),"0")</f>
        <v>0</v>
      </c>
      <c r="S868" s="2"/>
      <c r="T868" s="50" t="str">
        <f t="shared" si="293"/>
        <v>Verre 62 Cl Oenomust Cristallin Hp Sp</v>
      </c>
      <c r="U868" s="19" t="str">
        <f t="shared" si="287"/>
        <v/>
      </c>
      <c r="V868" s="19" t="e">
        <f>IF(#REF!="",0,1)</f>
        <v>#REF!</v>
      </c>
      <c r="W868" s="20" t="e">
        <f>$X$1&amp;A868&amp;$Y$1&amp;T868&amp;$Z$1&amp;D868&amp;$AA$1&amp;E868&amp;#REF!&amp;G868&amp;$AB$1&amp;J868&amp;$AC$1&amp;L868&amp;$AD$1&amp;N868&amp;$AE$1&amp;P868&amp;$AF$1&amp;R868&amp;$AG$1&amp;#REF!&amp;$AI$1</f>
        <v>#REF!</v>
      </c>
    </row>
    <row r="869" spans="1:23" hidden="1" x14ac:dyDescent="0.25">
      <c r="A869" s="2" t="s">
        <v>2912</v>
      </c>
      <c r="B869" s="2" t="s">
        <v>2913</v>
      </c>
      <c r="C869" s="3"/>
      <c r="D869" s="23" t="str">
        <f t="shared" si="292"/>
        <v/>
      </c>
      <c r="E869" s="4">
        <v>25.7</v>
      </c>
      <c r="F869" s="2" t="s">
        <v>2213</v>
      </c>
      <c r="G869" s="19">
        <f>VLOOKUP(F869,frs!$A$2:$E$41,2,FALSE)</f>
        <v>12</v>
      </c>
      <c r="H869" s="2" t="b">
        <v>0</v>
      </c>
      <c r="I869" s="2" t="s">
        <v>4691</v>
      </c>
      <c r="J869" s="19">
        <f>VLOOKUP(I869,Families!$A$2:$B$11,2,FALSE)</f>
        <v>10</v>
      </c>
      <c r="K869" s="2"/>
      <c r="L869" s="19" t="str">
        <f>IFERROR(VLOOKUP(K869,Appellations!$A$2:$B$77,2,FALSE),"0")</f>
        <v>0</v>
      </c>
      <c r="M869" s="2" t="s">
        <v>4692</v>
      </c>
      <c r="N869" s="19">
        <f>IFERROR(VLOOKUP(M869,Regions!$A$2:$B$41,2,FALSE),"0")</f>
        <v>39</v>
      </c>
      <c r="O869" s="2"/>
      <c r="P869" s="19" t="str">
        <f>IFERROR(VLOOKUP(O869,Colors!$A$2:$B$11,2,FALSE),"0")</f>
        <v>0</v>
      </c>
      <c r="Q869" s="2"/>
      <c r="R869" s="19" t="str">
        <f>IFERROR(VLOOKUP(Q869,Contenants!$A$2:$B$21,2,FALSE),"0")</f>
        <v>0</v>
      </c>
      <c r="S869" s="2"/>
      <c r="T869" s="50" t="str">
        <f t="shared" si="293"/>
        <v>Carafe Vignoble 150 Cl Cristallin Hp Sp</v>
      </c>
      <c r="U869" s="19" t="str">
        <f t="shared" si="287"/>
        <v/>
      </c>
      <c r="V869" s="19" t="e">
        <f>IF(#REF!="",0,1)</f>
        <v>#REF!</v>
      </c>
      <c r="W869" s="20" t="e">
        <f>$X$1&amp;A869&amp;$Y$1&amp;T869&amp;$Z$1&amp;D869&amp;$AA$1&amp;E869&amp;#REF!&amp;G869&amp;$AB$1&amp;J869&amp;$AC$1&amp;L869&amp;$AD$1&amp;N869&amp;$AE$1&amp;P869&amp;$AF$1&amp;R869&amp;$AG$1&amp;#REF!&amp;$AI$1</f>
        <v>#REF!</v>
      </c>
    </row>
    <row r="870" spans="1:23" ht="30" x14ac:dyDescent="0.25">
      <c r="A870" s="2" t="s">
        <v>2039</v>
      </c>
      <c r="B870" s="2" t="s">
        <v>2040</v>
      </c>
      <c r="C870" s="3" t="s">
        <v>5470</v>
      </c>
      <c r="D870" s="23" t="str">
        <f t="shared" si="292"/>
        <v>Carafe soufflée en cristallin à vin rouge et blanc d’une capacité de 150 cl.</v>
      </c>
      <c r="E870" s="4">
        <v>63.9</v>
      </c>
      <c r="F870" s="2" t="s">
        <v>2213</v>
      </c>
      <c r="G870" s="19">
        <f>VLOOKUP(F870,frs!$A$2:$B$45,2,FALSE)</f>
        <v>12</v>
      </c>
      <c r="H870" s="2" t="b">
        <v>1</v>
      </c>
      <c r="I870" s="2" t="s">
        <v>4691</v>
      </c>
      <c r="J870" s="19">
        <f>VLOOKUP(I870,Families!$A$2:$B$11,2,FALSE)</f>
        <v>10</v>
      </c>
      <c r="K870" s="2"/>
      <c r="L870" s="19" t="str">
        <f>IFERROR(VLOOKUP(K870,Appellations!$A$2:$B$80,2,FALSE),"0")</f>
        <v>0</v>
      </c>
      <c r="M870" s="2" t="s">
        <v>4692</v>
      </c>
      <c r="N870" s="19">
        <f>IFERROR(VLOOKUP(M870,Regions!$A$2:$B$44,2,FALSE),"0")</f>
        <v>39</v>
      </c>
      <c r="O870" s="2"/>
      <c r="P870" s="19" t="str">
        <f>IFERROR(VLOOKUP(O870,Colors!$A$2:$B$11,2,FALSE),"0")</f>
        <v>0</v>
      </c>
      <c r="Q870" s="2"/>
      <c r="R870" s="19" t="str">
        <f>IFERROR(VLOOKUP(Q870,Contenants!$A$2:$B$21,2,FALSE),"0")</f>
        <v>0</v>
      </c>
      <c r="S870" s="2" t="s">
        <v>5575</v>
      </c>
      <c r="T870" s="50" t="s">
        <v>5983</v>
      </c>
      <c r="U870" s="19" t="str">
        <f t="shared" ref="U870:U872" si="294">SUBSTITUTE(S870,"C:\Users\Admin\OneDrive\Site Internet\","")</f>
        <v>carafe_graal_lehman_150_cl.png</v>
      </c>
      <c r="V870" s="19">
        <f t="shared" ref="V870:V902" si="295">IF(U870="",0,1)</f>
        <v>1</v>
      </c>
      <c r="W870" s="20" t="str">
        <f t="shared" ref="W870:W889" si="296">$X$1&amp;A870&amp;$Y$1&amp;T870&amp;$Z$1&amp;D870&amp;$AA$1&amp;G870&amp;$AB$1&amp;J870&amp;$AC$1&amp;L870&amp;$AD$1&amp;N870&amp;$AE$1&amp;P870&amp;$AF$1&amp;R870&amp;$AG$1&amp;U870&amp;$AH$1&amp;V870&amp;$AI$1</f>
        <v>("00881", "Verre à décanter Oenomust 150 cl Soufflé", "Carafe soufflée en cristallin à vin rouge et blanc d’une capacité de 150 cl.", "12", "10", "0", "39","0", "0", "carafe_graal_lehman_150_cl.png", "1"),</v>
      </c>
    </row>
    <row r="871" spans="1:23" ht="57" x14ac:dyDescent="0.25">
      <c r="A871" s="2" t="s">
        <v>568</v>
      </c>
      <c r="B871" s="2" t="s">
        <v>569</v>
      </c>
      <c r="C871" s="3" t="s">
        <v>5243</v>
      </c>
      <c r="D871" s="23" t="str">
        <f t="shared" si="292"/>
        <v>Carafe soufflée en cristallin à vin rouge et blanc d’une capacité de 165 cl.&lt;br&gt;&lt;br&gt;Sa forme raffinée et élégante, lui permet d'acceuillir les vins blancs, les vins doux et les vins rouges jeunes et fruités.</v>
      </c>
      <c r="E871" s="4">
        <v>67.5</v>
      </c>
      <c r="F871" s="2" t="s">
        <v>2250</v>
      </c>
      <c r="G871" s="19">
        <f>VLOOKUP(F871,frs!$A$2:$B$45,2,FALSE)</f>
        <v>19</v>
      </c>
      <c r="H871" s="2" t="b">
        <v>1</v>
      </c>
      <c r="I871" s="2" t="s">
        <v>4691</v>
      </c>
      <c r="J871" s="19">
        <f>VLOOKUP(I871,Families!$A$2:$B$11,2,FALSE)</f>
        <v>10</v>
      </c>
      <c r="K871" s="2"/>
      <c r="L871" s="19" t="str">
        <f>IFERROR(VLOOKUP(K871,Appellations!$A$2:$B$80,2,FALSE),"0")</f>
        <v>0</v>
      </c>
      <c r="M871" s="2" t="s">
        <v>4692</v>
      </c>
      <c r="N871" s="19">
        <f>IFERROR(VLOOKUP(M871,Regions!$A$2:$B$44,2,FALSE),"0")</f>
        <v>39</v>
      </c>
      <c r="O871" s="2"/>
      <c r="P871" s="19" t="str">
        <f>IFERROR(VLOOKUP(O871,Colors!$A$2:$B$11,2,FALSE),"0")</f>
        <v>0</v>
      </c>
      <c r="Q871" s="2"/>
      <c r="R871" s="19" t="str">
        <f>IFERROR(VLOOKUP(Q871,Contenants!$A$2:$B$21,2,FALSE),"0")</f>
        <v>0</v>
      </c>
      <c r="S871" s="2" t="s">
        <v>5576</v>
      </c>
      <c r="T871" s="50" t="s">
        <v>5984</v>
      </c>
      <c r="U871" s="19" t="str">
        <f t="shared" si="294"/>
        <v>carafe_fusion_lehman_165_cl.png</v>
      </c>
      <c r="V871" s="19">
        <f t="shared" si="295"/>
        <v>1</v>
      </c>
      <c r="W871" s="20" t="str">
        <f t="shared" si="296"/>
        <v>("00882", "Carafe Fusion 165 cl Soufflé Bouche HP", "Carafe soufflée en cristallin à vin rouge et blanc d’une capacité de 165 cl.&lt;br&gt;&lt;br&gt;Sa forme raffinée et élégante, lui permet d'acceuillir les vins blancs, les vins doux et les vins rouges jeunes et fruités.", "19", "10", "0", "39","0", "0", "carafe_fusion_lehman_165_cl.png", "1"),</v>
      </c>
    </row>
    <row r="872" spans="1:23" ht="42.75" x14ac:dyDescent="0.25">
      <c r="A872" s="2" t="s">
        <v>570</v>
      </c>
      <c r="B872" s="2" t="s">
        <v>571</v>
      </c>
      <c r="C872" s="3" t="s">
        <v>5236</v>
      </c>
      <c r="D872" s="23" t="str">
        <f t="shared" si="292"/>
        <v>Carafe soufflée en cristallin à vin rouge et blanc d’une capacité de 75cl.&lt;br&gt;&lt;br&gt;Sa forme raffinée et élégante, lui permet d'acceuillir tous types de vins.</v>
      </c>
      <c r="E872" s="4">
        <v>45</v>
      </c>
      <c r="F872" s="2" t="s">
        <v>2250</v>
      </c>
      <c r="G872" s="19">
        <f>VLOOKUP(F872,frs!$A$2:$B$45,2,FALSE)</f>
        <v>19</v>
      </c>
      <c r="H872" s="2" t="b">
        <v>1</v>
      </c>
      <c r="I872" s="2" t="s">
        <v>4691</v>
      </c>
      <c r="J872" s="19">
        <f>VLOOKUP(I872,Families!$A$2:$B$11,2,FALSE)</f>
        <v>10</v>
      </c>
      <c r="K872" s="2"/>
      <c r="L872" s="19" t="str">
        <f>IFERROR(VLOOKUP(K872,Appellations!$A$2:$B$80,2,FALSE),"0")</f>
        <v>0</v>
      </c>
      <c r="M872" s="2" t="s">
        <v>4692</v>
      </c>
      <c r="N872" s="19">
        <f>IFERROR(VLOOKUP(M872,Regions!$A$2:$B$44,2,FALSE),"0")</f>
        <v>39</v>
      </c>
      <c r="O872" s="2"/>
      <c r="P872" s="19" t="str">
        <f>IFERROR(VLOOKUP(O872,Colors!$A$2:$B$11,2,FALSE),"0")</f>
        <v>0</v>
      </c>
      <c r="Q872" s="2"/>
      <c r="R872" s="19" t="str">
        <f>IFERROR(VLOOKUP(Q872,Contenants!$A$2:$B$21,2,FALSE),"0")</f>
        <v>0</v>
      </c>
      <c r="S872" s="2" t="s">
        <v>5577</v>
      </c>
      <c r="T872" s="50" t="s">
        <v>5985</v>
      </c>
      <c r="U872" s="19" t="str">
        <f t="shared" si="294"/>
        <v>carafe_oenomust_decanter_lehman_75_cl.png</v>
      </c>
      <c r="V872" s="19">
        <f t="shared" si="295"/>
        <v>1</v>
      </c>
      <c r="W872" s="20" t="str">
        <f t="shared" si="296"/>
        <v>("00883", "Carafe Oenomust 75 cl Vin Frais Soufflé", "Carafe soufflée en cristallin à vin rouge et blanc d’une capacité de 75cl.&lt;br&gt;&lt;br&gt;Sa forme raffinée et élégante, lui permet d'acceuillir tous types de vins.", "19", "10", "0", "39","0", "0", "carafe_oenomust_decanter_lehman_75_cl.png", "1"),</v>
      </c>
    </row>
    <row r="873" spans="1:23" ht="85.5" x14ac:dyDescent="0.25">
      <c r="A873" s="2" t="s">
        <v>2041</v>
      </c>
      <c r="B873" s="2" t="s">
        <v>2042</v>
      </c>
      <c r="C873" s="3" t="s">
        <v>6599</v>
      </c>
      <c r="D873" s="23" t="str">
        <f>SUBSTITUTE(SUBSTITUTE(SUBSTITUTE(C873,CHAR(13),""),CHAR(10),"&lt;br&gt;"),". &amp;car(10)",".")</f>
        <v>Verre soufflé en cristallin à eau ou à spiritueux d’une capacité de 39cl.&lt;br&gt;&lt;br&gt;Verre de dégustation qui donne au contenu de bonnes conditions pour se développer tant en termes de goût que d'arôme.&lt;br&gt;&lt;br&gt;Vendu par 6.</v>
      </c>
      <c r="E873" s="4">
        <v>5</v>
      </c>
      <c r="F873" s="2" t="s">
        <v>2213</v>
      </c>
      <c r="G873" s="19">
        <f>VLOOKUP(F873,frs!$A$2:$B$45,2,FALSE)</f>
        <v>12</v>
      </c>
      <c r="H873" s="2" t="b">
        <v>1</v>
      </c>
      <c r="I873" s="2" t="s">
        <v>4691</v>
      </c>
      <c r="J873" s="19">
        <f>VLOOKUP(I873,Families!$A$2:$B$11,2,FALSE)</f>
        <v>10</v>
      </c>
      <c r="K873" s="2"/>
      <c r="L873" s="19" t="str">
        <f>IFERROR(VLOOKUP(K873,Appellations!$A$2:$B$77,2,FALSE),"0")</f>
        <v>0</v>
      </c>
      <c r="M873" s="2" t="s">
        <v>4692</v>
      </c>
      <c r="N873" s="19">
        <f>IFERROR(VLOOKUP(M873,Regions!$A$2:$B$44,2,FALSE),"0")</f>
        <v>39</v>
      </c>
      <c r="O873" s="2"/>
      <c r="P873" s="19" t="str">
        <f>IFERROR(VLOOKUP(O873,Colors!$A$2:$B$11,2,FALSE),"0")</f>
        <v>0</v>
      </c>
      <c r="Q873" s="2"/>
      <c r="R873" s="19" t="str">
        <f>IFERROR(VLOOKUP(Q873,Contenants!$A$2:$B$21,2,FALSE),"0")</f>
        <v>0</v>
      </c>
      <c r="S873" s="2" t="s">
        <v>6482</v>
      </c>
      <c r="T873" s="50" t="str">
        <f t="shared" si="293"/>
        <v>Verre Excellence 39 Cl Gobelet</v>
      </c>
      <c r="U873" s="19" t="str">
        <f>SUBSTITUTE(SUBSTITUTE(SUBSTITUTE(SUBSTITUTE(SUBSTITUTE(SUBSTITUTE(SUBSTITUTE(SUBSTITUTE(SUBSTITUTE(SUBSTITUTE(SUBSTITUTE(SUBSTITUTE(S873,"C:\Users\Admin\OneDrive\Site Internet\",""),"BAG-IN-BOX\",""),"BOURGOGNE\",""),"BEAUJOLAIS\",""),"CHAMPAGNE ET EFFERVESCENTS\",""),"LANGUEDOC\",""),"LOIRE\",""),"PROVENCE\",""),"RHONE NORD\",""),"RHONE SUD\",""),"SPIRITUEUX\",""),"SUD OUEST\","")</f>
        <v>verre_a_eau_ou_spiritueux_gobelet_39_cl.png</v>
      </c>
      <c r="V873" s="19">
        <f t="shared" si="295"/>
        <v>1</v>
      </c>
      <c r="W873" s="20" t="str">
        <f t="shared" si="296"/>
        <v>("00884", "Verre Excellence 39 Cl Gobelet", "Verre soufflé en cristallin à eau ou à spiritueux d’une capacité de 39cl.&lt;br&gt;&lt;br&gt;Verre de dégustation qui donne au contenu de bonnes conditions pour se développer tant en termes de goût que d'arôme.&lt;br&gt;&lt;br&gt;Vendu par 6.", "12", "10", "0", "39","0", "0", "verre_a_eau_ou_spiritueux_gobelet_39_cl.png", "1"),</v>
      </c>
    </row>
    <row r="874" spans="1:23" ht="242.25" x14ac:dyDescent="0.25">
      <c r="A874" s="2" t="s">
        <v>1408</v>
      </c>
      <c r="B874" s="2" t="s">
        <v>3728</v>
      </c>
      <c r="C874" s="3" t="s">
        <v>5359</v>
      </c>
      <c r="D874" s="23" t="str">
        <f t="shared" si="292"/>
        <v>Un Vinhoverde sec, légèrement perlant et fruité. Idéal sur un apéritif entre amis. &lt;br&gt;&lt;br&gt;Encépagement : Loureiro, Arinto, Azal, Trajadura&lt;br&gt;&lt;br&gt;Dégustation : Robe jaune pâle ; Nez intense aux arômes de fruits blancs et à noyaux ; Bouche perlante et pleine de fraîcheur.&lt;br&gt;Accord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4" s="4">
        <v>10.5</v>
      </c>
      <c r="F874" s="2" t="s">
        <v>23</v>
      </c>
      <c r="G874" s="19">
        <f>VLOOKUP(F874,frs!$A$2:$B$45,2,FALSE)</f>
        <v>42</v>
      </c>
      <c r="H874" s="2" t="b">
        <v>1</v>
      </c>
      <c r="I874" s="2" t="s">
        <v>4709</v>
      </c>
      <c r="J874" s="19">
        <f>VLOOKUP(I874,Families!$A$2:$B$11,2,FALSE)</f>
        <v>2</v>
      </c>
      <c r="K874" s="2"/>
      <c r="L874" s="19" t="str">
        <f>IFERROR(VLOOKUP(K874,Appellations!$A$2:$B$80,2,FALSE),"0")</f>
        <v>0</v>
      </c>
      <c r="M874" s="2" t="s">
        <v>4911</v>
      </c>
      <c r="N874" s="19">
        <f>IFERROR(VLOOKUP(M874,Regions!$A$2:$B$44,2,FALSE),"0")</f>
        <v>31</v>
      </c>
      <c r="O874" s="2" t="s">
        <v>4689</v>
      </c>
      <c r="P874" s="19">
        <f>IFERROR(VLOOKUP(O874,Colors!$A$2:$B$11,2,FALSE),"0")</f>
        <v>2</v>
      </c>
      <c r="Q874" s="2" t="s">
        <v>4688</v>
      </c>
      <c r="R874" s="19">
        <f>IFERROR(VLOOKUP(Q874,Contenants!$A$2:$B$21,2,FALSE),"0")</f>
        <v>16</v>
      </c>
      <c r="S874" s="2" t="s">
        <v>5620</v>
      </c>
      <c r="T874" s="50" t="s">
        <v>5987</v>
      </c>
      <c r="U874" s="19" t="str">
        <f>SUBSTITUTE(S874,"C:\Users\Admin\OneDrive\Site Internet\","")</f>
        <v>portugal_vinho_verde_lago_cerqueira_blanc.png</v>
      </c>
      <c r="V874" s="19">
        <f t="shared" si="295"/>
        <v>1</v>
      </c>
      <c r="W874" s="20" t="str">
        <f t="shared" si="296"/>
        <v>("00885", "Lago Cerqueira Vinho Verde Blanc", "Un Vinhoverde sec, légèrement perlant et fruité. Idéal sur un apéritif entre amis. &lt;br&gt;&lt;br&gt;Encépagement : Loureiro, Arinto, Azal, Trajadura&lt;br&gt;&lt;br&gt;Dégustation : Robe jaune pâle ; Nez intense aux arômes de fruits blancs et à noyaux ; Bouche perlante et pleine de fraîcheur.&lt;br&gt;Accord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"31","2", "16", "portugal_vinho_verde_lago_cerqueira_blanc.png", "1"),</v>
      </c>
    </row>
    <row r="875" spans="1:23" hidden="1" x14ac:dyDescent="0.25">
      <c r="A875" s="2" t="s">
        <v>1234</v>
      </c>
      <c r="B875" s="2" t="s">
        <v>1235</v>
      </c>
      <c r="C875" s="3"/>
      <c r="D875" s="23" t="str">
        <f t="shared" si="292"/>
        <v/>
      </c>
      <c r="E875" s="4">
        <v>12.2</v>
      </c>
      <c r="F875" s="2" t="s">
        <v>23</v>
      </c>
      <c r="G875" s="19" t="e">
        <f>VLOOKUP(F875,frs!$A$2:$E$41,2,FALSE)</f>
        <v>#N/A</v>
      </c>
      <c r="H875" s="2" t="b">
        <v>1</v>
      </c>
      <c r="I875" s="2" t="s">
        <v>4716</v>
      </c>
      <c r="J875" s="19">
        <f>VLOOKUP(I875,Families!$A$2:$B$11,2,FALSE)</f>
        <v>1</v>
      </c>
      <c r="K875" s="2"/>
      <c r="L875" s="19" t="str">
        <f>IFERROR(VLOOKUP(K875,Appellations!$A$2:$B$77,2,FALSE),"0")</f>
        <v>0</v>
      </c>
      <c r="M875" s="2" t="s">
        <v>4912</v>
      </c>
      <c r="N875" s="19">
        <f>IFERROR(VLOOKUP(M875,Regions!$A$2:$B$41,2,FALSE),"0")</f>
        <v>18</v>
      </c>
      <c r="O875" s="2" t="s">
        <v>4719</v>
      </c>
      <c r="P875" s="19">
        <f>IFERROR(VLOOKUP(O875,Colors!$A$2:$B$11,2,FALSE),"0")</f>
        <v>8</v>
      </c>
      <c r="Q875" s="2" t="s">
        <v>4688</v>
      </c>
      <c r="R875" s="19">
        <f>IFERROR(VLOOKUP(Q875,Contenants!$A$2:$B$21,2,FALSE),"0")</f>
        <v>16</v>
      </c>
      <c r="S875" s="2"/>
      <c r="T875" s="50" t="str">
        <f t="shared" si="293"/>
        <v>Heredad De Aduna - Joven Espagne Rouge</v>
      </c>
      <c r="U875" s="19" t="str">
        <f>SUBSTITUTE(SUBSTITUTE(SUBSTITUTE(SUBSTITUTE(SUBSTITUTE(SUBSTITUTE(SUBSTITUTE(SUBSTITUTE(SUBSTITUTE(SUBSTITUTE(SUBSTITUTE(SUBSTITUTE(S875,"C:\Users\Admin\OneDrive\Site Internet\",""),"BAG-IN-BOX\",""),"BOURGOGNE\",""),"BEAUJOLAIS\",""),"CHAMPAGNE ET EFFERVESCENTS\",""),"LANGUEDOC\",""),"LOIRE\",""),"PROVENCE\",""),"RHONE NORD\",""),"RHONE SUD\",""),"SPIRITUEUX\",""),"SUD OUEST\","")</f>
        <v/>
      </c>
      <c r="V875" s="19">
        <f t="shared" si="295"/>
        <v>0</v>
      </c>
      <c r="W875" s="20" t="e">
        <f>$X$1&amp;A875&amp;$Y$1&amp;T875&amp;$Z$1&amp;D875&amp;$AA$1&amp;E875&amp;#REF!&amp;G875&amp;$AB$1&amp;J875&amp;$AC$1&amp;L875&amp;$AD$1&amp;N875&amp;$AE$1&amp;P875&amp;$AF$1&amp;R875&amp;$AG$1&amp;#REF!&amp;$AI$1</f>
        <v>#REF!</v>
      </c>
    </row>
    <row r="876" spans="1:23" ht="228" x14ac:dyDescent="0.25">
      <c r="A876" s="2" t="s">
        <v>24</v>
      </c>
      <c r="B876" s="2" t="s">
        <v>25</v>
      </c>
      <c r="C876" s="3" t="s">
        <v>5163</v>
      </c>
      <c r="D876" s="23" t="str">
        <f t="shared" si="292"/>
        <v>Un vin rouge argentin structuré et fruité. Idéal sur un faux filet frites.&lt;br&gt;&lt;br&gt;Encépagement : Malbec&lt;br&gt;&lt;br&gt;Dégustation : Robe rouge brillante ; Nez intense, fruité aux notes de vanille et de café ; Bouche fruitée, fraîche et suave.&lt;br&gt;Accord mets/vin : grillades, viandes rouges.&lt;br&gt;&lt;br&gt;La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6" s="4">
        <v>15.8</v>
      </c>
      <c r="F876" s="2" t="s">
        <v>23</v>
      </c>
      <c r="G876" s="19">
        <f>VLOOKUP(F876,frs!$A$2:$B$45,2,FALSE)</f>
        <v>42</v>
      </c>
      <c r="H876" s="2" t="b">
        <v>1</v>
      </c>
      <c r="I876" s="2" t="s">
        <v>4716</v>
      </c>
      <c r="J876" s="19">
        <f>VLOOKUP(I876,Families!$A$2:$B$11,2,FALSE)</f>
        <v>1</v>
      </c>
      <c r="K876" s="2"/>
      <c r="L876" s="19" t="str">
        <f>IFERROR(VLOOKUP(K876,Appellations!$A$2:$B$80,2,FALSE),"0")</f>
        <v>0</v>
      </c>
      <c r="M876" s="2" t="s">
        <v>4913</v>
      </c>
      <c r="N876" s="19">
        <f>IFERROR(VLOOKUP(M876,Regions!$A$2:$B$44,2,FALSE),"0")</f>
        <v>3</v>
      </c>
      <c r="O876" s="2" t="s">
        <v>4719</v>
      </c>
      <c r="P876" s="19">
        <f>IFERROR(VLOOKUP(O876,Colors!$A$2:$B$11,2,FALSE),"0")</f>
        <v>8</v>
      </c>
      <c r="Q876" s="2" t="s">
        <v>4688</v>
      </c>
      <c r="R876" s="19">
        <f>IFERROR(VLOOKUP(Q876,Contenants!$A$2:$B$21,2,FALSE),"0")</f>
        <v>16</v>
      </c>
      <c r="S876" s="2" t="s">
        <v>5621</v>
      </c>
      <c r="T876" s="50" t="s">
        <v>5986</v>
      </c>
      <c r="U876" s="19" t="str">
        <f t="shared" ref="U876:U877" si="297">SUBSTITUTE(S876,"C:\Users\Admin\OneDrive\Site Internet\","")</f>
        <v>argentine_vive_malbec_rouge.png</v>
      </c>
      <c r="V876" s="19">
        <f t="shared" si="295"/>
        <v>1</v>
      </c>
      <c r="W876" s="20" t="str">
        <f t="shared" si="296"/>
        <v>("00887", "Alta Vista Vive Malbec Reserva Rouge", "Un vin rouge argentin structuré et fruité. Idéal sur un faux filet frites.&lt;br&gt;&lt;br&gt;Encépagement : Malbec&lt;br&gt;&lt;br&gt;Dégustation : Robe rouge brillante ; Nez intense, fruité aux notes de vanille et de café ; Bouche fruitée, fraîche et suave.&lt;br&gt;Accord mets/vin : grillades, viandes rouges.&lt;br&gt;&lt;br&gt;La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"3","8", "16", "argentine_vive_malbec_rouge.png", "1"),</v>
      </c>
    </row>
    <row r="877" spans="1:23" ht="242.25" x14ac:dyDescent="0.25">
      <c r="A877" s="2" t="s">
        <v>21</v>
      </c>
      <c r="B877" s="2" t="s">
        <v>22</v>
      </c>
      <c r="C877" s="3" t="s">
        <v>5162</v>
      </c>
      <c r="D877" s="23" t="str">
        <f t="shared" si="292"/>
        <v>Un vin blanc argentin sec et fruité. Idéal sur un cabillaud en papillote.&lt;br&gt;&lt;br&gt;Encépagement : Torrontes&lt;br&gt;&lt;br&gt;Dégustation : Robe jaune pâle ; Nez intense et délicat aux notes florales et d’agrumes ; Bouche fraîche aux notes de pamplemousse et de poire.&lt;br&gt;Accord mets/vin : apéritif, poissons, plats exotiques.&lt;br&gt;&lt;br&gt;La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7" s="4">
        <v>15.8</v>
      </c>
      <c r="F877" s="2" t="s">
        <v>23</v>
      </c>
      <c r="G877" s="19">
        <f>VLOOKUP(F877,frs!$A$2:$B$45,2,FALSE)</f>
        <v>42</v>
      </c>
      <c r="H877" s="2" t="b">
        <v>1</v>
      </c>
      <c r="I877" s="2" t="s">
        <v>4709</v>
      </c>
      <c r="J877" s="19">
        <f>VLOOKUP(I877,Families!$A$2:$B$11,2,FALSE)</f>
        <v>2</v>
      </c>
      <c r="K877" s="2"/>
      <c r="L877" s="19" t="str">
        <f>IFERROR(VLOOKUP(K877,Appellations!$A$2:$B$80,2,FALSE),"0")</f>
        <v>0</v>
      </c>
      <c r="M877" s="2" t="s">
        <v>4913</v>
      </c>
      <c r="N877" s="19">
        <f>IFERROR(VLOOKUP(M877,Regions!$A$2:$B$44,2,FALSE),"0")</f>
        <v>3</v>
      </c>
      <c r="O877" s="2" t="s">
        <v>4689</v>
      </c>
      <c r="P877" s="19">
        <f>IFERROR(VLOOKUP(O877,Colors!$A$2:$B$11,2,FALSE),"0")</f>
        <v>2</v>
      </c>
      <c r="Q877" s="2" t="s">
        <v>4688</v>
      </c>
      <c r="R877" s="19">
        <f>IFERROR(VLOOKUP(Q877,Contenants!$A$2:$B$21,2,FALSE),"0")</f>
        <v>16</v>
      </c>
      <c r="S877" s="2" t="s">
        <v>5622</v>
      </c>
      <c r="T877" s="50" t="s">
        <v>6224</v>
      </c>
      <c r="U877" s="19" t="str">
        <f t="shared" si="297"/>
        <v>argentine_vive_torrontes_blanc.png</v>
      </c>
      <c r="V877" s="19">
        <f t="shared" si="295"/>
        <v>1</v>
      </c>
      <c r="W877" s="20" t="str">
        <f t="shared" si="296"/>
        <v>("00888", "Alta Vista Vive Torrontes Reserva Blanc", "Un vin blanc argentin sec et fruité. Idéal sur un cabillaud en papillote.&lt;br&gt;&lt;br&gt;Encépagement : Torrontes&lt;br&gt;&lt;br&gt;Dégustation : Robe jaune pâle ; Nez intense et délicat aux notes florales et d’agrumes ; Bouche fraîche aux notes de pamplemousse et de poire.&lt;br&gt;Accord mets/vin : apéritif, poissons, plats exotiques.&lt;br&gt;&lt;br&gt;La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"3","2", "16", "argentine_vive_torrontes_blanc.png", "1"),</v>
      </c>
    </row>
    <row r="878" spans="1:23" hidden="1" x14ac:dyDescent="0.25">
      <c r="A878" s="2" t="s">
        <v>1340</v>
      </c>
      <c r="B878" s="2" t="s">
        <v>1341</v>
      </c>
      <c r="C878" s="3"/>
      <c r="D878" s="23" t="str">
        <f t="shared" si="292"/>
        <v/>
      </c>
      <c r="E878" s="4">
        <v>14.15</v>
      </c>
      <c r="F878" s="2" t="s">
        <v>23</v>
      </c>
      <c r="G878" s="19" t="e">
        <f>VLOOKUP(F878,frs!$A$2:$E$41,2,FALSE)</f>
        <v>#N/A</v>
      </c>
      <c r="H878" s="2" t="b">
        <v>1</v>
      </c>
      <c r="I878" s="2" t="s">
        <v>4716</v>
      </c>
      <c r="J878" s="19">
        <f>VLOOKUP(I878,Families!$A$2:$B$11,2,FALSE)</f>
        <v>1</v>
      </c>
      <c r="K878" s="2"/>
      <c r="L878" s="19" t="str">
        <f>IFERROR(VLOOKUP(K878,Appellations!$A$2:$B$77,2,FALSE),"0")</f>
        <v>0</v>
      </c>
      <c r="M878" s="2" t="s">
        <v>4819</v>
      </c>
      <c r="N878" s="19">
        <f>IFERROR(VLOOKUP(M878,Regions!$A$2:$B$41,2,FALSE),"0")</f>
        <v>23</v>
      </c>
      <c r="O878" s="2" t="s">
        <v>4719</v>
      </c>
      <c r="P878" s="19">
        <f>IFERROR(VLOOKUP(O878,Colors!$A$2:$B$11,2,FALSE),"0")</f>
        <v>8</v>
      </c>
      <c r="Q878" s="2" t="s">
        <v>4688</v>
      </c>
      <c r="R878" s="19">
        <f>IFERROR(VLOOKUP(Q878,Contenants!$A$2:$B$21,2,FALSE),"0")</f>
        <v>16</v>
      </c>
      <c r="S878" s="2"/>
      <c r="T878" s="50" t="str">
        <f t="shared" si="293"/>
        <v>Intrigo Nero D'Avola Sicile Rge</v>
      </c>
      <c r="U878" s="19" t="str">
        <f>SUBSTITUTE(SUBSTITUTE(SUBSTITUTE(SUBSTITUTE(SUBSTITUTE(SUBSTITUTE(SUBSTITUTE(SUBSTITUTE(SUBSTITUTE(SUBSTITUTE(SUBSTITUTE(SUBSTITUTE(S878,"C:\Users\Admin\OneDrive\Site Internet\",""),"BAG-IN-BOX\",""),"BOURGOGNE\",""),"BEAUJOLAIS\",""),"CHAMPAGNE ET EFFERVESCENTS\",""),"LANGUEDOC\",""),"LOIRE\",""),"PROVENCE\",""),"RHONE NORD\",""),"RHONE SUD\",""),"SPIRITUEUX\",""),"SUD OUEST\","")</f>
        <v/>
      </c>
      <c r="V878" s="19">
        <f t="shared" si="295"/>
        <v>0</v>
      </c>
      <c r="W878" s="20" t="e">
        <f>$X$1&amp;A878&amp;$Y$1&amp;T878&amp;$Z$1&amp;D878&amp;$AA$1&amp;E878&amp;#REF!&amp;G878&amp;$AB$1&amp;J878&amp;$AC$1&amp;L878&amp;$AD$1&amp;N878&amp;$AE$1&amp;P878&amp;$AF$1&amp;R878&amp;$AG$1&amp;#REF!&amp;$AI$1</f>
        <v>#REF!</v>
      </c>
    </row>
    <row r="879" spans="1:23" ht="256.5" x14ac:dyDescent="0.25">
      <c r="A879" s="2" t="s">
        <v>1845</v>
      </c>
      <c r="B879" s="2" t="s">
        <v>1846</v>
      </c>
      <c r="C879" s="3" t="s">
        <v>5442</v>
      </c>
      <c r="D879" s="23" t="str">
        <f t="shared" si="292"/>
        <v>Un Sauterne riche et complexe. Parfait sur un dessert au chocolat ou aux fruits frais.&lt;br&gt;&lt;br&gt;Encépagement : Sauvignon, Sémillion, Muscadelle&lt;br&gt;&lt;br&gt;Dégustation : Robe jaune or ; Nez aux notes de fruits jaune confits ; Bouche délicatement sucrée aux notes de fruits confits, de miel et de fleur d’acacia.&lt;br&gt;Accord mets/vin : foie gras, dessert ou apéritif.&lt;br&gt;&lt;br&gt;Propriété familiale depuis 3 générations, celle-ci est située en plein cœur du Sauternais, sur des terres argilo-graveleuses. &lt;br&gt;Implanté à proximité du Ciron, le vignoble bénéficie d’un microclimat exceptionnel, à son bon développement. &lt;br&gt;Michel Roudes et sa femme Françoise, dirigent l’exploitation depuis  1986.&lt;br&gt;Ils privilégient la passion du vin, la qualité et la convivialité.&lt;br&gt;La surface cultivée de la propriété est de 18 Hectares.</v>
      </c>
      <c r="E879" s="4">
        <v>26.45</v>
      </c>
      <c r="F879" s="2" t="s">
        <v>23</v>
      </c>
      <c r="G879" s="19">
        <f>VLOOKUP(F879,frs!$A$2:$B$45,2,FALSE)</f>
        <v>42</v>
      </c>
      <c r="H879" s="2" t="b">
        <v>1</v>
      </c>
      <c r="I879" s="2" t="s">
        <v>4709</v>
      </c>
      <c r="J879" s="19">
        <f>VLOOKUP(I879,Families!$A$2:$B$11,2,FALSE)</f>
        <v>2</v>
      </c>
      <c r="K879" s="2" t="s">
        <v>4735</v>
      </c>
      <c r="L879" s="19">
        <f>IFERROR(VLOOKUP(K879,Appellations!$A$2:$B$80,2,FALSE),"0")</f>
        <v>69</v>
      </c>
      <c r="M879" s="2" t="s">
        <v>4718</v>
      </c>
      <c r="N879" s="19">
        <f>IFERROR(VLOOKUP(M879,Regions!$A$2:$B$44,2,FALSE),"0")</f>
        <v>8</v>
      </c>
      <c r="O879" s="2" t="s">
        <v>4689</v>
      </c>
      <c r="P879" s="19">
        <f>IFERROR(VLOOKUP(O879,Colors!$A$2:$B$11,2,FALSE),"0")</f>
        <v>2</v>
      </c>
      <c r="Q879" s="2" t="s">
        <v>4688</v>
      </c>
      <c r="R879" s="19">
        <f>IFERROR(VLOOKUP(Q879,Contenants!$A$2:$B$21,2,FALSE),"0")</f>
        <v>16</v>
      </c>
      <c r="S879" s="2" t="s">
        <v>5605</v>
      </c>
      <c r="T879" s="50" t="s">
        <v>6226</v>
      </c>
      <c r="U879" s="19" t="str">
        <f t="shared" ref="U879:U889" si="298">SUBSTITUTE(S879,"C:\Users\Admin\OneDrive\Site Internet\","")</f>
        <v>chateau_briatte_sauterne_blanc.png</v>
      </c>
      <c r="V879" s="19">
        <f t="shared" si="295"/>
        <v>1</v>
      </c>
      <c r="W879" s="20" t="str">
        <f t="shared" si="296"/>
        <v>("00890", "Château Briatte Blanc", "Un Sauterne riche et complexe. Parfait sur un dessert au chocolat ou aux fruits frais.&lt;br&gt;&lt;br&gt;Encépagement : Sauvignon, Sémillion, Muscadelle&lt;br&gt;&lt;br&gt;Dégustation : Robe jaune or ; Nez aux notes de fruits jaune confits ; Bouche délicatement sucrée aux notes de fruits confits, de miel et de fleur d’acacia.&lt;br&gt;Accord mets/vin : foie gras, dessert ou apéritif.&lt;br&gt;&lt;br&gt;Propriété familiale depuis 3 générations, celle-ci est située en plein cœur du Sauternais, sur des terres argilo-graveleuses. &lt;br&gt;Implanté à proximité du Ciron, le vignoble bénéficie d’un microclimat exceptionnel, à son bon développement. &lt;br&gt;Michel Roudes et sa femme Françoise, dirigent l’exploitation depuis  1986.&lt;br&gt;Ils privilégient la passion du vin, la qualité et la convivialité.&lt;br&gt;La surface cultivée de la propriété est de 18 Hectares.", "42", "2", "69", "8","2", "16", "chateau_briatte_sauterne_blanc.png", "1"),</v>
      </c>
    </row>
    <row r="880" spans="1:23" ht="213.75" x14ac:dyDescent="0.25">
      <c r="A880" s="2" t="s">
        <v>1873</v>
      </c>
      <c r="B880" s="2" t="s">
        <v>1874</v>
      </c>
      <c r="C880" s="3" t="s">
        <v>5449</v>
      </c>
      <c r="D880" s="23" t="str">
        <f t="shared" si="292"/>
        <v>Un Saint Estèphe charnue et fruité. Idéal sur une entrecôte sauce roquefort.&lt;br&gt;&lt;br&gt;Encépagement : Merlot, Cabernet sauvignon, Cabernet franc&lt;br&gt;&lt;br&gt;Dégustation : Robe rouge saillant ; Nez aux notes de fruits rouges confiturés ; Bouche ample et fruitée sur des tanins marqués et une longue finale.&lt;br&gt;Accord mets/vin : viande grillée ou en sauce, gibier.&lt;br&gt;&lt;br&gt;Producteurs de vins depuis 1908, date à laquelle le nom de château « Haut Coteau » a été déposé.&lt;br&gt;5 générations se sont succédées depuis pour assurer ce patrimoine de 25 ha.&lt;br&gt;Le vignoble est partagé entre trois communes, Saint Estèphe la plus reconnue, Saint Seurin de Cadourne et Vertheuil qui lui sont frontalières.</v>
      </c>
      <c r="E880" s="4">
        <v>30.35</v>
      </c>
      <c r="F880" s="2" t="s">
        <v>23</v>
      </c>
      <c r="G880" s="19">
        <f>VLOOKUP(F880,frs!$A$2:$B$45,2,FALSE)</f>
        <v>42</v>
      </c>
      <c r="H880" s="2" t="b">
        <v>1</v>
      </c>
      <c r="I880" s="2" t="s">
        <v>4716</v>
      </c>
      <c r="J880" s="19">
        <f>VLOOKUP(I880,Families!$A$2:$B$11,2,FALSE)</f>
        <v>1</v>
      </c>
      <c r="K880" s="2" t="s">
        <v>4739</v>
      </c>
      <c r="L880" s="19">
        <f>IFERROR(VLOOKUP(K880,Appellations!$A$2:$B$80,2,FALSE),"0")</f>
        <v>73</v>
      </c>
      <c r="M880" s="2" t="s">
        <v>4718</v>
      </c>
      <c r="N880" s="19">
        <f>IFERROR(VLOOKUP(M880,Regions!$A$2:$B$44,2,FALSE),"0")</f>
        <v>8</v>
      </c>
      <c r="O880" s="2" t="s">
        <v>4719</v>
      </c>
      <c r="P880" s="19">
        <f>IFERROR(VLOOKUP(O880,Colors!$A$2:$B$11,2,FALSE),"0")</f>
        <v>8</v>
      </c>
      <c r="Q880" s="2" t="s">
        <v>4688</v>
      </c>
      <c r="R880" s="19">
        <f>IFERROR(VLOOKUP(Q880,Contenants!$A$2:$B$21,2,FALSE),"0")</f>
        <v>16</v>
      </c>
      <c r="S880" s="2" t="s">
        <v>5606</v>
      </c>
      <c r="T880" s="50" t="s">
        <v>6225</v>
      </c>
      <c r="U880" s="19" t="str">
        <f t="shared" si="298"/>
        <v>chateau_haut_coteau_saint_estephe_rouge.png</v>
      </c>
      <c r="V880" s="19">
        <f t="shared" si="295"/>
        <v>1</v>
      </c>
      <c r="W880" s="20" t="str">
        <f t="shared" si="296"/>
        <v>("00891", "Château Haut Côteau Rouge", "Un Saint Estèphe charnue et fruité. Idéal sur une entrecôte sauce roquefort.&lt;br&gt;&lt;br&gt;Encépagement : Merlot, Cabernet sauvignon, Cabernet franc&lt;br&gt;&lt;br&gt;Dégustation : Robe rouge saillant ; Nez aux notes de fruits rouges confiturés ; Bouche ample et fruitée sur des tanins marqués et une longue finale.&lt;br&gt;Accord mets/vin : viande grillée ou en sauce, gibier.&lt;br&gt;&lt;br&gt;Producteurs de vins depuis 1908, date à laquelle le nom de château « Haut Coteau » a été déposé.&lt;br&gt;5 générations se sont succédées depuis pour assurer ce patrimoine de 25 ha.&lt;br&gt;Le vignoble est partagé entre trois communes, Saint Estèphe la plus reconnue, Saint Seurin de Cadourne et Vertheuil qui lui sont frontalières.", "42", "1", "73", "8","8", "16", "chateau_haut_coteau_saint_estephe_rouge.png", "1"),</v>
      </c>
    </row>
    <row r="881" spans="1:23" ht="256.5" x14ac:dyDescent="0.25">
      <c r="A881" s="2" t="s">
        <v>578</v>
      </c>
      <c r="B881" s="2" t="s">
        <v>579</v>
      </c>
      <c r="C881" s="3" t="s">
        <v>5245</v>
      </c>
      <c r="D881" s="23" t="str">
        <f t="shared" si="292"/>
        <v>Un vin rouge chilien puissant et gourmand. parfait un magret de canard grillé au barbecue. &lt;br&gt;&lt;br&gt;Encépagement : Carménère&lt;br&gt;&lt;br&gt;Dégustation : Robe rouge violet ; Nez intense de fruits rouges et de poivre ; Bouche équilibrée, épicée aux saveur de cerises et de framboises.&lt;br&gt;Accord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1" s="4">
        <v>14.15</v>
      </c>
      <c r="F881" s="2" t="s">
        <v>23</v>
      </c>
      <c r="G881" s="19">
        <f>VLOOKUP(F881,frs!$A$2:$B$45,2,FALSE)</f>
        <v>42</v>
      </c>
      <c r="H881" s="2" t="b">
        <v>1</v>
      </c>
      <c r="I881" s="2" t="s">
        <v>4716</v>
      </c>
      <c r="J881" s="19">
        <f>VLOOKUP(I881,Families!$A$2:$B$11,2,FALSE)</f>
        <v>1</v>
      </c>
      <c r="K881" s="2"/>
      <c r="L881" s="19" t="str">
        <f>IFERROR(VLOOKUP(K881,Appellations!$A$2:$B$80,2,FALSE),"0")</f>
        <v>0</v>
      </c>
      <c r="M881" s="2" t="s">
        <v>4914</v>
      </c>
      <c r="N881" s="19">
        <f>IFERROR(VLOOKUP(M881,Regions!$A$2:$B$44,2,FALSE),"0")</f>
        <v>13</v>
      </c>
      <c r="O881" s="2" t="s">
        <v>4719</v>
      </c>
      <c r="P881" s="19">
        <f>IFERROR(VLOOKUP(O881,Colors!$A$2:$B$11,2,FALSE),"0")</f>
        <v>8</v>
      </c>
      <c r="Q881" s="2" t="s">
        <v>4688</v>
      </c>
      <c r="R881" s="19">
        <f>IFERROR(VLOOKUP(Q881,Contenants!$A$2:$B$21,2,FALSE),"0")</f>
        <v>16</v>
      </c>
      <c r="S881" s="2" t="s">
        <v>5623</v>
      </c>
      <c r="T881" s="50" t="s">
        <v>5988</v>
      </c>
      <c r="U881" s="19" t="str">
        <f t="shared" si="298"/>
        <v>chili_casas_patronales_carmenere_rouge.png</v>
      </c>
      <c r="V881" s="19">
        <f t="shared" si="295"/>
        <v>1</v>
      </c>
      <c r="W881" s="20" t="str">
        <f t="shared" si="296"/>
        <v>("00892", "Casas Patronales Carmenere Rouge", "Un vin rouge chilien puissant et gourmand. parfait un magret de canard grillé au barbecue. &lt;br&gt;&lt;br&gt;Encépagement : Carménère&lt;br&gt;&lt;br&gt;Dégustation : Robe rouge violet ; Nez intense de fruits rouges et de poivre ; Bouche équilibrée, épicée aux saveur de cerises et de framboises.&lt;br&gt;Accord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"13","8", "16", "chili_casas_patronales_carmenere_rouge.png", "1"),</v>
      </c>
    </row>
    <row r="882" spans="1:23" ht="242.25" x14ac:dyDescent="0.25">
      <c r="A882" s="2" t="s">
        <v>580</v>
      </c>
      <c r="B882" s="2" t="s">
        <v>581</v>
      </c>
      <c r="C882" s="3" t="s">
        <v>5246</v>
      </c>
      <c r="D882" s="23" t="str">
        <f t="shared" si="292"/>
        <v>Un vin blanc chilien sec, vif et acidulé. Idéal sur un plateau de fruite de mer.&lt;br&gt;&lt;br&gt;Encépagement : Sauvignon&lt;br&gt;&lt;br&gt;Dégustation : Robe jaune pâle ; Nez complexe aux notes d’agrumes ; Bouche vive et tendue aux saveurs de citron et de pamplemousse.&lt;br&gt;Accord mets/vin : apéritif, fruits de mer, tapas.&lt;br&gt;&lt;br&gt;La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2" s="4">
        <v>12.85</v>
      </c>
      <c r="F882" s="2" t="s">
        <v>23</v>
      </c>
      <c r="G882" s="19">
        <f>VLOOKUP(F882,frs!$A$2:$B$45,2,FALSE)</f>
        <v>42</v>
      </c>
      <c r="H882" s="2" t="b">
        <v>1</v>
      </c>
      <c r="I882" s="2" t="s">
        <v>4709</v>
      </c>
      <c r="J882" s="19">
        <f>VLOOKUP(I882,Families!$A$2:$B$11,2,FALSE)</f>
        <v>2</v>
      </c>
      <c r="K882" s="2"/>
      <c r="L882" s="19" t="str">
        <f>IFERROR(VLOOKUP(K882,Appellations!$A$2:$B$80,2,FALSE),"0")</f>
        <v>0</v>
      </c>
      <c r="M882" s="2" t="s">
        <v>4914</v>
      </c>
      <c r="N882" s="19">
        <f>IFERROR(VLOOKUP(M882,Regions!$A$2:$B$44,2,FALSE),"0")</f>
        <v>13</v>
      </c>
      <c r="O882" s="2" t="s">
        <v>4689</v>
      </c>
      <c r="P882" s="19">
        <f>IFERROR(VLOOKUP(O882,Colors!$A$2:$B$11,2,FALSE),"0")</f>
        <v>2</v>
      </c>
      <c r="Q882" s="2" t="s">
        <v>4688</v>
      </c>
      <c r="R882" s="19">
        <f>IFERROR(VLOOKUP(Q882,Contenants!$A$2:$B$21,2,FALSE),"0")</f>
        <v>16</v>
      </c>
      <c r="S882" s="2" t="s">
        <v>5624</v>
      </c>
      <c r="T882" s="50" t="s">
        <v>5989</v>
      </c>
      <c r="U882" s="19" t="str">
        <f t="shared" si="298"/>
        <v>chili_casas_patronales_sauvignon_blanc.png</v>
      </c>
      <c r="V882" s="19">
        <f t="shared" si="295"/>
        <v>1</v>
      </c>
      <c r="W882" s="20" t="str">
        <f t="shared" si="296"/>
        <v>("00893", "Casas Patronales Sauvignon Blanc", "Un vin blanc chilien sec, vif et acidulé. Idéal sur un plateau de fruite de mer.&lt;br&gt;&lt;br&gt;Encépagement : Sauvignon&lt;br&gt;&lt;br&gt;Dégustation : Robe jaune pâle ; Nez complexe aux notes d’agrumes ; Bouche vive et tendue aux saveurs de citron et de pamplemousse.&lt;br&gt;Accord mets/vin : apéritif, fruits de mer, tapas.&lt;br&gt;&lt;br&gt;La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"13","2", "16", "chili_casas_patronales_sauvignon_blanc.png", "1"),</v>
      </c>
    </row>
    <row r="883" spans="1:23" ht="256.5" x14ac:dyDescent="0.25">
      <c r="A883" s="2" t="s">
        <v>2047</v>
      </c>
      <c r="B883" s="2" t="s">
        <v>2048</v>
      </c>
      <c r="C883" s="3" t="s">
        <v>5473</v>
      </c>
      <c r="D883" s="23" t="str">
        <f t="shared" si="292"/>
        <v>Un vin rouge espagnole puissant et gourmand. Parfait sur une côtes de boeuf.&lt;br&gt;&lt;br&gt;Encépagement : Tempranillo, Cabernet Sauvignon&lt;br&gt;&lt;br&gt;Dégustation : Robe rouge cerise ; Nez envoutant de fruits rouges ; Bouche puissante de cerises, framboises et de cassis avec des tanins soyeux.&lt;br&gt;Accord mets/vin : paëlla,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3" s="4">
        <v>18.05</v>
      </c>
      <c r="F883" s="2" t="s">
        <v>23</v>
      </c>
      <c r="G883" s="19">
        <f>VLOOKUP(F883,frs!$A$2:$B$45,2,FALSE)</f>
        <v>42</v>
      </c>
      <c r="H883" s="2" t="b">
        <v>1</v>
      </c>
      <c r="I883" s="2" t="s">
        <v>4716</v>
      </c>
      <c r="J883" s="19">
        <f>VLOOKUP(I883,Families!$A$2:$B$11,2,FALSE)</f>
        <v>1</v>
      </c>
      <c r="K883" s="2"/>
      <c r="L883" s="19" t="str">
        <f>IFERROR(VLOOKUP(K883,Appellations!$A$2:$B$80,2,FALSE),"0")</f>
        <v>0</v>
      </c>
      <c r="M883" s="2" t="s">
        <v>4912</v>
      </c>
      <c r="N883" s="19">
        <f>IFERROR(VLOOKUP(M883,Regions!$A$2:$B$44,2,FALSE),"0")</f>
        <v>18</v>
      </c>
      <c r="O883" s="2" t="s">
        <v>4719</v>
      </c>
      <c r="P883" s="19">
        <f>IFERROR(VLOOKUP(O883,Colors!$A$2:$B$11,2,FALSE),"0")</f>
        <v>8</v>
      </c>
      <c r="Q883" s="2" t="s">
        <v>4688</v>
      </c>
      <c r="R883" s="19">
        <f>IFERROR(VLOOKUP(Q883,Contenants!$A$2:$B$21,2,FALSE),"0")</f>
        <v>16</v>
      </c>
      <c r="S883" s="2" t="s">
        <v>5625</v>
      </c>
      <c r="T883" s="50" t="s">
        <v>6227</v>
      </c>
      <c r="U883" s="19" t="str">
        <f t="shared" si="298"/>
        <v>espagne_villa_campa_rouge.png</v>
      </c>
      <c r="V883" s="19">
        <f t="shared" si="295"/>
        <v>1</v>
      </c>
      <c r="W883" s="20" t="str">
        <f t="shared" si="296"/>
        <v>("00894", "Villa Campa Roble Rouge", "Un vin rouge espagnole puissant et gourmand. Parfait sur une côtes de boeuf.&lt;br&gt;&lt;br&gt;Encépagement : Tempranillo, Cabernet Sauvignon&lt;br&gt;&lt;br&gt;Dégustation : Robe rouge cerise ; Nez envoutant de fruits rouges ; Bouche puissante de cerises, framboises et de cassis avec des tanins soyeux.&lt;br&gt;Accord mets/vin : paëlla,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"18","8", "16", "espagne_villa_campa_rouge.png", "1"),</v>
      </c>
    </row>
    <row r="884" spans="1:23" ht="242.25" x14ac:dyDescent="0.25">
      <c r="A884" s="2" t="s">
        <v>1127</v>
      </c>
      <c r="B884" s="2" t="s">
        <v>1128</v>
      </c>
      <c r="C884" s="3" t="s">
        <v>5305</v>
      </c>
      <c r="D884" s="23" t="str">
        <f t="shared" si="292"/>
        <v>Un vin blanc hongrois moelleux, idéal sur un dessert aux fruits frais.&lt;br&gt;&lt;br&gt;Encépagement : Furmint, Harslevelü&lt;br&gt;&lt;br&gt;Dégustation : Robe jaune or tuilé ; Nez intense et complexe aux notes de fruits confits ; Bouche bien équilibrée et des sensations uniques de fraîcheur et de moelleux.&lt;br&gt;Accord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4" s="4">
        <v>35.75</v>
      </c>
      <c r="F884" s="2" t="s">
        <v>23</v>
      </c>
      <c r="G884" s="19">
        <f>VLOOKUP(F884,frs!$A$2:$B$45,2,FALSE)</f>
        <v>42</v>
      </c>
      <c r="H884" s="2" t="b">
        <v>1</v>
      </c>
      <c r="I884" s="2" t="s">
        <v>4709</v>
      </c>
      <c r="J884" s="19">
        <f>VLOOKUP(I884,Families!$A$2:$B$11,2,FALSE)</f>
        <v>2</v>
      </c>
      <c r="K884" s="2"/>
      <c r="L884" s="19" t="str">
        <f>IFERROR(VLOOKUP(K884,Appellations!$A$2:$B$80,2,FALSE),"0")</f>
        <v>0</v>
      </c>
      <c r="M884" s="2" t="s">
        <v>4820</v>
      </c>
      <c r="N884" s="19">
        <f>IFERROR(VLOOKUP(M884,Regions!$A$2:$B$44,2,FALSE),"0")</f>
        <v>22</v>
      </c>
      <c r="O884" s="2" t="s">
        <v>4689</v>
      </c>
      <c r="P884" s="19">
        <f>IFERROR(VLOOKUP(O884,Colors!$A$2:$B$11,2,FALSE),"0")</f>
        <v>2</v>
      </c>
      <c r="Q884" s="2" t="s">
        <v>4695</v>
      </c>
      <c r="R884" s="19">
        <f>IFERROR(VLOOKUP(Q884,Contenants!$A$2:$B$21,2,FALSE),"0")</f>
        <v>13</v>
      </c>
      <c r="S884" s="2" t="s">
        <v>5626</v>
      </c>
      <c r="T884" s="50" t="s">
        <v>6228</v>
      </c>
      <c r="U884" s="19" t="str">
        <f t="shared" si="298"/>
        <v>hongrie_chateau_dereszla_tokaji_5_puttonyos_blanc.png</v>
      </c>
      <c r="V884" s="19">
        <f t="shared" si="295"/>
        <v>1</v>
      </c>
      <c r="W884" s="20" t="str">
        <f t="shared" si="296"/>
        <v>("00895", "Dereszla 5 Puttonyos Blanc ", "Un vin blanc hongrois moelleux, idéal sur un dessert aux fruits frais.&lt;br&gt;&lt;br&gt;Encépagement : Furmint, Harslevelü&lt;br&gt;&lt;br&gt;Dégustation : Robe jaune or tuilé ; Nez intense et complexe aux notes de fruits confits ; Bouche bien équilibrée et des sensations uniques de fraîcheur et de moelleux.&lt;br&gt;Accord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"hongrie_chateau_dereszla_tokaji_5_puttonyos_blanc.png", "1"),</v>
      </c>
    </row>
    <row r="885" spans="1:23" ht="242.25" x14ac:dyDescent="0.25">
      <c r="A885" s="2" t="s">
        <v>1129</v>
      </c>
      <c r="B885" s="2" t="s">
        <v>1130</v>
      </c>
      <c r="C885" s="3" t="s">
        <v>5306</v>
      </c>
      <c r="D885" s="23" t="str">
        <f t="shared" si="292"/>
        <v>Un vin blanc hongrois moelleux. Idéal sur un foie gras.&lt;br&gt;&lt;br&gt;Encépagement : Furmint, Harslevelü&lt;br&gt;&lt;br&gt;Dégustation : Robe jaune or tuilé ; Nez intense et complexe aux notes de fruits confits ; Bouche moelleuse aux saveurs d’orange, de figues et de melon confits.&lt;br&gt;Accord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5" s="4">
        <v>18.45</v>
      </c>
      <c r="F885" s="2" t="s">
        <v>23</v>
      </c>
      <c r="G885" s="19">
        <f>VLOOKUP(F885,frs!$A$2:$B$45,2,FALSE)</f>
        <v>42</v>
      </c>
      <c r="H885" s="2" t="b">
        <v>1</v>
      </c>
      <c r="I885" s="2" t="s">
        <v>4709</v>
      </c>
      <c r="J885" s="19">
        <f>VLOOKUP(I885,Families!$A$2:$B$11,2,FALSE)</f>
        <v>2</v>
      </c>
      <c r="K885" s="2"/>
      <c r="L885" s="19" t="str">
        <f>IFERROR(VLOOKUP(K885,Appellations!$A$2:$B$80,2,FALSE),"0")</f>
        <v>0</v>
      </c>
      <c r="M885" s="2" t="s">
        <v>4820</v>
      </c>
      <c r="N885" s="19">
        <f>IFERROR(VLOOKUP(M885,Regions!$A$2:$B$44,2,FALSE),"0")</f>
        <v>22</v>
      </c>
      <c r="O885" s="2" t="s">
        <v>4689</v>
      </c>
      <c r="P885" s="19">
        <f>IFERROR(VLOOKUP(O885,Colors!$A$2:$B$11,2,FALSE),"0")</f>
        <v>2</v>
      </c>
      <c r="Q885" s="2" t="s">
        <v>4695</v>
      </c>
      <c r="R885" s="19">
        <f>IFERROR(VLOOKUP(Q885,Contenants!$A$2:$B$21,2,FALSE),"0")</f>
        <v>13</v>
      </c>
      <c r="S885" s="2" t="s">
        <v>5627</v>
      </c>
      <c r="T885" s="50" t="s">
        <v>6229</v>
      </c>
      <c r="U885" s="19" t="str">
        <f t="shared" si="298"/>
        <v>hongrie_chateau_dereszla_tokaji_szamorodni_blanc.png</v>
      </c>
      <c r="V885" s="19">
        <f t="shared" si="295"/>
        <v>1</v>
      </c>
      <c r="W885" s="20" t="str">
        <f t="shared" si="296"/>
        <v>("00896", "Dereszla Szamorodni doux Blanc", "Un vin blanc hongrois moelleux. Idéal sur un foie gras.&lt;br&gt;&lt;br&gt;Encépagement : Furmint, Harslevelü&lt;br&gt;&lt;br&gt;Dégustation : Robe jaune or tuilé ; Nez intense et complexe aux notes de fruits confits ; Bouche moelleuse aux saveurs d’orange, de figues et de melon confits.&lt;br&gt;Accord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"hongrie_chateau_dereszla_tokaji_szamorodni_blanc.png", "1"),</v>
      </c>
    </row>
    <row r="886" spans="1:23" ht="256.5" x14ac:dyDescent="0.25">
      <c r="A886" s="2" t="s">
        <v>1131</v>
      </c>
      <c r="B886" s="2" t="s">
        <v>1132</v>
      </c>
      <c r="C886" s="3" t="s">
        <v>5307</v>
      </c>
      <c r="D886" s="23" t="str">
        <f t="shared" si="292"/>
        <v>Un vin blanc hongrois sec, fruité et minéral. Parfait sur une financière de veau.&lt;br&gt;&lt;br&gt;Encépagement : Furmint, Kabar, Muscat&lt;br&gt;&lt;br&gt;Dégustation : Robe jaune pâle ; Nez complexe aux arômes de fleurs blanches et d’agrumes ; Bouche tentue, ample aux saveurs de citron et de pamplemousse.&lt;br&gt;Accord mets/vin : poissons grillés, viande blanche.&lt;br&gt;&lt;br&gt;La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6" s="4">
        <v>15.65</v>
      </c>
      <c r="F886" s="2" t="s">
        <v>23</v>
      </c>
      <c r="G886" s="19">
        <f>VLOOKUP(F886,frs!$A$2:$B$45,2,FALSE)</f>
        <v>42</v>
      </c>
      <c r="H886" s="2" t="b">
        <v>1</v>
      </c>
      <c r="I886" s="2" t="s">
        <v>4709</v>
      </c>
      <c r="J886" s="19">
        <f>VLOOKUP(I886,Families!$A$2:$B$11,2,FALSE)</f>
        <v>2</v>
      </c>
      <c r="K886" s="2"/>
      <c r="L886" s="19" t="str">
        <f>IFERROR(VLOOKUP(K886,Appellations!$A$2:$B$80,2,FALSE),"0")</f>
        <v>0</v>
      </c>
      <c r="M886" s="2" t="s">
        <v>4820</v>
      </c>
      <c r="N886" s="19">
        <f>IFERROR(VLOOKUP(M886,Regions!$A$2:$B$44,2,FALSE),"0")</f>
        <v>22</v>
      </c>
      <c r="O886" s="2" t="s">
        <v>4689</v>
      </c>
      <c r="P886" s="19">
        <f>IFERROR(VLOOKUP(O886,Colors!$A$2:$B$11,2,FALSE),"0")</f>
        <v>2</v>
      </c>
      <c r="Q886" s="2" t="s">
        <v>4688</v>
      </c>
      <c r="R886" s="19">
        <f>IFERROR(VLOOKUP(Q886,Contenants!$A$2:$B$21,2,FALSE),"0")</f>
        <v>16</v>
      </c>
      <c r="S886" s="2" t="s">
        <v>5628</v>
      </c>
      <c r="T886" s="50" t="s">
        <v>6230</v>
      </c>
      <c r="U886" s="19" t="str">
        <f t="shared" si="298"/>
        <v>hongrie_chateau_dereszla_tokaji_dry_blanc.png</v>
      </c>
      <c r="V886" s="19">
        <f t="shared" si="295"/>
        <v>1</v>
      </c>
      <c r="W886" s="20" t="str">
        <f t="shared" si="296"/>
        <v>("00897", "Dereszla Tokaj Dry Blanc", "Un vin blanc hongrois sec, fruité et minéral. Parfait sur une financière de veau.&lt;br&gt;&lt;br&gt;Encépagement : Furmint, Kabar, Muscat&lt;br&gt;&lt;br&gt;Dégustation : Robe jaune pâle ; Nez complexe aux arômes de fleurs blanches et d’agrumes ; Bouche tentue, ample aux saveurs de citron et de pamplemousse.&lt;br&gt;Accord mets/vin : poissons grillés, viande blanche.&lt;br&gt;&lt;br&gt;La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"16", "hongrie_chateau_dereszla_tokaji_dry_blanc.png", "1"),</v>
      </c>
    </row>
    <row r="887" spans="1:23" ht="242.25" x14ac:dyDescent="0.25">
      <c r="A887" s="2" t="s">
        <v>46</v>
      </c>
      <c r="B887" s="2" t="s">
        <v>47</v>
      </c>
      <c r="C887" s="3" t="s">
        <v>5164</v>
      </c>
      <c r="D887" s="23" t="str">
        <f t="shared" si="292"/>
        <v>Un vin blanc américain sec et boisé. Idéal sur une blanquette de veau.&lt;br&gt;&lt;br&gt;Encépagement : Chardonnay&lt;br&gt;&lt;br&gt;Dégustation : Robe jaune dorée ; Nez boisé, intense aux arômes de fruits jaunes; Bouche ample aux notes de noisettes grillées, de fruits exotiques.&lt;br&gt;Accord mets/vin : produits de la mer,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7" s="4">
        <v>16.899999999999999</v>
      </c>
      <c r="F887" s="2" t="s">
        <v>23</v>
      </c>
      <c r="G887" s="19">
        <f>VLOOKUP(F887,frs!$A$2:$B$45,2,FALSE)</f>
        <v>42</v>
      </c>
      <c r="H887" s="2" t="b">
        <v>1</v>
      </c>
      <c r="I887" s="2" t="s">
        <v>4709</v>
      </c>
      <c r="J887" s="19">
        <f>VLOOKUP(I887,Families!$A$2:$B$11,2,FALSE)</f>
        <v>2</v>
      </c>
      <c r="K887" s="2"/>
      <c r="L887" s="19" t="str">
        <f>IFERROR(VLOOKUP(K887,Appellations!$A$2:$B$80,2,FALSE),"0")</f>
        <v>0</v>
      </c>
      <c r="M887" s="2" t="s">
        <v>4915</v>
      </c>
      <c r="N887" s="19">
        <f>IFERROR(VLOOKUP(M887,Regions!$A$2:$B$44,2,FALSE),"0")</f>
        <v>19</v>
      </c>
      <c r="O887" s="2" t="s">
        <v>4689</v>
      </c>
      <c r="P887" s="19">
        <f>IFERROR(VLOOKUP(O887,Colors!$A$2:$B$11,2,FALSE),"0")</f>
        <v>2</v>
      </c>
      <c r="Q887" s="2" t="s">
        <v>4688</v>
      </c>
      <c r="R887" s="19">
        <f>IFERROR(VLOOKUP(Q887,Contenants!$A$2:$B$21,2,FALSE),"0")</f>
        <v>16</v>
      </c>
      <c r="S887" s="2" t="s">
        <v>5629</v>
      </c>
      <c r="T887" s="50" t="s">
        <v>6231</v>
      </c>
      <c r="U887" s="19" t="str">
        <f t="shared" si="298"/>
        <v>usa_backhouse_chardonnay_blanc.png</v>
      </c>
      <c r="V887" s="19">
        <f t="shared" si="295"/>
        <v>1</v>
      </c>
      <c r="W887" s="20" t="str">
        <f t="shared" si="296"/>
        <v>("00898", "Backhouse Chardonnay Blanc", "Un vin blanc américain sec et boisé. Idéal sur une blanquette de veau.&lt;br&gt;&lt;br&gt;Encépagement : Chardonnay&lt;br&gt;&lt;br&gt;Dégustation : Robe jaune dorée ; Nez boisé, intense aux arômes de fruits jaunes; Bouche ample aux notes de noisettes grillées, de fruits exotiques.&lt;br&gt;Accord mets/vin : produits de la mer,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"19","2", "16", "usa_backhouse_chardonnay_blanc.png", "1"),</v>
      </c>
    </row>
    <row r="888" spans="1:23" ht="256.5" x14ac:dyDescent="0.25">
      <c r="A888" s="2" t="s">
        <v>48</v>
      </c>
      <c r="B888" s="2" t="s">
        <v>49</v>
      </c>
      <c r="C888" s="3" t="s">
        <v>5165</v>
      </c>
      <c r="D888" s="23" t="str">
        <f t="shared" si="292"/>
        <v>Un vin rouge américain charnue et gourmand. Idéal sur un carré d'agneau grillé au four.&lt;br&gt;&lt;br&gt;Encépagement : Zinfandel&lt;br&gt;&lt;br&gt;Dégustation : Robe rouge sombre ; Nez intense aux arômes de fruits noirs ; Bouche soyeuse, au saveurs de cassis, mûre et d’épices avec plein d’élégance.&lt;br&gt;Accord mets/vin : gibier,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8" s="4">
        <v>18.25</v>
      </c>
      <c r="F888" s="2" t="s">
        <v>23</v>
      </c>
      <c r="G888" s="19">
        <f>VLOOKUP(F888,frs!$A$2:$B$45,2,FALSE)</f>
        <v>42</v>
      </c>
      <c r="H888" s="2" t="b">
        <v>1</v>
      </c>
      <c r="I888" s="2" t="s">
        <v>4716</v>
      </c>
      <c r="J888" s="19">
        <f>VLOOKUP(I888,Families!$A$2:$B$11,2,FALSE)</f>
        <v>1</v>
      </c>
      <c r="K888" s="2"/>
      <c r="L888" s="19" t="str">
        <f>IFERROR(VLOOKUP(K888,Appellations!$A$2:$B$80,2,FALSE),"0")</f>
        <v>0</v>
      </c>
      <c r="M888" s="2" t="s">
        <v>4915</v>
      </c>
      <c r="N888" s="19">
        <f>IFERROR(VLOOKUP(M888,Regions!$A$2:$B$44,2,FALSE),"0")</f>
        <v>19</v>
      </c>
      <c r="O888" s="2" t="s">
        <v>4719</v>
      </c>
      <c r="P888" s="19">
        <f>IFERROR(VLOOKUP(O888,Colors!$A$2:$B$11,2,FALSE),"0")</f>
        <v>8</v>
      </c>
      <c r="Q888" s="2" t="s">
        <v>4688</v>
      </c>
      <c r="R888" s="19">
        <f>IFERROR(VLOOKUP(Q888,Contenants!$A$2:$B$21,2,FALSE),"0")</f>
        <v>16</v>
      </c>
      <c r="S888" s="2" t="s">
        <v>5630</v>
      </c>
      <c r="T888" s="50" t="s">
        <v>6232</v>
      </c>
      <c r="U888" s="19" t="str">
        <f t="shared" si="298"/>
        <v>usa_backhouse_zinfandel_rouge.png</v>
      </c>
      <c r="V888" s="19">
        <f t="shared" si="295"/>
        <v>1</v>
      </c>
      <c r="W888" s="20" t="str">
        <f t="shared" si="296"/>
        <v>("00899", "Backhouse Zinfandel Rouge", "Un vin rouge américain charnue et gourmand. Idéal sur un carré d'agneau grillé au four.&lt;br&gt;&lt;br&gt;Encépagement : Zinfandel&lt;br&gt;&lt;br&gt;Dégustation : Robe rouge sombre ; Nez intense aux arômes de fruits noirs ; Bouche soyeuse, au saveurs de cassis, mûre et d’épices avec plein d’élégance.&lt;br&gt;Accord mets/vin : gibier,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"19","8", "16", "usa_backhouse_zinfandel_rouge.png", "1"),</v>
      </c>
    </row>
    <row r="889" spans="1:23" ht="242.25" x14ac:dyDescent="0.25">
      <c r="A889" s="2" t="s">
        <v>1190</v>
      </c>
      <c r="B889" s="2" t="s">
        <v>1191</v>
      </c>
      <c r="C889" s="3" t="s">
        <v>5315</v>
      </c>
      <c r="D889" s="23" t="str">
        <f t="shared" si="292"/>
        <v>Un Lambrusco rouge italien pétillant et fruité. Idéal sur des antipasti ou une pizza.&lt;br&gt;&lt;br&gt;Encépagement : Lambrusco&lt;br&gt;&lt;br&gt;Dégustation : Robe rouge rubis ; Nez floral et aux notes de fruits rouges; Bouche fraîche et fruitée avec une belle mousse.&lt;br&gt;Accord mets/vin : apéritif, charcuterie, pizza.&lt;br&gt;&lt;br&gt;La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9" s="4">
        <v>10.7</v>
      </c>
      <c r="F889" s="2" t="s">
        <v>23</v>
      </c>
      <c r="G889" s="19">
        <f>VLOOKUP(F889,frs!$A$2:$B$45,2,FALSE)</f>
        <v>42</v>
      </c>
      <c r="H889" s="2" t="b">
        <v>1</v>
      </c>
      <c r="I889" s="2" t="s">
        <v>4716</v>
      </c>
      <c r="J889" s="19">
        <f>VLOOKUP(I889,Families!$A$2:$B$11,2,FALSE)</f>
        <v>1</v>
      </c>
      <c r="K889" s="2"/>
      <c r="L889" s="19" t="str">
        <f>IFERROR(VLOOKUP(K889,Appellations!$A$2:$B$80,2,FALSE),"0")</f>
        <v>0</v>
      </c>
      <c r="M889" s="2" t="s">
        <v>4819</v>
      </c>
      <c r="N889" s="19">
        <f>IFERROR(VLOOKUP(M889,Regions!$A$2:$B$44,2,FALSE),"0")</f>
        <v>23</v>
      </c>
      <c r="O889" s="2" t="s">
        <v>4719</v>
      </c>
      <c r="P889" s="19">
        <f>IFERROR(VLOOKUP(O889,Colors!$A$2:$B$11,2,FALSE),"0")</f>
        <v>8</v>
      </c>
      <c r="Q889" s="2" t="s">
        <v>4688</v>
      </c>
      <c r="R889" s="19">
        <f>IFERROR(VLOOKUP(Q889,Contenants!$A$2:$B$21,2,FALSE),"0")</f>
        <v>16</v>
      </c>
      <c r="S889" s="2" t="s">
        <v>5631</v>
      </c>
      <c r="T889" s="50" t="s">
        <v>6233</v>
      </c>
      <c r="U889" s="19" t="str">
        <f t="shared" si="298"/>
        <v>italie_lambrusco_rouge.png</v>
      </c>
      <c r="V889" s="19">
        <f t="shared" si="295"/>
        <v>1</v>
      </c>
      <c r="W889" s="20" t="str">
        <f t="shared" si="296"/>
        <v>("00900", "Giacobazzi Lambrusco Rouge", "Un Lambrusco rouge italien pétillant et fruité. Idéal sur des antipasti ou une pizza.&lt;br&gt;&lt;br&gt;Encépagement : Lambrusco&lt;br&gt;&lt;br&gt;Dégustation : Robe rouge rubis ; Nez floral et aux notes de fruits rouges; Bouche fraîche et fruitée avec une belle mousse.&lt;br&gt;Accord mets/vin : apéritif, charcuterie, pizza.&lt;br&gt;&lt;br&gt;La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"italie_lambrusco_rouge.png", "1"),</v>
      </c>
    </row>
    <row r="890" spans="1:23" hidden="1" x14ac:dyDescent="0.25">
      <c r="A890" s="2" t="s">
        <v>1396</v>
      </c>
      <c r="B890" s="2" t="s">
        <v>1397</v>
      </c>
      <c r="C890" s="3"/>
      <c r="D890" s="23" t="str">
        <f t="shared" si="292"/>
        <v/>
      </c>
      <c r="E890" s="4">
        <v>13.3</v>
      </c>
      <c r="F890" s="2" t="s">
        <v>23</v>
      </c>
      <c r="G890" s="19" t="e">
        <f>VLOOKUP(F890,frs!$A$2:$E$41,2,FALSE)</f>
        <v>#N/A</v>
      </c>
      <c r="H890" s="2" t="b">
        <v>1</v>
      </c>
      <c r="I890" s="2" t="s">
        <v>4716</v>
      </c>
      <c r="J890" s="19">
        <f>VLOOKUP(I890,Families!$A$2:$B$11,2,FALSE)</f>
        <v>1</v>
      </c>
      <c r="K890" s="2"/>
      <c r="L890" s="19" t="str">
        <f>IFERROR(VLOOKUP(K890,Appellations!$A$2:$B$77,2,FALSE),"0")</f>
        <v>0</v>
      </c>
      <c r="M890" s="2" t="s">
        <v>4912</v>
      </c>
      <c r="N890" s="19">
        <f>IFERROR(VLOOKUP(M890,Regions!$A$2:$B$41,2,FALSE),"0")</f>
        <v>18</v>
      </c>
      <c r="O890" s="2" t="s">
        <v>4719</v>
      </c>
      <c r="P890" s="19">
        <f>IFERROR(VLOOKUP(O890,Colors!$A$2:$B$11,2,FALSE),"0")</f>
        <v>8</v>
      </c>
      <c r="Q890" s="2" t="s">
        <v>4688</v>
      </c>
      <c r="R890" s="19">
        <f>IFERROR(VLOOKUP(Q890,Contenants!$A$2:$B$21,2,FALSE),"0")</f>
        <v>16</v>
      </c>
      <c r="S890" s="2"/>
      <c r="T890" s="50" t="str">
        <f t="shared" si="293"/>
        <v>Jumilla Ego - Talento Espagne Rouge</v>
      </c>
      <c r="U890" s="19" t="str">
        <f>SUBSTITUTE(SUBSTITUTE(SUBSTITUTE(SUBSTITUTE(SUBSTITUTE(SUBSTITUTE(SUBSTITUTE(SUBSTITUTE(SUBSTITUTE(SUBSTITUTE(SUBSTITUTE(SUBSTITUTE(S890,"C:\Users\Admin\OneDrive\Site Internet\",""),"BAG-IN-BOX\",""),"BOURGOGNE\",""),"BEAUJOLAIS\",""),"CHAMPAGNE ET EFFERVESCENTS\",""),"LANGUEDOC\",""),"LOIRE\",""),"PROVENCE\",""),"RHONE NORD\",""),"RHONE SUD\",""),"SPIRITUEUX\",""),"SUD OUEST\","")</f>
        <v/>
      </c>
      <c r="V890" s="19">
        <f t="shared" si="295"/>
        <v>0</v>
      </c>
      <c r="W890" s="20" t="e">
        <f>$X$1&amp;A890&amp;$Y$1&amp;T890&amp;$Z$1&amp;D890&amp;$AA$1&amp;E890&amp;#REF!&amp;G890&amp;$AB$1&amp;J890&amp;$AC$1&amp;L890&amp;$AD$1&amp;N890&amp;$AE$1&amp;P890&amp;$AF$1&amp;R890&amp;$AG$1&amp;#REF!&amp;$AI$1</f>
        <v>#REF!</v>
      </c>
    </row>
    <row r="891" spans="1:23" hidden="1" x14ac:dyDescent="0.25">
      <c r="A891" s="2" t="s">
        <v>1616</v>
      </c>
      <c r="B891" s="2" t="s">
        <v>1617</v>
      </c>
      <c r="C891" s="3"/>
      <c r="D891" s="23" t="str">
        <f t="shared" si="292"/>
        <v/>
      </c>
      <c r="E891" s="4">
        <v>53</v>
      </c>
      <c r="F891" s="2" t="s">
        <v>23</v>
      </c>
      <c r="G891" s="19" t="e">
        <f>VLOOKUP(F891,frs!$A$2:$E$41,2,FALSE)</f>
        <v>#N/A</v>
      </c>
      <c r="H891" s="2" t="b">
        <v>1</v>
      </c>
      <c r="I891" s="2" t="s">
        <v>4716</v>
      </c>
      <c r="J891" s="19">
        <f>VLOOKUP(I891,Families!$A$2:$B$11,2,FALSE)</f>
        <v>1</v>
      </c>
      <c r="K891" s="2" t="s">
        <v>4731</v>
      </c>
      <c r="L891" s="19" t="str">
        <f>IFERROR(VLOOKUP(K891,Appellations!$A$2:$B$77,2,FALSE),"0")</f>
        <v>0</v>
      </c>
      <c r="M891" s="2" t="s">
        <v>4718</v>
      </c>
      <c r="N891" s="19">
        <f>IFERROR(VLOOKUP(M891,Regions!$A$2:$B$41,2,FALSE),"0")</f>
        <v>8</v>
      </c>
      <c r="O891" s="2" t="s">
        <v>4719</v>
      </c>
      <c r="P891" s="19">
        <f>IFERROR(VLOOKUP(O891,Colors!$A$2:$B$11,2,FALSE),"0")</f>
        <v>8</v>
      </c>
      <c r="Q891" s="2" t="s">
        <v>4688</v>
      </c>
      <c r="R891" s="19">
        <f>IFERROR(VLOOKUP(Q891,Contenants!$A$2:$B$21,2,FALSE),"0")</f>
        <v>16</v>
      </c>
      <c r="S891" s="2"/>
      <c r="T891" s="50" t="str">
        <f t="shared" si="293"/>
        <v>Pauillac Cht Padarnac Cc Rouge</v>
      </c>
      <c r="U891" s="19" t="str">
        <f>SUBSTITUTE(SUBSTITUTE(SUBSTITUTE(SUBSTITUTE(SUBSTITUTE(SUBSTITUTE(SUBSTITUTE(SUBSTITUTE(SUBSTITUTE(SUBSTITUTE(SUBSTITUTE(SUBSTITUTE(S891,"C:\Users\Admin\OneDrive\Site Internet\",""),"BAG-IN-BOX\",""),"BOURGOGNE\",""),"BEAUJOLAIS\",""),"CHAMPAGNE ET EFFERVESCENTS\",""),"LANGUEDOC\",""),"LOIRE\",""),"PROVENCE\",""),"RHONE NORD\",""),"RHONE SUD\",""),"SPIRITUEUX\",""),"SUD OUEST\","")</f>
        <v/>
      </c>
      <c r="V891" s="19">
        <f t="shared" si="295"/>
        <v>0</v>
      </c>
      <c r="W891" s="20" t="e">
        <f>$X$1&amp;A891&amp;$Y$1&amp;T891&amp;$Z$1&amp;D891&amp;$AA$1&amp;E891&amp;#REF!&amp;G891&amp;$AB$1&amp;J891&amp;$AC$1&amp;L891&amp;$AD$1&amp;N891&amp;$AE$1&amp;P891&amp;$AF$1&amp;R891&amp;$AG$1&amp;#REF!&amp;$AI$1</f>
        <v>#REF!</v>
      </c>
    </row>
    <row r="892" spans="1:23" ht="256.5" x14ac:dyDescent="0.25">
      <c r="A892" s="2" t="s">
        <v>1182</v>
      </c>
      <c r="B892" s="2" t="s">
        <v>1183</v>
      </c>
      <c r="C892" s="3" t="s">
        <v>5314</v>
      </c>
      <c r="D892" s="23" t="str">
        <f t="shared" si="292"/>
        <v>Un vin rouge allemand structuré, léger et fruité. Idéal sur un plateau de charcuterie/fromages.&lt;br&gt;&lt;br&gt;Encépagement : Spätburgunder (pinot noir)&lt;br&gt;&lt;br&gt;Dégustation : Robe rouge carmin ; Nez aux notes de fruits rouges et d’épices ; Bouche fruitée et subtile aux saveurs de poivre et de cerises.&lt;br&gt;Accord mets/vin : grillades, volailles légèrement relevées.&lt;br&gt;&lt;br&gt;La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2" s="4">
        <v>18.7</v>
      </c>
      <c r="F892" s="2" t="s">
        <v>23</v>
      </c>
      <c r="G892" s="19">
        <f>VLOOKUP(F892,frs!$A$2:$B$45,2,FALSE)</f>
        <v>42</v>
      </c>
      <c r="H892" s="2" t="b">
        <v>1</v>
      </c>
      <c r="I892" s="2" t="s">
        <v>4716</v>
      </c>
      <c r="J892" s="19">
        <f>VLOOKUP(I892,Families!$A$2:$B$11,2,FALSE)</f>
        <v>1</v>
      </c>
      <c r="K892" s="2"/>
      <c r="L892" s="19" t="str">
        <f>IFERROR(VLOOKUP(K892,Appellations!$A$2:$B$80,2,FALSE),"0")</f>
        <v>0</v>
      </c>
      <c r="M892" s="2" t="s">
        <v>4916</v>
      </c>
      <c r="N892" s="19">
        <f>IFERROR(VLOOKUP(M892,Regions!$A$2:$B$44,2,FALSE),"0")</f>
        <v>2</v>
      </c>
      <c r="O892" s="2" t="s">
        <v>4719</v>
      </c>
      <c r="P892" s="19">
        <f>IFERROR(VLOOKUP(O892,Colors!$A$2:$B$11,2,FALSE),"0")</f>
        <v>8</v>
      </c>
      <c r="Q892" s="2" t="s">
        <v>4688</v>
      </c>
      <c r="R892" s="19">
        <f>IFERROR(VLOOKUP(Q892,Contenants!$A$2:$B$21,2,FALSE),"0")</f>
        <v>16</v>
      </c>
      <c r="S892" s="2" t="s">
        <v>5632</v>
      </c>
      <c r="T892" s="50" t="s">
        <v>5990</v>
      </c>
      <c r="U892" s="19" t="str">
        <f t="shared" ref="U892:U901" si="299">SUBSTITUTE(S892,"C:\Users\Admin\OneDrive\Site Internet\","")</f>
        <v>allemagne_geil_spatburgunder_rouge.png</v>
      </c>
      <c r="V892" s="19">
        <f t="shared" si="295"/>
        <v>1</v>
      </c>
      <c r="W892" s="20" t="str">
        <f t="shared" ref="W892:W901" si="300">$X$1&amp;A892&amp;$Y$1&amp;T892&amp;$Z$1&amp;D892&amp;$AA$1&amp;G892&amp;$AB$1&amp;J892&amp;$AC$1&amp;L892&amp;$AD$1&amp;N892&amp;$AE$1&amp;P892&amp;$AF$1&amp;R892&amp;$AG$1&amp;U892&amp;$AH$1&amp;V892&amp;$AI$1</f>
        <v>("00903", "Geil Spatburgunder Trocken Rouge", "Un vin rouge allemand structuré, léger et fruité. Idéal sur un plateau de charcuterie/fromages.&lt;br&gt;&lt;br&gt;Encépagement : Spätburgunder (pinot noir)&lt;br&gt;&lt;br&gt;Dégustation : Robe rouge carmin ; Nez aux notes de fruits rouges et d’épices ; Bouche fruitée et subtile aux saveurs de poivre et de cerises.&lt;br&gt;Accord mets/vin : grillades, volailles légèrement relevées.&lt;br&gt;&lt;br&gt;La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"2","8", "16", "allemagne_geil_spatburgunder_rouge.png", "1"),</v>
      </c>
    </row>
    <row r="893" spans="1:23" ht="256.5" x14ac:dyDescent="0.25">
      <c r="A893" s="2" t="s">
        <v>1584</v>
      </c>
      <c r="B893" s="2" t="s">
        <v>1585</v>
      </c>
      <c r="C893" s="3" t="s">
        <v>5388</v>
      </c>
      <c r="D893" s="23" t="str">
        <f t="shared" si="292"/>
        <v>Un vin blanc espagnole sec et minéral, idéal sur un plateau de fruits de mer.&lt;br&gt;&lt;br&gt;Encépagement : Verdejo&lt;br&gt;&lt;br&gt;Dégustation : Robe jaune pâle ; Nez complexe aux arômes de fruits à noyaux et d’agrumes ; Bouche tendue et vive aux notes de citron et d’agrumes.&lt;br&gt;Accord mets/vin : poisson,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3" s="4">
        <v>14.4</v>
      </c>
      <c r="F893" s="2" t="s">
        <v>23</v>
      </c>
      <c r="G893" s="19">
        <f>VLOOKUP(F893,frs!$A$2:$B$45,2,FALSE)</f>
        <v>42</v>
      </c>
      <c r="H893" s="2" t="b">
        <v>1</v>
      </c>
      <c r="I893" s="2" t="s">
        <v>4709</v>
      </c>
      <c r="J893" s="19">
        <f>VLOOKUP(I893,Families!$A$2:$B$11,2,FALSE)</f>
        <v>2</v>
      </c>
      <c r="K893" s="2"/>
      <c r="L893" s="19" t="str">
        <f>IFERROR(VLOOKUP(K893,Appellations!$A$2:$B$80,2,FALSE),"0")</f>
        <v>0</v>
      </c>
      <c r="M893" s="2" t="s">
        <v>4912</v>
      </c>
      <c r="N893" s="19">
        <f>IFERROR(VLOOKUP(M893,Regions!$A$2:$B$44,2,FALSE),"0")</f>
        <v>18</v>
      </c>
      <c r="O893" s="2" t="s">
        <v>4689</v>
      </c>
      <c r="P893" s="19">
        <f>IFERROR(VLOOKUP(O893,Colors!$A$2:$B$11,2,FALSE),"0")</f>
        <v>2</v>
      </c>
      <c r="Q893" s="2" t="s">
        <v>4688</v>
      </c>
      <c r="R893" s="19">
        <f>IFERROR(VLOOKUP(Q893,Contenants!$A$2:$B$21,2,FALSE),"0")</f>
        <v>16</v>
      </c>
      <c r="S893" s="2" t="s">
        <v>5633</v>
      </c>
      <c r="T893" s="50" t="s">
        <v>5991</v>
      </c>
      <c r="U893" s="19" t="str">
        <f t="shared" si="299"/>
        <v>espagne_oro_de_castilla_blanc.png</v>
      </c>
      <c r="V893" s="19">
        <f t="shared" si="295"/>
        <v>1</v>
      </c>
      <c r="W893" s="20" t="str">
        <f t="shared" si="300"/>
        <v>("00904", "Oro de Castilla Blanc", "Un vin blanc espagnole sec et minéral, idéal sur un plateau de fruits de mer.&lt;br&gt;&lt;br&gt;Encépagement : Verdejo&lt;br&gt;&lt;br&gt;Dégustation : Robe jaune pâle ; Nez complexe aux arômes de fruits à noyaux et d’agrumes ; Bouche tendue et vive aux notes de citron et d’agrumes.&lt;br&gt;Accord mets/vin : poisson,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"18","2", "16", "espagne_oro_de_castilla_blanc.png", "1"),</v>
      </c>
    </row>
    <row r="894" spans="1:23" ht="256.5" x14ac:dyDescent="0.25">
      <c r="A894" s="2" t="s">
        <v>1342</v>
      </c>
      <c r="B894" s="2" t="s">
        <v>1343</v>
      </c>
      <c r="C894" s="3" t="s">
        <v>5355</v>
      </c>
      <c r="D894" s="23" t="str">
        <f t="shared" si="292"/>
        <v>Un vin rouge libanais charnue et fruité. Parfait sur une entrecôte grillée.&lt;br&gt;&lt;br&gt;Encépagement : Cabernet Sauvignon, Caladoc, Syrah, Tempranillo&lt;br&gt;&lt;br&gt;Dégustation : Robe rouge sombre ; Nez boisé de fruits rouges/noirs ; Bouche complexe et plein de caractères aux notes de cerises, de cassis et de mûres confiturées.&lt;br&gt;Accord mets/vin : viande grillée,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4" s="4">
        <v>26</v>
      </c>
      <c r="F894" s="2" t="s">
        <v>23</v>
      </c>
      <c r="G894" s="19">
        <f>VLOOKUP(F894,frs!$A$2:$B$45,2,FALSE)</f>
        <v>42</v>
      </c>
      <c r="H894" s="2" t="b">
        <v>1</v>
      </c>
      <c r="I894" s="2" t="s">
        <v>4716</v>
      </c>
      <c r="J894" s="19">
        <f>VLOOKUP(I894,Families!$A$2:$B$11,2,FALSE)</f>
        <v>1</v>
      </c>
      <c r="K894" s="2"/>
      <c r="L894" s="19" t="str">
        <f>IFERROR(VLOOKUP(K894,Appellations!$A$2:$B$80,2,FALSE),"0")</f>
        <v>0</v>
      </c>
      <c r="M894" s="2" t="s">
        <v>4917</v>
      </c>
      <c r="N894" s="19">
        <f>IFERROR(VLOOKUP(M894,Regions!$A$2:$B$44,2,FALSE),"0")</f>
        <v>25</v>
      </c>
      <c r="O894" s="2" t="s">
        <v>4719</v>
      </c>
      <c r="P894" s="19">
        <f>IFERROR(VLOOKUP(O894,Colors!$A$2:$B$11,2,FALSE),"0")</f>
        <v>8</v>
      </c>
      <c r="Q894" s="2" t="s">
        <v>4688</v>
      </c>
      <c r="R894" s="19">
        <f>IFERROR(VLOOKUP(Q894,Contenants!$A$2:$B$21,2,FALSE),"0")</f>
        <v>16</v>
      </c>
      <c r="S894" s="2" t="s">
        <v>5634</v>
      </c>
      <c r="T894" s="50" t="s">
        <v>6234</v>
      </c>
      <c r="U894" s="19" t="str">
        <f t="shared" si="299"/>
        <v>liban_ixsir_altitudes_rouge.png</v>
      </c>
      <c r="V894" s="19">
        <f t="shared" si="295"/>
        <v>1</v>
      </c>
      <c r="W894" s="20" t="str">
        <f t="shared" si="300"/>
        <v>("00905", "Ixsir Altitudes Rouge", "Un vin rouge libanais charnue et fruité. Parfait sur une entrecôte grillée.&lt;br&gt;&lt;br&gt;Encépagement : Cabernet Sauvignon, Caladoc, Syrah, Tempranillo&lt;br&gt;&lt;br&gt;Dégustation : Robe rouge sombre ; Nez boisé de fruits rouges/noirs ; Bouche complexe et plein de caractères aux notes de cerises, de cassis et de mûres confiturées.&lt;br&gt;Accord mets/vin : viande grillée,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"25","8", "16", "liban_ixsir_altitudes_rouge.png", "1"),</v>
      </c>
    </row>
    <row r="895" spans="1:23" ht="256.5" x14ac:dyDescent="0.25">
      <c r="A895" s="2" t="s">
        <v>1344</v>
      </c>
      <c r="B895" s="2" t="s">
        <v>1345</v>
      </c>
      <c r="C895" s="3" t="s">
        <v>5356</v>
      </c>
      <c r="D895" s="23" t="str">
        <f t="shared" si="292"/>
        <v>Un vin blanc libanais sec, ample et floral. Parfait sur un risotto aux gambas.&lt;br&gt;&lt;br&gt;Encépagement : Viognier, Sauvignon, Chardonnay&lt;br&gt;&lt;br&gt;Dégustation : Robe jaune doré ; Nez floral et de fruits jaunes/blancs ; Bouche équilibrée, ronde, boisée aux notes de fleurs blanches et de pêches.&lt;br&gt;Accord mets/vin : viande blanche, gambas, hommard.&lt;br&gt;&lt;br&gt;La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5" s="4">
        <v>32.75</v>
      </c>
      <c r="F895" s="2" t="s">
        <v>23</v>
      </c>
      <c r="G895" s="19">
        <f>VLOOKUP(F895,frs!$A$2:$B$45,2,FALSE)</f>
        <v>42</v>
      </c>
      <c r="H895" s="2" t="b">
        <v>1</v>
      </c>
      <c r="I895" s="2" t="s">
        <v>4709</v>
      </c>
      <c r="J895" s="19">
        <f>VLOOKUP(I895,Families!$A$2:$B$11,2,FALSE)</f>
        <v>2</v>
      </c>
      <c r="K895" s="2"/>
      <c r="L895" s="19" t="str">
        <f>IFERROR(VLOOKUP(K895,Appellations!$A$2:$B$80,2,FALSE),"0")</f>
        <v>0</v>
      </c>
      <c r="M895" s="2" t="s">
        <v>4917</v>
      </c>
      <c r="N895" s="19">
        <f>IFERROR(VLOOKUP(M895,Regions!$A$2:$B$44,2,FALSE),"0")</f>
        <v>25</v>
      </c>
      <c r="O895" s="2" t="s">
        <v>4689</v>
      </c>
      <c r="P895" s="19">
        <f>IFERROR(VLOOKUP(O895,Colors!$A$2:$B$11,2,FALSE),"0")</f>
        <v>2</v>
      </c>
      <c r="Q895" s="2" t="s">
        <v>4688</v>
      </c>
      <c r="R895" s="19">
        <f>IFERROR(VLOOKUP(Q895,Contenants!$A$2:$B$21,2,FALSE),"0")</f>
        <v>16</v>
      </c>
      <c r="S895" s="2" t="s">
        <v>5635</v>
      </c>
      <c r="T895" s="50" t="s">
        <v>6235</v>
      </c>
      <c r="U895" s="19" t="str">
        <f t="shared" si="299"/>
        <v>liban_ixsir_grande_reserve_blanc.png</v>
      </c>
      <c r="V895" s="19">
        <f t="shared" si="295"/>
        <v>1</v>
      </c>
      <c r="W895" s="20" t="str">
        <f t="shared" si="300"/>
        <v>("00906", "Ixsir Grande Reserve Blanc", "Un vin blanc libanais sec, ample et floral. Parfait sur un risotto aux gambas.&lt;br&gt;&lt;br&gt;Encépagement : Viognier, Sauvignon, Chardonnay&lt;br&gt;&lt;br&gt;Dégustation : Robe jaune doré ; Nez floral et de fruits jaunes/blancs ; Bouche équilibrée, ronde, boisée aux notes de fleurs blanches et de pêches.&lt;br&gt;Accord mets/vin : viande blanche, gambas, hommard.&lt;br&gt;&lt;br&gt;La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"25","2", "16", "liban_ixsir_grande_reserve_blanc.png", "1"),</v>
      </c>
    </row>
    <row r="896" spans="1:23" ht="256.5" x14ac:dyDescent="0.25">
      <c r="A896" s="2" t="s">
        <v>1409</v>
      </c>
      <c r="B896" s="2" t="s">
        <v>1410</v>
      </c>
      <c r="C896" s="3" t="s">
        <v>5360</v>
      </c>
      <c r="D896" s="23" t="str">
        <f t="shared" si="292"/>
        <v>Un vin rouge portugais rond et fruité. Parfait sur des tapas ou un planche de charcuterie.&lt;br&gt;&lt;br&gt;Encépagement : Castelao Frances, Touriga Nacional&lt;br&gt;&lt;br&gt;Dégustation : Robe rouge rubis ; Nez intense aux arômes de fruits rouges ; Bouche équilibrée aux notes de vanille, de fraise et de framboise.&lt;br&gt;Accord mets/vin : apéritif, tapas,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6" s="4">
        <v>12.85</v>
      </c>
      <c r="F896" s="2" t="s">
        <v>23</v>
      </c>
      <c r="G896" s="19">
        <f>VLOOKUP(F896,frs!$A$2:$B$45,2,FALSE)</f>
        <v>42</v>
      </c>
      <c r="H896" s="2" t="b">
        <v>1</v>
      </c>
      <c r="I896" s="2" t="s">
        <v>4716</v>
      </c>
      <c r="J896" s="19">
        <f>VLOOKUP(I896,Families!$A$2:$B$11,2,FALSE)</f>
        <v>1</v>
      </c>
      <c r="K896" s="2"/>
      <c r="L896" s="19" t="str">
        <f>IFERROR(VLOOKUP(K896,Appellations!$A$2:$B$80,2,FALSE),"0")</f>
        <v>0</v>
      </c>
      <c r="M896" s="2" t="s">
        <v>4911</v>
      </c>
      <c r="N896" s="19">
        <f>IFERROR(VLOOKUP(M896,Regions!$A$2:$B$44,2,FALSE),"0")</f>
        <v>31</v>
      </c>
      <c r="O896" s="2" t="s">
        <v>4719</v>
      </c>
      <c r="P896" s="19">
        <f>IFERROR(VLOOKUP(O896,Colors!$A$2:$B$11,2,FALSE),"0")</f>
        <v>8</v>
      </c>
      <c r="Q896" s="2" t="s">
        <v>4688</v>
      </c>
      <c r="R896" s="19">
        <f>IFERROR(VLOOKUP(Q896,Contenants!$A$2:$B$21,2,FALSE),"0")</f>
        <v>16</v>
      </c>
      <c r="S896" s="2" t="s">
        <v>5636</v>
      </c>
      <c r="T896" s="50" t="s">
        <v>5992</v>
      </c>
      <c r="U896" s="19" t="str">
        <f t="shared" si="299"/>
        <v>portugal_lagoalva_rouge.png</v>
      </c>
      <c r="V896" s="19">
        <f t="shared" si="295"/>
        <v>1</v>
      </c>
      <c r="W896" s="20" t="str">
        <f t="shared" si="300"/>
        <v>("00907", "Lagoalva Castelao Y Touriga Rouge", "Un vin rouge portugais rond et fruité. Parfait sur des tapas ou un planche de charcuterie.&lt;br&gt;&lt;br&gt;Encépagement : Castelao Frances, Touriga Nacional&lt;br&gt;&lt;br&gt;Dégustation : Robe rouge rubis ; Nez intense aux arômes de fruits rouges ; Bouche équilibrée aux notes de vanille, de fraise et de framboise.&lt;br&gt;Accord mets/vin : apéritif, tapas,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"31","8", "16", "portugal_lagoalva_rouge.png", "1"),</v>
      </c>
    </row>
    <row r="897" spans="1:23" ht="256.5" x14ac:dyDescent="0.25">
      <c r="A897" s="2" t="s">
        <v>1404</v>
      </c>
      <c r="B897" s="2" t="s">
        <v>1405</v>
      </c>
      <c r="C897" s="3" t="s">
        <v>5358</v>
      </c>
      <c r="D897" s="23" t="str">
        <f t="shared" si="292"/>
        <v>Un Prosecco Spumante italien pétillant, parfait pour vos spritz ou apéritif entre amis.&lt;br&gt;&lt;br&gt;Encépagement : Glera&lt;br&gt;&lt;br&gt;Dégustation : Robe jaune pâle ; Nez de fruits blancs et jaunes avec plein de fraîcheur ; Bouche intense avec des bulles fines et légères aux saveurs de pêche et de poire.&lt;br&gt;Accord mets/vin : apéritif, poissons d’eau douce, cocktails.&lt;br&gt;&lt;br&gt;La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7" s="4">
        <v>16.100000000000001</v>
      </c>
      <c r="F897" s="2" t="s">
        <v>23</v>
      </c>
      <c r="G897" s="19">
        <f>VLOOKUP(F897,frs!$A$2:$B$45,2,FALSE)</f>
        <v>42</v>
      </c>
      <c r="H897" s="2" t="b">
        <v>1</v>
      </c>
      <c r="I897" s="2" t="s">
        <v>4687</v>
      </c>
      <c r="J897" s="19">
        <f>VLOOKUP(I897,Families!$A$2:$B$11,2,FALSE)</f>
        <v>6</v>
      </c>
      <c r="K897" s="2"/>
      <c r="L897" s="19" t="str">
        <f>IFERROR(VLOOKUP(K897,Appellations!$A$2:$B$80,2,FALSE),"0")</f>
        <v>0</v>
      </c>
      <c r="M897" s="2" t="s">
        <v>4819</v>
      </c>
      <c r="N897" s="19">
        <f>IFERROR(VLOOKUP(M897,Regions!$A$2:$B$44,2,FALSE),"0")</f>
        <v>23</v>
      </c>
      <c r="O897" s="2" t="s">
        <v>4689</v>
      </c>
      <c r="P897" s="19">
        <f>IFERROR(VLOOKUP(O897,Colors!$A$2:$B$11,2,FALSE),"0")</f>
        <v>2</v>
      </c>
      <c r="Q897" s="2" t="s">
        <v>4688</v>
      </c>
      <c r="R897" s="19">
        <f>IFERROR(VLOOKUP(Q897,Contenants!$A$2:$B$21,2,FALSE),"0")</f>
        <v>16</v>
      </c>
      <c r="S897" s="2" t="s">
        <v>5637</v>
      </c>
      <c r="T897" s="50" t="s">
        <v>5993</v>
      </c>
      <c r="U897" s="19" t="str">
        <f t="shared" si="299"/>
        <v>italie_prosecco_la_jara_blanc.png</v>
      </c>
      <c r="V897" s="19">
        <f t="shared" si="295"/>
        <v>1</v>
      </c>
      <c r="W897" s="20" t="str">
        <f t="shared" si="300"/>
        <v>("00908", "La Jara Prosecco Spago Blanc", "Un Prosecco Spumante italien pétillant, parfait pour vos spritz ou apéritif entre amis.&lt;br&gt;&lt;br&gt;Encépagement : Glera&lt;br&gt;&lt;br&gt;Dégustation : Robe jaune pâle ; Nez de fruits blancs et jaunes avec plein de fraîcheur ; Bouche intense avec des bulles fines et légères aux saveurs de pêche et de poire.&lt;br&gt;Accord mets/vin : apéritif, poissons d’eau douce, cocktails.&lt;br&gt;&lt;br&gt;La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"6", "0", "23","2", "16", "italie_prosecco_la_jara_blanc.png", "1"),</v>
      </c>
    </row>
    <row r="898" spans="1:23" ht="256.5" x14ac:dyDescent="0.25">
      <c r="A898" s="2" t="s">
        <v>1560</v>
      </c>
      <c r="B898" s="2" t="s">
        <v>1561</v>
      </c>
      <c r="C898" s="3" t="s">
        <v>5386</v>
      </c>
      <c r="D898" s="23" t="str">
        <f t="shared" si="292"/>
        <v>Un vin blanc sud africain ample et boisé. Parfait sur un risotto aux champignons.&lt;br&gt;&lt;br&gt;Encépagement : Sauvignon, Chenin&lt;br&gt;&lt;br&gt;Dégustation : Robe jaune intense ; Nez complexe d’agrumes et de poivre blanc ; Bouche tendue et vive aux notes de citron et d’agrumes.&lt;br&gt;Accord mets/vin : poisson à chair grasse,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8" s="4">
        <v>13.6</v>
      </c>
      <c r="F898" s="2" t="s">
        <v>23</v>
      </c>
      <c r="G898" s="19">
        <f>VLOOKUP(F898,frs!$A$2:$B$45,2,FALSE)</f>
        <v>42</v>
      </c>
      <c r="H898" s="2" t="b">
        <v>1</v>
      </c>
      <c r="I898" s="2" t="s">
        <v>4709</v>
      </c>
      <c r="J898" s="19">
        <f>VLOOKUP(I898,Families!$A$2:$B$11,2,FALSE)</f>
        <v>2</v>
      </c>
      <c r="K898" s="2"/>
      <c r="L898" s="19" t="str">
        <f>IFERROR(VLOOKUP(K898,Appellations!$A$2:$B$80,2,FALSE),"0")</f>
        <v>0</v>
      </c>
      <c r="M898" s="2" t="s">
        <v>4918</v>
      </c>
      <c r="N898" s="19">
        <f>IFERROR(VLOOKUP(M898,Regions!$A$2:$B$44,2,FALSE),"0")</f>
        <v>1</v>
      </c>
      <c r="O898" s="2" t="s">
        <v>4689</v>
      </c>
      <c r="P898" s="19">
        <f>IFERROR(VLOOKUP(O898,Colors!$A$2:$B$11,2,FALSE),"0")</f>
        <v>2</v>
      </c>
      <c r="Q898" s="2" t="s">
        <v>4688</v>
      </c>
      <c r="R898" s="19">
        <f>IFERROR(VLOOKUP(Q898,Contenants!$A$2:$B$21,2,FALSE),"0")</f>
        <v>16</v>
      </c>
      <c r="S898" s="2" t="s">
        <v>5638</v>
      </c>
      <c r="T898" s="50" t="s">
        <v>5994</v>
      </c>
      <c r="U898" s="19" t="str">
        <f t="shared" si="299"/>
        <v>afrique_du_sud_bery_white_blanc.png</v>
      </c>
      <c r="V898" s="19">
        <f t="shared" si="295"/>
        <v>1</v>
      </c>
      <c r="W898" s="20" t="str">
        <f t="shared" si="300"/>
        <v>("00909", "Mooiplaas Bery White Blanc", "Un vin blanc sud africain ample et boisé. Parfait sur un risotto aux champignons.&lt;br&gt;&lt;br&gt;Encépagement : Sauvignon, Chenin&lt;br&gt;&lt;br&gt;Dégustation : Robe jaune intense ; Nez complexe d’agrumes et de poivre blanc ; Bouche tendue et vive aux notes de citron et d’agrumes.&lt;br&gt;Accord mets/vin : poisson à chair grasse,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"1","2", "16", "afrique_du_sud_bery_white_blanc.png", "1"),</v>
      </c>
    </row>
    <row r="899" spans="1:23" ht="256.5" x14ac:dyDescent="0.25">
      <c r="A899" s="2" t="s">
        <v>1562</v>
      </c>
      <c r="B899" s="2" t="s">
        <v>1563</v>
      </c>
      <c r="C899" s="3" t="s">
        <v>5387</v>
      </c>
      <c r="D899" s="23" t="str">
        <f t="shared" si="292"/>
        <v>Un vin rouge sud africain puissant et fruité. Parfait un canard à l'orange.&lt;br&gt;&lt;br&gt;Encépagement : Pinotage (croisement entre cinsault et pinot noir)&lt;br&gt;&lt;br&gt;Dégustation : Robe rouge intense ; Nez complexe de fruits noirs, moka et de torréfaction ; Bouche aux tanins fins et aux notes de fruits noirs confiturés et de café.&lt;br&gt;Accord mets/vin : viande rouge,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9" s="4">
        <v>18.100000000000001</v>
      </c>
      <c r="F899" s="2" t="s">
        <v>23</v>
      </c>
      <c r="G899" s="19">
        <f>VLOOKUP(F899,frs!$A$2:$B$45,2,FALSE)</f>
        <v>42</v>
      </c>
      <c r="H899" s="2" t="b">
        <v>1</v>
      </c>
      <c r="I899" s="2" t="s">
        <v>4716</v>
      </c>
      <c r="J899" s="19">
        <f>VLOOKUP(I899,Families!$A$2:$B$11,2,FALSE)</f>
        <v>1</v>
      </c>
      <c r="K899" s="2"/>
      <c r="L899" s="19" t="str">
        <f>IFERROR(VLOOKUP(K899,Appellations!$A$2:$B$80,2,FALSE),"0")</f>
        <v>0</v>
      </c>
      <c r="M899" s="2" t="s">
        <v>4918</v>
      </c>
      <c r="N899" s="19">
        <f>IFERROR(VLOOKUP(M899,Regions!$A$2:$B$44,2,FALSE),"0")</f>
        <v>1</v>
      </c>
      <c r="O899" s="2" t="s">
        <v>4719</v>
      </c>
      <c r="P899" s="19">
        <f>IFERROR(VLOOKUP(O899,Colors!$A$2:$B$11,2,FALSE),"0")</f>
        <v>8</v>
      </c>
      <c r="Q899" s="2" t="s">
        <v>4688</v>
      </c>
      <c r="R899" s="19">
        <f>IFERROR(VLOOKUP(Q899,Contenants!$A$2:$B$21,2,FALSE),"0")</f>
        <v>16</v>
      </c>
      <c r="S899" s="2" t="s">
        <v>5639</v>
      </c>
      <c r="T899" s="50" t="s">
        <v>5995</v>
      </c>
      <c r="U899" s="19" t="str">
        <f t="shared" si="299"/>
        <v>afique_du_sud_the_bean_pinotage_rouge.png</v>
      </c>
      <c r="V899" s="19">
        <f t="shared" si="295"/>
        <v>1</v>
      </c>
      <c r="W899" s="20" t="str">
        <f t="shared" si="300"/>
        <v>("00910", "Mooiplaas The Bean Pinotage Rouge", "Un vin rouge sud africain puissant et fruité. Parfait un canard à l'orange.&lt;br&gt;&lt;br&gt;Encépagement : Pinotage (croisement entre cinsault et pinot noir)&lt;br&gt;&lt;br&gt;Dégustation : Robe rouge intense ; Nez complexe de fruits noirs, moka et de torréfaction ; Bouche aux tanins fins et aux notes de fruits noirs confiturés et de café.&lt;br&gt;Accord mets/vin : viande rouge,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"1","8", "16", "afique_du_sud_the_bean_pinotage_rouge.png", "1"),</v>
      </c>
    </row>
    <row r="900" spans="1:23" s="29" customFormat="1" ht="200.25" x14ac:dyDescent="0.25">
      <c r="A900" s="2" t="s">
        <v>1869</v>
      </c>
      <c r="B900" s="2" t="s">
        <v>1870</v>
      </c>
      <c r="C900" s="3" t="s">
        <v>5447</v>
      </c>
      <c r="D900" s="36" t="str">
        <f t="shared" ref="D900:D958" si="301">SUBSTITUTE(SUBSTITUTE(C900,CHAR(13),""),CHAR(10),"&lt;br&gt;")</f>
        <v>Un Saint Emilion Grand Cru d’une belle finesse et d’une complexité aromatique rare. Parfait sur une côtes de boeuf maturée.&lt;br&gt;&lt;br&gt;Encépagement : Merlot, Cabernet franc, Cabernet sauvignon&lt;br&gt;&lt;br&gt;Dégustation : Robe rouge grenat ; Nez boisé, puissant et complexe aux notes de fruits noirs mûrs, de violette avec un touche épicée ; Bouche ample aux notes de fruits noirs et des tannins fins et soyeux. &lt;br&gt;Accord mets/vin : viande rouge, gibier.&lt;br&gt;&lt;br&gt;Le Château Palais Cardinal est situé sur la commune de Saint-Sulpice de Faleyrens et s’étend au sud de Saint Emilion sur un terroir de graves et de sables drainés parle ruisseau « La fuie ».</v>
      </c>
      <c r="E900" s="4">
        <v>30.9</v>
      </c>
      <c r="F900" s="2" t="s">
        <v>23</v>
      </c>
      <c r="G900" s="19">
        <f>VLOOKUP(F900,frs!$A$2:$B$45,2,FALSE)</f>
        <v>42</v>
      </c>
      <c r="H900" s="2" t="b">
        <v>1</v>
      </c>
      <c r="I900" s="2" t="s">
        <v>4716</v>
      </c>
      <c r="J900" s="37">
        <f>VLOOKUP(I900,Families!$A$2:$B$11,2,FALSE)</f>
        <v>1</v>
      </c>
      <c r="K900" s="2" t="s">
        <v>4737</v>
      </c>
      <c r="L900" s="19">
        <f>IFERROR(VLOOKUP(K900,Appellations!$A$2:$B$80,2,FALSE),"0")</f>
        <v>71</v>
      </c>
      <c r="M900" s="2" t="s">
        <v>4718</v>
      </c>
      <c r="N900" s="19">
        <f>IFERROR(VLOOKUP(M900,Regions!$A$2:$B$44,2,FALSE),"0")</f>
        <v>8</v>
      </c>
      <c r="O900" s="2" t="s">
        <v>4719</v>
      </c>
      <c r="P900" s="37">
        <f>IFERROR(VLOOKUP(O900,Colors!$A$3:$B$11,2,FALSE),"")</f>
        <v>8</v>
      </c>
      <c r="Q900" s="2" t="s">
        <v>4688</v>
      </c>
      <c r="R900" s="37">
        <f>IFERROR(VLOOKUP(Q900,Contenants!$A$3:$B$21,2,FALSE),"")</f>
        <v>16</v>
      </c>
      <c r="S900" s="2" t="s">
        <v>5607</v>
      </c>
      <c r="T900" s="50" t="s">
        <v>6236</v>
      </c>
      <c r="U900" s="19" t="str">
        <f t="shared" si="299"/>
        <v>chateau_palais_cardinal_saint_emilion_grand_cru_rouge.png</v>
      </c>
      <c r="V900" s="19">
        <f t="shared" si="295"/>
        <v>1</v>
      </c>
      <c r="W900" s="20" t="str">
        <f t="shared" si="300"/>
        <v>("00911", "Château Palais Cardinal Rouge", "Un Saint Emilion Grand Cru d’une belle finesse et d’une complexité aromatique rare. Parfait sur une côtes de boeuf maturée.&lt;br&gt;&lt;br&gt;Encépagement : Merlot, Cabernet franc, Cabernet sauvignon&lt;br&gt;&lt;br&gt;Dégustation : Robe rouge grenat ; Nez boisé, puissant et complexe aux notes de fruits noirs mûrs, de violette avec un touche épicée ; Bouche ample aux notes de fruits noirs et des tannins fins et soyeux. &lt;br&gt;Accord mets/vin : viande rouge, gibier.&lt;br&gt;&lt;br&gt;Le Château Palais Cardinal est situé sur la commune de Saint-Sulpice de Faleyrens et s’étend au sud de Saint Emilion sur un terroir de graves et de sables drainés parle ruisseau « La fuie ».", "42", "1", "71", "8","8", "16", "chateau_palais_cardinal_saint_emilion_grand_cru_rouge.png", "1"),</v>
      </c>
    </row>
    <row r="901" spans="1:23" ht="256.5" x14ac:dyDescent="0.25">
      <c r="A901" s="2" t="s">
        <v>1620</v>
      </c>
      <c r="B901" s="2" t="s">
        <v>1621</v>
      </c>
      <c r="C901" s="3" t="s">
        <v>5389</v>
      </c>
      <c r="D901" s="23" t="str">
        <f t="shared" ref="D901:D903" si="302">SUBSTITUTE(SUBSTITUTE(SUBSTITUTE(C901,CHAR(13),""),CHAR(10),"&lt;br&gt;"),". &amp;car(10)",".")</f>
        <v>Un vin rouge australien puissant et charnue. Idéal sur une côtes de boeuf grillée.&lt;br&gt;&lt;br&gt;Encépagement : Syrah&lt;br&gt;&lt;br&gt;Dégustation : Robe rouge profond ; Nez intense et complexe aux notes de fruits noirs et de chocolat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1" s="4">
        <v>21.95</v>
      </c>
      <c r="F901" s="2" t="s">
        <v>23</v>
      </c>
      <c r="G901" s="19">
        <f>VLOOKUP(F901,frs!$A$2:$B$45,2,FALSE)</f>
        <v>42</v>
      </c>
      <c r="H901" s="2" t="b">
        <v>1</v>
      </c>
      <c r="I901" s="2" t="s">
        <v>4716</v>
      </c>
      <c r="J901" s="19">
        <f>VLOOKUP(I901,Families!$A$2:$B$11,2,FALSE)</f>
        <v>1</v>
      </c>
      <c r="K901" s="2"/>
      <c r="L901" s="19" t="str">
        <f>IFERROR(VLOOKUP(K901,Appellations!$A$2:$B$80,2,FALSE),"0")</f>
        <v>0</v>
      </c>
      <c r="M901" s="2" t="s">
        <v>4919</v>
      </c>
      <c r="N901" s="19">
        <f>IFERROR(VLOOKUP(M901,Regions!$A$2:$B$44,2,FALSE),"0")</f>
        <v>5</v>
      </c>
      <c r="O901" s="2" t="s">
        <v>4719</v>
      </c>
      <c r="P901" s="19">
        <f>IFERROR(VLOOKUP(O901,Colors!$A$2:$B$11,2,FALSE),"0")</f>
        <v>8</v>
      </c>
      <c r="Q901" s="2" t="s">
        <v>4688</v>
      </c>
      <c r="R901" s="19">
        <f>IFERROR(VLOOKUP(Q901,Contenants!$A$2:$B$21,2,FALSE),"0")</f>
        <v>16</v>
      </c>
      <c r="S901" s="2" t="s">
        <v>5640</v>
      </c>
      <c r="T901" s="50" t="s">
        <v>6450</v>
      </c>
      <c r="U901" s="19" t="str">
        <f t="shared" si="299"/>
        <v>australie_paxton_rouge.png</v>
      </c>
      <c r="V901" s="19">
        <f t="shared" si="295"/>
        <v>1</v>
      </c>
      <c r="W901" s="20" t="str">
        <f t="shared" si="300"/>
        <v>("00912", "Paxton My Shiraz Rouge", "Un vin rouge australien puissant et charnue. Idéal sur une côtes de boeuf grillée.&lt;br&gt;&lt;br&gt;Encépagement : Syrah&lt;br&gt;&lt;br&gt;Dégustation : Robe rouge profond ; Nez intense et complexe aux notes de fruits noirs et de chocolat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"5","8", "16", "australie_paxton_rouge.png", "1"),</v>
      </c>
    </row>
    <row r="902" spans="1:23" hidden="1" x14ac:dyDescent="0.25">
      <c r="A902" s="2" t="s">
        <v>1622</v>
      </c>
      <c r="B902" s="2" t="s">
        <v>1623</v>
      </c>
      <c r="C902" s="3"/>
      <c r="D902" s="23" t="str">
        <f t="shared" si="302"/>
        <v/>
      </c>
      <c r="E902" s="4">
        <v>17.600000000000001</v>
      </c>
      <c r="F902" s="2" t="s">
        <v>23</v>
      </c>
      <c r="G902" s="19" t="e">
        <f>VLOOKUP(F902,frs!$A$2:$E$41,2,FALSE)</f>
        <v>#N/A</v>
      </c>
      <c r="H902" s="2" t="b">
        <v>1</v>
      </c>
      <c r="I902" s="2" t="s">
        <v>4709</v>
      </c>
      <c r="J902" s="19">
        <f>VLOOKUP(I902,Families!$A$2:$B$11,2,FALSE)</f>
        <v>2</v>
      </c>
      <c r="K902" s="2"/>
      <c r="L902" s="19" t="str">
        <f>IFERROR(VLOOKUP(K902,Appellations!$A$2:$B$77,2,FALSE),"0")</f>
        <v>0</v>
      </c>
      <c r="M902" s="2" t="s">
        <v>4919</v>
      </c>
      <c r="N902" s="19">
        <f>IFERROR(VLOOKUP(M902,Regions!$A$2:$B$41,2,FALSE),"0")</f>
        <v>5</v>
      </c>
      <c r="O902" s="2" t="s">
        <v>4689</v>
      </c>
      <c r="P902" s="19">
        <f>IFERROR(VLOOKUP(O902,Colors!$A$2:$B$11,2,FALSE),"0")</f>
        <v>2</v>
      </c>
      <c r="Q902" s="2" t="s">
        <v>4688</v>
      </c>
      <c r="R902" s="19">
        <f>IFERROR(VLOOKUP(Q902,Contenants!$A$2:$B$21,2,FALSE),"0")</f>
        <v>16</v>
      </c>
      <c r="S902" s="2"/>
      <c r="T902" s="50" t="str">
        <f t="shared" ref="T902:T903" si="303">PROPER(B902)</f>
        <v>Paxton - The Guesser White Australie Blc</v>
      </c>
      <c r="U902" s="19" t="str">
        <f t="shared" ref="U902:U909" si="304">SUBSTITUTE(SUBSTITUTE(SUBSTITUTE(SUBSTITUTE(SUBSTITUTE(SUBSTITUTE(SUBSTITUTE(SUBSTITUTE(SUBSTITUTE(SUBSTITUTE(SUBSTITUTE(SUBSTITUTE(S902,"C:\Users\Admin\OneDrive\Site Internet\",""),"BAG-IN-BOX\",""),"BOURGOGNE\",""),"BEAUJOLAIS\",""),"CHAMPAGNE ET EFFERVESCENTS\",""),"LANGUEDOC\",""),"LOIRE\",""),"PROVENCE\",""),"RHONE NORD\",""),"RHONE SUD\",""),"SPIRITUEUX\",""),"SUD OUEST\","")</f>
        <v/>
      </c>
      <c r="V902" s="19">
        <f t="shared" si="295"/>
        <v>0</v>
      </c>
      <c r="W902" s="20" t="e">
        <f>$X$1&amp;A902&amp;$Y$1&amp;T902&amp;$Z$1&amp;D902&amp;$AA$1&amp;E902&amp;#REF!&amp;G902&amp;$AB$1&amp;J902&amp;$AC$1&amp;L902&amp;$AD$1&amp;N902&amp;$AE$1&amp;P902&amp;$AF$1&amp;R902&amp;$AG$1&amp;#REF!&amp;$AI$1</f>
        <v>#REF!</v>
      </c>
    </row>
    <row r="903" spans="1:23" hidden="1" x14ac:dyDescent="0.25">
      <c r="A903" s="2" t="s">
        <v>3895</v>
      </c>
      <c r="B903" s="2" t="s">
        <v>3896</v>
      </c>
      <c r="C903" s="3"/>
      <c r="D903" s="23" t="str">
        <f t="shared" si="302"/>
        <v/>
      </c>
      <c r="E903" s="4">
        <v>17.05</v>
      </c>
      <c r="F903" s="2" t="s">
        <v>23</v>
      </c>
      <c r="G903" s="19" t="e">
        <f>VLOOKUP(F903,frs!$A$2:$E$41,2,FALSE)</f>
        <v>#N/A</v>
      </c>
      <c r="H903" s="2" t="b">
        <v>0</v>
      </c>
      <c r="I903" s="2" t="s">
        <v>4716</v>
      </c>
      <c r="J903" s="19">
        <f>VLOOKUP(I903,Families!$A$2:$B$11,2,FALSE)</f>
        <v>1</v>
      </c>
      <c r="K903" s="2"/>
      <c r="L903" s="19" t="str">
        <f>IFERROR(VLOOKUP(K903,Appellations!$A$2:$B$77,2,FALSE),"0")</f>
        <v>0</v>
      </c>
      <c r="M903" s="2" t="s">
        <v>4819</v>
      </c>
      <c r="N903" s="19">
        <f>IFERROR(VLOOKUP(M903,Regions!$A$2:$B$41,2,FALSE),"0")</f>
        <v>23</v>
      </c>
      <c r="O903" s="2" t="s">
        <v>4719</v>
      </c>
      <c r="P903" s="19">
        <f>IFERROR(VLOOKUP(O903,Colors!$A$2:$B$11,2,FALSE),"0")</f>
        <v>8</v>
      </c>
      <c r="Q903" s="2" t="s">
        <v>4688</v>
      </c>
      <c r="R903" s="19">
        <f>IFERROR(VLOOKUP(Q903,Contenants!$A$2:$B$21,2,FALSE),"0")</f>
        <v>16</v>
      </c>
      <c r="S903" s="2"/>
      <c r="T903" s="50" t="str">
        <f t="shared" si="303"/>
        <v>Nicchiaia Chianti Filetto Italie Rouge</v>
      </c>
      <c r="U903" s="19" t="str">
        <f t="shared" si="304"/>
        <v/>
      </c>
      <c r="V903" s="19" t="e">
        <f>IF(#REF!="",0,1)</f>
        <v>#REF!</v>
      </c>
      <c r="W903" s="20" t="e">
        <f>$X$1&amp;A903&amp;$Y$1&amp;T903&amp;$Z$1&amp;D903&amp;$AA$1&amp;E903&amp;#REF!&amp;G903&amp;$AB$1&amp;J903&amp;$AC$1&amp;L903&amp;$AD$1&amp;N903&amp;$AE$1&amp;P903&amp;$AF$1&amp;R903&amp;$AG$1&amp;#REF!&amp;$AI$1</f>
        <v>#REF!</v>
      </c>
    </row>
    <row r="904" spans="1:23" s="29" customFormat="1" ht="257.25" x14ac:dyDescent="0.25">
      <c r="A904" s="2" t="s">
        <v>1671</v>
      </c>
      <c r="B904" s="2" t="s">
        <v>1672</v>
      </c>
      <c r="C904" s="3" t="s">
        <v>5398</v>
      </c>
      <c r="D904" s="27" t="str">
        <f t="shared" si="301"/>
        <v>Un vin blanc néo-zélandais sec, vif et minéral. Idéal sur un dorade grillée au four.&lt;br&gt;&lt;br&gt;Encépagement : Sauvignon&lt;br&gt;&lt;br&gt;Dégustation : Robe jaune pâle ; Nez intense aux arômes de fruits à noyaux et d’agrumes ; Bouche vive et tendue d’une superbe complexité aromatique et minérale.&lt;br&gt;Accord mets/vin : poissons, fruit de mer.&lt;br&gt;&lt;br&gt;La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4" s="4">
        <v>19.899999999999999</v>
      </c>
      <c r="F904" s="2" t="s">
        <v>23</v>
      </c>
      <c r="G904" s="19">
        <f>VLOOKUP(F904,frs!$A$2:$B$45,2,FALSE)</f>
        <v>42</v>
      </c>
      <c r="H904" s="2" t="b">
        <v>1</v>
      </c>
      <c r="I904" s="2" t="s">
        <v>4709</v>
      </c>
      <c r="J904" s="28">
        <f>VLOOKUP(I904,Families!$A$2:$B$11,2,FALSE)</f>
        <v>2</v>
      </c>
      <c r="K904" s="2"/>
      <c r="L904" s="19" t="str">
        <f>IFERROR(VLOOKUP(K904,Appellations!$A$2:$B$80,2,FALSE),"0")</f>
        <v>0</v>
      </c>
      <c r="M904" s="2" t="s">
        <v>4920</v>
      </c>
      <c r="N904" s="19">
        <f>IFERROR(VLOOKUP(M904,Regions!$A$2:$B$44,2,FALSE),"0")</f>
        <v>29</v>
      </c>
      <c r="O904" s="2" t="s">
        <v>4689</v>
      </c>
      <c r="P904" s="28">
        <f>IFERROR(VLOOKUP(O904,Colors!$A$3:$B$11,2,FALSE),"")</f>
        <v>2</v>
      </c>
      <c r="Q904" s="2" t="s">
        <v>4688</v>
      </c>
      <c r="R904" s="28">
        <f>IFERROR(VLOOKUP(Q904,Contenants!$A$3:$B$21,2,FALSE),"")</f>
        <v>16</v>
      </c>
      <c r="S904" s="2" t="s">
        <v>5641</v>
      </c>
      <c r="T904" s="50" t="s">
        <v>5996</v>
      </c>
      <c r="U904" s="19" t="str">
        <f t="shared" ref="U904:U906" si="305">SUBSTITUTE(S904,"C:\Users\Admin\OneDrive\Site Internet\","")</f>
        <v>nouvelle_zelande_punamu_blanc.png</v>
      </c>
      <c r="V904" s="19">
        <f t="shared" ref="V904:V906" si="306">IF(U904="",0,1)</f>
        <v>1</v>
      </c>
      <c r="W904" s="20" t="str">
        <f t="shared" ref="W904:W906" si="307">$X$1&amp;A904&amp;$Y$1&amp;T904&amp;$Z$1&amp;D904&amp;$AA$1&amp;G904&amp;$AB$1&amp;J904&amp;$AC$1&amp;L904&amp;$AD$1&amp;N904&amp;$AE$1&amp;P904&amp;$AF$1&amp;R904&amp;$AG$1&amp;U904&amp;$AH$1&amp;V904&amp;$AI$1</f>
        <v>("00915", "Pounamu Sauvignon Blanc", "Un vin blanc néo-zélandais sec, vif et minéral. Idéal sur un dorade grillée au four.&lt;br&gt;&lt;br&gt;Encépagement : Sauvignon&lt;br&gt;&lt;br&gt;Dégustation : Robe jaune pâle ; Nez intense aux arômes de fruits à noyaux et d’agrumes ; Bouche vive et tendue d’une superbe complexité aromatique et minérale.&lt;br&gt;Accord mets/vin : poissons, fruit de mer.&lt;br&gt;&lt;br&gt;La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"29","2", "16", "nouvelle_zelande_punamu_blanc.png", "1"),</v>
      </c>
    </row>
    <row r="905" spans="1:23" s="20" customFormat="1" ht="243" x14ac:dyDescent="0.25">
      <c r="A905" s="2" t="s">
        <v>2188</v>
      </c>
      <c r="B905" s="2" t="s">
        <v>2189</v>
      </c>
      <c r="C905" s="3" t="s">
        <v>5510</v>
      </c>
      <c r="D905" s="18" t="str">
        <f t="shared" si="301"/>
        <v>Un vin rouge italien rond, fruité et boisé. Idéal pour des grillades entre amis.&lt;br&gt;&lt;br&gt;Encépagement : Corvina, Corvinone, Rondinella&lt;br&gt;&lt;br&gt;Dégustation : Robe rouge rubis ; Nez de fruits rouges ; Bouche structurée et équilibrée aux notes de cerises et de fraise des bois.&lt;br&gt;Accord mets/vin : plats en sauce, plats méditerranéens.&lt;br&gt;&lt;br&gt;La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5" s="4">
        <v>17.399999999999999</v>
      </c>
      <c r="F905" s="2" t="s">
        <v>23</v>
      </c>
      <c r="G905" s="19">
        <f>VLOOKUP(F905,frs!$A$2:$B$45,2,FALSE)</f>
        <v>42</v>
      </c>
      <c r="H905" s="2" t="b">
        <v>1</v>
      </c>
      <c r="I905" s="2" t="s">
        <v>4716</v>
      </c>
      <c r="J905" s="19">
        <f>VLOOKUP(I905,Families!$A$2:$B$11,2,FALSE)</f>
        <v>1</v>
      </c>
      <c r="K905" s="2"/>
      <c r="L905" s="19" t="str">
        <f>IFERROR(VLOOKUP(K905,Appellations!$A$2:$B$80,2,FALSE),"0")</f>
        <v>0</v>
      </c>
      <c r="M905" s="2" t="s">
        <v>4819</v>
      </c>
      <c r="N905" s="19">
        <f>IFERROR(VLOOKUP(M905,Regions!$A$2:$B$44,2,FALSE),"0")</f>
        <v>23</v>
      </c>
      <c r="O905" s="2" t="s">
        <v>4719</v>
      </c>
      <c r="P905" s="19">
        <f>IFERROR(VLOOKUP(O905,Colors!$A$3:$B$11,2,FALSE),"")</f>
        <v>8</v>
      </c>
      <c r="Q905" s="2" t="s">
        <v>4688</v>
      </c>
      <c r="R905" s="19">
        <f>IFERROR(VLOOKUP(Q905,Contenants!$A$3:$B$21,2,FALSE),"")</f>
        <v>16</v>
      </c>
      <c r="S905" s="2" t="s">
        <v>5642</v>
      </c>
      <c r="T905" s="50" t="s">
        <v>5997</v>
      </c>
      <c r="U905" s="19" t="str">
        <f t="shared" si="305"/>
        <v>italie_valpolicella_zanoni_rouge.png</v>
      </c>
      <c r="V905" s="19">
        <f t="shared" si="306"/>
        <v>1</v>
      </c>
      <c r="W905" s="20" t="str">
        <f t="shared" si="307"/>
        <v>("00916", "Zanoni Valpolicella Rouge", "Un vin rouge italien rond, fruité et boisé. Idéal pour des grillades entre amis.&lt;br&gt;&lt;br&gt;Encépagement : Corvina, Corvinone, Rondinella&lt;br&gt;&lt;br&gt;Dégustation : Robe rouge rubis ; Nez de fruits rouges ; Bouche structurée et équilibrée aux notes de cerises et de fraise des bois.&lt;br&gt;Accord mets/vin : plats en sauce, plats méditerranéens.&lt;br&gt;&lt;br&gt;La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"italie_valpolicella_zanoni_rouge.png", "1"),</v>
      </c>
    </row>
    <row r="906" spans="1:23" s="20" customFormat="1" ht="271.5" x14ac:dyDescent="0.25">
      <c r="A906" s="2" t="s">
        <v>2190</v>
      </c>
      <c r="B906" s="2" t="s">
        <v>2191</v>
      </c>
      <c r="C906" s="3" t="s">
        <v>5511</v>
      </c>
      <c r="D906" s="40" t="str">
        <f t="shared" si="301"/>
        <v>Un vin rouge marocain léger, fruité et légèrement épicé. Idéal pour un couscous maison.&lt;br&gt;&lt;br&gt;Encépagement : Cabernet sauvignon, Syrah, Tempranillo&lt;br&gt;&lt;br&gt;Dégustation : Robe rouge rubis ; Nez complexe aux notes de petits fruits rouge/noirs ; Bouche gourmande aux saveurs de fraises des bois, framboises, cassis.&lt;br&gt;Accord mets/vin : viande rouge, couscous.&lt;br&gt;&lt;br&gt;La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6" s="4">
        <v>10.8</v>
      </c>
      <c r="F906" s="2" t="s">
        <v>23</v>
      </c>
      <c r="G906" s="19">
        <f>VLOOKUP(F906,frs!$A$2:$B$45,2,FALSE)</f>
        <v>42</v>
      </c>
      <c r="H906" s="2" t="b">
        <v>1</v>
      </c>
      <c r="I906" s="2" t="s">
        <v>4716</v>
      </c>
      <c r="J906" s="41">
        <f>VLOOKUP(I906,Families!$A$2:$B$11,2,FALSE)</f>
        <v>1</v>
      </c>
      <c r="K906" s="2"/>
      <c r="L906" s="19" t="str">
        <f>IFERROR(VLOOKUP(K906,Appellations!$A$2:$B$80,2,FALSE),"0")</f>
        <v>0</v>
      </c>
      <c r="M906" s="2" t="s">
        <v>4921</v>
      </c>
      <c r="N906" s="19">
        <f>IFERROR(VLOOKUP(M906,Regions!$A$2:$B$44,2,FALSE),"0")</f>
        <v>28</v>
      </c>
      <c r="O906" s="2" t="s">
        <v>4719</v>
      </c>
      <c r="P906" s="41">
        <f>IFERROR(VLOOKUP(O906,Colors!$A$3:$B$11,2,FALSE),"")</f>
        <v>8</v>
      </c>
      <c r="Q906" s="2" t="s">
        <v>4688</v>
      </c>
      <c r="R906" s="41">
        <f>IFERROR(VLOOKUP(Q906,Contenants!$A$3:$B$21,2,FALSE),"")</f>
        <v>16</v>
      </c>
      <c r="S906" s="2" t="s">
        <v>5643</v>
      </c>
      <c r="T906" s="50" t="s">
        <v>5998</v>
      </c>
      <c r="U906" s="19" t="str">
        <f t="shared" si="305"/>
        <v>maroc_zouina_rouge.png</v>
      </c>
      <c r="V906" s="19">
        <f t="shared" si="306"/>
        <v>1</v>
      </c>
      <c r="W906" s="20" t="str">
        <f t="shared" si="307"/>
        <v>("00917", "Zouina Rouge", "Un vin rouge marocain léger, fruité et légèrement épicé. Idéal pour un couscous maison.&lt;br&gt;&lt;br&gt;Encépagement : Cabernet sauvignon, Syrah, Tempranillo&lt;br&gt;&lt;br&gt;Dégustation : Robe rouge rubis ; Nez complexe aux notes de petits fruits rouge/noirs ; Bouche gourmande aux saveurs de fraises des bois, framboises, cassis.&lt;br&gt;Accord mets/vin : viande rouge, couscous.&lt;br&gt;&lt;br&gt;La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"28","8", "16", "maroc_zouina_rouge.png", "1"),</v>
      </c>
    </row>
    <row r="907" spans="1:23" hidden="1" x14ac:dyDescent="0.25">
      <c r="A907" s="2" t="s">
        <v>2453</v>
      </c>
      <c r="B907" s="2" t="s">
        <v>2454</v>
      </c>
      <c r="C907" s="3"/>
      <c r="D907" s="23" t="str">
        <f t="shared" ref="D907:D909" si="308">SUBSTITUTE(SUBSTITUTE(SUBSTITUTE(C907,CHAR(13),""),CHAR(10),"&lt;br&gt;"),". &amp;car(10)",".")</f>
        <v/>
      </c>
      <c r="E907" s="4">
        <v>9.9</v>
      </c>
      <c r="F907" s="2" t="s">
        <v>2442</v>
      </c>
      <c r="G907" s="19" t="e">
        <f>VLOOKUP(F907,frs!$A$2:$E$41,2,FALSE)</f>
        <v>#N/A</v>
      </c>
      <c r="H907" s="2" t="b">
        <v>0</v>
      </c>
      <c r="I907" s="2" t="s">
        <v>4716</v>
      </c>
      <c r="J907" s="19">
        <f>VLOOKUP(I907,Families!$A$2:$B$11,2,FALSE)</f>
        <v>1</v>
      </c>
      <c r="K907" s="2" t="s">
        <v>4757</v>
      </c>
      <c r="L907" s="19">
        <f>IFERROR(VLOOKUP(K907,Appellations!$A$2:$B$77,2,FALSE),"0")</f>
        <v>3</v>
      </c>
      <c r="M907" s="2" t="s">
        <v>4757</v>
      </c>
      <c r="N907" s="19">
        <f>IFERROR(VLOOKUP(M907,Regions!$A$2:$B$41,2,FALSE),"0")</f>
        <v>6</v>
      </c>
      <c r="O907" s="2" t="s">
        <v>4719</v>
      </c>
      <c r="P907" s="19">
        <f>IFERROR(VLOOKUP(O907,Colors!$A$2:$B$11,2,FALSE),"0")</f>
        <v>8</v>
      </c>
      <c r="Q907" s="2" t="s">
        <v>4688</v>
      </c>
      <c r="R907" s="19">
        <f>IFERROR(VLOOKUP(Q907,Contenants!$A$2:$B$21,2,FALSE),"0")</f>
        <v>16</v>
      </c>
      <c r="S907" s="2"/>
      <c r="T907" s="50" t="str">
        <f t="shared" ref="T907:T909" si="309">PROPER(B907)</f>
        <v>Beaujolais Prestige Dupeuble Rouge</v>
      </c>
      <c r="U907" s="19" t="str">
        <f t="shared" si="304"/>
        <v/>
      </c>
      <c r="V907" s="19" t="e">
        <f>IF(#REF!="",0,1)</f>
        <v>#REF!</v>
      </c>
      <c r="W907" s="20" t="e">
        <f>$X$1&amp;A907&amp;$Y$1&amp;T907&amp;$Z$1&amp;D907&amp;$AA$1&amp;E907&amp;#REF!&amp;G907&amp;$AB$1&amp;J907&amp;$AC$1&amp;L907&amp;$AD$1&amp;N907&amp;$AE$1&amp;P907&amp;$AF$1&amp;R907&amp;$AG$1&amp;#REF!&amp;$AI$1</f>
        <v>#REF!</v>
      </c>
    </row>
    <row r="908" spans="1:23" hidden="1" x14ac:dyDescent="0.25">
      <c r="A908" s="2" t="s">
        <v>2505</v>
      </c>
      <c r="B908" s="2" t="s">
        <v>2506</v>
      </c>
      <c r="C908" s="3"/>
      <c r="D908" s="23" t="str">
        <f t="shared" si="308"/>
        <v/>
      </c>
      <c r="E908" s="4">
        <v>60.05</v>
      </c>
      <c r="F908" s="2" t="s">
        <v>2442</v>
      </c>
      <c r="G908" s="19" t="e">
        <f>VLOOKUP(F908,frs!$A$2:$E$41,2,FALSE)</f>
        <v>#N/A</v>
      </c>
      <c r="H908" s="2" t="b">
        <v>0</v>
      </c>
      <c r="I908" s="2" t="s">
        <v>2301</v>
      </c>
      <c r="J908" s="19">
        <f>VLOOKUP(I908,Families!$A$2:$B$11,2,FALSE)</f>
        <v>4</v>
      </c>
      <c r="K908" s="2" t="s">
        <v>4757</v>
      </c>
      <c r="L908" s="19">
        <f>IFERROR(VLOOKUP(K908,Appellations!$A$2:$B$77,2,FALSE),"0")</f>
        <v>3</v>
      </c>
      <c r="M908" s="2" t="s">
        <v>4757</v>
      </c>
      <c r="N908" s="19">
        <f>IFERROR(VLOOKUP(M908,Regions!$A$2:$B$41,2,FALSE),"0")</f>
        <v>6</v>
      </c>
      <c r="O908" s="2" t="s">
        <v>4719</v>
      </c>
      <c r="P908" s="19">
        <f>IFERROR(VLOOKUP(O908,Colors!$A$2:$B$11,2,FALSE),"0")</f>
        <v>8</v>
      </c>
      <c r="Q908" s="2"/>
      <c r="R908" s="19" t="str">
        <f>IFERROR(VLOOKUP(Q908,Contenants!$A$2:$B$21,2,FALSE),"0")</f>
        <v>0</v>
      </c>
      <c r="S908" s="2"/>
      <c r="T908" s="50" t="str">
        <f t="shared" si="309"/>
        <v>Bib Beaujolais Nouveau Dupeuble Rge 10 L</v>
      </c>
      <c r="U908" s="19" t="str">
        <f t="shared" si="304"/>
        <v/>
      </c>
      <c r="V908" s="19" t="e">
        <f>IF(#REF!="",0,1)</f>
        <v>#REF!</v>
      </c>
      <c r="W908" s="20" t="e">
        <f>$X$1&amp;A908&amp;$Y$1&amp;T908&amp;$Z$1&amp;D908&amp;$AA$1&amp;E908&amp;#REF!&amp;G908&amp;$AB$1&amp;J908&amp;$AC$1&amp;L908&amp;$AD$1&amp;N908&amp;$AE$1&amp;P908&amp;$AF$1&amp;R908&amp;$AG$1&amp;#REF!&amp;$AI$1</f>
        <v>#REF!</v>
      </c>
    </row>
    <row r="909" spans="1:23" hidden="1" x14ac:dyDescent="0.25">
      <c r="A909" s="2" t="s">
        <v>3078</v>
      </c>
      <c r="B909" s="2" t="s">
        <v>3079</v>
      </c>
      <c r="C909" s="3"/>
      <c r="D909" s="23" t="str">
        <f t="shared" si="308"/>
        <v/>
      </c>
      <c r="E909" s="4">
        <v>9.85</v>
      </c>
      <c r="F909" s="2" t="s">
        <v>175</v>
      </c>
      <c r="G909" s="19">
        <f>VLOOKUP(F909,frs!$A$2:$E$41,2,FALSE)</f>
        <v>35</v>
      </c>
      <c r="H909" s="2" t="b">
        <v>0</v>
      </c>
      <c r="I909" s="2" t="s">
        <v>4716</v>
      </c>
      <c r="J909" s="19">
        <f>VLOOKUP(I909,Families!$A$2:$B$11,2,FALSE)</f>
        <v>1</v>
      </c>
      <c r="K909" s="2" t="s">
        <v>4837</v>
      </c>
      <c r="L909" s="19" t="str">
        <f>IFERROR(VLOOKUP(K909,Appellations!$A$2:$B$77,2,FALSE),"0")</f>
        <v>0</v>
      </c>
      <c r="M909" s="2" t="s">
        <v>4745</v>
      </c>
      <c r="N909" s="19">
        <f>IFERROR(VLOOKUP(M909,Regions!$A$2:$B$41,2,FALSE),"0")</f>
        <v>33</v>
      </c>
      <c r="O909" s="2" t="s">
        <v>4719</v>
      </c>
      <c r="P909" s="19">
        <f>IFERROR(VLOOKUP(O909,Colors!$A$2:$B$11,2,FALSE),"0")</f>
        <v>8</v>
      </c>
      <c r="Q909" s="2" t="s">
        <v>4688</v>
      </c>
      <c r="R909" s="19">
        <f>IFERROR(VLOOKUP(Q909,Contenants!$A$2:$B$21,2,FALSE),"0")</f>
        <v>16</v>
      </c>
      <c r="S909" s="2"/>
      <c r="T909" s="50" t="str">
        <f t="shared" si="309"/>
        <v>Cdr Sablet Le Dit La Lentiere Rouge</v>
      </c>
      <c r="U909" s="19" t="str">
        <f t="shared" si="304"/>
        <v/>
      </c>
      <c r="V909" s="19" t="e">
        <f>IF(#REF!="",0,1)</f>
        <v>#REF!</v>
      </c>
      <c r="W909" s="20" t="e">
        <f>$X$1&amp;A909&amp;$Y$1&amp;T909&amp;$Z$1&amp;D909&amp;$AA$1&amp;E909&amp;#REF!&amp;G909&amp;$AB$1&amp;J909&amp;$AC$1&amp;L909&amp;$AD$1&amp;N909&amp;$AE$1&amp;P909&amp;$AF$1&amp;R909&amp;$AG$1&amp;#REF!&amp;$AI$1</f>
        <v>#REF!</v>
      </c>
    </row>
    <row r="910" spans="1:23" s="29" customFormat="1" ht="243" x14ac:dyDescent="0.25">
      <c r="A910" s="2" t="s">
        <v>1194</v>
      </c>
      <c r="B910" s="2" t="s">
        <v>1195</v>
      </c>
      <c r="C910" s="3" t="s">
        <v>5316</v>
      </c>
      <c r="D910" s="36" t="str">
        <f t="shared" si="301"/>
        <v xml:space="preserve">Un Gigondas charnue et épicé, parfait sur une daube provençale.&lt;br&gt;&lt;br&gt;Encépagement : Grenache, Mourvèdre, Syrah, Cinsault&lt;br&gt;&lt;br&gt;Dégustation : Robe rubis ; Nez tendre de fruits noirs ; Bouche ample et fruitée aux notes de cassis et pruneaux.&lt;br&gt;Accord mets/vin : viande grillée, gibier.&lt;br&gt;&lt;br&gt;La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0" s="4">
        <v>21.6</v>
      </c>
      <c r="F910" s="2" t="s">
        <v>175</v>
      </c>
      <c r="G910" s="19">
        <f>VLOOKUP(F910,frs!$A$2:$B$45,2,FALSE)</f>
        <v>35</v>
      </c>
      <c r="H910" s="2" t="b">
        <v>1</v>
      </c>
      <c r="I910" s="2" t="s">
        <v>4716</v>
      </c>
      <c r="J910" s="37">
        <f>VLOOKUP(I910,Families!$A$2:$B$11,2,FALSE)</f>
        <v>1</v>
      </c>
      <c r="K910" s="2" t="s">
        <v>4847</v>
      </c>
      <c r="L910" s="19">
        <f>IFERROR(VLOOKUP(K910,Appellations!$A$2:$B$80,2,FALSE),"0")</f>
        <v>34</v>
      </c>
      <c r="M910" s="2" t="s">
        <v>4745</v>
      </c>
      <c r="N910" s="19">
        <f>IFERROR(VLOOKUP(M910,Regions!$A$2:$B$44,2,FALSE),"0")</f>
        <v>33</v>
      </c>
      <c r="O910" s="2" t="s">
        <v>4719</v>
      </c>
      <c r="P910" s="37">
        <f>IFERROR(VLOOKUP(O910,Colors!$A$3:$B$11,2,FALSE),"")</f>
        <v>8</v>
      </c>
      <c r="Q910" s="2" t="s">
        <v>4688</v>
      </c>
      <c r="R910" s="37">
        <f>IFERROR(VLOOKUP(Q910,Contenants!$A$3:$B$21,2,FALSE),"")</f>
        <v>16</v>
      </c>
      <c r="S910" s="2" t="s">
        <v>5725</v>
      </c>
      <c r="T910" s="50" t="s">
        <v>6452</v>
      </c>
      <c r="U910" s="19" t="str">
        <f t="shared" ref="U910:U912" si="310">SUBSTITUTE(S910,"C:\Users\Admin\OneDrive\Site Internet\","")</f>
        <v>rhone_rive_gauche_gigondas_reference_rouge.png</v>
      </c>
      <c r="V910" s="19">
        <f t="shared" ref="V910:V912" si="311">IF(U910="",0,1)</f>
        <v>1</v>
      </c>
      <c r="W910" s="20" t="str">
        <f t="shared" ref="W910:W912" si="312">$X$1&amp;A910&amp;$Y$1&amp;T910&amp;$Z$1&amp;D910&amp;$AA$1&amp;G910&amp;$AB$1&amp;J910&amp;$AC$1&amp;L910&amp;$AD$1&amp;N910&amp;$AE$1&amp;P910&amp;$AF$1&amp;R910&amp;$AG$1&amp;U910&amp;$AH$1&amp;V910&amp;$AI$1</f>
        <v>("00921", "Référence RRG Rouge", "Un Gigondas charnue et épicé, parfait sur une daube provençale.&lt;br&gt;&lt;br&gt;Encépagement : Grenache, Mourvèdre, Syrah, Cinsault&lt;br&gt;&lt;br&gt;Dégustation : Robe rubis ; Nez tendre de fruits noirs ; Bouche ample et fruitée aux notes de cassis et pruneaux.&lt;br&gt;Accord mets/vin : viande grillée, gibier.&lt;br&gt;&lt;br&gt;La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"34", "33","8", "16", "rhone_rive_gauche_gigondas_reference_rouge.png", "1"),</v>
      </c>
    </row>
    <row r="911" spans="1:23" ht="299.25" x14ac:dyDescent="0.25">
      <c r="A911" s="2" t="s">
        <v>1961</v>
      </c>
      <c r="B911" s="2" t="s">
        <v>1962</v>
      </c>
      <c r="C911" s="3" t="s">
        <v>5462</v>
      </c>
      <c r="D911" s="23" t="str">
        <f t="shared" ref="D911:D912" si="313">SUBSTITUTE(SUBSTITUTE(SUBSTITUTE(C911,CHAR(13),""),CHAR(10),"&lt;br&gt;"),". &amp;car(10)",".")</f>
        <v xml:space="preserve">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1" s="4">
        <v>16.8</v>
      </c>
      <c r="F911" s="2" t="s">
        <v>175</v>
      </c>
      <c r="G911" s="19">
        <f>VLOOKUP(F911,frs!$A$2:$B$45,2,FALSE)</f>
        <v>35</v>
      </c>
      <c r="H911" s="2" t="b">
        <v>1</v>
      </c>
      <c r="I911" s="2" t="s">
        <v>4716</v>
      </c>
      <c r="J911" s="19">
        <f>VLOOKUP(I911,Families!$A$2:$B$11,2,FALSE)</f>
        <v>1</v>
      </c>
      <c r="K911" s="2" t="s">
        <v>4853</v>
      </c>
      <c r="L911" s="19">
        <f>IFERROR(VLOOKUP(K911,Appellations!$A$2:$B$80,2,FALSE),"0")</f>
        <v>77</v>
      </c>
      <c r="M911" s="2" t="s">
        <v>4745</v>
      </c>
      <c r="N911" s="19">
        <f>IFERROR(VLOOKUP(M911,Regions!$A$2:$B$44,2,FALSE),"0")</f>
        <v>33</v>
      </c>
      <c r="O911" s="2" t="s">
        <v>4719</v>
      </c>
      <c r="P911" s="19">
        <f>IFERROR(VLOOKUP(O911,Colors!$A$2:$B$11,2,FALSE),"0")</f>
        <v>8</v>
      </c>
      <c r="Q911" s="2" t="s">
        <v>4688</v>
      </c>
      <c r="R911" s="19">
        <f>IFERROR(VLOOKUP(Q911,Contenants!$A$2:$B$21,2,FALSE),"0")</f>
        <v>16</v>
      </c>
      <c r="S911" s="2" t="s">
        <v>5726</v>
      </c>
      <c r="T911" s="50" t="s">
        <v>6451</v>
      </c>
      <c r="U911" s="19" t="str">
        <f t="shared" si="310"/>
        <v>rhone_rive_gauche_vacqueyras_beaumirail_rouge.png</v>
      </c>
      <c r="V911" s="19">
        <f t="shared" si="311"/>
        <v>1</v>
      </c>
      <c r="W911" s="20" t="str">
        <f t="shared" si="312"/>
        <v>("00922", "Beaumirail RRG Rouge", "Un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"77", "33","8", "16", "rhone_rive_gauche_vacqueyras_beaumirail_rouge.png", "1"),</v>
      </c>
    </row>
    <row r="912" spans="1:23" ht="285" x14ac:dyDescent="0.25">
      <c r="A912" s="2" t="s">
        <v>178</v>
      </c>
      <c r="B912" s="2" t="s">
        <v>179</v>
      </c>
      <c r="C912" s="3" t="s">
        <v>5176</v>
      </c>
      <c r="D912" s="23" t="str">
        <f t="shared" si="313"/>
        <v>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v>
      </c>
      <c r="E912" s="4">
        <v>41.4</v>
      </c>
      <c r="F912" s="2" t="s">
        <v>175</v>
      </c>
      <c r="G912" s="19">
        <f>VLOOKUP(F912,frs!$A$2:$B$45,2,FALSE)</f>
        <v>35</v>
      </c>
      <c r="H912" s="2" t="b">
        <v>1</v>
      </c>
      <c r="I912" s="2" t="s">
        <v>4716</v>
      </c>
      <c r="J912" s="19">
        <f>VLOOKUP(I912,Families!$A$2:$B$11,2,FALSE)</f>
        <v>1</v>
      </c>
      <c r="K912" s="2" t="s">
        <v>4829</v>
      </c>
      <c r="L912" s="19">
        <f>IFERROR(VLOOKUP(K912,Appellations!$A$2:$B$80,2,FALSE),"0")</f>
        <v>4</v>
      </c>
      <c r="M912" s="2" t="s">
        <v>4745</v>
      </c>
      <c r="N912" s="19">
        <f>IFERROR(VLOOKUP(M912,Regions!$A$2:$B$44,2,FALSE),"0")</f>
        <v>33</v>
      </c>
      <c r="O912" s="2" t="s">
        <v>4719</v>
      </c>
      <c r="P912" s="19">
        <f>IFERROR(VLOOKUP(O912,Colors!$A$2:$B$11,2,FALSE),"0")</f>
        <v>8</v>
      </c>
      <c r="Q912" s="2" t="s">
        <v>2303</v>
      </c>
      <c r="R912" s="19">
        <f>IFERROR(VLOOKUP(Q912,Contenants!$A$2:$B$21,2,FALSE),"0")</f>
        <v>19</v>
      </c>
      <c r="S912" s="2" t="s">
        <v>5702</v>
      </c>
      <c r="T912" s="50" t="s">
        <v>6453</v>
      </c>
      <c r="U912" s="19" t="str">
        <f t="shared" si="310"/>
        <v>rhone_rive_gauche_beaume_de_venise_terrissimo_rouge.png</v>
      </c>
      <c r="V912" s="19">
        <f t="shared" si="311"/>
        <v>1</v>
      </c>
      <c r="W912" s="20" t="str">
        <f t="shared" si="312"/>
        <v>("00923", "Terrissimo RRG Rouge Magnum", "Un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"35", "1", "4", "33","8", "19", "rhone_rive_gauche_beaume_de_venise_terrissimo_rouge.png", "1"),</v>
      </c>
    </row>
    <row r="913" spans="1:23" s="29" customFormat="1" hidden="1" x14ac:dyDescent="0.25">
      <c r="A913" s="2" t="s">
        <v>3583</v>
      </c>
      <c r="B913" s="2" t="s">
        <v>3584</v>
      </c>
      <c r="C913" s="3"/>
      <c r="D913" s="27" t="str">
        <f t="shared" si="301"/>
        <v/>
      </c>
      <c r="E913" s="4">
        <v>39.299999999999997</v>
      </c>
      <c r="F913" s="2" t="s">
        <v>175</v>
      </c>
      <c r="G913" s="28">
        <f>VLOOKUP(F913,frs!$A$2:$E$41,2,FALSE)</f>
        <v>35</v>
      </c>
      <c r="H913" s="2" t="b">
        <v>0</v>
      </c>
      <c r="I913" s="2" t="s">
        <v>4716</v>
      </c>
      <c r="J913" s="28">
        <f>VLOOKUP(I913,Families!$A$2:$B$11,2,FALSE)</f>
        <v>1</v>
      </c>
      <c r="K913" s="2" t="s">
        <v>4847</v>
      </c>
      <c r="L913" s="28" t="str">
        <f>IFERROR(VLOOKUP(K913,Appellations!$A$3:$B$77,3,FALSE),"")</f>
        <v/>
      </c>
      <c r="M913" s="2" t="s">
        <v>4745</v>
      </c>
      <c r="N913" s="28">
        <f>IFERROR(VLOOKUP(M913,Regions!$A$3:$B$41,2,FALSE),"")</f>
        <v>33</v>
      </c>
      <c r="O913" s="2" t="s">
        <v>4719</v>
      </c>
      <c r="P913" s="28">
        <f>IFERROR(VLOOKUP(O913,Colors!$A$3:$B$11,2,FALSE),"")</f>
        <v>8</v>
      </c>
      <c r="Q913" s="2" t="s">
        <v>2303</v>
      </c>
      <c r="R913" s="28">
        <f>IFERROR(VLOOKUP(Q913,Contenants!$A$3:$B$21,2,FALSE),"")</f>
        <v>19</v>
      </c>
      <c r="S913" s="2"/>
      <c r="T913" s="8" t="s">
        <v>1806</v>
      </c>
      <c r="U913" s="30" t="str">
        <f t="shared" ref="U913:U923" si="314">SUBSTITUTE(SUBSTITUTE(SUBSTITUTE(SUBSTITUTE(SUBSTITUTE(SUBSTITUTE(SUBSTITUTE(SUBSTITUTE(SUBSTITUTE(SUBSTITUTE(SUBSTITUTE(SUBSTITUTE(S913,"C:\Users\Admin\OneDrive\Site Internet\",""),"BAG-IN-BOX\",""),"BOURGOGNE\",""),"BEAUJOLAIS\",""),"CHAMPAGNE ET EFFERVESCENTS\",""),"LANGUEDOC\",""),"LOIRE\",""),"PROVENCE\",""),"RHONE NORD\",""),"RHONE SUD\",""),"SPIRITUEUX\",""),"SUD OUEST\","")</f>
        <v/>
      </c>
      <c r="V913" s="30"/>
      <c r="W913" s="29" t="e">
        <f>$X$1&amp;A913&amp;$Y$1&amp;T913&amp;$Z$1&amp;C913&amp;$AA$1&amp;E913&amp;#REF!&amp;G913&amp;$AB$1&amp;J913&amp;$AC$1&amp;#REF!&amp;$AD$1&amp;L913&amp;$AE$1&amp;P913&amp;$AF$1&amp;R913&amp;$AF$1&amp;#REF!&amp;$AG$1</f>
        <v>#REF!</v>
      </c>
    </row>
    <row r="914" spans="1:23" s="20" customFormat="1" ht="299.25" x14ac:dyDescent="0.25">
      <c r="A914" s="2" t="s">
        <v>1959</v>
      </c>
      <c r="B914" s="2" t="s">
        <v>1960</v>
      </c>
      <c r="C914" s="3" t="s">
        <v>5461</v>
      </c>
      <c r="D914" s="18" t="str">
        <f t="shared" si="301"/>
        <v xml:space="preserve">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4" s="4">
        <v>49.6</v>
      </c>
      <c r="F914" s="2" t="s">
        <v>175</v>
      </c>
      <c r="G914" s="19">
        <f>VLOOKUP(F914,frs!$A$2:$B$45,2,FALSE)</f>
        <v>35</v>
      </c>
      <c r="H914" s="2" t="b">
        <v>1</v>
      </c>
      <c r="I914" s="2" t="s">
        <v>4716</v>
      </c>
      <c r="J914" s="19">
        <f>VLOOKUP(I914,Families!$A$2:$B$11,2,FALSE)</f>
        <v>1</v>
      </c>
      <c r="K914" s="2" t="s">
        <v>4853</v>
      </c>
      <c r="L914" s="19">
        <f>IFERROR(VLOOKUP(K914,Appellations!$A$2:$B$80,2,FALSE),"0")</f>
        <v>77</v>
      </c>
      <c r="M914" s="2" t="s">
        <v>4745</v>
      </c>
      <c r="N914" s="19">
        <f>IFERROR(VLOOKUP(M914,Regions!$A$2:$B$44,2,FALSE),"0")</f>
        <v>33</v>
      </c>
      <c r="O914" s="2" t="s">
        <v>4719</v>
      </c>
      <c r="P914" s="19">
        <f>IFERROR(VLOOKUP(O914,Colors!$A$3:$B$11,2,FALSE),"")</f>
        <v>8</v>
      </c>
      <c r="Q914" s="2" t="s">
        <v>2303</v>
      </c>
      <c r="R914" s="19">
        <f>IFERROR(VLOOKUP(Q914,Contenants!$A$3:$B$21,2,FALSE),"")</f>
        <v>19</v>
      </c>
      <c r="S914" s="2" t="s">
        <v>5726</v>
      </c>
      <c r="T914" s="50" t="s">
        <v>6454</v>
      </c>
      <c r="U914" s="19" t="str">
        <f>SUBSTITUTE(S914,"C:\Users\Admin\OneDrive\Site Internet\","")</f>
        <v>rhone_rive_gauche_vacqueyras_beaumirail_rouge.png</v>
      </c>
      <c r="V914" s="19">
        <f>IF(U914="",0,1)</f>
        <v>1</v>
      </c>
      <c r="W914" s="20" t="str">
        <f t="shared" ref="W914" si="315">$X$1&amp;A914&amp;$Y$1&amp;T914&amp;$Z$1&amp;D914&amp;$AA$1&amp;G914&amp;$AB$1&amp;J914&amp;$AC$1&amp;L914&amp;$AD$1&amp;N914&amp;$AE$1&amp;P914&amp;$AF$1&amp;R914&amp;$AG$1&amp;U914&amp;$AH$1&amp;V914&amp;$AI$1</f>
        <v>("00925", "Beaumirail RRG Rouge Magnum", "Un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"77", "33","8", "19", "rhone_rive_gauche_vacqueyras_beaumirail_rouge.png", "1"),</v>
      </c>
    </row>
    <row r="915" spans="1:23" s="20" customFormat="1" hidden="1" x14ac:dyDescent="0.25">
      <c r="A915" s="2" t="s">
        <v>3106</v>
      </c>
      <c r="B915" s="2" t="s">
        <v>3107</v>
      </c>
      <c r="C915" s="3"/>
      <c r="D915" s="18" t="str">
        <f t="shared" si="301"/>
        <v/>
      </c>
      <c r="E915" s="4">
        <v>15.55</v>
      </c>
      <c r="F915" s="2" t="s">
        <v>2896</v>
      </c>
      <c r="G915" s="19" t="e">
        <f>VLOOKUP(F915,frs!$A$2:$E$41,2,FALSE)</f>
        <v>#N/A</v>
      </c>
      <c r="H915" s="2" t="b">
        <v>0</v>
      </c>
      <c r="I915" s="2" t="s">
        <v>4716</v>
      </c>
      <c r="J915" s="19">
        <f>VLOOKUP(I915,Families!$A$2:$B$11,2,FALSE)</f>
        <v>1</v>
      </c>
      <c r="K915" s="2" t="s">
        <v>4923</v>
      </c>
      <c r="L915" s="19" t="str">
        <f>IFERROR(VLOOKUP(K915,Appellations!$A$3:$B$77,3,FALSE),"")</f>
        <v/>
      </c>
      <c r="M915" s="2" t="s">
        <v>4745</v>
      </c>
      <c r="N915" s="19">
        <f>IFERROR(VLOOKUP(M915,Regions!$A$3:$B$41,2,FALSE),"")</f>
        <v>33</v>
      </c>
      <c r="O915" s="2" t="s">
        <v>4719</v>
      </c>
      <c r="P915" s="19">
        <f>IFERROR(VLOOKUP(O915,Colors!$A$3:$B$11,2,FALSE),"")</f>
        <v>8</v>
      </c>
      <c r="Q915" s="2" t="s">
        <v>4688</v>
      </c>
      <c r="R915" s="19">
        <f>IFERROR(VLOOKUP(Q915,Contenants!$A$3:$B$21,2,FALSE),"")</f>
        <v>16</v>
      </c>
      <c r="S915" s="2"/>
      <c r="T915" s="8" t="s">
        <v>1644</v>
      </c>
      <c r="U915" s="21" t="str">
        <f t="shared" si="314"/>
        <v/>
      </c>
      <c r="V915" s="21"/>
      <c r="W915" s="20" t="e">
        <f>$X$1&amp;A915&amp;$Y$1&amp;T915&amp;$Z$1&amp;C915&amp;$AA$1&amp;E915&amp;#REF!&amp;G915&amp;$AB$1&amp;J915&amp;$AC$1&amp;#REF!&amp;$AD$1&amp;L915&amp;$AE$1&amp;P915&amp;$AF$1&amp;R915&amp;$AF$1&amp;#REF!&amp;$AG$1</f>
        <v>#REF!</v>
      </c>
    </row>
    <row r="916" spans="1:23" s="20" customFormat="1" hidden="1" x14ac:dyDescent="0.25">
      <c r="A916" s="2" t="s">
        <v>3112</v>
      </c>
      <c r="B916" s="2" t="s">
        <v>3113</v>
      </c>
      <c r="C916" s="3"/>
      <c r="D916" s="18" t="str">
        <f t="shared" si="301"/>
        <v/>
      </c>
      <c r="E916" s="4">
        <v>10.45</v>
      </c>
      <c r="F916" s="2" t="s">
        <v>2896</v>
      </c>
      <c r="G916" s="19" t="e">
        <f>VLOOKUP(F916,frs!$A$2:$E$41,2,FALSE)</f>
        <v>#N/A</v>
      </c>
      <c r="H916" s="2" t="b">
        <v>0</v>
      </c>
      <c r="I916" s="2" t="s">
        <v>4716</v>
      </c>
      <c r="J916" s="19">
        <f>VLOOKUP(I916,Families!$A$2:$B$11,2,FALSE)</f>
        <v>1</v>
      </c>
      <c r="K916" s="2" t="s">
        <v>4923</v>
      </c>
      <c r="L916" s="19" t="str">
        <f>IFERROR(VLOOKUP(K916,Appellations!$A$3:$B$77,3,FALSE),"")</f>
        <v/>
      </c>
      <c r="M916" s="2" t="s">
        <v>4745</v>
      </c>
      <c r="N916" s="19">
        <f>IFERROR(VLOOKUP(M916,Regions!$A$3:$B$41,2,FALSE),"")</f>
        <v>33</v>
      </c>
      <c r="O916" s="2" t="s">
        <v>4719</v>
      </c>
      <c r="P916" s="19">
        <f>IFERROR(VLOOKUP(O916,Colors!$A$3:$B$11,2,FALSE),"")</f>
        <v>8</v>
      </c>
      <c r="Q916" s="2" t="s">
        <v>4688</v>
      </c>
      <c r="R916" s="19">
        <f>IFERROR(VLOOKUP(Q916,Contenants!$A$3:$B$21,2,FALSE),"")</f>
        <v>16</v>
      </c>
      <c r="S916" s="2"/>
      <c r="T916" s="8" t="s">
        <v>1607</v>
      </c>
      <c r="U916" s="21" t="str">
        <f t="shared" si="314"/>
        <v/>
      </c>
      <c r="V916" s="21"/>
      <c r="W916" s="20" t="e">
        <f>$X$1&amp;A916&amp;$Y$1&amp;T916&amp;$Z$1&amp;C916&amp;$AA$1&amp;E916&amp;#REF!&amp;G916&amp;$AB$1&amp;J916&amp;$AC$1&amp;#REF!&amp;$AD$1&amp;L916&amp;$AE$1&amp;P916&amp;$AF$1&amp;R916&amp;$AF$1&amp;#REF!&amp;$AG$1</f>
        <v>#REF!</v>
      </c>
    </row>
    <row r="917" spans="1:23" s="20" customFormat="1" hidden="1" x14ac:dyDescent="0.25">
      <c r="A917" s="2" t="s">
        <v>3108</v>
      </c>
      <c r="B917" s="2" t="s">
        <v>3109</v>
      </c>
      <c r="C917" s="3"/>
      <c r="D917" s="40" t="str">
        <f t="shared" si="301"/>
        <v/>
      </c>
      <c r="E917" s="4">
        <v>8.65</v>
      </c>
      <c r="F917" s="2" t="s">
        <v>2896</v>
      </c>
      <c r="G917" s="41" t="e">
        <f>VLOOKUP(F917,frs!$A$2:$E$41,2,FALSE)</f>
        <v>#N/A</v>
      </c>
      <c r="H917" s="2" t="b">
        <v>0</v>
      </c>
      <c r="I917" s="2" t="s">
        <v>4709</v>
      </c>
      <c r="J917" s="41">
        <f>VLOOKUP(I917,Families!$A$2:$B$11,2,FALSE)</f>
        <v>2</v>
      </c>
      <c r="K917" s="2" t="s">
        <v>4923</v>
      </c>
      <c r="L917" s="41" t="str">
        <f>IFERROR(VLOOKUP(K917,Appellations!$A$3:$B$77,3,FALSE),"")</f>
        <v/>
      </c>
      <c r="M917" s="2" t="s">
        <v>4745</v>
      </c>
      <c r="N917" s="41">
        <f>IFERROR(VLOOKUP(M917,Regions!$A$3:$B$41,2,FALSE),"")</f>
        <v>33</v>
      </c>
      <c r="O917" s="2" t="s">
        <v>4689</v>
      </c>
      <c r="P917" s="41">
        <f>IFERROR(VLOOKUP(O917,Colors!$A$3:$B$11,2,FALSE),"")</f>
        <v>2</v>
      </c>
      <c r="Q917" s="2" t="s">
        <v>4688</v>
      </c>
      <c r="R917" s="41">
        <f>IFERROR(VLOOKUP(Q917,Contenants!$A$3:$B$21,2,FALSE),"")</f>
        <v>16</v>
      </c>
      <c r="S917" s="2"/>
      <c r="T917" s="8" t="s">
        <v>1124</v>
      </c>
      <c r="U917" s="43" t="str">
        <f t="shared" si="314"/>
        <v/>
      </c>
      <c r="V917" s="43"/>
      <c r="W917" s="42" t="e">
        <f>$X$1&amp;A917&amp;$Y$1&amp;T917&amp;$Z$1&amp;C917&amp;$AA$1&amp;E917&amp;#REF!&amp;G917&amp;$AB$1&amp;J917&amp;$AC$1&amp;#REF!&amp;$AD$1&amp;L917&amp;$AE$1&amp;P917&amp;$AF$1&amp;R917&amp;$AF$1&amp;#REF!&amp;$AG$1</f>
        <v>#REF!</v>
      </c>
    </row>
    <row r="918" spans="1:23" hidden="1" x14ac:dyDescent="0.25">
      <c r="A918" s="2" t="s">
        <v>3110</v>
      </c>
      <c r="B918" s="2" t="s">
        <v>3111</v>
      </c>
      <c r="C918" s="3"/>
      <c r="D918" s="23" t="str">
        <f>SUBSTITUTE(SUBSTITUTE(SUBSTITUTE(C918,CHAR(13),""),CHAR(10),"&lt;br&gt;"),". &amp;car(10)",".")</f>
        <v/>
      </c>
      <c r="E918" s="4">
        <v>8.65</v>
      </c>
      <c r="F918" s="2" t="s">
        <v>2896</v>
      </c>
      <c r="G918" s="19" t="e">
        <f>VLOOKUP(F918,frs!$A$2:$E$41,2,FALSE)</f>
        <v>#N/A</v>
      </c>
      <c r="H918" s="2" t="b">
        <v>0</v>
      </c>
      <c r="I918" s="2" t="s">
        <v>4716</v>
      </c>
      <c r="J918" s="19">
        <f>VLOOKUP(I918,Families!$A$2:$B$11,2,FALSE)</f>
        <v>1</v>
      </c>
      <c r="K918" s="2" t="s">
        <v>4923</v>
      </c>
      <c r="L918" s="19" t="str">
        <f>IFERROR(VLOOKUP(K918,Appellations!$A$2:$B$77,2,FALSE),"0")</f>
        <v>0</v>
      </c>
      <c r="M918" s="2" t="s">
        <v>4745</v>
      </c>
      <c r="N918" s="19">
        <f>IFERROR(VLOOKUP(M918,Regions!$A$2:$B$41,2,FALSE),"0")</f>
        <v>33</v>
      </c>
      <c r="O918" s="2" t="s">
        <v>4719</v>
      </c>
      <c r="P918" s="19">
        <f>IFERROR(VLOOKUP(O918,Colors!$A$2:$B$11,2,FALSE),"0")</f>
        <v>8</v>
      </c>
      <c r="Q918" s="2" t="s">
        <v>4688</v>
      </c>
      <c r="R918" s="19">
        <f>IFERROR(VLOOKUP(Q918,Contenants!$A$2:$B$21,2,FALSE),"0")</f>
        <v>16</v>
      </c>
      <c r="S918" s="2"/>
      <c r="T918" s="50" t="str">
        <f>PROPER(B918)</f>
        <v>Cdr Visan Grande Reserve Rouge</v>
      </c>
      <c r="U918" s="19" t="str">
        <f t="shared" si="314"/>
        <v/>
      </c>
      <c r="V918" s="19" t="e">
        <f>IF(#REF!="",0,1)</f>
        <v>#REF!</v>
      </c>
      <c r="W918" s="20" t="e">
        <f>$X$1&amp;A918&amp;$Y$1&amp;T918&amp;$Z$1&amp;D918&amp;$AA$1&amp;E918&amp;#REF!&amp;G918&amp;$AB$1&amp;J918&amp;$AC$1&amp;L918&amp;$AD$1&amp;N918&amp;$AE$1&amp;P918&amp;$AF$1&amp;R918&amp;$AG$1&amp;#REF!&amp;$AI$1</f>
        <v>#REF!</v>
      </c>
    </row>
    <row r="919" spans="1:23" s="29" customFormat="1" hidden="1" x14ac:dyDescent="0.25">
      <c r="A919" s="2" t="s">
        <v>4041</v>
      </c>
      <c r="B919" s="2" t="s">
        <v>4042</v>
      </c>
      <c r="C919" s="3"/>
      <c r="D919" s="27" t="str">
        <f t="shared" si="301"/>
        <v/>
      </c>
      <c r="E919" s="4">
        <v>11.3</v>
      </c>
      <c r="F919" s="2" t="s">
        <v>2896</v>
      </c>
      <c r="G919" s="28" t="e">
        <f>VLOOKUP(F919,frs!$A$2:$E$41,2,FALSE)</f>
        <v>#N/A</v>
      </c>
      <c r="H919" s="2" t="b">
        <v>0</v>
      </c>
      <c r="I919" s="2" t="s">
        <v>4716</v>
      </c>
      <c r="J919" s="28">
        <f>VLOOKUP(I919,Families!$A$2:$B$11,2,FALSE)</f>
        <v>1</v>
      </c>
      <c r="K919" s="2" t="s">
        <v>4834</v>
      </c>
      <c r="L919" s="28" t="str">
        <f>IFERROR(VLOOKUP(K919,Appellations!$A$3:$B$77,3,FALSE),"")</f>
        <v/>
      </c>
      <c r="M919" s="2" t="s">
        <v>4745</v>
      </c>
      <c r="N919" s="28">
        <f>IFERROR(VLOOKUP(M919,Regions!$A$3:$B$41,2,FALSE),"")</f>
        <v>33</v>
      </c>
      <c r="O919" s="2" t="s">
        <v>4719</v>
      </c>
      <c r="P919" s="28">
        <f>IFERROR(VLOOKUP(O919,Colors!$A$3:$B$11,2,FALSE),"")</f>
        <v>8</v>
      </c>
      <c r="Q919" s="2" t="s">
        <v>4688</v>
      </c>
      <c r="R919" s="28">
        <f>IFERROR(VLOOKUP(Q919,Contenants!$A$3:$B$21,2,FALSE),"")</f>
        <v>16</v>
      </c>
      <c r="S919" s="2"/>
      <c r="T919" s="8" t="s">
        <v>693</v>
      </c>
      <c r="U919" s="30" t="str">
        <f t="shared" si="314"/>
        <v/>
      </c>
      <c r="V919" s="30"/>
      <c r="W919" s="29" t="e">
        <f>$X$1&amp;A919&amp;$Y$1&amp;T919&amp;$Z$1&amp;C919&amp;$AA$1&amp;E919&amp;#REF!&amp;G919&amp;$AB$1&amp;J919&amp;$AC$1&amp;#REF!&amp;$AD$1&amp;L919&amp;$AE$1&amp;P919&amp;$AF$1&amp;R919&amp;$AF$1&amp;#REF!&amp;$AG$1</f>
        <v>#REF!</v>
      </c>
    </row>
    <row r="920" spans="1:23" s="20" customFormat="1" ht="228.75" x14ac:dyDescent="0.25">
      <c r="A920" s="2" t="s">
        <v>2049</v>
      </c>
      <c r="B920" s="2" t="s">
        <v>2050</v>
      </c>
      <c r="C920" s="3" t="s">
        <v>5474</v>
      </c>
      <c r="D920" s="18" t="str">
        <f t="shared" si="301"/>
        <v>Un vin blanc légèrement sucré. Idéal en apéritif ou sur des fromages bleus.&lt;br&gt;&lt;br&gt;Encépagement : Gros Manseng et Sauvignon Blanc.&lt;br&gt;&lt;br&gt;Dégustation : robe jaune or, nez floral et notes de fruits exotiques, bouche gourmande, fruité et légèrement sucrée.&lt;br&gt;Accord mets/vin : apéritif, foie gras, fromage bleu, cuisine exotique, desserts.&lt;br&gt;&lt;br&gt;Sous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920" s="4">
        <v>12.95</v>
      </c>
      <c r="F920" s="2" t="s">
        <v>2246</v>
      </c>
      <c r="G920" s="19">
        <f>VLOOKUP(F920,frs!$A$2:$B$45,2,FALSE)</f>
        <v>22</v>
      </c>
      <c r="H920" s="2" t="b">
        <v>1</v>
      </c>
      <c r="I920" s="2" t="s">
        <v>4709</v>
      </c>
      <c r="J920" s="19">
        <f>VLOOKUP(I920,Families!$A$2:$B$11,2,FALSE)</f>
        <v>2</v>
      </c>
      <c r="K920" s="2" t="s">
        <v>4924</v>
      </c>
      <c r="L920" s="19">
        <f>IFERROR(VLOOKUP(K920,Appellations!$A$2:$B$80,2,FALSE),"0")</f>
        <v>37</v>
      </c>
      <c r="M920" s="2" t="s">
        <v>4857</v>
      </c>
      <c r="N920" s="19">
        <f>IFERROR(VLOOKUP(M920,Regions!$A$2:$B$44,2,FALSE),"0")</f>
        <v>36</v>
      </c>
      <c r="O920" s="2" t="s">
        <v>4689</v>
      </c>
      <c r="P920" s="19">
        <f>IFERROR(VLOOKUP(O920,Colors!$A$3:$B$11,2,FALSE),"")</f>
        <v>2</v>
      </c>
      <c r="Q920" s="2" t="s">
        <v>4688</v>
      </c>
      <c r="R920" s="19">
        <f>IFERROR(VLOOKUP(Q920,Contenants!$A$3:$B$21,2,FALSE),"")</f>
        <v>16</v>
      </c>
      <c r="S920" s="2" t="s">
        <v>5870</v>
      </c>
      <c r="T920" s="50" t="s">
        <v>6237</v>
      </c>
      <c r="U920" s="19" t="str">
        <f>SUBSTITUTE(S920,"C:\Users\Admin\OneDrive\Site Internet\","")</f>
        <v>lionel_osmin_chambre_amour_blanc.png</v>
      </c>
      <c r="V920" s="19">
        <f>IF(U920="",0,1)</f>
        <v>1</v>
      </c>
      <c r="W920" s="20" t="str">
        <f t="shared" ref="W920" si="316">$X$1&amp;A920&amp;$Y$1&amp;T920&amp;$Z$1&amp;D920&amp;$AA$1&amp;G920&amp;$AB$1&amp;J920&amp;$AC$1&amp;L920&amp;$AD$1&amp;N920&amp;$AE$1&amp;P920&amp;$AF$1&amp;R920&amp;$AG$1&amp;U920&amp;$AH$1&amp;V920&amp;$AI$1</f>
        <v>("00931", "Villa Chambre d'Amour Lionel Osmin Blanc", "Un vin blanc légèrement sucré. Idéal en apéritif ou sur des fromages bleus.&lt;br&gt;&lt;br&gt;Encépagement : Gros Manseng et Sauvignon Blanc.&lt;br&gt;&lt;br&gt;Dégustation : robe jaune or, nez floral et notes de fruits exotiques, bouche gourmande, fruité et légèrement sucrée.&lt;br&gt;Accord mets/vin : apéritif, foie gras, fromage bleu, cuisine exotique, desserts.&lt;br&gt;&lt;br&gt;Sous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"2", "37", "36","2", "16", "lionel_osmin_chambre_amour_blanc.png", "1"),</v>
      </c>
    </row>
    <row r="921" spans="1:23" s="20" customFormat="1" hidden="1" x14ac:dyDescent="0.25">
      <c r="A921" s="2" t="s">
        <v>4498</v>
      </c>
      <c r="B921" s="2" t="s">
        <v>4499</v>
      </c>
      <c r="C921" s="3"/>
      <c r="D921" s="40" t="str">
        <f t="shared" si="301"/>
        <v/>
      </c>
      <c r="E921" s="4">
        <v>8.9</v>
      </c>
      <c r="F921" s="2" t="s">
        <v>2246</v>
      </c>
      <c r="G921" s="41">
        <f>VLOOKUP(F921,frs!$A$2:$E$41,2,FALSE)</f>
        <v>22</v>
      </c>
      <c r="H921" s="2" t="b">
        <v>0</v>
      </c>
      <c r="I921" s="2" t="s">
        <v>4709</v>
      </c>
      <c r="J921" s="41">
        <f>VLOOKUP(I921,Families!$A$2:$B$11,2,FALSE)</f>
        <v>2</v>
      </c>
      <c r="K921" s="2"/>
      <c r="L921" s="41" t="str">
        <f>IFERROR(VLOOKUP(K921,Appellations!$A$3:$B$77,3,FALSE),"")</f>
        <v/>
      </c>
      <c r="M921" s="2" t="s">
        <v>4857</v>
      </c>
      <c r="N921" s="41">
        <f>IFERROR(VLOOKUP(M921,Regions!$A$3:$B$41,2,FALSE),"")</f>
        <v>36</v>
      </c>
      <c r="O921" s="2" t="s">
        <v>4689</v>
      </c>
      <c r="P921" s="41">
        <f>IFERROR(VLOOKUP(O921,Colors!$A$3:$B$11,2,FALSE),"")</f>
        <v>2</v>
      </c>
      <c r="Q921" s="2" t="s">
        <v>4688</v>
      </c>
      <c r="R921" s="41">
        <f>IFERROR(VLOOKUP(Q921,Contenants!$A$3:$B$21,2,FALSE),"")</f>
        <v>16</v>
      </c>
      <c r="S921" s="2"/>
      <c r="T921" s="8" t="s">
        <v>420</v>
      </c>
      <c r="U921" s="43" t="str">
        <f t="shared" si="314"/>
        <v/>
      </c>
      <c r="V921" s="43"/>
      <c r="W921" s="42" t="e">
        <f>$X$1&amp;A921&amp;$Y$1&amp;T921&amp;$Z$1&amp;C921&amp;$AA$1&amp;E921&amp;#REF!&amp;G921&amp;$AB$1&amp;J921&amp;$AC$1&amp;#REF!&amp;$AD$1&amp;L921&amp;$AE$1&amp;P921&amp;$AF$1&amp;R921&amp;$AF$1&amp;#REF!&amp;$AG$1</f>
        <v>#REF!</v>
      </c>
    </row>
    <row r="922" spans="1:23" hidden="1" x14ac:dyDescent="0.25">
      <c r="A922" s="2" t="s">
        <v>2471</v>
      </c>
      <c r="B922" s="2" t="s">
        <v>2472</v>
      </c>
      <c r="C922" s="3"/>
      <c r="D922" s="23" t="str">
        <f t="shared" ref="D922:D925" si="317">SUBSTITUTE(SUBSTITUTE(SUBSTITUTE(C922,CHAR(13),""),CHAR(10),"&lt;br&gt;"),". &amp;car(10)",".")</f>
        <v/>
      </c>
      <c r="E922" s="4">
        <v>11.25</v>
      </c>
      <c r="F922" s="2" t="s">
        <v>2246</v>
      </c>
      <c r="G922" s="19">
        <f>VLOOKUP(F922,frs!$A$2:$E$41,2,FALSE)</f>
        <v>22</v>
      </c>
      <c r="H922" s="2" t="b">
        <v>0</v>
      </c>
      <c r="I922" s="2" t="s">
        <v>4709</v>
      </c>
      <c r="J922" s="19">
        <f>VLOOKUP(I922,Families!$A$2:$B$11,2,FALSE)</f>
        <v>2</v>
      </c>
      <c r="K922" s="2" t="s">
        <v>4925</v>
      </c>
      <c r="L922" s="19" t="str">
        <f>IFERROR(VLOOKUP(K922,Appellations!$A$2:$B$77,2,FALSE),"0")</f>
        <v>0</v>
      </c>
      <c r="M922" s="2" t="s">
        <v>4857</v>
      </c>
      <c r="N922" s="19">
        <f>IFERROR(VLOOKUP(M922,Regions!$A$2:$B$41,2,FALSE),"0")</f>
        <v>36</v>
      </c>
      <c r="O922" s="2" t="s">
        <v>4689</v>
      </c>
      <c r="P922" s="19">
        <f>IFERROR(VLOOKUP(O922,Colors!$A$2:$B$11,2,FALSE),"0")</f>
        <v>2</v>
      </c>
      <c r="Q922" s="2" t="s">
        <v>4688</v>
      </c>
      <c r="R922" s="19">
        <f>IFERROR(VLOOKUP(Q922,Contenants!$A$2:$B$21,2,FALSE),"0")</f>
        <v>16</v>
      </c>
      <c r="S922" s="2"/>
      <c r="T922" s="50" t="str">
        <f t="shared" ref="T922:T925" si="318">PROPER(B922)</f>
        <v>Bergerac Sec Osmin Blanc</v>
      </c>
      <c r="U922" s="19" t="str">
        <f t="shared" si="314"/>
        <v/>
      </c>
      <c r="V922" s="19" t="e">
        <f>IF(#REF!="",0,1)</f>
        <v>#REF!</v>
      </c>
      <c r="W922" s="20" t="e">
        <f>$X$1&amp;A922&amp;$Y$1&amp;T922&amp;$Z$1&amp;D922&amp;$AA$1&amp;E922&amp;#REF!&amp;G922&amp;$AB$1&amp;J922&amp;$AC$1&amp;L922&amp;$AD$1&amp;N922&amp;$AE$1&amp;P922&amp;$AF$1&amp;R922&amp;$AG$1&amp;#REF!&amp;$AI$1</f>
        <v>#REF!</v>
      </c>
    </row>
    <row r="923" spans="1:23" hidden="1" x14ac:dyDescent="0.25">
      <c r="A923" s="2" t="s">
        <v>2832</v>
      </c>
      <c r="B923" s="2" t="s">
        <v>2833</v>
      </c>
      <c r="C923" s="3"/>
      <c r="D923" s="23" t="str">
        <f t="shared" si="317"/>
        <v/>
      </c>
      <c r="E923" s="4">
        <v>10.6</v>
      </c>
      <c r="F923" s="2" t="s">
        <v>2246</v>
      </c>
      <c r="G923" s="19">
        <f>VLOOKUP(F923,frs!$A$2:$E$41,2,FALSE)</f>
        <v>22</v>
      </c>
      <c r="H923" s="2" t="b">
        <v>0</v>
      </c>
      <c r="I923" s="2" t="s">
        <v>4716</v>
      </c>
      <c r="J923" s="19">
        <f>VLOOKUP(I923,Families!$A$2:$B$11,2,FALSE)</f>
        <v>1</v>
      </c>
      <c r="K923" s="2" t="s">
        <v>4926</v>
      </c>
      <c r="L923" s="19" t="str">
        <f>IFERROR(VLOOKUP(K923,Appellations!$A$2:$B$77,2,FALSE),"0")</f>
        <v>0</v>
      </c>
      <c r="M923" s="2" t="s">
        <v>4857</v>
      </c>
      <c r="N923" s="19">
        <f>IFERROR(VLOOKUP(M923,Regions!$A$2:$B$41,2,FALSE),"0")</f>
        <v>36</v>
      </c>
      <c r="O923" s="2" t="s">
        <v>4719</v>
      </c>
      <c r="P923" s="19">
        <f>IFERROR(VLOOKUP(O923,Colors!$A$2:$B$11,2,FALSE),"0")</f>
        <v>8</v>
      </c>
      <c r="Q923" s="2" t="s">
        <v>4688</v>
      </c>
      <c r="R923" s="19">
        <f>IFERROR(VLOOKUP(Q923,Contenants!$A$2:$B$21,2,FALSE),"0")</f>
        <v>16</v>
      </c>
      <c r="S923" s="2"/>
      <c r="T923" s="50" t="str">
        <f t="shared" si="318"/>
        <v>Buzet Osmin Rouge</v>
      </c>
      <c r="U923" s="19" t="str">
        <f t="shared" si="314"/>
        <v/>
      </c>
      <c r="V923" s="19" t="e">
        <f>IF(#REF!="",0,1)</f>
        <v>#REF!</v>
      </c>
      <c r="W923" s="20" t="e">
        <f>$X$1&amp;A923&amp;$Y$1&amp;T923&amp;$Z$1&amp;D923&amp;$AA$1&amp;E923&amp;#REF!&amp;G923&amp;$AB$1&amp;J923&amp;$AC$1&amp;L923&amp;$AD$1&amp;N923&amp;$AE$1&amp;P923&amp;$AF$1&amp;R923&amp;$AG$1&amp;#REF!&amp;$AI$1</f>
        <v>#REF!</v>
      </c>
    </row>
    <row r="924" spans="1:23" ht="213.75" x14ac:dyDescent="0.25">
      <c r="A924" s="2" t="s">
        <v>1531</v>
      </c>
      <c r="B924" s="2" t="s">
        <v>1532</v>
      </c>
      <c r="C924" s="3" t="s">
        <v>5381</v>
      </c>
      <c r="D924" s="23" t="str">
        <f t="shared" si="317"/>
        <v>Un Marcillac rouge ample, fruité et passe partout. Idéal pour un apéritif ou un plateau de charcuterie/fromages&lt;br&gt;&lt;br&gt;Encépagement : Mansois.&lt;br&gt;&lt;br&gt;Dégustation : robe rubis, nez frais, fruité aux notes de violettes, bouche ronde et gourmande.&lt;br&gt;Accord mets/vin : volaille, veau, tartiflette, raclette, couscous.&lt;br&gt;&lt;br&gt;Sous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924" s="4">
        <v>15.6</v>
      </c>
      <c r="F924" s="2" t="s">
        <v>2246</v>
      </c>
      <c r="G924" s="19">
        <f>VLOOKUP(F924,frs!$A$2:$B$45,2,FALSE)</f>
        <v>22</v>
      </c>
      <c r="H924" s="2" t="b">
        <v>1</v>
      </c>
      <c r="I924" s="2" t="s">
        <v>4716</v>
      </c>
      <c r="J924" s="19">
        <f>VLOOKUP(I924,Families!$A$2:$B$11,2,FALSE)</f>
        <v>1</v>
      </c>
      <c r="K924" s="2" t="s">
        <v>4927</v>
      </c>
      <c r="L924" s="19">
        <f>IFERROR(VLOOKUP(K924,Appellations!$A$2:$B$80,2,FALSE),"0")</f>
        <v>49</v>
      </c>
      <c r="M924" s="2" t="s">
        <v>4857</v>
      </c>
      <c r="N924" s="19">
        <f>IFERROR(VLOOKUP(M924,Regions!$A$2:$B$44,2,FALSE),"0")</f>
        <v>36</v>
      </c>
      <c r="O924" s="2" t="s">
        <v>4719</v>
      </c>
      <c r="P924" s="19">
        <f>IFERROR(VLOOKUP(O924,Colors!$A$2:$B$11,2,FALSE),"0")</f>
        <v>8</v>
      </c>
      <c r="Q924" s="2" t="s">
        <v>4688</v>
      </c>
      <c r="R924" s="19">
        <f>IFERROR(VLOOKUP(Q924,Contenants!$A$2:$B$21,2,FALSE),"0")</f>
        <v>16</v>
      </c>
      <c r="S924" s="2" t="s">
        <v>5871</v>
      </c>
      <c r="T924" s="50" t="s">
        <v>6238</v>
      </c>
      <c r="U924" s="19" t="str">
        <f>SUBSTITUTE(S924,"C:\Users\Admin\OneDrive\Site Internet\","")</f>
        <v>lionel_osmin_marcillac_fer_de_soif_rouge.png</v>
      </c>
      <c r="V924" s="19">
        <f t="shared" ref="V924:V927" si="319">IF(U924="",0,1)</f>
        <v>1</v>
      </c>
      <c r="W924" s="20" t="str">
        <f t="shared" ref="W924" si="320">$X$1&amp;A924&amp;$Y$1&amp;T924&amp;$Z$1&amp;D924&amp;$AA$1&amp;G924&amp;$AB$1&amp;J924&amp;$AC$1&amp;L924&amp;$AD$1&amp;N924&amp;$AE$1&amp;P924&amp;$AF$1&amp;R924&amp;$AG$1&amp;U924&amp;$AH$1&amp;V924&amp;$AI$1</f>
        <v>("00935", "Marcillac Ferd de Soif Lionel Osmin Rouge ", "Un Marcillac rouge ample, fruité et passe partout. Idéal pour un apéritif ou un plateau de charcuterie/fromages&lt;br&gt;&lt;br&gt;Encépagement : Mansois.&lt;br&gt;&lt;br&gt;Dégustation : robe rubis, nez frais, fruité aux notes de violettes, bouche ronde et gourmande.&lt;br&gt;Accord mets/vin : volaille, veau, tartiflette, raclette, couscous.&lt;br&gt;&lt;br&gt;Sous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"1", "49", "36","8", "16", "lionel_osmin_marcillac_fer_de_soif_rouge.png", "1"),</v>
      </c>
    </row>
    <row r="925" spans="1:23" hidden="1" x14ac:dyDescent="0.25">
      <c r="A925" s="2" t="s">
        <v>1588</v>
      </c>
      <c r="B925" s="2" t="s">
        <v>1589</v>
      </c>
      <c r="C925" s="3"/>
      <c r="D925" s="23" t="str">
        <f t="shared" si="317"/>
        <v/>
      </c>
      <c r="E925" s="4">
        <v>14.25</v>
      </c>
      <c r="F925" s="2" t="s">
        <v>2246</v>
      </c>
      <c r="G925" s="19">
        <f>VLOOKUP(F925,frs!$A$2:$E$41,2,FALSE)</f>
        <v>22</v>
      </c>
      <c r="H925" s="2" t="b">
        <v>1</v>
      </c>
      <c r="I925" s="2" t="s">
        <v>4709</v>
      </c>
      <c r="J925" s="19">
        <f>VLOOKUP(I925,Families!$A$2:$B$11,2,FALSE)</f>
        <v>2</v>
      </c>
      <c r="K925" s="2" t="s">
        <v>4928</v>
      </c>
      <c r="L925" s="19" t="str">
        <f>IFERROR(VLOOKUP(K925,Appellations!$A$2:$B$77,2,FALSE),"0")</f>
        <v>0</v>
      </c>
      <c r="M925" s="2" t="s">
        <v>4857</v>
      </c>
      <c r="N925" s="19">
        <f>IFERROR(VLOOKUP(M925,Regions!$A$2:$B$41,2,FALSE),"0")</f>
        <v>36</v>
      </c>
      <c r="O925" s="2" t="s">
        <v>4689</v>
      </c>
      <c r="P925" s="19">
        <f>IFERROR(VLOOKUP(O925,Colors!$A$2:$B$11,2,FALSE),"0")</f>
        <v>2</v>
      </c>
      <c r="Q925" s="2" t="s">
        <v>4688</v>
      </c>
      <c r="R925" s="19">
        <f>IFERROR(VLOOKUP(Q925,Contenants!$A$2:$B$21,2,FALSE),"0")</f>
        <v>16</v>
      </c>
      <c r="S925" s="2"/>
      <c r="T925" s="50" t="str">
        <f t="shared" si="318"/>
        <v>Pacherenc Vb Sec Pierres Gres Osmin Blc</v>
      </c>
      <c r="U925" s="19" t="str">
        <f t="shared" ref="U925:U962" si="321">SUBSTITUTE(SUBSTITUTE(SUBSTITUTE(SUBSTITUTE(SUBSTITUTE(SUBSTITUTE(SUBSTITUTE(SUBSTITUTE(SUBSTITUTE(SUBSTITUTE(SUBSTITUTE(SUBSTITUTE(S925,"C:\Users\Admin\OneDrive\Site Internet\",""),"BAG-IN-BOX\",""),"BOURGOGNE\",""),"BEAUJOLAIS\",""),"CHAMPAGNE ET EFFERVESCENTS\",""),"LANGUEDOC\",""),"LOIRE\",""),"PROVENCE\",""),"RHONE NORD\",""),"RHONE SUD\",""),"SPIRITUEUX\",""),"SUD OUEST\","")</f>
        <v/>
      </c>
      <c r="V925" s="19">
        <f t="shared" si="319"/>
        <v>0</v>
      </c>
      <c r="W925" s="20" t="e">
        <f>$X$1&amp;A925&amp;$Y$1&amp;T925&amp;$Z$1&amp;D925&amp;$AA$1&amp;E925&amp;#REF!&amp;G925&amp;$AB$1&amp;J925&amp;$AC$1&amp;L925&amp;$AD$1&amp;N925&amp;$AE$1&amp;P925&amp;$AF$1&amp;R925&amp;$AG$1&amp;#REF!&amp;$AI$1</f>
        <v>#REF!</v>
      </c>
    </row>
    <row r="926" spans="1:23" s="29" customFormat="1" hidden="1" x14ac:dyDescent="0.25">
      <c r="A926" s="2" t="s">
        <v>1586</v>
      </c>
      <c r="B926" s="2" t="s">
        <v>1587</v>
      </c>
      <c r="C926" s="3"/>
      <c r="D926" s="27" t="str">
        <f t="shared" si="301"/>
        <v/>
      </c>
      <c r="E926" s="4">
        <v>19.45</v>
      </c>
      <c r="F926" s="2" t="s">
        <v>2246</v>
      </c>
      <c r="G926" s="28">
        <f>VLOOKUP(F926,frs!$A$2:$E$41,2,FALSE)</f>
        <v>22</v>
      </c>
      <c r="H926" s="2" t="b">
        <v>1</v>
      </c>
      <c r="I926" s="2" t="s">
        <v>4709</v>
      </c>
      <c r="J926" s="28">
        <f>VLOOKUP(I926,Families!$A$2:$B$11,2,FALSE)</f>
        <v>2</v>
      </c>
      <c r="K926" s="2" t="s">
        <v>4928</v>
      </c>
      <c r="L926" s="28" t="str">
        <f>IFERROR(VLOOKUP(K926,Appellations!$A$3:$B$77,3,FALSE),"")</f>
        <v/>
      </c>
      <c r="M926" s="2" t="s">
        <v>4857</v>
      </c>
      <c r="N926" s="28">
        <f>IFERROR(VLOOKUP(M926,Regions!$A$3:$B$41,2,FALSE),"")</f>
        <v>36</v>
      </c>
      <c r="O926" s="2" t="s">
        <v>4689</v>
      </c>
      <c r="P926" s="28">
        <f>IFERROR(VLOOKUP(O926,Colors!$A$3:$B$11,2,FALSE),"")</f>
        <v>2</v>
      </c>
      <c r="Q926" s="2" t="s">
        <v>4688</v>
      </c>
      <c r="R926" s="28">
        <f>IFERROR(VLOOKUP(Q926,Contenants!$A$3:$B$21,2,FALSE),"")</f>
        <v>16</v>
      </c>
      <c r="S926" s="2"/>
      <c r="T926" s="8" t="s">
        <v>921</v>
      </c>
      <c r="U926" s="30" t="str">
        <f t="shared" si="321"/>
        <v/>
      </c>
      <c r="V926" s="19">
        <f t="shared" si="319"/>
        <v>0</v>
      </c>
      <c r="W926" s="29" t="e">
        <f>$X$1&amp;A926&amp;$Y$1&amp;T926&amp;$Z$1&amp;C926&amp;$AA$1&amp;E926&amp;#REF!&amp;G926&amp;$AB$1&amp;J926&amp;$AC$1&amp;#REF!&amp;$AD$1&amp;L926&amp;$AE$1&amp;P926&amp;$AF$1&amp;R926&amp;$AF$1&amp;#REF!&amp;$AG$1</f>
        <v>#REF!</v>
      </c>
    </row>
    <row r="927" spans="1:23" s="20" customFormat="1" hidden="1" x14ac:dyDescent="0.25">
      <c r="A927" s="2" t="s">
        <v>1398</v>
      </c>
      <c r="B927" s="2" t="s">
        <v>1399</v>
      </c>
      <c r="C927" s="3"/>
      <c r="D927" s="40" t="str">
        <f t="shared" si="301"/>
        <v/>
      </c>
      <c r="E927" s="4">
        <v>20.55</v>
      </c>
      <c r="F927" s="2" t="s">
        <v>2246</v>
      </c>
      <c r="G927" s="41">
        <f>VLOOKUP(F927,frs!$A$2:$E$41,2,FALSE)</f>
        <v>22</v>
      </c>
      <c r="H927" s="2" t="b">
        <v>1</v>
      </c>
      <c r="I927" s="2" t="s">
        <v>4709</v>
      </c>
      <c r="J927" s="41">
        <f>VLOOKUP(I927,Families!$A$2:$B$11,2,FALSE)</f>
        <v>2</v>
      </c>
      <c r="K927" s="2" t="s">
        <v>4929</v>
      </c>
      <c r="L927" s="41" t="str">
        <f>IFERROR(VLOOKUP(K927,Appellations!$A$3:$B$77,3,FALSE),"")</f>
        <v/>
      </c>
      <c r="M927" s="2" t="s">
        <v>4857</v>
      </c>
      <c r="N927" s="41">
        <f>IFERROR(VLOOKUP(M927,Regions!$A$3:$B$41,2,FALSE),"")</f>
        <v>36</v>
      </c>
      <c r="O927" s="2" t="s">
        <v>4689</v>
      </c>
      <c r="P927" s="41">
        <f>IFERROR(VLOOKUP(O927,Colors!$A$3:$B$11,2,FALSE),"")</f>
        <v>2</v>
      </c>
      <c r="Q927" s="2" t="s">
        <v>4688</v>
      </c>
      <c r="R927" s="41">
        <f>IFERROR(VLOOKUP(Q927,Contenants!$A$3:$B$21,2,FALSE),"")</f>
        <v>16</v>
      </c>
      <c r="S927" s="2"/>
      <c r="T927" s="8" t="s">
        <v>2038</v>
      </c>
      <c r="U927" s="43" t="str">
        <f t="shared" si="321"/>
        <v/>
      </c>
      <c r="V927" s="19">
        <f t="shared" si="319"/>
        <v>0</v>
      </c>
      <c r="W927" s="42" t="e">
        <f>$X$1&amp;A927&amp;$Y$1&amp;T927&amp;$Z$1&amp;C927&amp;$AA$1&amp;E927&amp;#REF!&amp;G927&amp;$AB$1&amp;J927&amp;$AC$1&amp;#REF!&amp;$AD$1&amp;L927&amp;$AE$1&amp;P927&amp;$AF$1&amp;R927&amp;$AF$1&amp;#REF!&amp;$AG$1</f>
        <v>#REF!</v>
      </c>
    </row>
    <row r="928" spans="1:23" hidden="1" x14ac:dyDescent="0.25">
      <c r="A928" s="2" t="s">
        <v>3672</v>
      </c>
      <c r="B928" s="2" t="s">
        <v>3673</v>
      </c>
      <c r="C928" s="3"/>
      <c r="D928" s="23" t="str">
        <f>SUBSTITUTE(SUBSTITUTE(SUBSTITUTE(C928,CHAR(13),""),CHAR(10),"&lt;br&gt;"),". &amp;car(10)",".")</f>
        <v/>
      </c>
      <c r="E928" s="4">
        <v>17.649999999999999</v>
      </c>
      <c r="F928" s="2" t="s">
        <v>2251</v>
      </c>
      <c r="G928" s="19" t="e">
        <f>VLOOKUP(F928,frs!$A$2:$E$41,2,FALSE)</f>
        <v>#N/A</v>
      </c>
      <c r="H928" s="2" t="b">
        <v>0</v>
      </c>
      <c r="I928" s="2" t="s">
        <v>4709</v>
      </c>
      <c r="J928" s="19">
        <f>VLOOKUP(I928,Families!$A$2:$B$11,2,FALSE)</f>
        <v>2</v>
      </c>
      <c r="K928" s="2" t="s">
        <v>263</v>
      </c>
      <c r="L928" s="19">
        <f>IFERROR(VLOOKUP(K928,Appellations!$A$2:$B$77,2,FALSE),"0")</f>
        <v>42</v>
      </c>
      <c r="M928" s="2" t="s">
        <v>4743</v>
      </c>
      <c r="N928" s="19">
        <f>IFERROR(VLOOKUP(M928,Regions!$A$2:$B$41,2,FALSE),"0")</f>
        <v>24</v>
      </c>
      <c r="O928" s="2" t="s">
        <v>4689</v>
      </c>
      <c r="P928" s="19">
        <f>IFERROR(VLOOKUP(O928,Colors!$A$2:$B$11,2,FALSE),"0")</f>
        <v>2</v>
      </c>
      <c r="Q928" s="2" t="s">
        <v>4688</v>
      </c>
      <c r="R928" s="19">
        <f>IFERROR(VLOOKUP(Q928,Contenants!$A$2:$B$21,2,FALSE),"0")</f>
        <v>16</v>
      </c>
      <c r="S928" s="2"/>
      <c r="T928" s="50" t="str">
        <f>PROPER(B928)</f>
        <v>Igp Oc Gewurztraminer Dom.Aigle G.B. Blc</v>
      </c>
      <c r="U928" s="19" t="str">
        <f t="shared" si="321"/>
        <v/>
      </c>
      <c r="V928" s="19" t="e">
        <f>IF(#REF!="",0,1)</f>
        <v>#REF!</v>
      </c>
      <c r="W928" s="20" t="e">
        <f>$X$1&amp;A928&amp;$Y$1&amp;T928&amp;$Z$1&amp;D928&amp;$AA$1&amp;E928&amp;#REF!&amp;G928&amp;$AB$1&amp;J928&amp;$AC$1&amp;L928&amp;$AD$1&amp;N928&amp;$AE$1&amp;P928&amp;$AF$1&amp;R928&amp;$AG$1&amp;#REF!&amp;$AI$1</f>
        <v>#REF!</v>
      </c>
    </row>
    <row r="929" spans="1:23" s="29" customFormat="1" hidden="1" x14ac:dyDescent="0.25">
      <c r="A929" s="2" t="s">
        <v>2870</v>
      </c>
      <c r="B929" s="2" t="s">
        <v>2871</v>
      </c>
      <c r="C929" s="3"/>
      <c r="D929" s="27" t="str">
        <f t="shared" si="301"/>
        <v/>
      </c>
      <c r="E929" s="4">
        <v>29.15</v>
      </c>
      <c r="F929" s="2" t="s">
        <v>2251</v>
      </c>
      <c r="G929" s="28" t="e">
        <f>VLOOKUP(F929,frs!$A$2:$E$41,2,FALSE)</f>
        <v>#N/A</v>
      </c>
      <c r="H929" s="2" t="b">
        <v>0</v>
      </c>
      <c r="I929" s="2" t="s">
        <v>4716</v>
      </c>
      <c r="J929" s="28">
        <f>VLOOKUP(I929,Families!$A$2:$B$11,2,FALSE)</f>
        <v>1</v>
      </c>
      <c r="K929" s="2" t="s">
        <v>4930</v>
      </c>
      <c r="L929" s="28" t="str">
        <f>IFERROR(VLOOKUP(K929,Appellations!$A$3:$B$77,3,FALSE),"")</f>
        <v/>
      </c>
      <c r="M929" s="2" t="s">
        <v>4743</v>
      </c>
      <c r="N929" s="28">
        <f>IFERROR(VLOOKUP(M929,Regions!$A$3:$B$41,2,FALSE),"")</f>
        <v>24</v>
      </c>
      <c r="O929" s="2" t="s">
        <v>4719</v>
      </c>
      <c r="P929" s="28">
        <f>IFERROR(VLOOKUP(O929,Colors!$A$3:$B$11,2,FALSE),"")</f>
        <v>8</v>
      </c>
      <c r="Q929" s="2" t="s">
        <v>4688</v>
      </c>
      <c r="R929" s="28">
        <f>IFERROR(VLOOKUP(Q929,Contenants!$A$3:$B$21,2,FALSE),"")</f>
        <v>16</v>
      </c>
      <c r="S929" s="2"/>
      <c r="T929" s="8" t="s">
        <v>1514</v>
      </c>
      <c r="U929" s="30" t="str">
        <f t="shared" si="321"/>
        <v/>
      </c>
      <c r="V929" s="30"/>
      <c r="W929" s="29" t="e">
        <f>$X$1&amp;A929&amp;$Y$1&amp;T929&amp;$Z$1&amp;C929&amp;$AA$1&amp;E929&amp;#REF!&amp;G929&amp;$AB$1&amp;J929&amp;$AC$1&amp;#REF!&amp;$AD$1&amp;L929&amp;$AE$1&amp;P929&amp;$AF$1&amp;R929&amp;$AF$1&amp;#REF!&amp;$AG$1</f>
        <v>#REF!</v>
      </c>
    </row>
    <row r="930" spans="1:23" s="20" customFormat="1" hidden="1" x14ac:dyDescent="0.25">
      <c r="A930" s="2" t="s">
        <v>1240</v>
      </c>
      <c r="B930" s="2" t="s">
        <v>1241</v>
      </c>
      <c r="C930" s="3"/>
      <c r="D930" s="18" t="str">
        <f t="shared" si="301"/>
        <v/>
      </c>
      <c r="E930" s="4">
        <v>35.65</v>
      </c>
      <c r="F930" s="2" t="s">
        <v>2251</v>
      </c>
      <c r="G930" s="19" t="e">
        <f>VLOOKUP(F930,frs!$A$2:$E$41,2,FALSE)</f>
        <v>#N/A</v>
      </c>
      <c r="H930" s="2" t="b">
        <v>1</v>
      </c>
      <c r="I930" s="2" t="s">
        <v>4709</v>
      </c>
      <c r="J930" s="19">
        <f>VLOOKUP(I930,Families!$A$2:$B$11,2,FALSE)</f>
        <v>2</v>
      </c>
      <c r="K930" s="2" t="s">
        <v>4878</v>
      </c>
      <c r="L930" s="19" t="str">
        <f>IFERROR(VLOOKUP(K930,Appellations!$A$3:$B$77,3,FALSE),"")</f>
        <v/>
      </c>
      <c r="M930" s="2" t="s">
        <v>4743</v>
      </c>
      <c r="N930" s="19">
        <f>IFERROR(VLOOKUP(M930,Regions!$A$3:$B$41,2,FALSE),"")</f>
        <v>24</v>
      </c>
      <c r="O930" s="2" t="s">
        <v>4689</v>
      </c>
      <c r="P930" s="19">
        <f>IFERROR(VLOOKUP(O930,Colors!$A$3:$B$11,2,FALSE),"")</f>
        <v>2</v>
      </c>
      <c r="Q930" s="2" t="s">
        <v>4688</v>
      </c>
      <c r="R930" s="19">
        <f>IFERROR(VLOOKUP(Q930,Contenants!$A$3:$B$21,2,FALSE),"")</f>
        <v>16</v>
      </c>
      <c r="S930" s="2"/>
      <c r="T930" s="8" t="s">
        <v>1508</v>
      </c>
      <c r="U930" s="21" t="str">
        <f t="shared" si="321"/>
        <v/>
      </c>
      <c r="V930" s="19">
        <f>IF(U930="",0,1)</f>
        <v>0</v>
      </c>
      <c r="W930" s="20" t="e">
        <f>$X$1&amp;A930&amp;$Y$1&amp;T930&amp;$Z$1&amp;C930&amp;$AA$1&amp;E930&amp;#REF!&amp;G930&amp;$AB$1&amp;J930&amp;$AC$1&amp;#REF!&amp;$AD$1&amp;L930&amp;$AE$1&amp;P930&amp;$AF$1&amp;R930&amp;$AF$1&amp;#REF!&amp;$AG$1</f>
        <v>#REF!</v>
      </c>
    </row>
    <row r="931" spans="1:23" s="20" customFormat="1" hidden="1" x14ac:dyDescent="0.25">
      <c r="A931" s="2" t="s">
        <v>3638</v>
      </c>
      <c r="B931" s="2" t="s">
        <v>3639</v>
      </c>
      <c r="C931" s="3"/>
      <c r="D931" s="18" t="str">
        <f t="shared" si="301"/>
        <v/>
      </c>
      <c r="E931" s="4">
        <v>35</v>
      </c>
      <c r="F931" s="2" t="s">
        <v>2251</v>
      </c>
      <c r="G931" s="19" t="e">
        <f>VLOOKUP(F931,frs!$A$2:$E$41,2,FALSE)</f>
        <v>#N/A</v>
      </c>
      <c r="H931" s="2" t="b">
        <v>0</v>
      </c>
      <c r="I931" s="2" t="s">
        <v>4716</v>
      </c>
      <c r="J931" s="19">
        <f>VLOOKUP(I931,Families!$A$2:$B$11,2,FALSE)</f>
        <v>1</v>
      </c>
      <c r="K931" s="2" t="s">
        <v>4878</v>
      </c>
      <c r="L931" s="19" t="str">
        <f>IFERROR(VLOOKUP(K931,Appellations!$A$3:$B$77,3,FALSE),"")</f>
        <v/>
      </c>
      <c r="M931" s="2" t="s">
        <v>4743</v>
      </c>
      <c r="N931" s="19">
        <f>IFERROR(VLOOKUP(M931,Regions!$A$3:$B$41,2,FALSE),"")</f>
        <v>24</v>
      </c>
      <c r="O931" s="2" t="s">
        <v>4719</v>
      </c>
      <c r="P931" s="19">
        <f>IFERROR(VLOOKUP(O931,Colors!$A$3:$B$11,2,FALSE),"")</f>
        <v>8</v>
      </c>
      <c r="Q931" s="2" t="s">
        <v>4688</v>
      </c>
      <c r="R931" s="19">
        <f>IFERROR(VLOOKUP(Q931,Contenants!$A$3:$B$21,2,FALSE),"")</f>
        <v>16</v>
      </c>
      <c r="S931" s="2"/>
      <c r="T931" s="8" t="s">
        <v>1898</v>
      </c>
      <c r="U931" s="21" t="str">
        <f t="shared" si="321"/>
        <v/>
      </c>
      <c r="V931" s="21"/>
      <c r="W931" s="20" t="e">
        <f>$X$1&amp;A931&amp;$Y$1&amp;T931&amp;$Z$1&amp;C931&amp;$AA$1&amp;E931&amp;#REF!&amp;G931&amp;$AB$1&amp;J931&amp;$AC$1&amp;#REF!&amp;$AD$1&amp;L931&amp;$AE$1&amp;P931&amp;$AF$1&amp;R931&amp;$AF$1&amp;#REF!&amp;$AG$1</f>
        <v>#REF!</v>
      </c>
    </row>
    <row r="932" spans="1:23" s="20" customFormat="1" hidden="1" x14ac:dyDescent="0.25">
      <c r="A932" s="2" t="s">
        <v>2868</v>
      </c>
      <c r="B932" s="2" t="s">
        <v>2869</v>
      </c>
      <c r="C932" s="3"/>
      <c r="D932" s="18" t="str">
        <f t="shared" si="301"/>
        <v/>
      </c>
      <c r="E932" s="4">
        <v>34.549999999999997</v>
      </c>
      <c r="F932" s="2" t="s">
        <v>2251</v>
      </c>
      <c r="G932" s="19" t="e">
        <f>VLOOKUP(F932,frs!$A$2:$E$41,2,FALSE)</f>
        <v>#N/A</v>
      </c>
      <c r="H932" s="2" t="b">
        <v>0</v>
      </c>
      <c r="I932" s="2" t="s">
        <v>4716</v>
      </c>
      <c r="J932" s="19">
        <f>VLOOKUP(I932,Families!$A$2:$B$11,2,FALSE)</f>
        <v>1</v>
      </c>
      <c r="K932" s="2" t="s">
        <v>4930</v>
      </c>
      <c r="L932" s="19" t="str">
        <f>IFERROR(VLOOKUP(K932,Appellations!$A$3:$B$77,3,FALSE),"")</f>
        <v/>
      </c>
      <c r="M932" s="2" t="s">
        <v>4743</v>
      </c>
      <c r="N932" s="19">
        <f>IFERROR(VLOOKUP(M932,Regions!$A$3:$B$41,2,FALSE),"")</f>
        <v>24</v>
      </c>
      <c r="O932" s="2" t="s">
        <v>4719</v>
      </c>
      <c r="P932" s="19">
        <f>IFERROR(VLOOKUP(O932,Colors!$A$3:$B$11,2,FALSE),"")</f>
        <v>8</v>
      </c>
      <c r="Q932" s="2" t="s">
        <v>4688</v>
      </c>
      <c r="R932" s="19">
        <f>IFERROR(VLOOKUP(Q932,Contenants!$A$3:$B$21,2,FALSE),"")</f>
        <v>16</v>
      </c>
      <c r="S932" s="2"/>
      <c r="T932" s="8" t="s">
        <v>717</v>
      </c>
      <c r="U932" s="21" t="str">
        <f t="shared" si="321"/>
        <v/>
      </c>
      <c r="V932" s="21"/>
      <c r="W932" s="20" t="e">
        <f>$X$1&amp;A932&amp;$Y$1&amp;T932&amp;$Z$1&amp;C932&amp;$AA$1&amp;E932&amp;#REF!&amp;G932&amp;$AB$1&amp;J932&amp;$AC$1&amp;#REF!&amp;$AD$1&amp;L932&amp;$AE$1&amp;P932&amp;$AF$1&amp;R932&amp;$AF$1&amp;#REF!&amp;$AG$1</f>
        <v>#REF!</v>
      </c>
    </row>
    <row r="933" spans="1:23" s="20" customFormat="1" hidden="1" x14ac:dyDescent="0.25">
      <c r="A933" s="2" t="s">
        <v>3859</v>
      </c>
      <c r="B933" s="2" t="s">
        <v>3860</v>
      </c>
      <c r="C933" s="3"/>
      <c r="D933" s="18" t="str">
        <f t="shared" si="301"/>
        <v/>
      </c>
      <c r="E933" s="4">
        <v>16.149999999999999</v>
      </c>
      <c r="F933" s="2" t="s">
        <v>2251</v>
      </c>
      <c r="G933" s="19" t="e">
        <f>VLOOKUP(F933,frs!$A$2:$E$41,2,FALSE)</f>
        <v>#N/A</v>
      </c>
      <c r="H933" s="2" t="b">
        <v>0</v>
      </c>
      <c r="I933" s="2" t="s">
        <v>4716</v>
      </c>
      <c r="J933" s="19">
        <f>VLOOKUP(I933,Families!$A$2:$B$11,2,FALSE)</f>
        <v>1</v>
      </c>
      <c r="K933" s="2" t="s">
        <v>4860</v>
      </c>
      <c r="L933" s="19" t="str">
        <f>IFERROR(VLOOKUP(K933,Appellations!$A$3:$B$77,3,FALSE),"")</f>
        <v/>
      </c>
      <c r="M933" s="2" t="s">
        <v>4743</v>
      </c>
      <c r="N933" s="19">
        <f>IFERROR(VLOOKUP(M933,Regions!$A$3:$B$41,2,FALSE),"")</f>
        <v>24</v>
      </c>
      <c r="O933" s="2" t="s">
        <v>4719</v>
      </c>
      <c r="P933" s="19">
        <f>IFERROR(VLOOKUP(O933,Colors!$A$3:$B$11,2,FALSE),"")</f>
        <v>8</v>
      </c>
      <c r="Q933" s="2" t="s">
        <v>4688</v>
      </c>
      <c r="R933" s="19">
        <f>IFERROR(VLOOKUP(Q933,Contenants!$A$3:$B$21,2,FALSE),"")</f>
        <v>16</v>
      </c>
      <c r="S933" s="2"/>
      <c r="T933" s="8" t="s">
        <v>1233</v>
      </c>
      <c r="U933" s="21" t="str">
        <f t="shared" si="321"/>
        <v/>
      </c>
      <c r="V933" s="21"/>
      <c r="W933" s="20" t="e">
        <f>$X$1&amp;A933&amp;$Y$1&amp;T933&amp;$Z$1&amp;C933&amp;$AA$1&amp;E933&amp;#REF!&amp;G933&amp;$AB$1&amp;J933&amp;$AC$1&amp;#REF!&amp;$AD$1&amp;L933&amp;$AE$1&amp;P933&amp;$AF$1&amp;R933&amp;$AF$1&amp;#REF!&amp;$AG$1</f>
        <v>#REF!</v>
      </c>
    </row>
    <row r="934" spans="1:23" s="20" customFormat="1" hidden="1" x14ac:dyDescent="0.25">
      <c r="A934" s="2" t="s">
        <v>2887</v>
      </c>
      <c r="B934" s="2" t="s">
        <v>2888</v>
      </c>
      <c r="C934" s="3"/>
      <c r="D934" s="40" t="str">
        <f t="shared" si="301"/>
        <v/>
      </c>
      <c r="E934" s="4">
        <v>25.7</v>
      </c>
      <c r="F934" s="2" t="s">
        <v>2251</v>
      </c>
      <c r="G934" s="41" t="e">
        <f>VLOOKUP(F934,frs!$A$2:$E$41,2,FALSE)</f>
        <v>#N/A</v>
      </c>
      <c r="H934" s="2" t="b">
        <v>0</v>
      </c>
      <c r="I934" s="2" t="s">
        <v>4716</v>
      </c>
      <c r="J934" s="41">
        <f>VLOOKUP(I934,Families!$A$2:$B$11,2,FALSE)</f>
        <v>1</v>
      </c>
      <c r="K934" s="2" t="s">
        <v>4931</v>
      </c>
      <c r="L934" s="41" t="str">
        <f>IFERROR(VLOOKUP(K934,Appellations!$A$3:$B$77,3,FALSE),"")</f>
        <v/>
      </c>
      <c r="M934" s="2" t="s">
        <v>4743</v>
      </c>
      <c r="N934" s="41">
        <f>IFERROR(VLOOKUP(M934,Regions!$A$3:$B$41,2,FALSE),"")</f>
        <v>24</v>
      </c>
      <c r="O934" s="2" t="s">
        <v>4719</v>
      </c>
      <c r="P934" s="41">
        <f>IFERROR(VLOOKUP(O934,Colors!$A$3:$B$11,2,FALSE),"")</f>
        <v>8</v>
      </c>
      <c r="Q934" s="2" t="s">
        <v>4688</v>
      </c>
      <c r="R934" s="41">
        <f>IFERROR(VLOOKUP(Q934,Contenants!$A$3:$B$21,2,FALSE),"")</f>
        <v>16</v>
      </c>
      <c r="S934" s="2"/>
      <c r="T934" s="8" t="s">
        <v>817</v>
      </c>
      <c r="U934" s="43" t="str">
        <f t="shared" si="321"/>
        <v/>
      </c>
      <c r="V934" s="43"/>
      <c r="W934" s="42" t="e">
        <f>$X$1&amp;A934&amp;$Y$1&amp;T934&amp;$Z$1&amp;C934&amp;$AA$1&amp;E934&amp;#REF!&amp;G934&amp;$AB$1&amp;J934&amp;$AC$1&amp;#REF!&amp;$AD$1&amp;L934&amp;$AE$1&amp;P934&amp;$AF$1&amp;R934&amp;$AF$1&amp;#REF!&amp;$AG$1</f>
        <v>#REF!</v>
      </c>
    </row>
    <row r="935" spans="1:23" hidden="1" x14ac:dyDescent="0.25">
      <c r="A935" s="2" t="s">
        <v>3743</v>
      </c>
      <c r="B935" s="2" t="s">
        <v>3744</v>
      </c>
      <c r="C935" s="3"/>
      <c r="D935" s="23" t="str">
        <f t="shared" ref="D935:D950" si="322">SUBSTITUTE(SUBSTITUTE(SUBSTITUTE(C935,CHAR(13),""),CHAR(10),"&lt;br&gt;"),". &amp;car(10)",".")</f>
        <v/>
      </c>
      <c r="E935" s="4">
        <v>16.7</v>
      </c>
      <c r="F935" s="2" t="s">
        <v>2251</v>
      </c>
      <c r="G935" s="19" t="e">
        <f>VLOOKUP(F935,frs!$A$2:$E$41,2,FALSE)</f>
        <v>#N/A</v>
      </c>
      <c r="H935" s="2" t="b">
        <v>0</v>
      </c>
      <c r="I935" s="2" t="s">
        <v>4709</v>
      </c>
      <c r="J935" s="19">
        <f>VLOOKUP(I935,Families!$A$2:$B$11,2,FALSE)</f>
        <v>2</v>
      </c>
      <c r="K935" s="2" t="s">
        <v>4932</v>
      </c>
      <c r="L935" s="19" t="str">
        <f>IFERROR(VLOOKUP(K935,Appellations!$A$2:$B$77,2,FALSE),"0")</f>
        <v>0</v>
      </c>
      <c r="M935" s="2" t="s">
        <v>4743</v>
      </c>
      <c r="N935" s="19">
        <f>IFERROR(VLOOKUP(M935,Regions!$A$2:$B$41,2,FALSE),"0")</f>
        <v>24</v>
      </c>
      <c r="O935" s="2" t="s">
        <v>4689</v>
      </c>
      <c r="P935" s="19">
        <f>IFERROR(VLOOKUP(O935,Colors!$A$2:$B$11,2,FALSE),"0")</f>
        <v>2</v>
      </c>
      <c r="Q935" s="2" t="s">
        <v>4688</v>
      </c>
      <c r="R935" s="19">
        <f>IFERROR(VLOOKUP(Q935,Contenants!$A$2:$B$21,2,FALSE),"0")</f>
        <v>16</v>
      </c>
      <c r="S935" s="2"/>
      <c r="T935" s="50" t="str">
        <f t="shared" ref="T935:T950" si="323">PROPER(B935)</f>
        <v>Limoux Dom. L'Aigle Chardonnay G.B. Blc</v>
      </c>
      <c r="U935" s="19" t="str">
        <f t="shared" si="321"/>
        <v/>
      </c>
      <c r="V935" s="19" t="e">
        <f>IF(#REF!="",0,1)</f>
        <v>#REF!</v>
      </c>
      <c r="W935" s="20" t="e">
        <f>$X$1&amp;A935&amp;$Y$1&amp;T935&amp;$Z$1&amp;D935&amp;$AA$1&amp;E935&amp;#REF!&amp;G935&amp;$AB$1&amp;J935&amp;$AC$1&amp;L935&amp;$AD$1&amp;N935&amp;$AE$1&amp;P935&amp;$AF$1&amp;R935&amp;$AG$1&amp;#REF!&amp;$AI$1</f>
        <v>#REF!</v>
      </c>
    </row>
    <row r="936" spans="1:23" hidden="1" x14ac:dyDescent="0.25">
      <c r="A936" s="2" t="s">
        <v>3632</v>
      </c>
      <c r="B936" s="2" t="s">
        <v>3633</v>
      </c>
      <c r="C936" s="3"/>
      <c r="D936" s="23" t="str">
        <f t="shared" si="322"/>
        <v/>
      </c>
      <c r="E936" s="4">
        <v>17.649999999999999</v>
      </c>
      <c r="F936" s="2" t="s">
        <v>2251</v>
      </c>
      <c r="G936" s="19" t="e">
        <f>VLOOKUP(F936,frs!$A$2:$E$41,2,FALSE)</f>
        <v>#N/A</v>
      </c>
      <c r="H936" s="2" t="b">
        <v>0</v>
      </c>
      <c r="I936" s="2" t="s">
        <v>4716</v>
      </c>
      <c r="J936" s="19">
        <f>VLOOKUP(I936,Families!$A$2:$B$11,2,FALSE)</f>
        <v>1</v>
      </c>
      <c r="K936" s="2" t="s">
        <v>4933</v>
      </c>
      <c r="L936" s="19" t="str">
        <f>IFERROR(VLOOKUP(K936,Appellations!$A$2:$B$77,2,FALSE),"0")</f>
        <v>0</v>
      </c>
      <c r="M936" s="2" t="s">
        <v>4743</v>
      </c>
      <c r="N936" s="19">
        <f>IFERROR(VLOOKUP(M936,Regions!$A$2:$B$41,2,FALSE),"0")</f>
        <v>24</v>
      </c>
      <c r="O936" s="2" t="s">
        <v>4719</v>
      </c>
      <c r="P936" s="19">
        <f>IFERROR(VLOOKUP(O936,Colors!$A$2:$B$11,2,FALSE),"0")</f>
        <v>8</v>
      </c>
      <c r="Q936" s="2" t="s">
        <v>4688</v>
      </c>
      <c r="R936" s="19">
        <f>IFERROR(VLOOKUP(Q936,Contenants!$A$2:$B$21,2,FALSE),"0")</f>
        <v>16</v>
      </c>
      <c r="S936" s="2"/>
      <c r="T936" s="50" t="str">
        <f t="shared" si="323"/>
        <v>Ht.Val.Aude Dom.Aigle Pinot Noir G.B Rge</v>
      </c>
      <c r="U936" s="19" t="str">
        <f t="shared" si="321"/>
        <v/>
      </c>
      <c r="V936" s="19" t="e">
        <f>IF(#REF!="",0,1)</f>
        <v>#REF!</v>
      </c>
      <c r="W936" s="20" t="e">
        <f>$X$1&amp;A936&amp;$Y$1&amp;T936&amp;$Z$1&amp;D936&amp;$AA$1&amp;E936&amp;#REF!&amp;G936&amp;$AB$1&amp;J936&amp;$AC$1&amp;L936&amp;$AD$1&amp;N936&amp;$AE$1&amp;P936&amp;$AF$1&amp;R936&amp;$AG$1&amp;#REF!&amp;$AI$1</f>
        <v>#REF!</v>
      </c>
    </row>
    <row r="937" spans="1:23" hidden="1" x14ac:dyDescent="0.25">
      <c r="A937" s="2" t="s">
        <v>1384</v>
      </c>
      <c r="B937" s="2" t="s">
        <v>1385</v>
      </c>
      <c r="C937" s="3"/>
      <c r="D937" s="23" t="str">
        <f t="shared" si="322"/>
        <v/>
      </c>
      <c r="E937" s="4">
        <v>3.05</v>
      </c>
      <c r="F937" s="2" t="s">
        <v>2252</v>
      </c>
      <c r="G937" s="19" t="e">
        <f>VLOOKUP(F937,frs!$A$2:$E$41,2,FALSE)</f>
        <v>#N/A</v>
      </c>
      <c r="H937" s="2" t="b">
        <v>0</v>
      </c>
      <c r="I937" s="2" t="s">
        <v>4686</v>
      </c>
      <c r="J937" s="19">
        <f>VLOOKUP(I937,Families!$A$2:$B$11,2,FALSE)</f>
        <v>9</v>
      </c>
      <c r="K937" s="2"/>
      <c r="L937" s="19" t="str">
        <f>IFERROR(VLOOKUP(K937,Appellations!$A$2:$B$77,2,FALSE),"0")</f>
        <v>0</v>
      </c>
      <c r="M937" s="2" t="s">
        <v>4934</v>
      </c>
      <c r="N937" s="19" t="str">
        <f>IFERROR(VLOOKUP(M937,Regions!$A$2:$B$41,2,FALSE),"0")</f>
        <v>0</v>
      </c>
      <c r="O937" s="2"/>
      <c r="P937" s="19" t="str">
        <f>IFERROR(VLOOKUP(O937,Colors!$A$2:$B$11,2,FALSE),"0")</f>
        <v>0</v>
      </c>
      <c r="Q937" s="2" t="s">
        <v>4935</v>
      </c>
      <c r="R937" s="19">
        <f>IFERROR(VLOOKUP(Q937,Contenants!$A$2:$B$21,2,FALSE),"0")</f>
        <v>4</v>
      </c>
      <c r="S937" s="2"/>
      <c r="T937" s="50" t="str">
        <f t="shared" si="323"/>
        <v>Jdf Pomme Brut Bio 25 Cl</v>
      </c>
      <c r="U937" s="19" t="str">
        <f t="shared" si="321"/>
        <v/>
      </c>
      <c r="V937" s="19">
        <f t="shared" ref="V937:V952" si="324">IF(U937="",0,1)</f>
        <v>0</v>
      </c>
      <c r="W937" s="20" t="e">
        <f>$X$1&amp;A937&amp;$Y$1&amp;T937&amp;$Z$1&amp;D937&amp;$AA$1&amp;E937&amp;#REF!&amp;G937&amp;$AB$1&amp;J937&amp;$AC$1&amp;L937&amp;$AD$1&amp;N937&amp;$AE$1&amp;P937&amp;$AF$1&amp;R937&amp;$AG$1&amp;#REF!&amp;$AI$1</f>
        <v>#REF!</v>
      </c>
    </row>
    <row r="938" spans="1:23" hidden="1" x14ac:dyDescent="0.25">
      <c r="A938" s="2" t="s">
        <v>1348</v>
      </c>
      <c r="B938" s="2" t="s">
        <v>1349</v>
      </c>
      <c r="C938" s="3"/>
      <c r="D938" s="23" t="str">
        <f t="shared" si="322"/>
        <v/>
      </c>
      <c r="E938" s="4">
        <v>3.05</v>
      </c>
      <c r="F938" s="2" t="s">
        <v>2252</v>
      </c>
      <c r="G938" s="19" t="e">
        <f>VLOOKUP(F938,frs!$A$2:$E$41,2,FALSE)</f>
        <v>#N/A</v>
      </c>
      <c r="H938" s="2" t="b">
        <v>0</v>
      </c>
      <c r="I938" s="2" t="s">
        <v>4686</v>
      </c>
      <c r="J938" s="19">
        <f>VLOOKUP(I938,Families!$A$2:$B$11,2,FALSE)</f>
        <v>9</v>
      </c>
      <c r="K938" s="2"/>
      <c r="L938" s="19" t="str">
        <f>IFERROR(VLOOKUP(K938,Appellations!$A$2:$B$77,2,FALSE),"0")</f>
        <v>0</v>
      </c>
      <c r="M938" s="2" t="s">
        <v>4934</v>
      </c>
      <c r="N938" s="19" t="str">
        <f>IFERROR(VLOOKUP(M938,Regions!$A$2:$B$41,2,FALSE),"0")</f>
        <v>0</v>
      </c>
      <c r="O938" s="2"/>
      <c r="P938" s="19" t="str">
        <f>IFERROR(VLOOKUP(O938,Colors!$A$2:$B$11,2,FALSE),"0")</f>
        <v>0</v>
      </c>
      <c r="Q938" s="2" t="s">
        <v>4935</v>
      </c>
      <c r="R938" s="19">
        <f>IFERROR(VLOOKUP(Q938,Contenants!$A$2:$B$21,2,FALSE),"0")</f>
        <v>4</v>
      </c>
      <c r="S938" s="2"/>
      <c r="T938" s="50" t="str">
        <f t="shared" si="323"/>
        <v>Jdf Abricot 25 Cl</v>
      </c>
      <c r="U938" s="19" t="str">
        <f t="shared" si="321"/>
        <v/>
      </c>
      <c r="V938" s="19">
        <f t="shared" si="324"/>
        <v>0</v>
      </c>
      <c r="W938" s="20" t="e">
        <f>$X$1&amp;A938&amp;$Y$1&amp;T938&amp;$Z$1&amp;D938&amp;$AA$1&amp;E938&amp;#REF!&amp;G938&amp;$AB$1&amp;J938&amp;$AC$1&amp;L938&amp;$AD$1&amp;N938&amp;$AE$1&amp;P938&amp;$AF$1&amp;R938&amp;$AG$1&amp;#REF!&amp;$AI$1</f>
        <v>#REF!</v>
      </c>
    </row>
    <row r="939" spans="1:23" hidden="1" x14ac:dyDescent="0.25">
      <c r="A939" s="2" t="s">
        <v>1394</v>
      </c>
      <c r="B939" s="2" t="s">
        <v>1395</v>
      </c>
      <c r="C939" s="3"/>
      <c r="D939" s="23" t="str">
        <f t="shared" si="322"/>
        <v/>
      </c>
      <c r="E939" s="4">
        <v>3.45</v>
      </c>
      <c r="F939" s="2" t="s">
        <v>2252</v>
      </c>
      <c r="G939" s="19" t="e">
        <f>VLOOKUP(F939,frs!$A$2:$E$41,2,FALSE)</f>
        <v>#N/A</v>
      </c>
      <c r="H939" s="2" t="b">
        <v>0</v>
      </c>
      <c r="I939" s="2" t="s">
        <v>4686</v>
      </c>
      <c r="J939" s="19">
        <f>VLOOKUP(I939,Families!$A$2:$B$11,2,FALSE)</f>
        <v>9</v>
      </c>
      <c r="K939" s="2"/>
      <c r="L939" s="19" t="str">
        <f>IFERROR(VLOOKUP(K939,Appellations!$A$2:$B$77,2,FALSE),"0")</f>
        <v>0</v>
      </c>
      <c r="M939" s="2" t="s">
        <v>4934</v>
      </c>
      <c r="N939" s="19" t="str">
        <f>IFERROR(VLOOKUP(M939,Regions!$A$2:$B$41,2,FALSE),"0")</f>
        <v>0</v>
      </c>
      <c r="O939" s="2"/>
      <c r="P939" s="19" t="str">
        <f>IFERROR(VLOOKUP(O939,Colors!$A$2:$B$11,2,FALSE),"0")</f>
        <v>0</v>
      </c>
      <c r="Q939" s="2" t="s">
        <v>4935</v>
      </c>
      <c r="R939" s="19">
        <f>IFERROR(VLOOKUP(Q939,Contenants!$A$2:$B$21,2,FALSE),"0")</f>
        <v>4</v>
      </c>
      <c r="S939" s="2"/>
      <c r="T939" s="50" t="str">
        <f t="shared" si="323"/>
        <v>Jdf Tomate Rouge 25 Cl</v>
      </c>
      <c r="U939" s="19" t="str">
        <f t="shared" si="321"/>
        <v/>
      </c>
      <c r="V939" s="19">
        <f t="shared" si="324"/>
        <v>0</v>
      </c>
      <c r="W939" s="20" t="e">
        <f>$X$1&amp;A939&amp;$Y$1&amp;T939&amp;$Z$1&amp;D939&amp;$AA$1&amp;E939&amp;#REF!&amp;G939&amp;$AB$1&amp;J939&amp;$AC$1&amp;L939&amp;$AD$1&amp;N939&amp;$AE$1&amp;P939&amp;$AF$1&amp;R939&amp;$AG$1&amp;#REF!&amp;$AI$1</f>
        <v>#REF!</v>
      </c>
    </row>
    <row r="940" spans="1:23" hidden="1" x14ac:dyDescent="0.25">
      <c r="A940" s="2" t="s">
        <v>1392</v>
      </c>
      <c r="B940" s="2" t="s">
        <v>1393</v>
      </c>
      <c r="C940" s="3"/>
      <c r="D940" s="23" t="str">
        <f t="shared" si="322"/>
        <v/>
      </c>
      <c r="E940" s="4">
        <v>3.4</v>
      </c>
      <c r="F940" s="2" t="s">
        <v>2252</v>
      </c>
      <c r="G940" s="19" t="e">
        <f>VLOOKUP(F940,frs!$A$2:$E$41,2,FALSE)</f>
        <v>#N/A</v>
      </c>
      <c r="H940" s="2" t="b">
        <v>0</v>
      </c>
      <c r="I940" s="2" t="s">
        <v>4686</v>
      </c>
      <c r="J940" s="19">
        <f>VLOOKUP(I940,Families!$A$2:$B$11,2,FALSE)</f>
        <v>9</v>
      </c>
      <c r="K940" s="2"/>
      <c r="L940" s="19" t="str">
        <f>IFERROR(VLOOKUP(K940,Appellations!$A$2:$B$77,2,FALSE),"0")</f>
        <v>0</v>
      </c>
      <c r="M940" s="2" t="s">
        <v>4934</v>
      </c>
      <c r="N940" s="19" t="str">
        <f>IFERROR(VLOOKUP(M940,Regions!$A$2:$B$41,2,FALSE),"0")</f>
        <v>0</v>
      </c>
      <c r="O940" s="2"/>
      <c r="P940" s="19" t="str">
        <f>IFERROR(VLOOKUP(O940,Colors!$A$2:$B$11,2,FALSE),"0")</f>
        <v>0</v>
      </c>
      <c r="Q940" s="2" t="s">
        <v>4935</v>
      </c>
      <c r="R940" s="19">
        <f>IFERROR(VLOOKUP(Q940,Contenants!$A$2:$B$21,2,FALSE),"0")</f>
        <v>4</v>
      </c>
      <c r="S940" s="2"/>
      <c r="T940" s="50" t="str">
        <f t="shared" si="323"/>
        <v>Jdf Raisin Blanc 25 Cl</v>
      </c>
      <c r="U940" s="19" t="str">
        <f t="shared" si="321"/>
        <v/>
      </c>
      <c r="V940" s="19">
        <f t="shared" si="324"/>
        <v>0</v>
      </c>
      <c r="W940" s="20" t="e">
        <f>$X$1&amp;A940&amp;$Y$1&amp;T940&amp;$Z$1&amp;D940&amp;$AA$1&amp;E940&amp;#REF!&amp;G940&amp;$AB$1&amp;J940&amp;$AC$1&amp;L940&amp;$AD$1&amp;N940&amp;$AE$1&amp;P940&amp;$AF$1&amp;R940&amp;$AG$1&amp;#REF!&amp;$AI$1</f>
        <v>#REF!</v>
      </c>
    </row>
    <row r="941" spans="1:23" hidden="1" x14ac:dyDescent="0.25">
      <c r="A941" s="2" t="s">
        <v>1376</v>
      </c>
      <c r="B941" s="2" t="s">
        <v>1377</v>
      </c>
      <c r="C941" s="3"/>
      <c r="D941" s="23" t="str">
        <f t="shared" si="322"/>
        <v/>
      </c>
      <c r="E941" s="4">
        <v>3.45</v>
      </c>
      <c r="F941" s="2" t="s">
        <v>2252</v>
      </c>
      <c r="G941" s="19" t="e">
        <f>VLOOKUP(F941,frs!$A$2:$E$41,2,FALSE)</f>
        <v>#N/A</v>
      </c>
      <c r="H941" s="2" t="b">
        <v>0</v>
      </c>
      <c r="I941" s="2" t="s">
        <v>4686</v>
      </c>
      <c r="J941" s="19">
        <f>VLOOKUP(I941,Families!$A$2:$B$11,2,FALSE)</f>
        <v>9</v>
      </c>
      <c r="K941" s="2"/>
      <c r="L941" s="19" t="str">
        <f>IFERROR(VLOOKUP(K941,Appellations!$A$2:$B$77,2,FALSE),"0")</f>
        <v>0</v>
      </c>
      <c r="M941" s="2" t="s">
        <v>4934</v>
      </c>
      <c r="N941" s="19" t="str">
        <f>IFERROR(VLOOKUP(M941,Regions!$A$2:$B$41,2,FALSE),"0")</f>
        <v>0</v>
      </c>
      <c r="O941" s="2"/>
      <c r="P941" s="19" t="str">
        <f>IFERROR(VLOOKUP(O941,Colors!$A$2:$B$11,2,FALSE),"0")</f>
        <v>0</v>
      </c>
      <c r="Q941" s="2" t="s">
        <v>4935</v>
      </c>
      <c r="R941" s="19">
        <f>IFERROR(VLOOKUP(Q941,Contenants!$A$2:$B$21,2,FALSE),"0")</f>
        <v>4</v>
      </c>
      <c r="S941" s="2"/>
      <c r="T941" s="50" t="str">
        <f t="shared" si="323"/>
        <v>Jdf Peche De Vigne 25 Cl</v>
      </c>
      <c r="U941" s="19" t="str">
        <f t="shared" si="321"/>
        <v/>
      </c>
      <c r="V941" s="19">
        <f t="shared" si="324"/>
        <v>0</v>
      </c>
      <c r="W941" s="20" t="e">
        <f>$X$1&amp;A941&amp;$Y$1&amp;T941&amp;$Z$1&amp;D941&amp;$AA$1&amp;E941&amp;#REF!&amp;G941&amp;$AB$1&amp;J941&amp;$AC$1&amp;L941&amp;$AD$1&amp;N941&amp;$AE$1&amp;P941&amp;$AF$1&amp;R941&amp;$AG$1&amp;#REF!&amp;$AI$1</f>
        <v>#REF!</v>
      </c>
    </row>
    <row r="942" spans="1:23" hidden="1" x14ac:dyDescent="0.25">
      <c r="A942" s="2" t="s">
        <v>1360</v>
      </c>
      <c r="B942" s="2" t="s">
        <v>1361</v>
      </c>
      <c r="C942" s="3"/>
      <c r="D942" s="23" t="str">
        <f t="shared" si="322"/>
        <v/>
      </c>
      <c r="E942" s="4">
        <v>3.55</v>
      </c>
      <c r="F942" s="2" t="s">
        <v>2252</v>
      </c>
      <c r="G942" s="19" t="e">
        <f>VLOOKUP(F942,frs!$A$2:$E$41,2,FALSE)</f>
        <v>#N/A</v>
      </c>
      <c r="H942" s="2" t="b">
        <v>0</v>
      </c>
      <c r="I942" s="2" t="s">
        <v>4686</v>
      </c>
      <c r="J942" s="19">
        <f>VLOOKUP(I942,Families!$A$2:$B$11,2,FALSE)</f>
        <v>9</v>
      </c>
      <c r="K942" s="2"/>
      <c r="L942" s="19" t="str">
        <f>IFERROR(VLOOKUP(K942,Appellations!$A$2:$B$77,2,FALSE),"0")</f>
        <v>0</v>
      </c>
      <c r="M942" s="2" t="s">
        <v>4934</v>
      </c>
      <c r="N942" s="19" t="str">
        <f>IFERROR(VLOOKUP(M942,Regions!$A$2:$B$41,2,FALSE),"0")</f>
        <v>0</v>
      </c>
      <c r="O942" s="2"/>
      <c r="P942" s="19" t="str">
        <f>IFERROR(VLOOKUP(O942,Colors!$A$2:$B$11,2,FALSE),"0")</f>
        <v>0</v>
      </c>
      <c r="Q942" s="2" t="s">
        <v>4935</v>
      </c>
      <c r="R942" s="19">
        <f>IFERROR(VLOOKUP(Q942,Contenants!$A$2:$B$21,2,FALSE),"0")</f>
        <v>4</v>
      </c>
      <c r="S942" s="2"/>
      <c r="T942" s="50" t="str">
        <f t="shared" si="323"/>
        <v>Jdf Fraise 25 Cl</v>
      </c>
      <c r="U942" s="19" t="str">
        <f t="shared" si="321"/>
        <v/>
      </c>
      <c r="V942" s="19">
        <f t="shared" si="324"/>
        <v>0</v>
      </c>
      <c r="W942" s="20" t="e">
        <f>$X$1&amp;A942&amp;$Y$1&amp;T942&amp;$Z$1&amp;D942&amp;$AA$1&amp;E942&amp;#REF!&amp;G942&amp;$AB$1&amp;J942&amp;$AC$1&amp;L942&amp;$AD$1&amp;N942&amp;$AE$1&amp;P942&amp;$AF$1&amp;R942&amp;$AG$1&amp;#REF!&amp;$AI$1</f>
        <v>#REF!</v>
      </c>
    </row>
    <row r="943" spans="1:23" hidden="1" x14ac:dyDescent="0.25">
      <c r="A943" s="2" t="s">
        <v>1368</v>
      </c>
      <c r="B943" s="2" t="s">
        <v>1369</v>
      </c>
      <c r="C943" s="3"/>
      <c r="D943" s="23" t="str">
        <f t="shared" si="322"/>
        <v/>
      </c>
      <c r="E943" s="4">
        <v>4.2</v>
      </c>
      <c r="F943" s="2" t="s">
        <v>2252</v>
      </c>
      <c r="G943" s="19" t="e">
        <f>VLOOKUP(F943,frs!$A$2:$E$41,2,FALSE)</f>
        <v>#N/A</v>
      </c>
      <c r="H943" s="2" t="b">
        <v>0</v>
      </c>
      <c r="I943" s="2" t="s">
        <v>4686</v>
      </c>
      <c r="J943" s="19">
        <f>VLOOKUP(I943,Families!$A$2:$B$11,2,FALSE)</f>
        <v>9</v>
      </c>
      <c r="K943" s="2"/>
      <c r="L943" s="19" t="str">
        <f>IFERROR(VLOOKUP(K943,Appellations!$A$2:$B$77,2,FALSE),"0")</f>
        <v>0</v>
      </c>
      <c r="M943" s="2" t="s">
        <v>4934</v>
      </c>
      <c r="N943" s="19" t="str">
        <f>IFERROR(VLOOKUP(M943,Regions!$A$2:$B$41,2,FALSE),"0")</f>
        <v>0</v>
      </c>
      <c r="O943" s="2"/>
      <c r="P943" s="19" t="str">
        <f>IFERROR(VLOOKUP(O943,Colors!$A$2:$B$11,2,FALSE),"0")</f>
        <v>0</v>
      </c>
      <c r="Q943" s="2" t="s">
        <v>4935</v>
      </c>
      <c r="R943" s="19">
        <f>IFERROR(VLOOKUP(Q943,Contenants!$A$2:$B$21,2,FALSE),"0")</f>
        <v>4</v>
      </c>
      <c r="S943" s="2"/>
      <c r="T943" s="50" t="str">
        <f t="shared" si="323"/>
        <v>Jdf Mangue Bio 25 Cl</v>
      </c>
      <c r="U943" s="19" t="str">
        <f t="shared" si="321"/>
        <v/>
      </c>
      <c r="V943" s="19">
        <f t="shared" si="324"/>
        <v>0</v>
      </c>
      <c r="W943" s="20" t="e">
        <f>$X$1&amp;A943&amp;$Y$1&amp;T943&amp;$Z$1&amp;D943&amp;$AA$1&amp;E943&amp;#REF!&amp;G943&amp;$AB$1&amp;J943&amp;$AC$1&amp;L943&amp;$AD$1&amp;N943&amp;$AE$1&amp;P943&amp;$AF$1&amp;R943&amp;$AG$1&amp;#REF!&amp;$AI$1</f>
        <v>#REF!</v>
      </c>
    </row>
    <row r="944" spans="1:23" hidden="1" x14ac:dyDescent="0.25">
      <c r="A944" s="2" t="s">
        <v>1356</v>
      </c>
      <c r="B944" s="2" t="s">
        <v>1357</v>
      </c>
      <c r="C944" s="3"/>
      <c r="D944" s="23" t="str">
        <f t="shared" si="322"/>
        <v/>
      </c>
      <c r="E944" s="4">
        <v>3.55</v>
      </c>
      <c r="F944" s="2" t="s">
        <v>2252</v>
      </c>
      <c r="G944" s="19" t="e">
        <f>VLOOKUP(F944,frs!$A$2:$E$41,2,FALSE)</f>
        <v>#N/A</v>
      </c>
      <c r="H944" s="2" t="b">
        <v>0</v>
      </c>
      <c r="I944" s="2" t="s">
        <v>4686</v>
      </c>
      <c r="J944" s="19">
        <f>VLOOKUP(I944,Families!$A$2:$B$11,2,FALSE)</f>
        <v>9</v>
      </c>
      <c r="K944" s="2"/>
      <c r="L944" s="19" t="str">
        <f>IFERROR(VLOOKUP(K944,Appellations!$A$2:$B$77,2,FALSE),"0")</f>
        <v>0</v>
      </c>
      <c r="M944" s="2" t="s">
        <v>4934</v>
      </c>
      <c r="N944" s="19" t="str">
        <f>IFERROR(VLOOKUP(M944,Regions!$A$2:$B$41,2,FALSE),"0")</f>
        <v>0</v>
      </c>
      <c r="O944" s="2"/>
      <c r="P944" s="19" t="str">
        <f>IFERROR(VLOOKUP(O944,Colors!$A$2:$B$11,2,FALSE),"0")</f>
        <v>0</v>
      </c>
      <c r="Q944" s="2" t="s">
        <v>4935</v>
      </c>
      <c r="R944" s="19">
        <f>IFERROR(VLOOKUP(Q944,Contenants!$A$2:$B$21,2,FALSE),"0")</f>
        <v>4</v>
      </c>
      <c r="S944" s="2"/>
      <c r="T944" s="50" t="str">
        <f t="shared" si="323"/>
        <v>Jdf Citron 25 Cl</v>
      </c>
      <c r="U944" s="19" t="str">
        <f t="shared" si="321"/>
        <v/>
      </c>
      <c r="V944" s="19">
        <f t="shared" si="324"/>
        <v>0</v>
      </c>
      <c r="W944" s="20" t="e">
        <f>$X$1&amp;A944&amp;$Y$1&amp;T944&amp;$Z$1&amp;D944&amp;$AA$1&amp;E944&amp;#REF!&amp;G944&amp;$AB$1&amp;J944&amp;$AC$1&amp;L944&amp;$AD$1&amp;N944&amp;$AE$1&amp;P944&amp;$AF$1&amp;R944&amp;$AG$1&amp;#REF!&amp;$AI$1</f>
        <v>#REF!</v>
      </c>
    </row>
    <row r="945" spans="1:23" hidden="1" x14ac:dyDescent="0.25">
      <c r="A945" s="2" t="s">
        <v>1380</v>
      </c>
      <c r="B945" s="2" t="s">
        <v>1381</v>
      </c>
      <c r="C945" s="3"/>
      <c r="D945" s="23" t="str">
        <f t="shared" si="322"/>
        <v/>
      </c>
      <c r="E945" s="4">
        <v>3.45</v>
      </c>
      <c r="F945" s="2" t="s">
        <v>2252</v>
      </c>
      <c r="G945" s="19" t="e">
        <f>VLOOKUP(F945,frs!$A$2:$E$41,2,FALSE)</f>
        <v>#N/A</v>
      </c>
      <c r="H945" s="2" t="b">
        <v>0</v>
      </c>
      <c r="I945" s="2" t="s">
        <v>4686</v>
      </c>
      <c r="J945" s="19">
        <f>VLOOKUP(I945,Families!$A$2:$B$11,2,FALSE)</f>
        <v>9</v>
      </c>
      <c r="K945" s="2"/>
      <c r="L945" s="19" t="str">
        <f>IFERROR(VLOOKUP(K945,Appellations!$A$2:$B$77,2,FALSE),"0")</f>
        <v>0</v>
      </c>
      <c r="M945" s="2" t="s">
        <v>4934</v>
      </c>
      <c r="N945" s="19" t="str">
        <f>IFERROR(VLOOKUP(M945,Regions!$A$2:$B$41,2,FALSE),"0")</f>
        <v>0</v>
      </c>
      <c r="O945" s="2"/>
      <c r="P945" s="19" t="str">
        <f>IFERROR(VLOOKUP(O945,Colors!$A$2:$B$11,2,FALSE),"0")</f>
        <v>0</v>
      </c>
      <c r="Q945" s="2" t="s">
        <v>4935</v>
      </c>
      <c r="R945" s="19">
        <f>IFERROR(VLOOKUP(Q945,Contenants!$A$2:$B$21,2,FALSE),"0")</f>
        <v>4</v>
      </c>
      <c r="S945" s="2"/>
      <c r="T945" s="50" t="str">
        <f t="shared" si="323"/>
        <v>Jdf Poire William'S 25 Cl</v>
      </c>
      <c r="U945" s="19" t="str">
        <f t="shared" si="321"/>
        <v/>
      </c>
      <c r="V945" s="19">
        <f t="shared" si="324"/>
        <v>0</v>
      </c>
      <c r="W945" s="20" t="e">
        <f>$X$1&amp;A945&amp;$Y$1&amp;T945&amp;$Z$1&amp;D945&amp;$AA$1&amp;E945&amp;#REF!&amp;G945&amp;$AB$1&amp;J945&amp;$AC$1&amp;L945&amp;$AD$1&amp;N945&amp;$AE$1&amp;P945&amp;$AF$1&amp;R945&amp;$AG$1&amp;#REF!&amp;$AI$1</f>
        <v>#REF!</v>
      </c>
    </row>
    <row r="946" spans="1:23" hidden="1" x14ac:dyDescent="0.25">
      <c r="A946" s="2" t="s">
        <v>1372</v>
      </c>
      <c r="B946" s="2" t="s">
        <v>1373</v>
      </c>
      <c r="C946" s="3"/>
      <c r="D946" s="23" t="str">
        <f t="shared" si="322"/>
        <v/>
      </c>
      <c r="E946" s="4">
        <v>3.55</v>
      </c>
      <c r="F946" s="2" t="s">
        <v>2252</v>
      </c>
      <c r="G946" s="19" t="e">
        <f>VLOOKUP(F946,frs!$A$2:$E$41,2,FALSE)</f>
        <v>#N/A</v>
      </c>
      <c r="H946" s="2" t="b">
        <v>0</v>
      </c>
      <c r="I946" s="2" t="s">
        <v>4686</v>
      </c>
      <c r="J946" s="19">
        <f>VLOOKUP(I946,Families!$A$2:$B$11,2,FALSE)</f>
        <v>9</v>
      </c>
      <c r="K946" s="2"/>
      <c r="L946" s="19" t="str">
        <f>IFERROR(VLOOKUP(K946,Appellations!$A$2:$B$77,2,FALSE),"0")</f>
        <v>0</v>
      </c>
      <c r="M946" s="2" t="s">
        <v>4934</v>
      </c>
      <c r="N946" s="19" t="str">
        <f>IFERROR(VLOOKUP(M946,Regions!$A$2:$B$41,2,FALSE),"0")</f>
        <v>0</v>
      </c>
      <c r="O946" s="2"/>
      <c r="P946" s="19" t="str">
        <f>IFERROR(VLOOKUP(O946,Colors!$A$2:$B$11,2,FALSE),"0")</f>
        <v>0</v>
      </c>
      <c r="Q946" s="2" t="s">
        <v>4935</v>
      </c>
      <c r="R946" s="19">
        <f>IFERROR(VLOOKUP(Q946,Contenants!$A$2:$B$21,2,FALSE),"0")</f>
        <v>4</v>
      </c>
      <c r="S946" s="2"/>
      <c r="T946" s="50" t="str">
        <f t="shared" si="323"/>
        <v>Jdf Pamplemousse Rose 25 Cl</v>
      </c>
      <c r="U946" s="19" t="str">
        <f t="shared" si="321"/>
        <v/>
      </c>
      <c r="V946" s="19">
        <f t="shared" si="324"/>
        <v>0</v>
      </c>
      <c r="W946" s="20" t="e">
        <f>$X$1&amp;A946&amp;$Y$1&amp;T946&amp;$Z$1&amp;D946&amp;$AA$1&amp;E946&amp;#REF!&amp;G946&amp;$AB$1&amp;J946&amp;$AC$1&amp;L946&amp;$AD$1&amp;N946&amp;$AE$1&amp;P946&amp;$AF$1&amp;R946&amp;$AG$1&amp;#REF!&amp;$AI$1</f>
        <v>#REF!</v>
      </c>
    </row>
    <row r="947" spans="1:23" hidden="1" x14ac:dyDescent="0.25">
      <c r="A947" s="2" t="s">
        <v>1390</v>
      </c>
      <c r="B947" s="2" t="s">
        <v>1391</v>
      </c>
      <c r="C947" s="3"/>
      <c r="D947" s="23" t="str">
        <f t="shared" si="322"/>
        <v/>
      </c>
      <c r="E947" s="4">
        <v>5.95</v>
      </c>
      <c r="F947" s="2" t="s">
        <v>2252</v>
      </c>
      <c r="G947" s="19" t="e">
        <f>VLOOKUP(F947,frs!$A$2:$E$41,2,FALSE)</f>
        <v>#N/A</v>
      </c>
      <c r="H947" s="2" t="b">
        <v>0</v>
      </c>
      <c r="I947" s="2" t="s">
        <v>4686</v>
      </c>
      <c r="J947" s="19">
        <f>VLOOKUP(I947,Families!$A$2:$B$11,2,FALSE)</f>
        <v>9</v>
      </c>
      <c r="K947" s="2"/>
      <c r="L947" s="19" t="str">
        <f>IFERROR(VLOOKUP(K947,Appellations!$A$2:$B$77,2,FALSE),"0")</f>
        <v>0</v>
      </c>
      <c r="M947" s="2" t="s">
        <v>4934</v>
      </c>
      <c r="N947" s="19" t="str">
        <f>IFERROR(VLOOKUP(M947,Regions!$A$2:$B$41,2,FALSE),"0")</f>
        <v>0</v>
      </c>
      <c r="O947" s="2"/>
      <c r="P947" s="19" t="str">
        <f>IFERROR(VLOOKUP(O947,Colors!$A$2:$B$11,2,FALSE),"0")</f>
        <v>0</v>
      </c>
      <c r="Q947" s="2" t="s">
        <v>574</v>
      </c>
      <c r="R947" s="19">
        <f>IFERROR(VLOOKUP(Q947,Contenants!$A$2:$B$21,2,FALSE),"0")</f>
        <v>1</v>
      </c>
      <c r="S947" s="2"/>
      <c r="T947" s="50" t="str">
        <f t="shared" si="323"/>
        <v>Jdf Raisin Blanc 1 L</v>
      </c>
      <c r="U947" s="19" t="str">
        <f t="shared" si="321"/>
        <v/>
      </c>
      <c r="V947" s="19">
        <f t="shared" si="324"/>
        <v>0</v>
      </c>
      <c r="W947" s="20" t="e">
        <f>$X$1&amp;A947&amp;$Y$1&amp;T947&amp;$Z$1&amp;D947&amp;$AA$1&amp;E947&amp;#REF!&amp;G947&amp;$AB$1&amp;J947&amp;$AC$1&amp;L947&amp;$AD$1&amp;N947&amp;$AE$1&amp;P947&amp;$AF$1&amp;R947&amp;$AG$1&amp;#REF!&amp;$AI$1</f>
        <v>#REF!</v>
      </c>
    </row>
    <row r="948" spans="1:23" hidden="1" x14ac:dyDescent="0.25">
      <c r="A948" s="2" t="s">
        <v>1374</v>
      </c>
      <c r="B948" s="2" t="s">
        <v>1375</v>
      </c>
      <c r="C948" s="3"/>
      <c r="D948" s="23" t="str">
        <f t="shared" si="322"/>
        <v/>
      </c>
      <c r="E948" s="4">
        <v>6.1</v>
      </c>
      <c r="F948" s="2" t="s">
        <v>2252</v>
      </c>
      <c r="G948" s="19" t="e">
        <f>VLOOKUP(F948,frs!$A$2:$E$41,2,FALSE)</f>
        <v>#N/A</v>
      </c>
      <c r="H948" s="2" t="b">
        <v>0</v>
      </c>
      <c r="I948" s="2" t="s">
        <v>4686</v>
      </c>
      <c r="J948" s="19">
        <f>VLOOKUP(I948,Families!$A$2:$B$11,2,FALSE)</f>
        <v>9</v>
      </c>
      <c r="K948" s="2"/>
      <c r="L948" s="19" t="str">
        <f>IFERROR(VLOOKUP(K948,Appellations!$A$2:$B$77,2,FALSE),"0")</f>
        <v>0</v>
      </c>
      <c r="M948" s="2" t="s">
        <v>4934</v>
      </c>
      <c r="N948" s="19" t="str">
        <f>IFERROR(VLOOKUP(M948,Regions!$A$2:$B$41,2,FALSE),"0")</f>
        <v>0</v>
      </c>
      <c r="O948" s="2"/>
      <c r="P948" s="19" t="str">
        <f>IFERROR(VLOOKUP(O948,Colors!$A$2:$B$11,2,FALSE),"0")</f>
        <v>0</v>
      </c>
      <c r="Q948" s="2" t="s">
        <v>574</v>
      </c>
      <c r="R948" s="19">
        <f>IFERROR(VLOOKUP(Q948,Contenants!$A$2:$B$21,2,FALSE),"0")</f>
        <v>1</v>
      </c>
      <c r="S948" s="2"/>
      <c r="T948" s="50" t="str">
        <f t="shared" si="323"/>
        <v>Jdf Peche De Vigne 1 L</v>
      </c>
      <c r="U948" s="19" t="str">
        <f t="shared" si="321"/>
        <v/>
      </c>
      <c r="V948" s="19">
        <f t="shared" si="324"/>
        <v>0</v>
      </c>
      <c r="W948" s="20" t="e">
        <f>$X$1&amp;A948&amp;$Y$1&amp;T948&amp;$Z$1&amp;D948&amp;$AA$1&amp;E948&amp;#REF!&amp;G948&amp;$AB$1&amp;J948&amp;$AC$1&amp;L948&amp;$AD$1&amp;N948&amp;$AE$1&amp;P948&amp;$AF$1&amp;R948&amp;$AG$1&amp;#REF!&amp;$AI$1</f>
        <v>#REF!</v>
      </c>
    </row>
    <row r="949" spans="1:23" hidden="1" x14ac:dyDescent="0.25">
      <c r="A949" s="2" t="s">
        <v>1358</v>
      </c>
      <c r="B949" s="2" t="s">
        <v>1359</v>
      </c>
      <c r="C949" s="3"/>
      <c r="D949" s="23" t="str">
        <f t="shared" si="322"/>
        <v/>
      </c>
      <c r="E949" s="4">
        <v>6.9</v>
      </c>
      <c r="F949" s="2" t="s">
        <v>2252</v>
      </c>
      <c r="G949" s="19" t="e">
        <f>VLOOKUP(F949,frs!$A$2:$E$41,2,FALSE)</f>
        <v>#N/A</v>
      </c>
      <c r="H949" s="2" t="b">
        <v>0</v>
      </c>
      <c r="I949" s="2" t="s">
        <v>4686</v>
      </c>
      <c r="J949" s="19">
        <f>VLOOKUP(I949,Families!$A$2:$B$11,2,FALSE)</f>
        <v>9</v>
      </c>
      <c r="K949" s="2"/>
      <c r="L949" s="19" t="str">
        <f>IFERROR(VLOOKUP(K949,Appellations!$A$2:$B$77,2,FALSE),"0")</f>
        <v>0</v>
      </c>
      <c r="M949" s="2" t="s">
        <v>4934</v>
      </c>
      <c r="N949" s="19" t="str">
        <f>IFERROR(VLOOKUP(M949,Regions!$A$2:$B$41,2,FALSE),"0")</f>
        <v>0</v>
      </c>
      <c r="O949" s="2"/>
      <c r="P949" s="19" t="str">
        <f>IFERROR(VLOOKUP(O949,Colors!$A$2:$B$11,2,FALSE),"0")</f>
        <v>0</v>
      </c>
      <c r="Q949" s="2" t="s">
        <v>574</v>
      </c>
      <c r="R949" s="19">
        <f>IFERROR(VLOOKUP(Q949,Contenants!$A$2:$B$21,2,FALSE),"0")</f>
        <v>1</v>
      </c>
      <c r="S949" s="2"/>
      <c r="T949" s="50" t="str">
        <f t="shared" si="323"/>
        <v>Jdf Fraise 1 L</v>
      </c>
      <c r="U949" s="19" t="str">
        <f t="shared" si="321"/>
        <v/>
      </c>
      <c r="V949" s="19">
        <f t="shared" si="324"/>
        <v>0</v>
      </c>
      <c r="W949" s="20" t="e">
        <f>$X$1&amp;A949&amp;$Y$1&amp;T949&amp;$Z$1&amp;D949&amp;$AA$1&amp;E949&amp;#REF!&amp;G949&amp;$AB$1&amp;J949&amp;$AC$1&amp;L949&amp;$AD$1&amp;N949&amp;$AE$1&amp;P949&amp;$AF$1&amp;R949&amp;$AG$1&amp;#REF!&amp;$AI$1</f>
        <v>#REF!</v>
      </c>
    </row>
    <row r="950" spans="1:23" hidden="1" x14ac:dyDescent="0.25">
      <c r="A950" s="2" t="s">
        <v>1382</v>
      </c>
      <c r="B950" s="2" t="s">
        <v>1383</v>
      </c>
      <c r="C950" s="3"/>
      <c r="D950" s="23" t="str">
        <f t="shared" si="322"/>
        <v/>
      </c>
      <c r="E950" s="4">
        <v>5.3</v>
      </c>
      <c r="F950" s="2" t="s">
        <v>2252</v>
      </c>
      <c r="G950" s="19" t="e">
        <f>VLOOKUP(F950,frs!$A$2:$E$41,2,FALSE)</f>
        <v>#N/A</v>
      </c>
      <c r="H950" s="2" t="b">
        <v>0</v>
      </c>
      <c r="I950" s="2" t="s">
        <v>4686</v>
      </c>
      <c r="J950" s="19">
        <f>VLOOKUP(I950,Families!$A$2:$B$11,2,FALSE)</f>
        <v>9</v>
      </c>
      <c r="K950" s="2"/>
      <c r="L950" s="19" t="str">
        <f>IFERROR(VLOOKUP(K950,Appellations!$A$2:$B$77,2,FALSE),"0")</f>
        <v>0</v>
      </c>
      <c r="M950" s="2" t="s">
        <v>4934</v>
      </c>
      <c r="N950" s="19" t="str">
        <f>IFERROR(VLOOKUP(M950,Regions!$A$2:$B$41,2,FALSE),"0")</f>
        <v>0</v>
      </c>
      <c r="O950" s="2"/>
      <c r="P950" s="19" t="str">
        <f>IFERROR(VLOOKUP(O950,Colors!$A$2:$B$11,2,FALSE),"0")</f>
        <v>0</v>
      </c>
      <c r="Q950" s="2" t="s">
        <v>574</v>
      </c>
      <c r="R950" s="19">
        <f>IFERROR(VLOOKUP(Q950,Contenants!$A$2:$B$21,2,FALSE),"0")</f>
        <v>1</v>
      </c>
      <c r="S950" s="2"/>
      <c r="T950" s="50" t="str">
        <f t="shared" si="323"/>
        <v>Jdf Pomme Brut Bio 1 L</v>
      </c>
      <c r="U950" s="19" t="str">
        <f t="shared" si="321"/>
        <v/>
      </c>
      <c r="V950" s="19">
        <f t="shared" si="324"/>
        <v>0</v>
      </c>
      <c r="W950" s="20" t="e">
        <f>$X$1&amp;A950&amp;$Y$1&amp;T950&amp;$Z$1&amp;D950&amp;$AA$1&amp;E950&amp;#REF!&amp;G950&amp;$AB$1&amp;J950&amp;$AC$1&amp;L950&amp;$AD$1&amp;N950&amp;$AE$1&amp;P950&amp;$AF$1&amp;R950&amp;$AG$1&amp;#REF!&amp;$AI$1</f>
        <v>#REF!</v>
      </c>
    </row>
    <row r="951" spans="1:23" s="29" customFormat="1" hidden="1" x14ac:dyDescent="0.25">
      <c r="A951" s="2" t="s">
        <v>1366</v>
      </c>
      <c r="B951" s="2" t="s">
        <v>1367</v>
      </c>
      <c r="C951" s="3"/>
      <c r="D951" s="27" t="str">
        <f t="shared" si="301"/>
        <v/>
      </c>
      <c r="E951" s="4">
        <v>8.9</v>
      </c>
      <c r="F951" s="2" t="s">
        <v>2252</v>
      </c>
      <c r="G951" s="28" t="e">
        <f>VLOOKUP(F951,frs!$A$2:$E$41,2,FALSE)</f>
        <v>#N/A</v>
      </c>
      <c r="H951" s="2" t="b">
        <v>0</v>
      </c>
      <c r="I951" s="2" t="s">
        <v>4686</v>
      </c>
      <c r="J951" s="28">
        <f>VLOOKUP(I951,Families!$A$2:$B$11,2,FALSE)</f>
        <v>9</v>
      </c>
      <c r="K951" s="2"/>
      <c r="L951" s="28" t="str">
        <f>IFERROR(VLOOKUP(K951,Appellations!$A$3:$B$77,3,FALSE),"")</f>
        <v/>
      </c>
      <c r="M951" s="2" t="s">
        <v>4934</v>
      </c>
      <c r="N951" s="28" t="str">
        <f>IFERROR(VLOOKUP(M951,Regions!$A$3:$B$41,2,FALSE),"")</f>
        <v/>
      </c>
      <c r="O951" s="2"/>
      <c r="P951" s="28" t="str">
        <f>IFERROR(VLOOKUP(O951,Colors!$A$3:$B$11,2,FALSE),"")</f>
        <v/>
      </c>
      <c r="Q951" s="2" t="s">
        <v>574</v>
      </c>
      <c r="R951" s="28">
        <f>IFERROR(VLOOKUP(Q951,Contenants!$A$3:$B$21,2,FALSE),"")</f>
        <v>1</v>
      </c>
      <c r="S951" s="2"/>
      <c r="T951" s="8" t="s">
        <v>1642</v>
      </c>
      <c r="U951" s="30" t="str">
        <f t="shared" si="321"/>
        <v/>
      </c>
      <c r="V951" s="19">
        <f t="shared" si="324"/>
        <v>0</v>
      </c>
      <c r="W951" s="29" t="e">
        <f>$X$1&amp;A951&amp;$Y$1&amp;T951&amp;$Z$1&amp;C951&amp;$AA$1&amp;E951&amp;#REF!&amp;G951&amp;$AB$1&amp;J951&amp;$AC$1&amp;#REF!&amp;$AD$1&amp;L951&amp;$AE$1&amp;P951&amp;$AF$1&amp;R951&amp;$AF$1&amp;#REF!&amp;$AG$1</f>
        <v>#REF!</v>
      </c>
    </row>
    <row r="952" spans="1:23" s="20" customFormat="1" hidden="1" x14ac:dyDescent="0.25">
      <c r="A952" s="2" t="s">
        <v>1346</v>
      </c>
      <c r="B952" s="2" t="s">
        <v>1347</v>
      </c>
      <c r="C952" s="3"/>
      <c r="D952" s="18" t="str">
        <f t="shared" si="301"/>
        <v/>
      </c>
      <c r="E952" s="4">
        <v>5.3</v>
      </c>
      <c r="F952" s="2" t="s">
        <v>2252</v>
      </c>
      <c r="G952" s="19" t="e">
        <f>VLOOKUP(F952,frs!$A$2:$E$41,2,FALSE)</f>
        <v>#N/A</v>
      </c>
      <c r="H952" s="2" t="b">
        <v>0</v>
      </c>
      <c r="I952" s="2" t="s">
        <v>4686</v>
      </c>
      <c r="J952" s="19">
        <f>VLOOKUP(I952,Families!$A$2:$B$11,2,FALSE)</f>
        <v>9</v>
      </c>
      <c r="K952" s="2"/>
      <c r="L952" s="19" t="str">
        <f>IFERROR(VLOOKUP(K952,Appellations!$A$3:$B$77,3,FALSE),"")</f>
        <v/>
      </c>
      <c r="M952" s="2" t="s">
        <v>4934</v>
      </c>
      <c r="N952" s="19" t="str">
        <f>IFERROR(VLOOKUP(M952,Regions!$A$3:$B$41,2,FALSE),"")</f>
        <v/>
      </c>
      <c r="O952" s="2"/>
      <c r="P952" s="19" t="str">
        <f>IFERROR(VLOOKUP(O952,Colors!$A$3:$B$11,2,FALSE),"")</f>
        <v/>
      </c>
      <c r="Q952" s="2" t="s">
        <v>574</v>
      </c>
      <c r="R952" s="19">
        <f>IFERROR(VLOOKUP(Q952,Contenants!$A$3:$B$21,2,FALSE),"")</f>
        <v>1</v>
      </c>
      <c r="S952" s="2"/>
      <c r="T952" s="8" t="s">
        <v>1581</v>
      </c>
      <c r="U952" s="21" t="str">
        <f t="shared" si="321"/>
        <v/>
      </c>
      <c r="V952" s="19">
        <f t="shared" si="324"/>
        <v>0</v>
      </c>
      <c r="W952" s="20" t="e">
        <f>$X$1&amp;A952&amp;$Y$1&amp;T952&amp;$Z$1&amp;C952&amp;$AA$1&amp;E952&amp;#REF!&amp;G952&amp;$AB$1&amp;J952&amp;$AC$1&amp;#REF!&amp;$AD$1&amp;L952&amp;$AE$1&amp;P952&amp;$AF$1&amp;R952&amp;$AF$1&amp;#REF!&amp;$AG$1</f>
        <v>#REF!</v>
      </c>
    </row>
    <row r="953" spans="1:23" s="20" customFormat="1" hidden="1" x14ac:dyDescent="0.25">
      <c r="A953" s="2" t="s">
        <v>3613</v>
      </c>
      <c r="B953" s="2" t="s">
        <v>3614</v>
      </c>
      <c r="C953" s="3"/>
      <c r="D953" s="18" t="str">
        <f t="shared" si="301"/>
        <v/>
      </c>
      <c r="E953" s="4">
        <v>79.5</v>
      </c>
      <c r="F953" s="2" t="s">
        <v>2222</v>
      </c>
      <c r="G953" s="19">
        <f>VLOOKUP(F953,frs!$A$2:$E$41,2,FALSE)</f>
        <v>9</v>
      </c>
      <c r="H953" s="2" t="b">
        <v>0</v>
      </c>
      <c r="I953" s="2" t="s">
        <v>4716</v>
      </c>
      <c r="J953" s="19">
        <f>VLOOKUP(I953,Families!$A$2:$B$11,2,FALSE)</f>
        <v>1</v>
      </c>
      <c r="K953" s="2" t="s">
        <v>4725</v>
      </c>
      <c r="L953" s="19" t="str">
        <f>IFERROR(VLOOKUP(K953,Appellations!$A$3:$B$77,3,FALSE),"")</f>
        <v/>
      </c>
      <c r="M953" s="2" t="s">
        <v>4718</v>
      </c>
      <c r="N953" s="19">
        <f>IFERROR(VLOOKUP(M953,Regions!$A$3:$B$41,2,FALSE),"")</f>
        <v>8</v>
      </c>
      <c r="O953" s="2" t="s">
        <v>4719</v>
      </c>
      <c r="P953" s="19">
        <f>IFERROR(VLOOKUP(O953,Colors!$A$3:$B$11,2,FALSE),"")</f>
        <v>8</v>
      </c>
      <c r="Q953" s="2" t="s">
        <v>4688</v>
      </c>
      <c r="R953" s="19">
        <f>IFERROR(VLOOKUP(Q953,Contenants!$A$3:$B$21,2,FALSE),"")</f>
        <v>16</v>
      </c>
      <c r="S953" s="2"/>
      <c r="T953" s="8" t="s">
        <v>1189</v>
      </c>
      <c r="U953" s="21" t="str">
        <f t="shared" si="321"/>
        <v/>
      </c>
      <c r="V953" s="21"/>
      <c r="W953" s="20" t="e">
        <f>$X$1&amp;A953&amp;$Y$1&amp;T953&amp;$Z$1&amp;C953&amp;$AA$1&amp;E953&amp;#REF!&amp;G953&amp;$AB$1&amp;J953&amp;$AC$1&amp;#REF!&amp;$AD$1&amp;L953&amp;$AE$1&amp;P953&amp;$AF$1&amp;R953&amp;$AF$1&amp;#REF!&amp;$AG$1</f>
        <v>#REF!</v>
      </c>
    </row>
    <row r="954" spans="1:23" s="20" customFormat="1" hidden="1" x14ac:dyDescent="0.25">
      <c r="A954" s="2" t="s">
        <v>3619</v>
      </c>
      <c r="B954" s="2" t="s">
        <v>3620</v>
      </c>
      <c r="C954" s="3"/>
      <c r="D954" s="18" t="str">
        <f t="shared" si="301"/>
        <v/>
      </c>
      <c r="E954" s="4">
        <v>21.7</v>
      </c>
      <c r="F954" s="2" t="s">
        <v>2222</v>
      </c>
      <c r="G954" s="19">
        <f>VLOOKUP(F954,frs!$A$2:$E$41,2,FALSE)</f>
        <v>9</v>
      </c>
      <c r="H954" s="2" t="b">
        <v>0</v>
      </c>
      <c r="I954" s="2" t="s">
        <v>4716</v>
      </c>
      <c r="J954" s="19">
        <f>VLOOKUP(I954,Families!$A$2:$B$11,2,FALSE)</f>
        <v>1</v>
      </c>
      <c r="K954" s="2" t="s">
        <v>4725</v>
      </c>
      <c r="L954" s="19" t="str">
        <f>IFERROR(VLOOKUP(K954,Appellations!$A$3:$B$77,3,FALSE),"")</f>
        <v/>
      </c>
      <c r="M954" s="2" t="s">
        <v>4718</v>
      </c>
      <c r="N954" s="19">
        <f>IFERROR(VLOOKUP(M954,Regions!$A$3:$B$41,2,FALSE),"")</f>
        <v>8</v>
      </c>
      <c r="O954" s="2" t="s">
        <v>4719</v>
      </c>
      <c r="P954" s="19">
        <f>IFERROR(VLOOKUP(O954,Colors!$A$3:$B$11,2,FALSE),"")</f>
        <v>8</v>
      </c>
      <c r="Q954" s="2" t="s">
        <v>4688</v>
      </c>
      <c r="R954" s="19">
        <f>IFERROR(VLOOKUP(Q954,Contenants!$A$3:$B$21,2,FALSE),"")</f>
        <v>16</v>
      </c>
      <c r="S954" s="2"/>
      <c r="T954" s="8" t="s">
        <v>1790</v>
      </c>
      <c r="U954" s="21" t="str">
        <f t="shared" si="321"/>
        <v/>
      </c>
      <c r="V954" s="21"/>
      <c r="W954" s="20" t="e">
        <f>$X$1&amp;A954&amp;$Y$1&amp;T954&amp;$Z$1&amp;C954&amp;$AA$1&amp;E954&amp;#REF!&amp;G954&amp;$AB$1&amp;J954&amp;$AC$1&amp;#REF!&amp;$AD$1&amp;L954&amp;$AE$1&amp;P954&amp;$AF$1&amp;R954&amp;$AF$1&amp;#REF!&amp;$AG$1</f>
        <v>#REF!</v>
      </c>
    </row>
    <row r="955" spans="1:23" s="20" customFormat="1" hidden="1" x14ac:dyDescent="0.25">
      <c r="A955" s="2" t="s">
        <v>3936</v>
      </c>
      <c r="B955" s="2" t="s">
        <v>3937</v>
      </c>
      <c r="C955" s="3"/>
      <c r="D955" s="18" t="str">
        <f t="shared" si="301"/>
        <v/>
      </c>
      <c r="E955" s="4">
        <v>65.95</v>
      </c>
      <c r="F955" s="2" t="s">
        <v>2222</v>
      </c>
      <c r="G955" s="19">
        <f>VLOOKUP(F955,frs!$A$2:$E$41,2,FALSE)</f>
        <v>9</v>
      </c>
      <c r="H955" s="2" t="b">
        <v>0</v>
      </c>
      <c r="I955" s="2" t="s">
        <v>4716</v>
      </c>
      <c r="J955" s="19">
        <f>VLOOKUP(I955,Families!$A$2:$B$11,2,FALSE)</f>
        <v>1</v>
      </c>
      <c r="K955" s="2" t="s">
        <v>4732</v>
      </c>
      <c r="L955" s="19" t="str">
        <f>IFERROR(VLOOKUP(K955,Appellations!$A$3:$B$77,3,FALSE),"")</f>
        <v/>
      </c>
      <c r="M955" s="2" t="s">
        <v>4718</v>
      </c>
      <c r="N955" s="19">
        <f>IFERROR(VLOOKUP(M955,Regions!$A$3:$B$41,2,FALSE),"")</f>
        <v>8</v>
      </c>
      <c r="O955" s="2" t="s">
        <v>4719</v>
      </c>
      <c r="P955" s="19">
        <f>IFERROR(VLOOKUP(O955,Colors!$A$3:$B$11,2,FALSE),"")</f>
        <v>8</v>
      </c>
      <c r="Q955" s="2" t="s">
        <v>4688</v>
      </c>
      <c r="R955" s="19">
        <f>IFERROR(VLOOKUP(Q955,Contenants!$A$3:$B$21,2,FALSE),"")</f>
        <v>16</v>
      </c>
      <c r="S955" s="2"/>
      <c r="T955" s="8" t="s">
        <v>485</v>
      </c>
      <c r="U955" s="21" t="str">
        <f t="shared" si="321"/>
        <v/>
      </c>
      <c r="V955" s="21"/>
      <c r="W955" s="20" t="e">
        <f>$X$1&amp;A955&amp;$Y$1&amp;T955&amp;$Z$1&amp;C955&amp;$AA$1&amp;E955&amp;#REF!&amp;G955&amp;$AB$1&amp;J955&amp;$AC$1&amp;#REF!&amp;$AD$1&amp;L955&amp;$AE$1&amp;P955&amp;$AF$1&amp;R955&amp;$AF$1&amp;#REF!&amp;$AG$1</f>
        <v>#REF!</v>
      </c>
    </row>
    <row r="956" spans="1:23" s="20" customFormat="1" hidden="1" x14ac:dyDescent="0.25">
      <c r="A956" s="2" t="s">
        <v>4225</v>
      </c>
      <c r="B956" s="2" t="s">
        <v>4226</v>
      </c>
      <c r="C956" s="3"/>
      <c r="D956" s="18" t="str">
        <f t="shared" si="301"/>
        <v/>
      </c>
      <c r="E956" s="4">
        <v>29.05</v>
      </c>
      <c r="F956" s="2" t="s">
        <v>2222</v>
      </c>
      <c r="G956" s="19">
        <f>VLOOKUP(F956,frs!$A$2:$E$41,2,FALSE)</f>
        <v>9</v>
      </c>
      <c r="H956" s="2" t="b">
        <v>0</v>
      </c>
      <c r="I956" s="2" t="s">
        <v>4716</v>
      </c>
      <c r="J956" s="19">
        <f>VLOOKUP(I956,Families!$A$2:$B$11,2,FALSE)</f>
        <v>1</v>
      </c>
      <c r="K956" s="2" t="s">
        <v>4737</v>
      </c>
      <c r="L956" s="19" t="str">
        <f>IFERROR(VLOOKUP(K956,Appellations!$A$3:$B$77,3,FALSE),"")</f>
        <v/>
      </c>
      <c r="M956" s="2" t="s">
        <v>4718</v>
      </c>
      <c r="N956" s="19">
        <f>IFERROR(VLOOKUP(M956,Regions!$A$3:$B$41,2,FALSE),"")</f>
        <v>8</v>
      </c>
      <c r="O956" s="2" t="s">
        <v>4719</v>
      </c>
      <c r="P956" s="19">
        <f>IFERROR(VLOOKUP(O956,Colors!$A$3:$B$11,2,FALSE),"")</f>
        <v>8</v>
      </c>
      <c r="Q956" s="2" t="s">
        <v>4688</v>
      </c>
      <c r="R956" s="19">
        <f>IFERROR(VLOOKUP(Q956,Contenants!$A$3:$B$21,2,FALSE),"")</f>
        <v>16</v>
      </c>
      <c r="S956" s="2"/>
      <c r="T956" s="8" t="s">
        <v>944</v>
      </c>
      <c r="U956" s="21" t="str">
        <f t="shared" si="321"/>
        <v/>
      </c>
      <c r="V956" s="21"/>
      <c r="W956" s="20" t="e">
        <f>$X$1&amp;A956&amp;$Y$1&amp;T956&amp;$Z$1&amp;C956&amp;$AA$1&amp;E956&amp;#REF!&amp;G956&amp;$AB$1&amp;J956&amp;$AC$1&amp;#REF!&amp;$AD$1&amp;L956&amp;$AE$1&amp;P956&amp;$AF$1&amp;R956&amp;$AF$1&amp;#REF!&amp;$AG$1</f>
        <v>#REF!</v>
      </c>
    </row>
    <row r="957" spans="1:23" s="20" customFormat="1" hidden="1" x14ac:dyDescent="0.25">
      <c r="A957" s="2" t="s">
        <v>4223</v>
      </c>
      <c r="B957" s="2" t="s">
        <v>4224</v>
      </c>
      <c r="C957" s="3"/>
      <c r="D957" s="18" t="str">
        <f t="shared" si="301"/>
        <v/>
      </c>
      <c r="E957" s="4">
        <v>55.8</v>
      </c>
      <c r="F957" s="2" t="s">
        <v>2222</v>
      </c>
      <c r="G957" s="19">
        <f>VLOOKUP(F957,frs!$A$2:$E$41,2,FALSE)</f>
        <v>9</v>
      </c>
      <c r="H957" s="2" t="b">
        <v>0</v>
      </c>
      <c r="I957" s="2" t="s">
        <v>4716</v>
      </c>
      <c r="J957" s="19">
        <f>VLOOKUP(I957,Families!$A$2:$B$11,2,FALSE)</f>
        <v>1</v>
      </c>
      <c r="K957" s="2" t="s">
        <v>4737</v>
      </c>
      <c r="L957" s="19" t="str">
        <f>IFERROR(VLOOKUP(K957,Appellations!$A$3:$B$77,3,FALSE),"")</f>
        <v/>
      </c>
      <c r="M957" s="2" t="s">
        <v>4718</v>
      </c>
      <c r="N957" s="19">
        <f>IFERROR(VLOOKUP(M957,Regions!$A$3:$B$41,2,FALSE),"")</f>
        <v>8</v>
      </c>
      <c r="O957" s="2" t="s">
        <v>4719</v>
      </c>
      <c r="P957" s="19">
        <f>IFERROR(VLOOKUP(O957,Colors!$A$3:$B$11,2,FALSE),"")</f>
        <v>8</v>
      </c>
      <c r="Q957" s="2" t="s">
        <v>4688</v>
      </c>
      <c r="R957" s="19">
        <f>IFERROR(VLOOKUP(Q957,Contenants!$A$3:$B$21,2,FALSE),"")</f>
        <v>16</v>
      </c>
      <c r="S957" s="2"/>
      <c r="T957" s="8" t="s">
        <v>946</v>
      </c>
      <c r="U957" s="21" t="str">
        <f t="shared" si="321"/>
        <v/>
      </c>
      <c r="V957" s="21"/>
      <c r="W957" s="20" t="e">
        <f>$X$1&amp;A957&amp;$Y$1&amp;T957&amp;$Z$1&amp;C957&amp;$AA$1&amp;E957&amp;#REF!&amp;G957&amp;$AB$1&amp;J957&amp;$AC$1&amp;#REF!&amp;$AD$1&amp;L957&amp;$AE$1&amp;P957&amp;$AF$1&amp;R957&amp;$AF$1&amp;#REF!&amp;$AG$1</f>
        <v>#REF!</v>
      </c>
    </row>
    <row r="958" spans="1:23" s="20" customFormat="1" hidden="1" x14ac:dyDescent="0.25">
      <c r="A958" s="2" t="s">
        <v>4249</v>
      </c>
      <c r="B958" s="2" t="s">
        <v>4250</v>
      </c>
      <c r="C958" s="3"/>
      <c r="D958" s="18" t="str">
        <f t="shared" si="301"/>
        <v/>
      </c>
      <c r="E958" s="4">
        <v>148.94999999999999</v>
      </c>
      <c r="F958" s="2" t="s">
        <v>2222</v>
      </c>
      <c r="G958" s="19">
        <f>VLOOKUP(F958,frs!$A$2:$E$41,2,FALSE)</f>
        <v>9</v>
      </c>
      <c r="H958" s="2" t="b">
        <v>0</v>
      </c>
      <c r="I958" s="2" t="s">
        <v>4716</v>
      </c>
      <c r="J958" s="19">
        <f>VLOOKUP(I958,Families!$A$2:$B$11,2,FALSE)</f>
        <v>1</v>
      </c>
      <c r="K958" s="2" t="s">
        <v>4936</v>
      </c>
      <c r="L958" s="19" t="str">
        <f>IFERROR(VLOOKUP(K958,Appellations!$A$3:$B$77,3,FALSE),"")</f>
        <v/>
      </c>
      <c r="M958" s="2" t="s">
        <v>4718</v>
      </c>
      <c r="N958" s="19">
        <f>IFERROR(VLOOKUP(M958,Regions!$A$3:$B$41,2,FALSE),"")</f>
        <v>8</v>
      </c>
      <c r="O958" s="2" t="s">
        <v>4719</v>
      </c>
      <c r="P958" s="19">
        <f>IFERROR(VLOOKUP(O958,Colors!$A$3:$B$11,2,FALSE),"")</f>
        <v>8</v>
      </c>
      <c r="Q958" s="2" t="s">
        <v>4688</v>
      </c>
      <c r="R958" s="19">
        <f>IFERROR(VLOOKUP(Q958,Contenants!$A$3:$B$21,2,FALSE),"")</f>
        <v>16</v>
      </c>
      <c r="S958" s="2"/>
      <c r="T958" s="8" t="s">
        <v>1712</v>
      </c>
      <c r="U958" s="21" t="str">
        <f t="shared" si="321"/>
        <v/>
      </c>
      <c r="V958" s="21"/>
      <c r="W958" s="20" t="e">
        <f>$X$1&amp;A958&amp;$Y$1&amp;T958&amp;$Z$1&amp;C958&amp;$AA$1&amp;E958&amp;#REF!&amp;G958&amp;$AB$1&amp;J958&amp;$AC$1&amp;#REF!&amp;$AD$1&amp;L958&amp;$AE$1&amp;P958&amp;$AF$1&amp;R958&amp;$AF$1&amp;#REF!&amp;$AG$1</f>
        <v>#REF!</v>
      </c>
    </row>
    <row r="959" spans="1:23" s="20" customFormat="1" hidden="1" x14ac:dyDescent="0.25">
      <c r="A959" s="2" t="s">
        <v>3815</v>
      </c>
      <c r="B959" s="2" t="s">
        <v>3816</v>
      </c>
      <c r="C959" s="3"/>
      <c r="D959" s="40" t="str">
        <f t="shared" ref="D959:D1022" si="325">SUBSTITUTE(SUBSTITUTE(C959,CHAR(13),""),CHAR(10),"&lt;br&gt;")</f>
        <v/>
      </c>
      <c r="E959" s="4">
        <v>79.650000000000006</v>
      </c>
      <c r="F959" s="2" t="s">
        <v>2222</v>
      </c>
      <c r="G959" s="41">
        <f>VLOOKUP(F959,frs!$A$2:$E$41,2,FALSE)</f>
        <v>9</v>
      </c>
      <c r="H959" s="2" t="b">
        <v>0</v>
      </c>
      <c r="I959" s="2" t="s">
        <v>4716</v>
      </c>
      <c r="J959" s="41">
        <f>VLOOKUP(I959,Families!$A$2:$B$11,2,FALSE)</f>
        <v>1</v>
      </c>
      <c r="K959" s="2" t="s">
        <v>4727</v>
      </c>
      <c r="L959" s="41" t="str">
        <f>IFERROR(VLOOKUP(K959,Appellations!$A$3:$B$77,3,FALSE),"")</f>
        <v/>
      </c>
      <c r="M959" s="2" t="s">
        <v>4718</v>
      </c>
      <c r="N959" s="41">
        <f>IFERROR(VLOOKUP(M959,Regions!$A$3:$B$41,2,FALSE),"")</f>
        <v>8</v>
      </c>
      <c r="O959" s="2" t="s">
        <v>4719</v>
      </c>
      <c r="P959" s="41">
        <f>IFERROR(VLOOKUP(O959,Colors!$A$3:$B$11,2,FALSE),"")</f>
        <v>8</v>
      </c>
      <c r="Q959" s="2" t="s">
        <v>4688</v>
      </c>
      <c r="R959" s="41">
        <f>IFERROR(VLOOKUP(Q959,Contenants!$A$3:$B$21,2,FALSE),"")</f>
        <v>16</v>
      </c>
      <c r="S959" s="2"/>
      <c r="T959" s="8" t="s">
        <v>1710</v>
      </c>
      <c r="U959" s="43" t="str">
        <f t="shared" si="321"/>
        <v/>
      </c>
      <c r="V959" s="43"/>
      <c r="W959" s="42" t="e">
        <f>$X$1&amp;A959&amp;$Y$1&amp;T959&amp;$Z$1&amp;C959&amp;$AA$1&amp;E959&amp;#REF!&amp;G959&amp;$AB$1&amp;J959&amp;$AC$1&amp;#REF!&amp;$AD$1&amp;L959&amp;$AE$1&amp;P959&amp;$AF$1&amp;R959&amp;$AF$1&amp;#REF!&amp;$AG$1</f>
        <v>#REF!</v>
      </c>
    </row>
    <row r="960" spans="1:23" hidden="1" x14ac:dyDescent="0.25">
      <c r="A960" s="2" t="s">
        <v>4235</v>
      </c>
      <c r="B960" s="2" t="s">
        <v>4236</v>
      </c>
      <c r="C960" s="3"/>
      <c r="D960" s="23" t="str">
        <f t="shared" ref="D960:D963" si="326">SUBSTITUTE(SUBSTITUTE(SUBSTITUTE(C960,CHAR(13),""),CHAR(10),"&lt;br&gt;"),". &amp;car(10)",".")</f>
        <v/>
      </c>
      <c r="E960" s="4">
        <v>63.5</v>
      </c>
      <c r="F960" s="2" t="s">
        <v>2222</v>
      </c>
      <c r="G960" s="19">
        <f>VLOOKUP(F960,frs!$A$2:$E$41,2,FALSE)</f>
        <v>9</v>
      </c>
      <c r="H960" s="2" t="b">
        <v>0</v>
      </c>
      <c r="I960" s="2" t="s">
        <v>4716</v>
      </c>
      <c r="J960" s="19">
        <f>VLOOKUP(I960,Families!$A$2:$B$11,2,FALSE)</f>
        <v>1</v>
      </c>
      <c r="K960" s="2" t="s">
        <v>4739</v>
      </c>
      <c r="L960" s="19">
        <f>IFERROR(VLOOKUP(K960,Appellations!$A$2:$B$77,2,FALSE),"0")</f>
        <v>73</v>
      </c>
      <c r="M960" s="2" t="s">
        <v>4718</v>
      </c>
      <c r="N960" s="19">
        <f>IFERROR(VLOOKUP(M960,Regions!$A$2:$B$41,2,FALSE),"0")</f>
        <v>8</v>
      </c>
      <c r="O960" s="2" t="s">
        <v>4719</v>
      </c>
      <c r="P960" s="19">
        <f>IFERROR(VLOOKUP(O960,Colors!$A$2:$B$11,2,FALSE),"0")</f>
        <v>8</v>
      </c>
      <c r="Q960" s="2" t="s">
        <v>4688</v>
      </c>
      <c r="R960" s="19">
        <f>IFERROR(VLOOKUP(Q960,Contenants!$A$2:$B$21,2,FALSE),"0")</f>
        <v>16</v>
      </c>
      <c r="S960" s="2"/>
      <c r="T960" s="50" t="str">
        <f t="shared" ref="T960:T962" si="327">PROPER(B960)</f>
        <v>St Estephe Lafon-Rochet 4Gcc Rouge 2012</v>
      </c>
      <c r="U960" s="19" t="str">
        <f t="shared" si="321"/>
        <v/>
      </c>
      <c r="V960" s="19" t="e">
        <f>IF(#REF!="",0,1)</f>
        <v>#REF!</v>
      </c>
      <c r="W960" s="20" t="e">
        <f>$X$1&amp;A960&amp;$Y$1&amp;T960&amp;$Z$1&amp;D960&amp;$AA$1&amp;E960&amp;#REF!&amp;G960&amp;$AB$1&amp;J960&amp;$AC$1&amp;L960&amp;$AD$1&amp;N960&amp;$AE$1&amp;P960&amp;$AF$1&amp;R960&amp;$AG$1&amp;#REF!&amp;$AI$1</f>
        <v>#REF!</v>
      </c>
    </row>
    <row r="961" spans="1:23" hidden="1" x14ac:dyDescent="0.25">
      <c r="A961" s="2" t="s">
        <v>4247</v>
      </c>
      <c r="B961" s="2" t="s">
        <v>4248</v>
      </c>
      <c r="C961" s="3"/>
      <c r="D961" s="23" t="str">
        <f t="shared" si="326"/>
        <v/>
      </c>
      <c r="E961" s="4">
        <v>290</v>
      </c>
      <c r="F961" s="2" t="s">
        <v>2222</v>
      </c>
      <c r="G961" s="19">
        <f>VLOOKUP(F961,frs!$A$2:$E$41,2,FALSE)</f>
        <v>9</v>
      </c>
      <c r="H961" s="2" t="b">
        <v>0</v>
      </c>
      <c r="I961" s="2" t="s">
        <v>4716</v>
      </c>
      <c r="J961" s="19">
        <f>VLOOKUP(I961,Families!$A$2:$B$11,2,FALSE)</f>
        <v>1</v>
      </c>
      <c r="K961" s="2" t="s">
        <v>4936</v>
      </c>
      <c r="L961" s="19" t="str">
        <f>IFERROR(VLOOKUP(K961,Appellations!$A$2:$B$77,2,FALSE),"0")</f>
        <v>0</v>
      </c>
      <c r="M961" s="2" t="s">
        <v>4718</v>
      </c>
      <c r="N961" s="19">
        <f>IFERROR(VLOOKUP(M961,Regions!$A$2:$B$41,2,FALSE),"0")</f>
        <v>8</v>
      </c>
      <c r="O961" s="2" t="s">
        <v>4719</v>
      </c>
      <c r="P961" s="19">
        <f>IFERROR(VLOOKUP(O961,Colors!$A$2:$B$11,2,FALSE),"0")</f>
        <v>8</v>
      </c>
      <c r="Q961" s="2" t="s">
        <v>4688</v>
      </c>
      <c r="R961" s="19">
        <f>IFERROR(VLOOKUP(Q961,Contenants!$A$2:$B$21,2,FALSE),"0")</f>
        <v>16</v>
      </c>
      <c r="S961" s="2"/>
      <c r="T961" s="50" t="str">
        <f t="shared" si="327"/>
        <v>St Julien Ducru Beaucaillou 2Gcc Rge 86</v>
      </c>
      <c r="U961" s="19" t="str">
        <f t="shared" si="321"/>
        <v/>
      </c>
      <c r="V961" s="19" t="e">
        <f>IF(#REF!="",0,1)</f>
        <v>#REF!</v>
      </c>
      <c r="W961" s="20" t="e">
        <f>$X$1&amp;A961&amp;$Y$1&amp;T961&amp;$Z$1&amp;D961&amp;$AA$1&amp;E961&amp;#REF!&amp;G961&amp;$AB$1&amp;J961&amp;$AC$1&amp;L961&amp;$AD$1&amp;N961&amp;$AE$1&amp;P961&amp;$AF$1&amp;R961&amp;$AG$1&amp;#REF!&amp;$AI$1</f>
        <v>#REF!</v>
      </c>
    </row>
    <row r="962" spans="1:23" hidden="1" x14ac:dyDescent="0.25">
      <c r="A962" s="2" t="s">
        <v>1481</v>
      </c>
      <c r="B962" s="2" t="s">
        <v>1482</v>
      </c>
      <c r="C962" s="3"/>
      <c r="D962" s="23" t="str">
        <f t="shared" si="326"/>
        <v/>
      </c>
      <c r="E962" s="4">
        <v>18.7</v>
      </c>
      <c r="F962" s="2" t="s">
        <v>2222</v>
      </c>
      <c r="G962" s="19">
        <f>VLOOKUP(F962,frs!$A$2:$E$41,2,FALSE)</f>
        <v>9</v>
      </c>
      <c r="H962" s="2" t="b">
        <v>1</v>
      </c>
      <c r="I962" s="2" t="s">
        <v>4709</v>
      </c>
      <c r="J962" s="19">
        <f>VLOOKUP(I962,Families!$A$2:$B$11,2,FALSE)</f>
        <v>2</v>
      </c>
      <c r="K962" s="2" t="s">
        <v>4937</v>
      </c>
      <c r="L962" s="19" t="str">
        <f>IFERROR(VLOOKUP(K962,Appellations!$A$2:$B$77,2,FALSE),"0")</f>
        <v>0</v>
      </c>
      <c r="M962" s="2" t="s">
        <v>4718</v>
      </c>
      <c r="N962" s="19">
        <f>IFERROR(VLOOKUP(M962,Regions!$A$2:$B$41,2,FALSE),"0")</f>
        <v>8</v>
      </c>
      <c r="O962" s="2" t="s">
        <v>4689</v>
      </c>
      <c r="P962" s="19">
        <f>IFERROR(VLOOKUP(O962,Colors!$A$2:$B$11,2,FALSE),"0")</f>
        <v>2</v>
      </c>
      <c r="Q962" s="2" t="s">
        <v>4688</v>
      </c>
      <c r="R962" s="19">
        <f>IFERROR(VLOOKUP(Q962,Contenants!$A$2:$B$21,2,FALSE),"0")</f>
        <v>16</v>
      </c>
      <c r="S962" s="2"/>
      <c r="T962" s="50" t="str">
        <f t="shared" si="327"/>
        <v>Loupiac Cht Ricaud Blanc 2017</v>
      </c>
      <c r="U962" s="19" t="str">
        <f t="shared" si="321"/>
        <v/>
      </c>
      <c r="V962" s="19">
        <f t="shared" ref="V962:V965" si="328">IF(U962="",0,1)</f>
        <v>0</v>
      </c>
      <c r="W962" s="20" t="e">
        <f>$X$1&amp;A962&amp;$Y$1&amp;T962&amp;$Z$1&amp;D962&amp;$AA$1&amp;E962&amp;#REF!&amp;G962&amp;$AB$1&amp;J962&amp;$AC$1&amp;L962&amp;$AD$1&amp;N962&amp;$AE$1&amp;P962&amp;$AF$1&amp;R962&amp;$AG$1&amp;#REF!&amp;$AI$1</f>
        <v>#REF!</v>
      </c>
    </row>
    <row r="963" spans="1:23" ht="270.75" x14ac:dyDescent="0.25">
      <c r="A963" s="2" t="s">
        <v>939</v>
      </c>
      <c r="B963" s="2" t="s">
        <v>940</v>
      </c>
      <c r="C963" s="3" t="s">
        <v>6150</v>
      </c>
      <c r="D963" s="23" t="str">
        <f t="shared" si="326"/>
        <v>Un vin rouge Argentin avec beaucoup de caractère et de fruits. Idéal sur une daube provençale ou une côte de boeuf maturée.&lt;br&gt;&lt;br&gt;Encépagement : Malbec, Merlot, Cabernet Sauvignon, Syrah, Petit Verdot&lt;br&gt;&lt;br&gt;Dégustation : Robe violacée profond ; Nez intense et complexe aux notes de fruits rouges/noirs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63" s="4">
        <v>20.8</v>
      </c>
      <c r="F963" s="2" t="s">
        <v>2222</v>
      </c>
      <c r="G963" s="19">
        <f>VLOOKUP(F963,frs!$A$2:$B$45,2,FALSE)</f>
        <v>9</v>
      </c>
      <c r="H963" s="2" t="b">
        <v>1</v>
      </c>
      <c r="I963" s="2" t="s">
        <v>4716</v>
      </c>
      <c r="J963" s="19">
        <f>VLOOKUP(I963,Families!$A$2:$B$11,2,FALSE)</f>
        <v>1</v>
      </c>
      <c r="K963" s="2"/>
      <c r="L963" s="19" t="str">
        <f>IFERROR(VLOOKUP(K963,Appellations!$A$2:$B$80,2,FALSE),"0")</f>
        <v>0</v>
      </c>
      <c r="M963" s="2" t="s">
        <v>4913</v>
      </c>
      <c r="N963" s="19">
        <f>IFERROR(VLOOKUP(M963,Regions!$A$2:$B$44,2,FALSE),"0")</f>
        <v>3</v>
      </c>
      <c r="O963" s="2" t="s">
        <v>4719</v>
      </c>
      <c r="P963" s="19">
        <f>IFERROR(VLOOKUP(O963,Colors!$A$2:$B$11,2,FALSE),"0")</f>
        <v>8</v>
      </c>
      <c r="Q963" s="2" t="s">
        <v>4688</v>
      </c>
      <c r="R963" s="19">
        <f>IFERROR(VLOOKUP(Q963,Contenants!$A$2:$B$21,2,FALSE),"0")</f>
        <v>16</v>
      </c>
      <c r="S963" s="2" t="s">
        <v>5644</v>
      </c>
      <c r="T963" s="50" t="s">
        <v>5999</v>
      </c>
      <c r="U963" s="19" t="str">
        <f t="shared" ref="U963:U965" si="329">SUBSTITUTE(S963,"C:\Users\Admin\OneDrive\Site Internet\","")</f>
        <v>argentine_clos_de_los_siete_rouge.png</v>
      </c>
      <c r="V963" s="19">
        <f t="shared" si="328"/>
        <v>1</v>
      </c>
      <c r="W963" s="20" t="str">
        <f t="shared" ref="W963:W965" si="330">$X$1&amp;A963&amp;$Y$1&amp;T963&amp;$Z$1&amp;D963&amp;$AA$1&amp;G963&amp;$AB$1&amp;J963&amp;$AC$1&amp;L963&amp;$AD$1&amp;N963&amp;$AE$1&amp;P963&amp;$AF$1&amp;R963&amp;$AG$1&amp;U963&amp;$AH$1&amp;V963&amp;$AI$1</f>
        <v>("00975", "Clos de Los Siete Rouge", "Un vin rouge Argentin avec beaucoup de caractère et de fruits. Idéal sur une daube provençale ou une côte de boeuf maturée.&lt;br&gt;&lt;br&gt;Encépagement : Malbec, Merlot, Cabernet Sauvignon, Syrah, Petit Verdot&lt;br&gt;&lt;br&gt;Dégustation : Robe violacée profond ; Nez intense et complexe aux notes de fruits rouges/noirs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"9", "1", "0", "3","8", "16", "argentine_clos_de_los_siete_rouge.png", "1"),</v>
      </c>
    </row>
    <row r="964" spans="1:23" s="29" customFormat="1" ht="186" x14ac:dyDescent="0.25">
      <c r="A964" s="2" t="s">
        <v>834</v>
      </c>
      <c r="B964" s="2" t="s">
        <v>835</v>
      </c>
      <c r="C964" s="3" t="s">
        <v>4938</v>
      </c>
      <c r="D964" s="27" t="str">
        <f t="shared" si="325"/>
        <v>Un champagne fin et aromatique pour l'apéritif ou un dessert aux fruits frais. &lt;br&gt;&lt;br&gt;Encépagement : Chardonnay, Pinot noir, Pinot meunier&lt;br&gt;&lt;br&gt;Dégustation : Bulles fines, nez aux notes de fruits jaunes et exotiques ; bouche ample aux notes de fruits frais.&lt;br&gt;&lt;br&gt;Victor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964" s="4">
        <v>36.700000000000003</v>
      </c>
      <c r="F964" s="2" t="s">
        <v>2222</v>
      </c>
      <c r="G964" s="19">
        <f>VLOOKUP(F964,frs!$A$2:$B$45,2,FALSE)</f>
        <v>9</v>
      </c>
      <c r="H964" s="2" t="b">
        <v>1</v>
      </c>
      <c r="I964" s="2" t="s">
        <v>4805</v>
      </c>
      <c r="J964" s="28">
        <f>VLOOKUP(I964,Families!$A$2:$B$11,2,FALSE)</f>
        <v>5</v>
      </c>
      <c r="K964" s="2" t="s">
        <v>4806</v>
      </c>
      <c r="L964" s="19">
        <f>IFERROR(VLOOKUP(K964,Appellations!$A$2:$B$80,2,FALSE),"0")</f>
        <v>16</v>
      </c>
      <c r="M964" s="2" t="s">
        <v>4806</v>
      </c>
      <c r="N964" s="19">
        <f>IFERROR(VLOOKUP(M964,Regions!$A$2:$B$44,2,FALSE),"0")</f>
        <v>12</v>
      </c>
      <c r="O964" s="2"/>
      <c r="P964" s="28" t="str">
        <f>IFERROR(VLOOKUP(O964,Colors!$A$3:$B$11,2,FALSE),"")</f>
        <v/>
      </c>
      <c r="Q964" s="2" t="s">
        <v>4688</v>
      </c>
      <c r="R964" s="28">
        <f>IFERROR(VLOOKUP(Q964,Contenants!$A$3:$B$21,2,FALSE),"")</f>
        <v>16</v>
      </c>
      <c r="S964" s="2" t="s">
        <v>5840</v>
      </c>
      <c r="T964" s="50" t="s">
        <v>6239</v>
      </c>
      <c r="U964" s="19" t="str">
        <f t="shared" si="329"/>
        <v>champagne_canard_duchene_leonie.png</v>
      </c>
      <c r="V964" s="19">
        <f t="shared" si="328"/>
        <v>1</v>
      </c>
      <c r="W964" s="20" t="str">
        <f t="shared" si="330"/>
        <v>("00976", "Champagne Canard Duchêne Léonie", "Un champagne fin et aromatique pour l'apéritif ou un dessert aux fruits frais. &lt;br&gt;&lt;br&gt;Encépagement : Chardonnay, Pinot noir, Pinot meunier&lt;br&gt;&lt;br&gt;Dégustation : Bulles fines, nez aux notes de fruits jaunes et exotiques ; bouche ample aux notes de fruits frais.&lt;br&gt;&lt;br&gt;Victor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 "16", "champagne_canard_duchene_leonie.png", "1"),</v>
      </c>
    </row>
    <row r="965" spans="1:23" s="20" customFormat="1" ht="243" x14ac:dyDescent="0.25">
      <c r="A965" s="2" t="s">
        <v>1875</v>
      </c>
      <c r="B965" s="2" t="s">
        <v>1876</v>
      </c>
      <c r="C965" s="3" t="s">
        <v>5450</v>
      </c>
      <c r="D965" s="40" t="str">
        <f t="shared" si="325"/>
        <v>Un Saint Estèphe Cru Bourgeois riche, puissant et fruité. Parfait un carré d’agneau grillé au four.&lt;br&gt;&lt;br&gt;Encépagement : Merlot, Cabernet sauvignon, Petit verdot&lt;br&gt;&lt;br&gt;Dégustation : Robe rouge foncée ; Nez fruité et boisé avec un touche épicée ; Bouche souple et ronde aux notes de fruits noirs mûrs. Un vin riche avec une belle longueur en bouche, fraîche et des tannins fins et soyeux.  &lt;br&gt;&lt;br&gt;Accord mets/vin : viande rouge, gibier.&lt;br&gt;&lt;br&gt;Le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v>
      </c>
      <c r="E965" s="4">
        <v>39.950000000000003</v>
      </c>
      <c r="F965" s="2" t="s">
        <v>2222</v>
      </c>
      <c r="G965" s="19">
        <f>VLOOKUP(F965,frs!$A$2:$B$45,2,FALSE)</f>
        <v>9</v>
      </c>
      <c r="H965" s="2" t="b">
        <v>1</v>
      </c>
      <c r="I965" s="2" t="s">
        <v>4716</v>
      </c>
      <c r="J965" s="41">
        <f>VLOOKUP(I965,Families!$A$2:$B$11,2,FALSE)</f>
        <v>1</v>
      </c>
      <c r="K965" s="2" t="s">
        <v>4739</v>
      </c>
      <c r="L965" s="19">
        <f>IFERROR(VLOOKUP(K965,Appellations!$A$2:$B$80,2,FALSE),"0")</f>
        <v>73</v>
      </c>
      <c r="M965" s="2" t="s">
        <v>4718</v>
      </c>
      <c r="N965" s="19">
        <f>IFERROR(VLOOKUP(M965,Regions!$A$2:$B$44,2,FALSE),"0")</f>
        <v>8</v>
      </c>
      <c r="O965" s="2" t="s">
        <v>4719</v>
      </c>
      <c r="P965" s="41">
        <f>IFERROR(VLOOKUP(O965,Colors!$A$3:$B$11,2,FALSE),"")</f>
        <v>8</v>
      </c>
      <c r="Q965" s="2" t="s">
        <v>4688</v>
      </c>
      <c r="R965" s="41">
        <f>IFERROR(VLOOKUP(Q965,Contenants!$A$3:$B$21,2,FALSE),"")</f>
        <v>16</v>
      </c>
      <c r="S965" s="2" t="s">
        <v>5608</v>
      </c>
      <c r="T965" s="50" t="s">
        <v>6240</v>
      </c>
      <c r="U965" s="19" t="str">
        <f t="shared" si="329"/>
        <v>chateau_le_boscq_saint_estephe_rouge.png</v>
      </c>
      <c r="V965" s="19">
        <f t="shared" si="328"/>
        <v>1</v>
      </c>
      <c r="W965" s="20" t="str">
        <f t="shared" si="330"/>
        <v>("00977", "Château Le Boscq Rouge", "Un Saint Estèphe Cru Bourgeois riche, puissant et fruité. Parfait un carré d’agneau grillé au four.&lt;br&gt;&lt;br&gt;Encépagement : Merlot, Cabernet sauvignon, Petit verdot&lt;br&gt;&lt;br&gt;Dégustation : Robe rouge foncée ; Nez fruité et boisé avec un touche épicée ; Bouche souple et ronde aux notes de fruits noirs mûrs. Un vin riche avec une belle longueur en bouche, fraîche et des tannins fins et soyeux.  &lt;br&gt;&lt;br&gt;Accord mets/vin : viande rouge, gibier.&lt;br&gt;&lt;br&gt;Le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 "9", "1", "73", "8","8", "16", "chateau_le_boscq_saint_estephe_rouge.png", "1"),</v>
      </c>
    </row>
    <row r="966" spans="1:23" hidden="1" x14ac:dyDescent="0.25">
      <c r="A966" s="2" t="s">
        <v>4381</v>
      </c>
      <c r="B966" s="2" t="s">
        <v>4382</v>
      </c>
      <c r="C966" s="3"/>
      <c r="D966" s="23" t="str">
        <f t="shared" ref="D966:D969" si="331">SUBSTITUTE(SUBSTITUTE(SUBSTITUTE(C966,CHAR(13),""),CHAR(10),"&lt;br&gt;"),". &amp;car(10)",".")</f>
        <v/>
      </c>
      <c r="E966" s="4">
        <v>69.099999999999994</v>
      </c>
      <c r="F966" s="2" t="s">
        <v>2230</v>
      </c>
      <c r="G966" s="19">
        <f>VLOOKUP(F966,frs!$A$2:$E$41,2,FALSE)</f>
        <v>17</v>
      </c>
      <c r="H966" s="2" t="b">
        <v>0</v>
      </c>
      <c r="I966" s="2" t="s">
        <v>4716</v>
      </c>
      <c r="J966" s="19">
        <f>VLOOKUP(I966,Families!$A$2:$B$11,2,FALSE)</f>
        <v>1</v>
      </c>
      <c r="K966" s="2" t="s">
        <v>4751</v>
      </c>
      <c r="L966" s="19" t="str">
        <f>IFERROR(VLOOKUP(K966,Appellations!$A$2:$B$77,2,FALSE),"0")</f>
        <v>0</v>
      </c>
      <c r="M966" s="2" t="s">
        <v>4752</v>
      </c>
      <c r="N966" s="19">
        <f>IFERROR(VLOOKUP(M966,Regions!$A$2:$B$41,2,FALSE),"0")</f>
        <v>20</v>
      </c>
      <c r="O966" s="2" t="s">
        <v>4719</v>
      </c>
      <c r="P966" s="19">
        <f>IFERROR(VLOOKUP(O966,Colors!$A$2:$B$11,2,FALSE),"0")</f>
        <v>8</v>
      </c>
      <c r="Q966" s="2" t="s">
        <v>4688</v>
      </c>
      <c r="R966" s="19">
        <f>IFERROR(VLOOKUP(Q966,Contenants!$A$2:$B$21,2,FALSE),"0")</f>
        <v>16</v>
      </c>
      <c r="S966" s="2"/>
      <c r="T966" s="50" t="str">
        <f t="shared" ref="T966:T969" si="332">PROPER(B966)</f>
        <v>Vdf Chretienne L'Indomptable N19 Rge Mag</v>
      </c>
      <c r="U966" s="19" t="str">
        <f t="shared" ref="U966:U992" si="333">SUBSTITUTE(SUBSTITUTE(SUBSTITUTE(SUBSTITUTE(SUBSTITUTE(SUBSTITUTE(SUBSTITUTE(SUBSTITUTE(SUBSTITUTE(SUBSTITUTE(SUBSTITUTE(SUBSTITUTE(S966,"C:\Users\Admin\OneDrive\Site Internet\",""),"BAG-IN-BOX\",""),"BOURGOGNE\",""),"BEAUJOLAIS\",""),"CHAMPAGNE ET EFFERVESCENTS\",""),"LANGUEDOC\",""),"LOIRE\",""),"PROVENCE\",""),"RHONE NORD\",""),"RHONE SUD\",""),"SPIRITUEUX\",""),"SUD OUEST\","")</f>
        <v/>
      </c>
      <c r="V966" s="19" t="e">
        <f>IF(#REF!="",0,1)</f>
        <v>#REF!</v>
      </c>
      <c r="W966" s="20" t="e">
        <f>$X$1&amp;A966&amp;$Y$1&amp;T966&amp;$Z$1&amp;D966&amp;$AA$1&amp;E966&amp;#REF!&amp;G966&amp;$AB$1&amp;J966&amp;$AC$1&amp;L966&amp;$AD$1&amp;N966&amp;$AE$1&amp;P966&amp;$AF$1&amp;R966&amp;$AG$1&amp;#REF!&amp;$AI$1</f>
        <v>#REF!</v>
      </c>
    </row>
    <row r="967" spans="1:23" hidden="1" x14ac:dyDescent="0.25">
      <c r="A967" s="2" t="s">
        <v>3346</v>
      </c>
      <c r="B967" s="2" t="s">
        <v>3347</v>
      </c>
      <c r="C967" s="3"/>
      <c r="D967" s="23" t="str">
        <f t="shared" si="331"/>
        <v/>
      </c>
      <c r="E967" s="4">
        <v>38.75</v>
      </c>
      <c r="F967" s="2" t="s">
        <v>2237</v>
      </c>
      <c r="G967" s="19">
        <f>VLOOKUP(F967,frs!$A$2:$E$41,2,FALSE)</f>
        <v>21</v>
      </c>
      <c r="H967" s="2" t="b">
        <v>0</v>
      </c>
      <c r="I967" s="2" t="s">
        <v>4716</v>
      </c>
      <c r="J967" s="19">
        <f>VLOOKUP(I967,Families!$A$2:$B$11,2,FALSE)</f>
        <v>1</v>
      </c>
      <c r="K967" s="2" t="s">
        <v>4859</v>
      </c>
      <c r="L967" s="19">
        <f>IFERROR(VLOOKUP(K967,Appellations!$A$2:$B$77,2,FALSE),"0")</f>
        <v>21</v>
      </c>
      <c r="M967" s="2" t="s">
        <v>4743</v>
      </c>
      <c r="N967" s="19">
        <f>IFERROR(VLOOKUP(M967,Regions!$A$2:$B$41,2,FALSE),"0")</f>
        <v>24</v>
      </c>
      <c r="O967" s="2" t="s">
        <v>4719</v>
      </c>
      <c r="P967" s="19">
        <f>IFERROR(VLOOKUP(O967,Colors!$A$2:$B$11,2,FALSE),"0")</f>
        <v>8</v>
      </c>
      <c r="Q967" s="2" t="s">
        <v>4688</v>
      </c>
      <c r="R967" s="19">
        <f>IFERROR(VLOOKUP(Q967,Contenants!$A$2:$B$21,2,FALSE),"0")</f>
        <v>16</v>
      </c>
      <c r="S967" s="2"/>
      <c r="T967" s="50" t="str">
        <f t="shared" si="332"/>
        <v>Corbieres Boutenac F.Gasparet Rge Mag Cb</v>
      </c>
      <c r="U967" s="19" t="str">
        <f t="shared" si="333"/>
        <v/>
      </c>
      <c r="V967" s="19" t="e">
        <f>IF(#REF!="",0,1)</f>
        <v>#REF!</v>
      </c>
      <c r="W967" s="20" t="e">
        <f>$X$1&amp;A967&amp;$Y$1&amp;T967&amp;$Z$1&amp;D967&amp;$AA$1&amp;E967&amp;#REF!&amp;G967&amp;$AB$1&amp;J967&amp;$AC$1&amp;L967&amp;$AD$1&amp;N967&amp;$AE$1&amp;P967&amp;$AF$1&amp;R967&amp;$AG$1&amp;#REF!&amp;$AI$1</f>
        <v>#REF!</v>
      </c>
    </row>
    <row r="968" spans="1:23" hidden="1" x14ac:dyDescent="0.25">
      <c r="A968" s="2" t="s">
        <v>606</v>
      </c>
      <c r="B968" s="2" t="s">
        <v>607</v>
      </c>
      <c r="C968" s="3"/>
      <c r="D968" s="23" t="str">
        <f t="shared" si="331"/>
        <v/>
      </c>
      <c r="E968" s="4">
        <v>82</v>
      </c>
      <c r="F968" s="2" t="s">
        <v>2253</v>
      </c>
      <c r="G968" s="19" t="e">
        <f>VLOOKUP(F968,frs!$A$2:$E$41,2,FALSE)</f>
        <v>#N/A</v>
      </c>
      <c r="H968" s="2" t="b">
        <v>1</v>
      </c>
      <c r="I968" s="2" t="s">
        <v>4686</v>
      </c>
      <c r="J968" s="19">
        <f>VLOOKUP(I968,Families!$A$2:$B$11,2,FALSE)</f>
        <v>9</v>
      </c>
      <c r="K968" s="2"/>
      <c r="L968" s="19" t="str">
        <f>IFERROR(VLOOKUP(K968,Appellations!$A$2:$B$77,2,FALSE),"0")</f>
        <v>0</v>
      </c>
      <c r="M968" s="2" t="s">
        <v>4690</v>
      </c>
      <c r="N968" s="19" t="str">
        <f>IFERROR(VLOOKUP(M968,Regions!$A$2:$B$41,2,FALSE),"0")</f>
        <v>0</v>
      </c>
      <c r="O968" s="2"/>
      <c r="P968" s="19" t="str">
        <f>IFERROR(VLOOKUP(O968,Colors!$A$2:$B$11,2,FALSE),"0")</f>
        <v>0</v>
      </c>
      <c r="Q968" s="2" t="s">
        <v>4939</v>
      </c>
      <c r="R968" s="19" t="str">
        <f>IFERROR(VLOOKUP(Q968,Contenants!$A$2:$B$21,2,FALSE),"0")</f>
        <v>0</v>
      </c>
      <c r="S968" s="2"/>
      <c r="T968" s="50" t="str">
        <f t="shared" si="332"/>
        <v>Caviar Diva 30 Gr</v>
      </c>
      <c r="U968" s="19" t="str">
        <f t="shared" si="333"/>
        <v/>
      </c>
      <c r="V968" s="19">
        <f t="shared" ref="V968:V971" si="334">IF(U968="",0,1)</f>
        <v>0</v>
      </c>
      <c r="W968" s="20" t="e">
        <f>$X$1&amp;A968&amp;$Y$1&amp;T968&amp;$Z$1&amp;D968&amp;$AA$1&amp;E968&amp;#REF!&amp;G968&amp;$AB$1&amp;J968&amp;$AC$1&amp;L968&amp;$AD$1&amp;N968&amp;$AE$1&amp;P968&amp;$AF$1&amp;R968&amp;$AG$1&amp;#REF!&amp;$AI$1</f>
        <v>#REF!</v>
      </c>
    </row>
    <row r="969" spans="1:23" hidden="1" x14ac:dyDescent="0.25">
      <c r="A969" s="2" t="s">
        <v>608</v>
      </c>
      <c r="B969" s="2" t="s">
        <v>609</v>
      </c>
      <c r="C969" s="3"/>
      <c r="D969" s="23" t="str">
        <f t="shared" si="331"/>
        <v/>
      </c>
      <c r="E969" s="4">
        <v>125</v>
      </c>
      <c r="F969" s="2" t="s">
        <v>2253</v>
      </c>
      <c r="G969" s="19" t="e">
        <f>VLOOKUP(F969,frs!$A$2:$E$41,2,FALSE)</f>
        <v>#N/A</v>
      </c>
      <c r="H969" s="2" t="b">
        <v>1</v>
      </c>
      <c r="I969" s="2" t="s">
        <v>4686</v>
      </c>
      <c r="J969" s="19">
        <f>VLOOKUP(I969,Families!$A$2:$B$11,2,FALSE)</f>
        <v>9</v>
      </c>
      <c r="K969" s="2"/>
      <c r="L969" s="19" t="str">
        <f>IFERROR(VLOOKUP(K969,Appellations!$A$2:$B$77,2,FALSE),"0")</f>
        <v>0</v>
      </c>
      <c r="M969" s="2" t="s">
        <v>4690</v>
      </c>
      <c r="N969" s="19" t="str">
        <f>IFERROR(VLOOKUP(M969,Regions!$A$2:$B$41,2,FALSE),"0")</f>
        <v>0</v>
      </c>
      <c r="O969" s="2"/>
      <c r="P969" s="19" t="str">
        <f>IFERROR(VLOOKUP(O969,Colors!$A$2:$B$11,2,FALSE),"0")</f>
        <v>0</v>
      </c>
      <c r="Q969" s="2" t="s">
        <v>4940</v>
      </c>
      <c r="R969" s="19" t="str">
        <f>IFERROR(VLOOKUP(Q969,Contenants!$A$2:$B$21,2,FALSE),"0")</f>
        <v>0</v>
      </c>
      <c r="S969" s="2"/>
      <c r="T969" s="50" t="str">
        <f t="shared" si="332"/>
        <v>Caviar Diva 50 Gr</v>
      </c>
      <c r="U969" s="19" t="str">
        <f t="shared" si="333"/>
        <v/>
      </c>
      <c r="V969" s="19">
        <f t="shared" si="334"/>
        <v>0</v>
      </c>
      <c r="W969" s="20" t="e">
        <f>$X$1&amp;A969&amp;$Y$1&amp;T969&amp;$Z$1&amp;D969&amp;$AA$1&amp;E969&amp;#REF!&amp;G969&amp;$AB$1&amp;J969&amp;$AC$1&amp;L969&amp;$AD$1&amp;N969&amp;$AE$1&amp;P969&amp;$AF$1&amp;R969&amp;$AG$1&amp;#REF!&amp;$AI$1</f>
        <v>#REF!</v>
      </c>
    </row>
    <row r="970" spans="1:23" s="29" customFormat="1" hidden="1" x14ac:dyDescent="0.25">
      <c r="A970" s="2" t="s">
        <v>614</v>
      </c>
      <c r="B970" s="2" t="s">
        <v>615</v>
      </c>
      <c r="C970" s="3"/>
      <c r="D970" s="27" t="str">
        <f t="shared" si="325"/>
        <v/>
      </c>
      <c r="E970" s="4">
        <v>96</v>
      </c>
      <c r="F970" s="2" t="s">
        <v>2253</v>
      </c>
      <c r="G970" s="28" t="e">
        <f>VLOOKUP(F970,frs!$A$2:$E$41,2,FALSE)</f>
        <v>#N/A</v>
      </c>
      <c r="H970" s="2" t="b">
        <v>1</v>
      </c>
      <c r="I970" s="2" t="s">
        <v>4686</v>
      </c>
      <c r="J970" s="28">
        <f>VLOOKUP(I970,Families!$A$2:$B$11,2,FALSE)</f>
        <v>9</v>
      </c>
      <c r="K970" s="2"/>
      <c r="L970" s="28" t="str">
        <f>IFERROR(VLOOKUP(K970,Appellations!$A$3:$B$77,3,FALSE),"")</f>
        <v/>
      </c>
      <c r="M970" s="2" t="s">
        <v>4690</v>
      </c>
      <c r="N970" s="28" t="str">
        <f>IFERROR(VLOOKUP(M970,Regions!$A$3:$B$41,2,FALSE),"")</f>
        <v/>
      </c>
      <c r="O970" s="2"/>
      <c r="P970" s="28" t="str">
        <f>IFERROR(VLOOKUP(O970,Colors!$A$3:$B$11,2,FALSE),"")</f>
        <v/>
      </c>
      <c r="Q970" s="2" t="s">
        <v>4939</v>
      </c>
      <c r="R970" s="28" t="str">
        <f>IFERROR(VLOOKUP(Q970,Contenants!$A$3:$B$21,2,FALSE),"")</f>
        <v/>
      </c>
      <c r="S970" s="2"/>
      <c r="T970" s="8" t="s">
        <v>456</v>
      </c>
      <c r="U970" s="30" t="str">
        <f t="shared" si="333"/>
        <v/>
      </c>
      <c r="V970" s="19">
        <f t="shared" si="334"/>
        <v>0</v>
      </c>
      <c r="W970" s="29" t="e">
        <f>$X$1&amp;A970&amp;$Y$1&amp;T970&amp;$Z$1&amp;C970&amp;$AA$1&amp;E970&amp;#REF!&amp;G970&amp;$AB$1&amp;J970&amp;$AC$1&amp;#REF!&amp;$AD$1&amp;L970&amp;$AE$1&amp;P970&amp;$AF$1&amp;R970&amp;$AF$1&amp;#REF!&amp;$AG$1</f>
        <v>#REF!</v>
      </c>
    </row>
    <row r="971" spans="1:23" s="20" customFormat="1" hidden="1" x14ac:dyDescent="0.25">
      <c r="A971" s="2" t="s">
        <v>616</v>
      </c>
      <c r="B971" s="2" t="s">
        <v>617</v>
      </c>
      <c r="C971" s="3"/>
      <c r="D971" s="18" t="str">
        <f t="shared" si="325"/>
        <v/>
      </c>
      <c r="E971" s="4">
        <v>147</v>
      </c>
      <c r="F971" s="2" t="s">
        <v>2253</v>
      </c>
      <c r="G971" s="19" t="e">
        <f>VLOOKUP(F971,frs!$A$2:$E$41,2,FALSE)</f>
        <v>#N/A</v>
      </c>
      <c r="H971" s="2" t="b">
        <v>1</v>
      </c>
      <c r="I971" s="2" t="s">
        <v>4686</v>
      </c>
      <c r="J971" s="19">
        <f>VLOOKUP(I971,Families!$A$2:$B$11,2,FALSE)</f>
        <v>9</v>
      </c>
      <c r="K971" s="2"/>
      <c r="L971" s="19" t="str">
        <f>IFERROR(VLOOKUP(K971,Appellations!$A$3:$B$77,3,FALSE),"")</f>
        <v/>
      </c>
      <c r="M971" s="2" t="s">
        <v>4690</v>
      </c>
      <c r="N971" s="19" t="str">
        <f>IFERROR(VLOOKUP(M971,Regions!$A$3:$B$41,2,FALSE),"")</f>
        <v/>
      </c>
      <c r="O971" s="2"/>
      <c r="P971" s="19" t="str">
        <f>IFERROR(VLOOKUP(O971,Colors!$A$3:$B$11,2,FALSE),"")</f>
        <v/>
      </c>
      <c r="Q971" s="2" t="s">
        <v>4940</v>
      </c>
      <c r="R971" s="19" t="str">
        <f>IFERROR(VLOOKUP(Q971,Contenants!$A$3:$B$21,2,FALSE),"")</f>
        <v/>
      </c>
      <c r="S971" s="2"/>
      <c r="T971" s="8" t="s">
        <v>452</v>
      </c>
      <c r="U971" s="21" t="str">
        <f t="shared" si="333"/>
        <v/>
      </c>
      <c r="V971" s="19">
        <f t="shared" si="334"/>
        <v>0</v>
      </c>
      <c r="W971" s="20" t="e">
        <f>$X$1&amp;A971&amp;$Y$1&amp;T971&amp;$Z$1&amp;C971&amp;$AA$1&amp;E971&amp;#REF!&amp;G971&amp;$AB$1&amp;J971&amp;$AC$1&amp;#REF!&amp;$AD$1&amp;L971&amp;$AE$1&amp;P971&amp;$AF$1&amp;R971&amp;$AF$1&amp;#REF!&amp;$AG$1</f>
        <v>#REF!</v>
      </c>
    </row>
    <row r="972" spans="1:23" s="20" customFormat="1" hidden="1" x14ac:dyDescent="0.25">
      <c r="A972" s="2" t="s">
        <v>3522</v>
      </c>
      <c r="B972" s="2" t="s">
        <v>3523</v>
      </c>
      <c r="C972" s="3"/>
      <c r="D972" s="18" t="str">
        <f t="shared" si="325"/>
        <v/>
      </c>
      <c r="E972" s="4">
        <v>43</v>
      </c>
      <c r="F972" s="2" t="s">
        <v>2253</v>
      </c>
      <c r="G972" s="19" t="e">
        <f>VLOOKUP(F972,frs!$A$2:$E$41,2,FALSE)</f>
        <v>#N/A</v>
      </c>
      <c r="H972" s="2" t="b">
        <v>0</v>
      </c>
      <c r="I972" s="2" t="s">
        <v>4686</v>
      </c>
      <c r="J972" s="19">
        <f>VLOOKUP(I972,Families!$A$2:$B$11,2,FALSE)</f>
        <v>9</v>
      </c>
      <c r="K972" s="2"/>
      <c r="L972" s="19" t="str">
        <f>IFERROR(VLOOKUP(K972,Appellations!$A$3:$B$77,3,FALSE),"")</f>
        <v/>
      </c>
      <c r="M972" s="2" t="s">
        <v>4690</v>
      </c>
      <c r="N972" s="19" t="str">
        <f>IFERROR(VLOOKUP(M972,Regions!$A$3:$B$41,2,FALSE),"")</f>
        <v/>
      </c>
      <c r="O972" s="2"/>
      <c r="P972" s="19" t="str">
        <f>IFERROR(VLOOKUP(O972,Colors!$A$3:$B$11,2,FALSE),"")</f>
        <v/>
      </c>
      <c r="Q972" s="2"/>
      <c r="R972" s="19" t="str">
        <f>IFERROR(VLOOKUP(Q972,Contenants!$A$3:$B$21,2,FALSE),"")</f>
        <v/>
      </c>
      <c r="S972" s="2"/>
      <c r="T972" s="8" t="s">
        <v>2181</v>
      </c>
      <c r="U972" s="21" t="str">
        <f t="shared" si="333"/>
        <v/>
      </c>
      <c r="V972" s="21"/>
      <c r="W972" s="20" t="e">
        <f>$X$1&amp;A972&amp;$Y$1&amp;T972&amp;$Z$1&amp;C972&amp;$AA$1&amp;E972&amp;#REF!&amp;G972&amp;$AB$1&amp;J972&amp;$AC$1&amp;#REF!&amp;$AD$1&amp;L972&amp;$AE$1&amp;P972&amp;$AF$1&amp;R972&amp;$AF$1&amp;#REF!&amp;$AG$1</f>
        <v>#REF!</v>
      </c>
    </row>
    <row r="973" spans="1:23" s="20" customFormat="1" hidden="1" x14ac:dyDescent="0.25">
      <c r="A973" s="2" t="s">
        <v>3526</v>
      </c>
      <c r="B973" s="2" t="s">
        <v>3527</v>
      </c>
      <c r="C973" s="3"/>
      <c r="D973" s="18" t="str">
        <f t="shared" si="325"/>
        <v/>
      </c>
      <c r="E973" s="4">
        <v>43</v>
      </c>
      <c r="F973" s="2" t="s">
        <v>2253</v>
      </c>
      <c r="G973" s="19" t="e">
        <f>VLOOKUP(F973,frs!$A$2:$E$41,2,FALSE)</f>
        <v>#N/A</v>
      </c>
      <c r="H973" s="2" t="b">
        <v>0</v>
      </c>
      <c r="I973" s="2" t="s">
        <v>4686</v>
      </c>
      <c r="J973" s="19">
        <f>VLOOKUP(I973,Families!$A$2:$B$11,2,FALSE)</f>
        <v>9</v>
      </c>
      <c r="K973" s="2"/>
      <c r="L973" s="19" t="str">
        <f>IFERROR(VLOOKUP(K973,Appellations!$A$3:$B$77,3,FALSE),"")</f>
        <v/>
      </c>
      <c r="M973" s="2" t="s">
        <v>4690</v>
      </c>
      <c r="N973" s="19" t="str">
        <f>IFERROR(VLOOKUP(M973,Regions!$A$3:$B$41,2,FALSE),"")</f>
        <v/>
      </c>
      <c r="O973" s="2"/>
      <c r="P973" s="19" t="str">
        <f>IFERROR(VLOOKUP(O973,Colors!$A$3:$B$11,2,FALSE),"")</f>
        <v/>
      </c>
      <c r="Q973" s="2"/>
      <c r="R973" s="19" t="str">
        <f>IFERROR(VLOOKUP(Q973,Contenants!$A$3:$B$21,2,FALSE),"")</f>
        <v/>
      </c>
      <c r="S973" s="2"/>
      <c r="T973" s="8" t="s">
        <v>1615</v>
      </c>
      <c r="U973" s="21" t="str">
        <f t="shared" si="333"/>
        <v/>
      </c>
      <c r="V973" s="21"/>
      <c r="W973" s="20" t="e">
        <f>$X$1&amp;A973&amp;$Y$1&amp;T973&amp;$Z$1&amp;C973&amp;$AA$1&amp;E973&amp;#REF!&amp;G973&amp;$AB$1&amp;J973&amp;$AC$1&amp;#REF!&amp;$AD$1&amp;L973&amp;$AE$1&amp;P973&amp;$AF$1&amp;R973&amp;$AF$1&amp;#REF!&amp;$AG$1</f>
        <v>#REF!</v>
      </c>
    </row>
    <row r="974" spans="1:23" s="20" customFormat="1" hidden="1" x14ac:dyDescent="0.25">
      <c r="A974" s="2" t="s">
        <v>3520</v>
      </c>
      <c r="B974" s="2" t="s">
        <v>3521</v>
      </c>
      <c r="C974" s="3"/>
      <c r="D974" s="18" t="str">
        <f t="shared" si="325"/>
        <v/>
      </c>
      <c r="E974" s="4">
        <v>43</v>
      </c>
      <c r="F974" s="2" t="s">
        <v>2253</v>
      </c>
      <c r="G974" s="19" t="e">
        <f>VLOOKUP(F974,frs!$A$2:$E$41,2,FALSE)</f>
        <v>#N/A</v>
      </c>
      <c r="H974" s="2" t="b">
        <v>0</v>
      </c>
      <c r="I974" s="2" t="s">
        <v>4686</v>
      </c>
      <c r="J974" s="19">
        <f>VLOOKUP(I974,Families!$A$2:$B$11,2,FALSE)</f>
        <v>9</v>
      </c>
      <c r="K974" s="2"/>
      <c r="L974" s="19" t="str">
        <f>IFERROR(VLOOKUP(K974,Appellations!$A$3:$B$77,3,FALSE),"")</f>
        <v/>
      </c>
      <c r="M974" s="2" t="s">
        <v>4690</v>
      </c>
      <c r="N974" s="19" t="str">
        <f>IFERROR(VLOOKUP(M974,Regions!$A$3:$B$41,2,FALSE),"")</f>
        <v/>
      </c>
      <c r="O974" s="2"/>
      <c r="P974" s="19" t="str">
        <f>IFERROR(VLOOKUP(O974,Colors!$A$3:$B$11,2,FALSE),"")</f>
        <v/>
      </c>
      <c r="Q974" s="2"/>
      <c r="R974" s="19" t="str">
        <f>IFERROR(VLOOKUP(Q974,Contenants!$A$3:$B$21,2,FALSE),"")</f>
        <v/>
      </c>
      <c r="S974" s="2"/>
      <c r="T974" s="8" t="s">
        <v>719</v>
      </c>
      <c r="U974" s="21" t="str">
        <f t="shared" si="333"/>
        <v/>
      </c>
      <c r="V974" s="21"/>
      <c r="W974" s="20" t="e">
        <f>$X$1&amp;A974&amp;$Y$1&amp;T974&amp;$Z$1&amp;C974&amp;$AA$1&amp;E974&amp;#REF!&amp;G974&amp;$AB$1&amp;J974&amp;$AC$1&amp;#REF!&amp;$AD$1&amp;L974&amp;$AE$1&amp;P974&amp;$AF$1&amp;R974&amp;$AF$1&amp;#REF!&amp;$AG$1</f>
        <v>#REF!</v>
      </c>
    </row>
    <row r="975" spans="1:23" s="20" customFormat="1" hidden="1" x14ac:dyDescent="0.25">
      <c r="A975" s="2" t="s">
        <v>3528</v>
      </c>
      <c r="B975" s="2" t="s">
        <v>3529</v>
      </c>
      <c r="C975" s="3"/>
      <c r="D975" s="18" t="str">
        <f t="shared" si="325"/>
        <v/>
      </c>
      <c r="E975" s="4">
        <v>43</v>
      </c>
      <c r="F975" s="2" t="s">
        <v>2253</v>
      </c>
      <c r="G975" s="19" t="e">
        <f>VLOOKUP(F975,frs!$A$2:$E$41,2,FALSE)</f>
        <v>#N/A</v>
      </c>
      <c r="H975" s="2" t="b">
        <v>0</v>
      </c>
      <c r="I975" s="2" t="s">
        <v>4686</v>
      </c>
      <c r="J975" s="19">
        <f>VLOOKUP(I975,Families!$A$2:$B$11,2,FALSE)</f>
        <v>9</v>
      </c>
      <c r="K975" s="2"/>
      <c r="L975" s="19" t="str">
        <f>IFERROR(VLOOKUP(K975,Appellations!$A$3:$B$77,3,FALSE),"")</f>
        <v/>
      </c>
      <c r="M975" s="2" t="s">
        <v>4690</v>
      </c>
      <c r="N975" s="19" t="str">
        <f>IFERROR(VLOOKUP(M975,Regions!$A$3:$B$41,2,FALSE),"")</f>
        <v/>
      </c>
      <c r="O975" s="2"/>
      <c r="P975" s="19" t="str">
        <f>IFERROR(VLOOKUP(O975,Colors!$A$3:$B$11,2,FALSE),"")</f>
        <v/>
      </c>
      <c r="Q975" s="2"/>
      <c r="R975" s="19" t="str">
        <f>IFERROR(VLOOKUP(Q975,Contenants!$A$3:$B$21,2,FALSE),"")</f>
        <v/>
      </c>
      <c r="S975" s="2"/>
      <c r="T975" s="8" t="s">
        <v>305</v>
      </c>
      <c r="U975" s="21" t="str">
        <f t="shared" si="333"/>
        <v/>
      </c>
      <c r="V975" s="21"/>
      <c r="W975" s="20" t="e">
        <f>$X$1&amp;A975&amp;$Y$1&amp;T975&amp;$Z$1&amp;C975&amp;$AA$1&amp;E975&amp;#REF!&amp;G975&amp;$AB$1&amp;J975&amp;$AC$1&amp;#REF!&amp;$AD$1&amp;L975&amp;$AE$1&amp;P975&amp;$AF$1&amp;R975&amp;$AF$1&amp;#REF!&amp;$AG$1</f>
        <v>#REF!</v>
      </c>
    </row>
    <row r="976" spans="1:23" s="20" customFormat="1" hidden="1" x14ac:dyDescent="0.25">
      <c r="A976" s="2" t="s">
        <v>3524</v>
      </c>
      <c r="B976" s="2" t="s">
        <v>3525</v>
      </c>
      <c r="C976" s="3"/>
      <c r="D976" s="18" t="str">
        <f t="shared" si="325"/>
        <v/>
      </c>
      <c r="E976" s="4">
        <v>43</v>
      </c>
      <c r="F976" s="2" t="s">
        <v>2253</v>
      </c>
      <c r="G976" s="19" t="e">
        <f>VLOOKUP(F976,frs!$A$2:$E$41,2,FALSE)</f>
        <v>#N/A</v>
      </c>
      <c r="H976" s="2" t="b">
        <v>0</v>
      </c>
      <c r="I976" s="2" t="s">
        <v>4686</v>
      </c>
      <c r="J976" s="19">
        <f>VLOOKUP(I976,Families!$A$2:$B$11,2,FALSE)</f>
        <v>9</v>
      </c>
      <c r="K976" s="2"/>
      <c r="L976" s="19" t="str">
        <f>IFERROR(VLOOKUP(K976,Appellations!$A$3:$B$77,3,FALSE),"")</f>
        <v/>
      </c>
      <c r="M976" s="2" t="s">
        <v>4690</v>
      </c>
      <c r="N976" s="19" t="str">
        <f>IFERROR(VLOOKUP(M976,Regions!$A$3:$B$41,2,FALSE),"")</f>
        <v/>
      </c>
      <c r="O976" s="2"/>
      <c r="P976" s="19" t="str">
        <f>IFERROR(VLOOKUP(O976,Colors!$A$3:$B$11,2,FALSE),"")</f>
        <v/>
      </c>
      <c r="Q976" s="2"/>
      <c r="R976" s="19" t="str">
        <f>IFERROR(VLOOKUP(Q976,Contenants!$A$3:$B$21,2,FALSE),"")</f>
        <v/>
      </c>
      <c r="S976" s="2"/>
      <c r="T976" s="8" t="s">
        <v>303</v>
      </c>
      <c r="U976" s="21" t="str">
        <f t="shared" si="333"/>
        <v/>
      </c>
      <c r="V976" s="21"/>
      <c r="W976" s="20" t="e">
        <f>$X$1&amp;A976&amp;$Y$1&amp;T976&amp;$Z$1&amp;C976&amp;$AA$1&amp;E976&amp;#REF!&amp;G976&amp;$AB$1&amp;J976&amp;$AC$1&amp;#REF!&amp;$AD$1&amp;L976&amp;$AE$1&amp;P976&amp;$AF$1&amp;R976&amp;$AF$1&amp;#REF!&amp;$AG$1</f>
        <v>#REF!</v>
      </c>
    </row>
    <row r="977" spans="1:23" s="20" customFormat="1" hidden="1" x14ac:dyDescent="0.25">
      <c r="A977" s="2" t="s">
        <v>2329</v>
      </c>
      <c r="B977" s="2" t="s">
        <v>2330</v>
      </c>
      <c r="C977" s="3"/>
      <c r="D977" s="18" t="str">
        <f t="shared" si="325"/>
        <v/>
      </c>
      <c r="E977" s="4">
        <v>18.600000000000001</v>
      </c>
      <c r="F977" s="2" t="s">
        <v>2328</v>
      </c>
      <c r="G977" s="19" t="e">
        <f>VLOOKUP(F977,frs!$A$2:$E$41,2,FALSE)</f>
        <v>#N/A</v>
      </c>
      <c r="H977" s="2" t="b">
        <v>0</v>
      </c>
      <c r="I977" s="2" t="s">
        <v>4709</v>
      </c>
      <c r="J977" s="19">
        <f>VLOOKUP(I977,Families!$A$2:$B$11,2,FALSE)</f>
        <v>2</v>
      </c>
      <c r="K977" s="2" t="s">
        <v>4910</v>
      </c>
      <c r="L977" s="19" t="str">
        <f>IFERROR(VLOOKUP(K977,Appellations!$A$3:$B$77,3,FALSE),"")</f>
        <v/>
      </c>
      <c r="M977" s="2" t="s">
        <v>4710</v>
      </c>
      <c r="N977" s="19" t="str">
        <f>IFERROR(VLOOKUP(M977,Regions!$A$3:$B$41,2,FALSE),"")</f>
        <v/>
      </c>
      <c r="O977" s="2" t="s">
        <v>4689</v>
      </c>
      <c r="P977" s="19">
        <f>IFERROR(VLOOKUP(O977,Colors!$A$3:$B$11,2,FALSE),"")</f>
        <v>2</v>
      </c>
      <c r="Q977" s="2" t="s">
        <v>4688</v>
      </c>
      <c r="R977" s="19">
        <f>IFERROR(VLOOKUP(Q977,Contenants!$A$3:$B$21,2,FALSE),"")</f>
        <v>16</v>
      </c>
      <c r="S977" s="2"/>
      <c r="T977" s="8" t="s">
        <v>220</v>
      </c>
      <c r="U977" s="21" t="str">
        <f t="shared" si="333"/>
        <v/>
      </c>
      <c r="V977" s="21"/>
      <c r="W977" s="20" t="e">
        <f>$X$1&amp;A977&amp;$Y$1&amp;T977&amp;$Z$1&amp;C977&amp;$AA$1&amp;E977&amp;#REF!&amp;G977&amp;$AB$1&amp;J977&amp;$AC$1&amp;#REF!&amp;$AD$1&amp;L977&amp;$AE$1&amp;P977&amp;$AF$1&amp;R977&amp;$AF$1&amp;#REF!&amp;$AG$1</f>
        <v>#REF!</v>
      </c>
    </row>
    <row r="978" spans="1:23" s="20" customFormat="1" hidden="1" x14ac:dyDescent="0.25">
      <c r="A978" s="2" t="s">
        <v>2824</v>
      </c>
      <c r="B978" s="2" t="s">
        <v>2825</v>
      </c>
      <c r="C978" s="3"/>
      <c r="D978" s="18" t="str">
        <f t="shared" si="325"/>
        <v/>
      </c>
      <c r="E978" s="4">
        <v>1.4</v>
      </c>
      <c r="F978" s="2"/>
      <c r="G978" s="19" t="e">
        <f>VLOOKUP(F978,frs!$A$2:$E$41,2,FALSE)</f>
        <v>#N/A</v>
      </c>
      <c r="H978" s="2" t="b">
        <v>0</v>
      </c>
      <c r="I978" s="2" t="s">
        <v>4691</v>
      </c>
      <c r="J978" s="19">
        <f>VLOOKUP(I978,Families!$A$2:$B$11,2,FALSE)</f>
        <v>10</v>
      </c>
      <c r="K978" s="2"/>
      <c r="L978" s="19" t="str">
        <f>IFERROR(VLOOKUP(K978,Appellations!$A$3:$B$77,3,FALSE),"")</f>
        <v/>
      </c>
      <c r="M978" s="2" t="s">
        <v>4855</v>
      </c>
      <c r="N978" s="19">
        <f>IFERROR(VLOOKUP(M978,Regions!$A$3:$B$41,2,FALSE),"")</f>
        <v>9</v>
      </c>
      <c r="O978" s="2"/>
      <c r="P978" s="19" t="str">
        <f>IFERROR(VLOOKUP(O978,Colors!$A$3:$B$11,2,FALSE),"")</f>
        <v/>
      </c>
      <c r="Q978" s="2"/>
      <c r="R978" s="19" t="str">
        <f>IFERROR(VLOOKUP(Q978,Contenants!$A$3:$B$21,2,FALSE),"")</f>
        <v/>
      </c>
      <c r="S978" s="2"/>
      <c r="T978" s="8" t="s">
        <v>2030</v>
      </c>
      <c r="U978" s="21" t="str">
        <f t="shared" si="333"/>
        <v/>
      </c>
      <c r="V978" s="21"/>
      <c r="W978" s="20" t="e">
        <f>$X$1&amp;A978&amp;$Y$1&amp;T978&amp;$Z$1&amp;C978&amp;$AA$1&amp;E978&amp;#REF!&amp;G978&amp;$AB$1&amp;J978&amp;$AC$1&amp;#REF!&amp;$AD$1&amp;L978&amp;$AE$1&amp;P978&amp;$AF$1&amp;R978&amp;$AF$1&amp;#REF!&amp;$AG$1</f>
        <v>#REF!</v>
      </c>
    </row>
    <row r="979" spans="1:23" s="20" customFormat="1" hidden="1" x14ac:dyDescent="0.25">
      <c r="A979" s="2" t="s">
        <v>2314</v>
      </c>
      <c r="B979" s="2" t="s">
        <v>2315</v>
      </c>
      <c r="C979" s="3"/>
      <c r="D979" s="18" t="str">
        <f t="shared" si="325"/>
        <v/>
      </c>
      <c r="E979" s="4">
        <v>2.8</v>
      </c>
      <c r="F979" s="2"/>
      <c r="G979" s="19" t="e">
        <f>VLOOKUP(F979,frs!$A$2:$E$41,2,FALSE)</f>
        <v>#N/A</v>
      </c>
      <c r="H979" s="2" t="b">
        <v>0</v>
      </c>
      <c r="I979" s="2" t="s">
        <v>4691</v>
      </c>
      <c r="J979" s="19">
        <f>VLOOKUP(I979,Families!$A$2:$B$11,2,FALSE)</f>
        <v>10</v>
      </c>
      <c r="K979" s="2"/>
      <c r="L979" s="19" t="str">
        <f>IFERROR(VLOOKUP(K979,Appellations!$A$3:$B$77,3,FALSE),"")</f>
        <v/>
      </c>
      <c r="M979" s="2" t="s">
        <v>4855</v>
      </c>
      <c r="N979" s="19">
        <f>IFERROR(VLOOKUP(M979,Regions!$A$3:$B$41,2,FALSE),"")</f>
        <v>9</v>
      </c>
      <c r="O979" s="2"/>
      <c r="P979" s="19" t="str">
        <f>IFERROR(VLOOKUP(O979,Colors!$A$3:$B$11,2,FALSE),"")</f>
        <v/>
      </c>
      <c r="Q979" s="2"/>
      <c r="R979" s="19" t="str">
        <f>IFERROR(VLOOKUP(Q979,Contenants!$A$3:$B$21,2,FALSE),"")</f>
        <v/>
      </c>
      <c r="S979" s="2"/>
      <c r="T979" s="8" t="s">
        <v>2022</v>
      </c>
      <c r="U979" s="21" t="str">
        <f t="shared" si="333"/>
        <v/>
      </c>
      <c r="V979" s="21"/>
      <c r="W979" s="20" t="e">
        <f>$X$1&amp;A979&amp;$Y$1&amp;T979&amp;$Z$1&amp;C979&amp;$AA$1&amp;E979&amp;#REF!&amp;G979&amp;$AB$1&amp;J979&amp;$AC$1&amp;#REF!&amp;$AD$1&amp;L979&amp;$AE$1&amp;P979&amp;$AF$1&amp;R979&amp;$AF$1&amp;#REF!&amp;$AG$1</f>
        <v>#REF!</v>
      </c>
    </row>
    <row r="980" spans="1:23" s="20" customFormat="1" hidden="1" x14ac:dyDescent="0.25">
      <c r="A980" s="2" t="s">
        <v>2822</v>
      </c>
      <c r="B980" s="2" t="s">
        <v>2823</v>
      </c>
      <c r="C980" s="3"/>
      <c r="D980" s="18" t="str">
        <f t="shared" si="325"/>
        <v/>
      </c>
      <c r="E980" s="4">
        <v>1.3</v>
      </c>
      <c r="F980" s="2"/>
      <c r="G980" s="19" t="e">
        <f>VLOOKUP(F980,frs!$A$2:$E$41,2,FALSE)</f>
        <v>#N/A</v>
      </c>
      <c r="H980" s="2" t="b">
        <v>0</v>
      </c>
      <c r="I980" s="2" t="s">
        <v>4691</v>
      </c>
      <c r="J980" s="19">
        <f>VLOOKUP(I980,Families!$A$2:$B$11,2,FALSE)</f>
        <v>10</v>
      </c>
      <c r="K980" s="2"/>
      <c r="L980" s="19" t="str">
        <f>IFERROR(VLOOKUP(K980,Appellations!$A$3:$B$77,3,FALSE),"")</f>
        <v/>
      </c>
      <c r="M980" s="2" t="s">
        <v>4855</v>
      </c>
      <c r="N980" s="19">
        <f>IFERROR(VLOOKUP(M980,Regions!$A$3:$B$41,2,FALSE),"")</f>
        <v>9</v>
      </c>
      <c r="O980" s="2"/>
      <c r="P980" s="19" t="str">
        <f>IFERROR(VLOOKUP(O980,Colors!$A$3:$B$11,2,FALSE),"")</f>
        <v/>
      </c>
      <c r="Q980" s="2"/>
      <c r="R980" s="19" t="str">
        <f>IFERROR(VLOOKUP(Q980,Contenants!$A$3:$B$21,2,FALSE),"")</f>
        <v/>
      </c>
      <c r="S980" s="2"/>
      <c r="T980" s="8" t="s">
        <v>1257</v>
      </c>
      <c r="U980" s="21" t="str">
        <f t="shared" si="333"/>
        <v/>
      </c>
      <c r="V980" s="21"/>
      <c r="W980" s="20" t="e">
        <f>$X$1&amp;A980&amp;$Y$1&amp;T980&amp;$Z$1&amp;C980&amp;$AA$1&amp;E980&amp;#REF!&amp;G980&amp;$AB$1&amp;J980&amp;$AC$1&amp;#REF!&amp;$AD$1&amp;L980&amp;$AE$1&amp;P980&amp;$AF$1&amp;R980&amp;$AF$1&amp;#REF!&amp;$AG$1</f>
        <v>#REF!</v>
      </c>
    </row>
    <row r="981" spans="1:23" s="20" customFormat="1" hidden="1" x14ac:dyDescent="0.25">
      <c r="A981" s="2" t="s">
        <v>2826</v>
      </c>
      <c r="B981" s="2" t="s">
        <v>2827</v>
      </c>
      <c r="C981" s="3"/>
      <c r="D981" s="18" t="str">
        <f t="shared" si="325"/>
        <v/>
      </c>
      <c r="E981" s="4">
        <v>1.8</v>
      </c>
      <c r="F981" s="2"/>
      <c r="G981" s="19" t="e">
        <f>VLOOKUP(F981,frs!$A$2:$E$41,2,FALSE)</f>
        <v>#N/A</v>
      </c>
      <c r="H981" s="2" t="b">
        <v>0</v>
      </c>
      <c r="I981" s="2" t="s">
        <v>4691</v>
      </c>
      <c r="J981" s="19">
        <f>VLOOKUP(I981,Families!$A$2:$B$11,2,FALSE)</f>
        <v>10</v>
      </c>
      <c r="K981" s="2"/>
      <c r="L981" s="19" t="str">
        <f>IFERROR(VLOOKUP(K981,Appellations!$A$3:$B$77,3,FALSE),"")</f>
        <v/>
      </c>
      <c r="M981" s="2" t="s">
        <v>4855</v>
      </c>
      <c r="N981" s="19">
        <f>IFERROR(VLOOKUP(M981,Regions!$A$3:$B$41,2,FALSE),"")</f>
        <v>9</v>
      </c>
      <c r="O981" s="2"/>
      <c r="P981" s="19" t="str">
        <f>IFERROR(VLOOKUP(O981,Colors!$A$3:$B$11,2,FALSE),"")</f>
        <v/>
      </c>
      <c r="Q981" s="2"/>
      <c r="R981" s="19" t="str">
        <f>IFERROR(VLOOKUP(Q981,Contenants!$A$3:$B$21,2,FALSE),"")</f>
        <v/>
      </c>
      <c r="S981" s="2"/>
      <c r="T981" s="8" t="s">
        <v>709</v>
      </c>
      <c r="U981" s="21" t="str">
        <f t="shared" si="333"/>
        <v/>
      </c>
      <c r="V981" s="21"/>
      <c r="W981" s="20" t="e">
        <f>$X$1&amp;A981&amp;$Y$1&amp;T981&amp;$Z$1&amp;C981&amp;$AA$1&amp;E981&amp;#REF!&amp;G981&amp;$AB$1&amp;J981&amp;$AC$1&amp;#REF!&amp;$AD$1&amp;L981&amp;$AE$1&amp;P981&amp;$AF$1&amp;R981&amp;$AF$1&amp;#REF!&amp;$AG$1</f>
        <v>#REF!</v>
      </c>
    </row>
    <row r="982" spans="1:23" s="20" customFormat="1" hidden="1" x14ac:dyDescent="0.25">
      <c r="A982" s="2" t="s">
        <v>4245</v>
      </c>
      <c r="B982" s="2" t="s">
        <v>4246</v>
      </c>
      <c r="C982" s="3"/>
      <c r="D982" s="18" t="str">
        <f t="shared" si="325"/>
        <v/>
      </c>
      <c r="E982" s="4">
        <v>41.65</v>
      </c>
      <c r="F982" s="2" t="s">
        <v>2311</v>
      </c>
      <c r="G982" s="19" t="e">
        <f>VLOOKUP(F982,frs!$A$2:$E$41,2,FALSE)</f>
        <v>#N/A</v>
      </c>
      <c r="H982" s="2" t="b">
        <v>0</v>
      </c>
      <c r="I982" s="2" t="s">
        <v>4716</v>
      </c>
      <c r="J982" s="19">
        <f>VLOOKUP(I982,Families!$A$2:$B$11,2,FALSE)</f>
        <v>1</v>
      </c>
      <c r="K982" s="2" t="s">
        <v>4936</v>
      </c>
      <c r="L982" s="19" t="str">
        <f>IFERROR(VLOOKUP(K982,Appellations!$A$3:$B$77,3,FALSE),"")</f>
        <v/>
      </c>
      <c r="M982" s="2" t="s">
        <v>4718</v>
      </c>
      <c r="N982" s="19">
        <f>IFERROR(VLOOKUP(M982,Regions!$A$3:$B$41,2,FALSE),"")</f>
        <v>8</v>
      </c>
      <c r="O982" s="2" t="s">
        <v>4719</v>
      </c>
      <c r="P982" s="19">
        <f>IFERROR(VLOOKUP(O982,Colors!$A$3:$B$11,2,FALSE),"")</f>
        <v>8</v>
      </c>
      <c r="Q982" s="2" t="s">
        <v>4688</v>
      </c>
      <c r="R982" s="19">
        <f>IFERROR(VLOOKUP(Q982,Contenants!$A$3:$B$21,2,FALSE),"")</f>
        <v>16</v>
      </c>
      <c r="S982" s="2"/>
      <c r="T982" s="8" t="s">
        <v>1474</v>
      </c>
      <c r="U982" s="21" t="str">
        <f t="shared" si="333"/>
        <v/>
      </c>
      <c r="V982" s="21"/>
      <c r="W982" s="20" t="e">
        <f>$X$1&amp;A982&amp;$Y$1&amp;T982&amp;$Z$1&amp;C982&amp;$AA$1&amp;E982&amp;#REF!&amp;G982&amp;$AB$1&amp;J982&amp;$AC$1&amp;#REF!&amp;$AD$1&amp;L982&amp;$AE$1&amp;P982&amp;$AF$1&amp;R982&amp;$AF$1&amp;#REF!&amp;$AG$1</f>
        <v>#REF!</v>
      </c>
    </row>
    <row r="983" spans="1:23" s="20" customFormat="1" hidden="1" x14ac:dyDescent="0.25">
      <c r="A983" s="2" t="s">
        <v>3970</v>
      </c>
      <c r="B983" s="2" t="s">
        <v>3971</v>
      </c>
      <c r="C983" s="3"/>
      <c r="D983" s="18" t="str">
        <f t="shared" si="325"/>
        <v/>
      </c>
      <c r="E983" s="4">
        <v>38.950000000000003</v>
      </c>
      <c r="F983" s="2" t="s">
        <v>2311</v>
      </c>
      <c r="G983" s="19" t="e">
        <f>VLOOKUP(F983,frs!$A$2:$E$41,2,FALSE)</f>
        <v>#N/A</v>
      </c>
      <c r="H983" s="2" t="b">
        <v>0</v>
      </c>
      <c r="I983" s="2" t="s">
        <v>4716</v>
      </c>
      <c r="J983" s="19">
        <f>VLOOKUP(I983,Families!$A$2:$B$11,2,FALSE)</f>
        <v>1</v>
      </c>
      <c r="K983" s="2" t="s">
        <v>4733</v>
      </c>
      <c r="L983" s="19" t="str">
        <f>IFERROR(VLOOKUP(K983,Appellations!$A$3:$B$77,3,FALSE),"")</f>
        <v/>
      </c>
      <c r="M983" s="2" t="s">
        <v>4718</v>
      </c>
      <c r="N983" s="19">
        <f>IFERROR(VLOOKUP(M983,Regions!$A$3:$B$41,2,FALSE),"")</f>
        <v>8</v>
      </c>
      <c r="O983" s="2" t="s">
        <v>4719</v>
      </c>
      <c r="P983" s="19">
        <f>IFERROR(VLOOKUP(O983,Colors!$A$3:$B$11,2,FALSE),"")</f>
        <v>8</v>
      </c>
      <c r="Q983" s="2" t="s">
        <v>4688</v>
      </c>
      <c r="R983" s="19">
        <f>IFERROR(VLOOKUP(Q983,Contenants!$A$3:$B$21,2,FALSE),"")</f>
        <v>16</v>
      </c>
      <c r="S983" s="2"/>
      <c r="T983" s="8" t="s">
        <v>815</v>
      </c>
      <c r="U983" s="21" t="str">
        <f t="shared" si="333"/>
        <v/>
      </c>
      <c r="V983" s="21"/>
      <c r="W983" s="20" t="e">
        <f>$X$1&amp;A983&amp;$Y$1&amp;T983&amp;$Z$1&amp;C983&amp;$AA$1&amp;E983&amp;#REF!&amp;G983&amp;$AB$1&amp;J983&amp;$AC$1&amp;#REF!&amp;$AD$1&amp;L983&amp;$AE$1&amp;P983&amp;$AF$1&amp;R983&amp;$AF$1&amp;#REF!&amp;$AG$1</f>
        <v>#REF!</v>
      </c>
    </row>
    <row r="984" spans="1:23" s="20" customFormat="1" hidden="1" x14ac:dyDescent="0.25">
      <c r="A984" s="2" t="s">
        <v>2467</v>
      </c>
      <c r="B984" s="2" t="s">
        <v>2468</v>
      </c>
      <c r="C984" s="3"/>
      <c r="D984" s="18" t="str">
        <f t="shared" si="325"/>
        <v/>
      </c>
      <c r="E984" s="4">
        <v>39.65</v>
      </c>
      <c r="F984" s="2" t="s">
        <v>2323</v>
      </c>
      <c r="G984" s="19" t="e">
        <f>VLOOKUP(F984,frs!$A$2:$E$41,2,FALSE)</f>
        <v>#N/A</v>
      </c>
      <c r="H984" s="2" t="b">
        <v>0</v>
      </c>
      <c r="I984" s="2" t="s">
        <v>4716</v>
      </c>
      <c r="J984" s="19">
        <f>VLOOKUP(I984,Families!$A$2:$B$11,2,FALSE)</f>
        <v>1</v>
      </c>
      <c r="K984" s="2" t="s">
        <v>4902</v>
      </c>
      <c r="L984" s="19" t="str">
        <f>IFERROR(VLOOKUP(K984,Appellations!$A$3:$B$77,3,FALSE),"")</f>
        <v/>
      </c>
      <c r="M984" s="2" t="s">
        <v>4762</v>
      </c>
      <c r="N984" s="19">
        <f>IFERROR(VLOOKUP(M984,Regions!$A$3:$B$41,2,FALSE),"")</f>
        <v>10</v>
      </c>
      <c r="O984" s="2" t="s">
        <v>4719</v>
      </c>
      <c r="P984" s="19">
        <f>IFERROR(VLOOKUP(O984,Colors!$A$3:$B$11,2,FALSE),"")</f>
        <v>8</v>
      </c>
      <c r="Q984" s="2" t="s">
        <v>4688</v>
      </c>
      <c r="R984" s="19">
        <f>IFERROR(VLOOKUP(Q984,Contenants!$A$3:$B$21,2,FALSE),"")</f>
        <v>16</v>
      </c>
      <c r="S984" s="2"/>
      <c r="T984" s="8" t="s">
        <v>811</v>
      </c>
      <c r="U984" s="21" t="str">
        <f t="shared" si="333"/>
        <v/>
      </c>
      <c r="V984" s="21"/>
      <c r="W984" s="20" t="e">
        <f>$X$1&amp;A984&amp;$Y$1&amp;T984&amp;$Z$1&amp;C984&amp;$AA$1&amp;E984&amp;#REF!&amp;G984&amp;$AB$1&amp;J984&amp;$AC$1&amp;#REF!&amp;$AD$1&amp;L984&amp;$AE$1&amp;P984&amp;$AF$1&amp;R984&amp;$AF$1&amp;#REF!&amp;$AG$1</f>
        <v>#REF!</v>
      </c>
    </row>
    <row r="985" spans="1:23" s="20" customFormat="1" hidden="1" x14ac:dyDescent="0.25">
      <c r="A985" s="2" t="s">
        <v>2469</v>
      </c>
      <c r="B985" s="2" t="s">
        <v>2470</v>
      </c>
      <c r="C985" s="3"/>
      <c r="D985" s="18" t="str">
        <f t="shared" si="325"/>
        <v/>
      </c>
      <c r="E985" s="4">
        <v>82.05</v>
      </c>
      <c r="F985" s="2" t="s">
        <v>2323</v>
      </c>
      <c r="G985" s="19" t="e">
        <f>VLOOKUP(F985,frs!$A$2:$E$41,2,FALSE)</f>
        <v>#N/A</v>
      </c>
      <c r="H985" s="2" t="b">
        <v>0</v>
      </c>
      <c r="I985" s="2" t="s">
        <v>4716</v>
      </c>
      <c r="J985" s="19">
        <f>VLOOKUP(I985,Families!$A$2:$B$11,2,FALSE)</f>
        <v>1</v>
      </c>
      <c r="K985" s="2" t="s">
        <v>4902</v>
      </c>
      <c r="L985" s="19" t="str">
        <f>IFERROR(VLOOKUP(K985,Appellations!$A$3:$B$77,3,FALSE),"")</f>
        <v/>
      </c>
      <c r="M985" s="2" t="s">
        <v>4762</v>
      </c>
      <c r="N985" s="19">
        <f>IFERROR(VLOOKUP(M985,Regions!$A$3:$B$41,2,FALSE),"")</f>
        <v>10</v>
      </c>
      <c r="O985" s="2" t="s">
        <v>4719</v>
      </c>
      <c r="P985" s="19">
        <f>IFERROR(VLOOKUP(O985,Colors!$A$3:$B$11,2,FALSE),"")</f>
        <v>8</v>
      </c>
      <c r="Q985" s="2" t="s">
        <v>4688</v>
      </c>
      <c r="R985" s="19">
        <f>IFERROR(VLOOKUP(Q985,Contenants!$A$3:$B$21,2,FALSE),"")</f>
        <v>16</v>
      </c>
      <c r="S985" s="2"/>
      <c r="T985" s="8" t="s">
        <v>809</v>
      </c>
      <c r="U985" s="21" t="str">
        <f t="shared" si="333"/>
        <v/>
      </c>
      <c r="V985" s="21"/>
      <c r="W985" s="20" t="e">
        <f>$X$1&amp;A985&amp;$Y$1&amp;T985&amp;$Z$1&amp;C985&amp;$AA$1&amp;E985&amp;#REF!&amp;G985&amp;$AB$1&amp;J985&amp;$AC$1&amp;#REF!&amp;$AD$1&amp;L985&amp;$AE$1&amp;P985&amp;$AF$1&amp;R985&amp;$AF$1&amp;#REF!&amp;$AG$1</f>
        <v>#REF!</v>
      </c>
    </row>
    <row r="986" spans="1:23" s="20" customFormat="1" hidden="1" x14ac:dyDescent="0.25">
      <c r="A986" s="2" t="s">
        <v>4164</v>
      </c>
      <c r="B986" s="2" t="s">
        <v>4165</v>
      </c>
      <c r="C986" s="3"/>
      <c r="D986" s="18" t="str">
        <f t="shared" si="325"/>
        <v/>
      </c>
      <c r="E986" s="4">
        <v>34.5</v>
      </c>
      <c r="F986" s="2" t="s">
        <v>2323</v>
      </c>
      <c r="G986" s="19" t="e">
        <f>VLOOKUP(F986,frs!$A$2:$E$41,2,FALSE)</f>
        <v>#N/A</v>
      </c>
      <c r="H986" s="2" t="b">
        <v>0</v>
      </c>
      <c r="I986" s="2" t="s">
        <v>4716</v>
      </c>
      <c r="J986" s="19">
        <f>VLOOKUP(I986,Families!$A$2:$B$11,2,FALSE)</f>
        <v>1</v>
      </c>
      <c r="K986" s="2" t="s">
        <v>4801</v>
      </c>
      <c r="L986" s="19" t="str">
        <f>IFERROR(VLOOKUP(K986,Appellations!$A$3:$B$77,3,FALSE),"")</f>
        <v/>
      </c>
      <c r="M986" s="2" t="s">
        <v>4762</v>
      </c>
      <c r="N986" s="19">
        <f>IFERROR(VLOOKUP(M986,Regions!$A$3:$B$41,2,FALSE),"")</f>
        <v>10</v>
      </c>
      <c r="O986" s="2" t="s">
        <v>4719</v>
      </c>
      <c r="P986" s="19">
        <f>IFERROR(VLOOKUP(O986,Colors!$A$3:$B$11,2,FALSE),"")</f>
        <v>8</v>
      </c>
      <c r="Q986" s="2" t="s">
        <v>4688</v>
      </c>
      <c r="R986" s="19">
        <f>IFERROR(VLOOKUP(Q986,Contenants!$A$3:$B$21,2,FALSE),"")</f>
        <v>16</v>
      </c>
      <c r="S986" s="2"/>
      <c r="T986" s="8" t="s">
        <v>805</v>
      </c>
      <c r="U986" s="21" t="str">
        <f t="shared" si="333"/>
        <v/>
      </c>
      <c r="V986" s="21"/>
      <c r="W986" s="20" t="e">
        <f>$X$1&amp;A986&amp;$Y$1&amp;T986&amp;$Z$1&amp;C986&amp;$AA$1&amp;E986&amp;#REF!&amp;G986&amp;$AB$1&amp;J986&amp;$AC$1&amp;#REF!&amp;$AD$1&amp;L986&amp;$AE$1&amp;P986&amp;$AF$1&amp;R986&amp;$AF$1&amp;#REF!&amp;$AG$1</f>
        <v>#REF!</v>
      </c>
    </row>
    <row r="987" spans="1:23" s="20" customFormat="1" hidden="1" x14ac:dyDescent="0.25">
      <c r="A987" s="2" t="s">
        <v>3450</v>
      </c>
      <c r="B987" s="2" t="s">
        <v>3451</v>
      </c>
      <c r="C987" s="3"/>
      <c r="D987" s="18" t="str">
        <f t="shared" si="325"/>
        <v/>
      </c>
      <c r="E987" s="4">
        <v>24.3</v>
      </c>
      <c r="F987" s="2" t="s">
        <v>2323</v>
      </c>
      <c r="G987" s="19" t="e">
        <f>VLOOKUP(F987,frs!$A$2:$E$41,2,FALSE)</f>
        <v>#N/A</v>
      </c>
      <c r="H987" s="2" t="b">
        <v>0</v>
      </c>
      <c r="I987" s="2" t="s">
        <v>4709</v>
      </c>
      <c r="J987" s="19">
        <f>VLOOKUP(I987,Families!$A$2:$B$11,2,FALSE)</f>
        <v>2</v>
      </c>
      <c r="K987" s="2" t="s">
        <v>4778</v>
      </c>
      <c r="L987" s="19" t="str">
        <f>IFERROR(VLOOKUP(K987,Appellations!$A$3:$B$77,3,FALSE),"")</f>
        <v/>
      </c>
      <c r="M987" s="2" t="s">
        <v>4762</v>
      </c>
      <c r="N987" s="19">
        <f>IFERROR(VLOOKUP(M987,Regions!$A$3:$B$41,2,FALSE),"")</f>
        <v>10</v>
      </c>
      <c r="O987" s="2" t="s">
        <v>4689</v>
      </c>
      <c r="P987" s="19">
        <f>IFERROR(VLOOKUP(O987,Colors!$A$3:$B$11,2,FALSE),"")</f>
        <v>2</v>
      </c>
      <c r="Q987" s="2" t="s">
        <v>4688</v>
      </c>
      <c r="R987" s="19">
        <f>IFERROR(VLOOKUP(Q987,Contenants!$A$3:$B$21,2,FALSE),"")</f>
        <v>16</v>
      </c>
      <c r="S987" s="2"/>
      <c r="T987" s="8" t="s">
        <v>803</v>
      </c>
      <c r="U987" s="21" t="str">
        <f t="shared" si="333"/>
        <v/>
      </c>
      <c r="V987" s="21"/>
      <c r="W987" s="20" t="e">
        <f>$X$1&amp;A987&amp;$Y$1&amp;T987&amp;$Z$1&amp;C987&amp;$AA$1&amp;E987&amp;#REF!&amp;G987&amp;$AB$1&amp;J987&amp;$AC$1&amp;#REF!&amp;$AD$1&amp;L987&amp;$AE$1&amp;P987&amp;$AF$1&amp;R987&amp;$AF$1&amp;#REF!&amp;$AG$1</f>
        <v>#REF!</v>
      </c>
    </row>
    <row r="988" spans="1:23" s="20" customFormat="1" hidden="1" x14ac:dyDescent="0.25">
      <c r="A988" s="2" t="s">
        <v>3982</v>
      </c>
      <c r="B988" s="2" t="s">
        <v>3983</v>
      </c>
      <c r="C988" s="3"/>
      <c r="D988" s="18" t="str">
        <f t="shared" si="325"/>
        <v/>
      </c>
      <c r="E988" s="4">
        <v>99.35</v>
      </c>
      <c r="F988" s="2" t="s">
        <v>2323</v>
      </c>
      <c r="G988" s="19" t="e">
        <f>VLOOKUP(F988,frs!$A$2:$E$41,2,FALSE)</f>
        <v>#N/A</v>
      </c>
      <c r="H988" s="2" t="b">
        <v>0</v>
      </c>
      <c r="I988" s="2" t="s">
        <v>4716</v>
      </c>
      <c r="J988" s="19">
        <f>VLOOKUP(I988,Families!$A$2:$B$11,2,FALSE)</f>
        <v>1</v>
      </c>
      <c r="K988" s="2" t="s">
        <v>4796</v>
      </c>
      <c r="L988" s="19" t="str">
        <f>IFERROR(VLOOKUP(K988,Appellations!$A$3:$B$77,3,FALSE),"")</f>
        <v/>
      </c>
      <c r="M988" s="2" t="s">
        <v>4762</v>
      </c>
      <c r="N988" s="19">
        <f>IFERROR(VLOOKUP(M988,Regions!$A$3:$B$41,2,FALSE),"")</f>
        <v>10</v>
      </c>
      <c r="O988" s="2" t="s">
        <v>4719</v>
      </c>
      <c r="P988" s="19">
        <f>IFERROR(VLOOKUP(O988,Colors!$A$3:$B$11,2,FALSE),"")</f>
        <v>8</v>
      </c>
      <c r="Q988" s="2" t="s">
        <v>4688</v>
      </c>
      <c r="R988" s="19">
        <f>IFERROR(VLOOKUP(Q988,Contenants!$A$3:$B$21,2,FALSE),"")</f>
        <v>16</v>
      </c>
      <c r="S988" s="2"/>
      <c r="T988" s="8" t="s">
        <v>801</v>
      </c>
      <c r="U988" s="21" t="str">
        <f t="shared" si="333"/>
        <v/>
      </c>
      <c r="V988" s="21"/>
      <c r="W988" s="20" t="e">
        <f>$X$1&amp;A988&amp;$Y$1&amp;T988&amp;$Z$1&amp;C988&amp;$AA$1&amp;E988&amp;#REF!&amp;G988&amp;$AB$1&amp;J988&amp;$AC$1&amp;#REF!&amp;$AD$1&amp;L988&amp;$AE$1&amp;P988&amp;$AF$1&amp;R988&amp;$AF$1&amp;#REF!&amp;$AG$1</f>
        <v>#REF!</v>
      </c>
    </row>
    <row r="989" spans="1:23" s="20" customFormat="1" hidden="1" x14ac:dyDescent="0.25">
      <c r="A989" s="2" t="s">
        <v>2589</v>
      </c>
      <c r="B989" s="2" t="s">
        <v>2590</v>
      </c>
      <c r="C989" s="3"/>
      <c r="D989" s="18" t="str">
        <f t="shared" si="325"/>
        <v/>
      </c>
      <c r="E989" s="4">
        <v>15.7</v>
      </c>
      <c r="F989" s="2" t="s">
        <v>2588</v>
      </c>
      <c r="G989" s="19" t="e">
        <f>VLOOKUP(F989,frs!$A$2:$E$41,2,FALSE)</f>
        <v>#N/A</v>
      </c>
      <c r="H989" s="2" t="b">
        <v>0</v>
      </c>
      <c r="I989" s="2" t="s">
        <v>2301</v>
      </c>
      <c r="J989" s="19">
        <f>VLOOKUP(I989,Families!$A$2:$B$11,2,FALSE)</f>
        <v>4</v>
      </c>
      <c r="K989" s="2" t="s">
        <v>4748</v>
      </c>
      <c r="L989" s="19" t="str">
        <f>IFERROR(VLOOKUP(K989,Appellations!$A$3:$B$77,3,FALSE),"")</f>
        <v/>
      </c>
      <c r="M989" s="2" t="s">
        <v>4743</v>
      </c>
      <c r="N989" s="19">
        <f>IFERROR(VLOOKUP(M989,Regions!$A$3:$B$41,2,FALSE),"")</f>
        <v>24</v>
      </c>
      <c r="O989" s="2" t="s">
        <v>4719</v>
      </c>
      <c r="P989" s="19">
        <f>IFERROR(VLOOKUP(O989,Colors!$A$3:$B$11,2,FALSE),"")</f>
        <v>8</v>
      </c>
      <c r="Q989" s="2"/>
      <c r="R989" s="19" t="str">
        <f>IFERROR(VLOOKUP(Q989,Contenants!$A$3:$B$21,2,FALSE),"")</f>
        <v/>
      </c>
      <c r="S989" s="2"/>
      <c r="T989" s="8" t="s">
        <v>799</v>
      </c>
      <c r="U989" s="21" t="str">
        <f t="shared" si="333"/>
        <v/>
      </c>
      <c r="V989" s="21"/>
      <c r="W989" s="20" t="e">
        <f>$X$1&amp;A989&amp;$Y$1&amp;T989&amp;$Z$1&amp;C989&amp;$AA$1&amp;E989&amp;#REF!&amp;G989&amp;$AB$1&amp;J989&amp;$AC$1&amp;#REF!&amp;$AD$1&amp;L989&amp;$AE$1&amp;P989&amp;$AF$1&amp;R989&amp;$AF$1&amp;#REF!&amp;$AG$1</f>
        <v>#REF!</v>
      </c>
    </row>
    <row r="990" spans="1:23" s="20" customFormat="1" hidden="1" x14ac:dyDescent="0.25">
      <c r="A990" s="2" t="s">
        <v>4207</v>
      </c>
      <c r="B990" s="2" t="s">
        <v>4208</v>
      </c>
      <c r="C990" s="3"/>
      <c r="D990" s="40" t="str">
        <f t="shared" si="325"/>
        <v/>
      </c>
      <c r="E990" s="4">
        <v>6.75</v>
      </c>
      <c r="F990" s="2" t="s">
        <v>2588</v>
      </c>
      <c r="G990" s="41" t="e">
        <f>VLOOKUP(F990,frs!$A$2:$E$41,2,FALSE)</f>
        <v>#N/A</v>
      </c>
      <c r="H990" s="2" t="b">
        <v>0</v>
      </c>
      <c r="I990" s="2" t="s">
        <v>4716</v>
      </c>
      <c r="J990" s="41">
        <f>VLOOKUP(I990,Families!$A$2:$B$11,2,FALSE)</f>
        <v>1</v>
      </c>
      <c r="K990" s="2" t="s">
        <v>4742</v>
      </c>
      <c r="L990" s="41" t="str">
        <f>IFERROR(VLOOKUP(K990,Appellations!$A$3:$B$77,3,FALSE),"")</f>
        <v/>
      </c>
      <c r="M990" s="2" t="s">
        <v>4743</v>
      </c>
      <c r="N990" s="41">
        <f>IFERROR(VLOOKUP(M990,Regions!$A$3:$B$41,2,FALSE),"")</f>
        <v>24</v>
      </c>
      <c r="O990" s="2" t="s">
        <v>4719</v>
      </c>
      <c r="P990" s="41">
        <f>IFERROR(VLOOKUP(O990,Colors!$A$3:$B$11,2,FALSE),"")</f>
        <v>8</v>
      </c>
      <c r="Q990" s="2" t="s">
        <v>4688</v>
      </c>
      <c r="R990" s="41">
        <f>IFERROR(VLOOKUP(Q990,Contenants!$A$3:$B$21,2,FALSE),"")</f>
        <v>16</v>
      </c>
      <c r="S990" s="2"/>
      <c r="T990" s="8" t="s">
        <v>797</v>
      </c>
      <c r="U990" s="43" t="str">
        <f t="shared" si="333"/>
        <v/>
      </c>
      <c r="V990" s="43"/>
      <c r="W990" s="42" t="e">
        <f>$X$1&amp;A990&amp;$Y$1&amp;T990&amp;$Z$1&amp;C990&amp;$AA$1&amp;E990&amp;#REF!&amp;G990&amp;$AB$1&amp;J990&amp;$AC$1&amp;#REF!&amp;$AD$1&amp;L990&amp;$AE$1&amp;P990&amp;$AF$1&amp;R990&amp;$AF$1&amp;#REF!&amp;$AG$1</f>
        <v>#REF!</v>
      </c>
    </row>
    <row r="991" spans="1:23" hidden="1" x14ac:dyDescent="0.25">
      <c r="A991" s="2" t="s">
        <v>4209</v>
      </c>
      <c r="B991" s="2" t="s">
        <v>4210</v>
      </c>
      <c r="C991" s="3"/>
      <c r="D991" s="23" t="str">
        <f t="shared" ref="D991:D994" si="335">SUBSTITUTE(SUBSTITUTE(SUBSTITUTE(C991,CHAR(13),""),CHAR(10),"&lt;br&gt;"),". &amp;car(10)",".")</f>
        <v/>
      </c>
      <c r="E991" s="4">
        <v>8.1</v>
      </c>
      <c r="F991" s="2" t="s">
        <v>2588</v>
      </c>
      <c r="G991" s="19" t="e">
        <f>VLOOKUP(F991,frs!$A$2:$E$41,2,FALSE)</f>
        <v>#N/A</v>
      </c>
      <c r="H991" s="2" t="b">
        <v>0</v>
      </c>
      <c r="I991" s="2" t="s">
        <v>4716</v>
      </c>
      <c r="J991" s="19">
        <f>VLOOKUP(I991,Families!$A$2:$B$11,2,FALSE)</f>
        <v>1</v>
      </c>
      <c r="K991" s="2" t="s">
        <v>4742</v>
      </c>
      <c r="L991" s="19" t="str">
        <f>IFERROR(VLOOKUP(K991,Appellations!$A$2:$B$77,2,FALSE),"0")</f>
        <v>0</v>
      </c>
      <c r="M991" s="2" t="s">
        <v>4743</v>
      </c>
      <c r="N991" s="19">
        <f>IFERROR(VLOOKUP(M991,Regions!$A$2:$B$41,2,FALSE),"0")</f>
        <v>24</v>
      </c>
      <c r="O991" s="2" t="s">
        <v>4719</v>
      </c>
      <c r="P991" s="19">
        <f>IFERROR(VLOOKUP(O991,Colors!$A$2:$B$11,2,FALSE),"0")</f>
        <v>8</v>
      </c>
      <c r="Q991" s="2" t="s">
        <v>4688</v>
      </c>
      <c r="R991" s="19">
        <f>IFERROR(VLOOKUP(Q991,Contenants!$A$2:$B$21,2,FALSE),"0")</f>
        <v>16</v>
      </c>
      <c r="S991" s="2"/>
      <c r="T991" s="50" t="str">
        <f t="shared" ref="T991:T992" si="336">PROPER(B991)</f>
        <v>St Chinian Terroir Calisso Berlou Rouge</v>
      </c>
      <c r="U991" s="19" t="str">
        <f t="shared" si="333"/>
        <v/>
      </c>
      <c r="V991" s="19" t="e">
        <f>IF(#REF!="",0,1)</f>
        <v>#REF!</v>
      </c>
      <c r="W991" s="20" t="e">
        <f>$X$1&amp;A991&amp;$Y$1&amp;T991&amp;$Z$1&amp;D991&amp;$AA$1&amp;E991&amp;#REF!&amp;G991&amp;$AB$1&amp;J991&amp;$AC$1&amp;L991&amp;$AD$1&amp;N991&amp;$AE$1&amp;P991&amp;$AF$1&amp;R991&amp;$AG$1&amp;#REF!&amp;$AI$1</f>
        <v>#REF!</v>
      </c>
    </row>
    <row r="992" spans="1:23" hidden="1" x14ac:dyDescent="0.25">
      <c r="A992" s="2" t="s">
        <v>4194</v>
      </c>
      <c r="B992" s="2" t="s">
        <v>4195</v>
      </c>
      <c r="C992" s="3"/>
      <c r="D992" s="23" t="str">
        <f t="shared" si="335"/>
        <v/>
      </c>
      <c r="E992" s="4">
        <v>10.4</v>
      </c>
      <c r="F992" s="2" t="s">
        <v>2588</v>
      </c>
      <c r="G992" s="19" t="e">
        <f>VLOOKUP(F992,frs!$A$2:$E$41,2,FALSE)</f>
        <v>#N/A</v>
      </c>
      <c r="H992" s="2" t="b">
        <v>0</v>
      </c>
      <c r="I992" s="2" t="s">
        <v>4716</v>
      </c>
      <c r="J992" s="19">
        <f>VLOOKUP(I992,Families!$A$2:$B$11,2,FALSE)</f>
        <v>1</v>
      </c>
      <c r="K992" s="2" t="s">
        <v>4742</v>
      </c>
      <c r="L992" s="19" t="str">
        <f>IFERROR(VLOOKUP(K992,Appellations!$A$2:$B$77,2,FALSE),"0")</f>
        <v>0</v>
      </c>
      <c r="M992" s="2" t="s">
        <v>4743</v>
      </c>
      <c r="N992" s="19">
        <f>IFERROR(VLOOKUP(M992,Regions!$A$2:$B$41,2,FALSE),"0")</f>
        <v>24</v>
      </c>
      <c r="O992" s="2" t="s">
        <v>4719</v>
      </c>
      <c r="P992" s="19">
        <f>IFERROR(VLOOKUP(O992,Colors!$A$2:$B$11,2,FALSE),"0")</f>
        <v>8</v>
      </c>
      <c r="Q992" s="2" t="s">
        <v>4688</v>
      </c>
      <c r="R992" s="19">
        <f>IFERROR(VLOOKUP(Q992,Contenants!$A$2:$B$21,2,FALSE),"0")</f>
        <v>16</v>
      </c>
      <c r="S992" s="2"/>
      <c r="T992" s="50" t="str">
        <f t="shared" si="336"/>
        <v>St Chinian Cht Des Albieres Berlou Rouge</v>
      </c>
      <c r="U992" s="19" t="str">
        <f t="shared" si="333"/>
        <v/>
      </c>
      <c r="V992" s="19" t="e">
        <f>IF(#REF!="",0,1)</f>
        <v>#REF!</v>
      </c>
      <c r="W992" s="20" t="e">
        <f>$X$1&amp;A992&amp;$Y$1&amp;T992&amp;$Z$1&amp;D992&amp;$AA$1&amp;E992&amp;#REF!&amp;G992&amp;$AB$1&amp;J992&amp;$AC$1&amp;L992&amp;$AD$1&amp;N992&amp;$AE$1&amp;P992&amp;$AF$1&amp;R992&amp;$AG$1&amp;#REF!&amp;$AI$1</f>
        <v>#REF!</v>
      </c>
    </row>
    <row r="993" spans="1:23" ht="327.75" x14ac:dyDescent="0.25">
      <c r="A993" s="2" t="s">
        <v>1889</v>
      </c>
      <c r="B993" s="2" t="s">
        <v>1890</v>
      </c>
      <c r="C993" s="3" t="s">
        <v>5454</v>
      </c>
      <c r="D993" s="23" t="str">
        <f t="shared" si="335"/>
        <v>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3" s="4">
        <v>46.5</v>
      </c>
      <c r="F993" s="2" t="s">
        <v>953</v>
      </c>
      <c r="G993" s="19">
        <f>VLOOKUP(F993,frs!$A$2:$B$45,2,FALSE)</f>
        <v>30</v>
      </c>
      <c r="H993" s="2" t="b">
        <v>1</v>
      </c>
      <c r="I993" s="2" t="s">
        <v>4716</v>
      </c>
      <c r="J993" s="19">
        <f>VLOOKUP(I993,Families!$A$2:$B$11,2,FALSE)</f>
        <v>1</v>
      </c>
      <c r="K993" s="2" t="s">
        <v>4869</v>
      </c>
      <c r="L993" s="19">
        <f>IFERROR(VLOOKUP(K993,Appellations!$A$2:$B$80,2,FALSE),"0")</f>
        <v>74</v>
      </c>
      <c r="M993" s="2" t="s">
        <v>4745</v>
      </c>
      <c r="N993" s="19">
        <f>IFERROR(VLOOKUP(M993,Regions!$A$2:$B$44,2,FALSE),"0")</f>
        <v>33</v>
      </c>
      <c r="O993" s="2" t="s">
        <v>4719</v>
      </c>
      <c r="P993" s="19">
        <f>IFERROR(VLOOKUP(O993,Colors!$A$2:$B$11,2,FALSE),"0")</f>
        <v>8</v>
      </c>
      <c r="Q993" s="2" t="s">
        <v>2303</v>
      </c>
      <c r="R993" s="19">
        <f>IFERROR(VLOOKUP(Q993,Contenants!$A$2:$B$21,2,FALSE),"0")</f>
        <v>19</v>
      </c>
      <c r="S993" s="2" t="s">
        <v>5810</v>
      </c>
      <c r="T993" s="50" t="s">
        <v>6241</v>
      </c>
      <c r="U993" s="19" t="str">
        <f t="shared" ref="U993:U996" si="337">SUBSTITUTE(S993,"C:\Users\Admin\OneDrive\Site Internet\","")</f>
        <v>domaine_lionel_faury_saint_joseph_ribaude_rouge.png</v>
      </c>
      <c r="V993" s="19">
        <f t="shared" ref="V993:V996" si="338">IF(U993="",0,1)</f>
        <v>1</v>
      </c>
      <c r="W993" s="20" t="str">
        <f t="shared" ref="W993:W996" si="339">$X$1&amp;A993&amp;$Y$1&amp;T993&amp;$Z$1&amp;D993&amp;$AA$1&amp;G993&amp;$AB$1&amp;J993&amp;$AC$1&amp;L993&amp;$AD$1&amp;N993&amp;$AE$1&amp;P993&amp;$AF$1&amp;R993&amp;$AG$1&amp;U993&amp;$AH$1&amp;V993&amp;$AI$1</f>
        <v>("01005", "Les Ribaudes Lionel Faury Rouge Magnum  ", "Un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"74", "33","8", "19", "domaine_lionel_faury_saint_joseph_ribaude_rouge.png", "1"),</v>
      </c>
    </row>
    <row r="994" spans="1:23" ht="270.75" x14ac:dyDescent="0.25">
      <c r="A994" s="2" t="s">
        <v>1079</v>
      </c>
      <c r="B994" s="2" t="s">
        <v>1080</v>
      </c>
      <c r="C994" s="3" t="s">
        <v>5296</v>
      </c>
      <c r="D994" s="23" t="str">
        <f t="shared" si="335"/>
        <v>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4" s="4">
        <v>50.8</v>
      </c>
      <c r="F994" s="2" t="s">
        <v>953</v>
      </c>
      <c r="G994" s="19">
        <f>VLOOKUP(F994,frs!$A$2:$B$45,2,FALSE)</f>
        <v>30</v>
      </c>
      <c r="H994" s="2" t="b">
        <v>1</v>
      </c>
      <c r="I994" s="2" t="s">
        <v>4716</v>
      </c>
      <c r="J994" s="19">
        <f>VLOOKUP(I994,Families!$A$2:$B$11,2,FALSE)</f>
        <v>1</v>
      </c>
      <c r="K994" s="2" t="s">
        <v>4941</v>
      </c>
      <c r="L994" s="19">
        <f>IFERROR(VLOOKUP(K994,Appellations!$A$2:$B$80,2,FALSE),"0")</f>
        <v>22</v>
      </c>
      <c r="M994" s="2" t="s">
        <v>4745</v>
      </c>
      <c r="N994" s="19">
        <f>IFERROR(VLOOKUP(M994,Regions!$A$2:$B$44,2,FALSE),"0")</f>
        <v>33</v>
      </c>
      <c r="O994" s="2" t="s">
        <v>4719</v>
      </c>
      <c r="P994" s="19">
        <f>IFERROR(VLOOKUP(O994,Colors!$A$2:$B$11,2,FALSE),"0")</f>
        <v>8</v>
      </c>
      <c r="Q994" s="2" t="s">
        <v>4688</v>
      </c>
      <c r="R994" s="19">
        <f>IFERROR(VLOOKUP(Q994,Contenants!$A$2:$B$21,2,FALSE),"0")</f>
        <v>16</v>
      </c>
      <c r="S994" s="2" t="s">
        <v>5909</v>
      </c>
      <c r="T994" s="50" t="s">
        <v>6242</v>
      </c>
      <c r="U994" s="19" t="str">
        <f t="shared" si="337"/>
        <v>domaine_lionel_faury_cote_rotie_les_3_brunes_rouge.png</v>
      </c>
      <c r="V994" s="19">
        <f t="shared" si="338"/>
        <v>1</v>
      </c>
      <c r="W994" s="20" t="str">
        <f t="shared" si="339"/>
        <v>("01006", "Les 3 Brunes Lionel Faury  Rouge ", "Un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"22", "33","8", "16", "domaine_lionel_faury_cote_rotie_les_3_brunes_rouge.png", "1"),</v>
      </c>
    </row>
    <row r="995" spans="1:23" s="29" customFormat="1" ht="270.75" x14ac:dyDescent="0.25">
      <c r="A995" s="2" t="s">
        <v>1077</v>
      </c>
      <c r="B995" s="2" t="s">
        <v>1078</v>
      </c>
      <c r="C995" s="3" t="s">
        <v>5295</v>
      </c>
      <c r="D995" s="36" t="str">
        <f t="shared" si="325"/>
        <v>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5" s="4">
        <v>101.55</v>
      </c>
      <c r="F995" s="2" t="s">
        <v>953</v>
      </c>
      <c r="G995" s="19">
        <f>VLOOKUP(F995,frs!$A$2:$B$45,2,FALSE)</f>
        <v>30</v>
      </c>
      <c r="H995" s="2" t="b">
        <v>1</v>
      </c>
      <c r="I995" s="2" t="s">
        <v>4716</v>
      </c>
      <c r="J995" s="37">
        <f>VLOOKUP(I995,Families!$A$2:$B$11,2,FALSE)</f>
        <v>1</v>
      </c>
      <c r="K995" s="2" t="s">
        <v>4941</v>
      </c>
      <c r="L995" s="19">
        <f>IFERROR(VLOOKUP(K995,Appellations!$A$2:$B$80,2,FALSE),"0")</f>
        <v>22</v>
      </c>
      <c r="M995" s="2" t="s">
        <v>4745</v>
      </c>
      <c r="N995" s="19">
        <f>IFERROR(VLOOKUP(M995,Regions!$A$2:$B$44,2,FALSE),"0")</f>
        <v>33</v>
      </c>
      <c r="O995" s="2" t="s">
        <v>4719</v>
      </c>
      <c r="P995" s="37">
        <f>IFERROR(VLOOKUP(O995,Colors!$A$3:$B$11,2,FALSE),"")</f>
        <v>8</v>
      </c>
      <c r="Q995" s="2" t="s">
        <v>2303</v>
      </c>
      <c r="R995" s="37">
        <f>IFERROR(VLOOKUP(Q995,Contenants!$A$3:$B$21,2,FALSE),"")</f>
        <v>19</v>
      </c>
      <c r="S995" s="2" t="s">
        <v>5909</v>
      </c>
      <c r="T995" s="50" t="s">
        <v>6455</v>
      </c>
      <c r="U995" s="19" t="str">
        <f t="shared" si="337"/>
        <v>domaine_lionel_faury_cote_rotie_les_3_brunes_rouge.png</v>
      </c>
      <c r="V995" s="19">
        <f t="shared" si="338"/>
        <v>1</v>
      </c>
      <c r="W995" s="20" t="str">
        <f t="shared" si="339"/>
        <v>("01007", "Les 3 Brunes Lionel Faury  Rouge Magnum", "Un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"22", "33","8", "19", "domaine_lionel_faury_cote_rotie_les_3_brunes_rouge.png", "1"),</v>
      </c>
    </row>
    <row r="996" spans="1:23" ht="228" x14ac:dyDescent="0.25">
      <c r="A996" s="2" t="s">
        <v>1727</v>
      </c>
      <c r="B996" s="2" t="s">
        <v>1728</v>
      </c>
      <c r="C996" s="3" t="s">
        <v>5423</v>
      </c>
      <c r="D996" s="23" t="str">
        <f>SUBSTITUTE(SUBSTITUTE(SUBSTITUTE(C996,CHAR(13),""),CHAR(10),"&lt;br&gt;"),". &amp;car(10)",".")</f>
        <v>Un Rhum Blanc Agricole martiniquais plein de fraîcheur et de complexité aromatique. Idéal en apéritif ou digestif.&lt;br&gt;&lt;br&gt;Provenance : Martinique&lt;br&gt;&lt;br&gt;Dégustation : Robe transparente ; Nez d’agrumes et de fleur d’oranger ; Bouche épicée de cannelle, poivre, anis et de tabac.&lt;br&gt;&lt;br&gt;Rhum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996" s="4">
        <v>47.7</v>
      </c>
      <c r="F996" s="2" t="s">
        <v>469</v>
      </c>
      <c r="G996" s="19">
        <f>VLOOKUP(F996,frs!$A$2:$B$45,2,FALSE)</f>
        <v>24</v>
      </c>
      <c r="H996" s="2" t="b">
        <v>1</v>
      </c>
      <c r="I996" s="2" t="s">
        <v>4693</v>
      </c>
      <c r="J996" s="19">
        <f>VLOOKUP(I996,Families!$A$2:$B$11,2,FALSE)</f>
        <v>7</v>
      </c>
      <c r="K996" s="2"/>
      <c r="L996" s="19" t="str">
        <f>IFERROR(VLOOKUP(K996,Appellations!$A$2:$B$80,2,FALSE),"0")</f>
        <v>0</v>
      </c>
      <c r="M996" s="2" t="s">
        <v>4703</v>
      </c>
      <c r="N996" s="19">
        <f>IFERROR(VLOOKUP(M996,Regions!$A$2:$B$44,2,FALSE),"0")</f>
        <v>34</v>
      </c>
      <c r="O996" s="2"/>
      <c r="P996" s="19" t="str">
        <f>IFERROR(VLOOKUP(O996,Colors!$A$2:$B$11,2,FALSE),"0")</f>
        <v>0</v>
      </c>
      <c r="Q996" s="2" t="s">
        <v>4696</v>
      </c>
      <c r="R996" s="19">
        <f>IFERROR(VLOOKUP(Q996,Contenants!$A$2:$B$21,2,FALSE),"0")</f>
        <v>15</v>
      </c>
      <c r="S996" s="2" t="s">
        <v>5837</v>
      </c>
      <c r="T996" s="50" t="s">
        <v>6000</v>
      </c>
      <c r="U996" s="19" t="str">
        <f t="shared" si="337"/>
        <v>rhum_clement_blanc_canne_bleue.png</v>
      </c>
      <c r="V996" s="19">
        <f t="shared" si="338"/>
        <v>1</v>
      </c>
      <c r="W996" s="20" t="str">
        <f t="shared" si="339"/>
        <v>("01008", "Rhum Clément Blanc Canne Bleue 50°", "Un Rhum Blanc Agricole martiniquais plein de fraîcheur et de complexité aromatique. Idéal en apéritif ou digestif.&lt;br&gt;&lt;br&gt;Provenance : Martinique&lt;br&gt;&lt;br&gt;Dégustation : Robe transparente ; Nez d’agrumes et de fleur d’oranger ; Bouche épicée de cannelle, poivre, anis et de tabac.&lt;br&gt;&lt;br&gt;Rhum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"34","0", "15", "rhum_clement_blanc_canne_bleue.png", "1"),</v>
      </c>
    </row>
    <row r="997" spans="1:23" s="29" customFormat="1" hidden="1" x14ac:dyDescent="0.25">
      <c r="A997" s="2" t="s">
        <v>4073</v>
      </c>
      <c r="B997" s="2" t="s">
        <v>4074</v>
      </c>
      <c r="C997" s="3"/>
      <c r="D997" s="27" t="str">
        <f t="shared" si="325"/>
        <v/>
      </c>
      <c r="E997" s="4">
        <v>45.3</v>
      </c>
      <c r="F997" s="2" t="s">
        <v>469</v>
      </c>
      <c r="G997" s="28">
        <f>VLOOKUP(F997,frs!$A$2:$E$41,2,FALSE)</f>
        <v>24</v>
      </c>
      <c r="H997" s="2" t="b">
        <v>0</v>
      </c>
      <c r="I997" s="2" t="s">
        <v>4693</v>
      </c>
      <c r="J997" s="28">
        <f>VLOOKUP(I997,Families!$A$2:$B$11,2,FALSE)</f>
        <v>7</v>
      </c>
      <c r="K997" s="2"/>
      <c r="L997" s="28" t="str">
        <f>IFERROR(VLOOKUP(K997,Appellations!$A$3:$B$77,3,FALSE),"")</f>
        <v/>
      </c>
      <c r="M997" s="2" t="s">
        <v>4703</v>
      </c>
      <c r="N997" s="28">
        <f>IFERROR(VLOOKUP(M997,Regions!$A$3:$B$41,2,FALSE),"")</f>
        <v>34</v>
      </c>
      <c r="O997" s="2"/>
      <c r="P997" s="28" t="str">
        <f>IFERROR(VLOOKUP(O997,Colors!$A$3:$B$11,2,FALSE),"")</f>
        <v/>
      </c>
      <c r="Q997" s="2" t="s">
        <v>4696</v>
      </c>
      <c r="R997" s="28">
        <f>IFERROR(VLOOKUP(Q997,Contenants!$A$3:$B$21,2,FALSE),"")</f>
        <v>15</v>
      </c>
      <c r="S997" s="2"/>
      <c r="T997" s="8" t="s">
        <v>368</v>
      </c>
      <c r="U997" s="30" t="str">
        <f t="shared" ref="U997:U1025" si="340">SUBSTITUTE(SUBSTITUTE(SUBSTITUTE(SUBSTITUTE(SUBSTITUTE(SUBSTITUTE(SUBSTITUTE(SUBSTITUTE(SUBSTITUTE(SUBSTITUTE(SUBSTITUTE(SUBSTITUTE(S997,"C:\Users\Admin\OneDrive\Site Internet\",""),"BAG-IN-BOX\",""),"BOURGOGNE\",""),"BEAUJOLAIS\",""),"CHAMPAGNE ET EFFERVESCENTS\",""),"LANGUEDOC\",""),"LOIRE\",""),"PROVENCE\",""),"RHONE NORD\",""),"RHONE SUD\",""),"SPIRITUEUX\",""),"SUD OUEST\","")</f>
        <v/>
      </c>
      <c r="V997" s="30"/>
      <c r="W997" s="29" t="e">
        <f>$X$1&amp;A997&amp;$Y$1&amp;T997&amp;$Z$1&amp;C997&amp;$AA$1&amp;E997&amp;#REF!&amp;G997&amp;$AB$1&amp;J997&amp;$AC$1&amp;#REF!&amp;$AD$1&amp;L997&amp;$AE$1&amp;P997&amp;$AF$1&amp;R997&amp;$AF$1&amp;#REF!&amp;$AG$1</f>
        <v>#REF!</v>
      </c>
    </row>
    <row r="998" spans="1:23" s="20" customFormat="1" ht="270.75" x14ac:dyDescent="0.25">
      <c r="A998" s="2" t="s">
        <v>1733</v>
      </c>
      <c r="B998" s="2" t="s">
        <v>1734</v>
      </c>
      <c r="C998" s="3" t="s">
        <v>5425</v>
      </c>
      <c r="D998" s="18" t="str">
        <f t="shared" si="325"/>
        <v>Un Rhum Agricole XO martiniquais élégant, gourmand et d’une grande finesse. Idéal en digestif ou sur un fondant au chocolat.&lt;br&gt;&lt;br&gt;Provenance : Martinique&lt;br&gt;&lt;br&gt;Vieillissement : 10 ans en fûts de chêne (ex Bourbon) avec un assemblage de fûts neufs.&lt;br&gt;&lt;br&gt;Dégustation : Robe orangée ; Nez d’amandes grillées, d’épices et de poivre ; Bouche aux notes boisées, torréfiées, de fruits secs sur une finale longue et grillée.&lt;br&gt;&lt;br&gt;Rhum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998" s="4">
        <v>82.6</v>
      </c>
      <c r="F998" s="2" t="s">
        <v>469</v>
      </c>
      <c r="G998" s="19">
        <f>VLOOKUP(F998,frs!$A$2:$B$45,2,FALSE)</f>
        <v>24</v>
      </c>
      <c r="H998" s="2" t="b">
        <v>1</v>
      </c>
      <c r="I998" s="2" t="s">
        <v>4693</v>
      </c>
      <c r="J998" s="19">
        <f>VLOOKUP(I998,Families!$A$2:$B$11,2,FALSE)</f>
        <v>7</v>
      </c>
      <c r="K998" s="2"/>
      <c r="L998" s="19" t="str">
        <f>IFERROR(VLOOKUP(K998,Appellations!$A$2:$B$80,2,FALSE),"0")</f>
        <v>0</v>
      </c>
      <c r="M998" s="2" t="s">
        <v>4703</v>
      </c>
      <c r="N998" s="19">
        <f>IFERROR(VLOOKUP(M998,Regions!$A$2:$B$44,2,FALSE),"0")</f>
        <v>34</v>
      </c>
      <c r="O998" s="2"/>
      <c r="P998" s="19" t="str">
        <f>IFERROR(VLOOKUP(O998,Colors!$A$3:$B$11,2,FALSE),"")</f>
        <v/>
      </c>
      <c r="Q998" s="2" t="s">
        <v>4696</v>
      </c>
      <c r="R998" s="19">
        <f>IFERROR(VLOOKUP(Q998,Contenants!$A$3:$B$21,2,FALSE),"")</f>
        <v>15</v>
      </c>
      <c r="S998" s="2" t="s">
        <v>5838</v>
      </c>
      <c r="T998" s="50" t="s">
        <v>6001</v>
      </c>
      <c r="U998" s="19" t="str">
        <f>SUBSTITUTE(S998,"C:\Users\Admin\OneDrive\Site Internet\","")</f>
        <v>rhum_clement_xo.png</v>
      </c>
      <c r="V998" s="19">
        <f>IF(U998="",0,1)</f>
        <v>1</v>
      </c>
      <c r="W998" s="20" t="str">
        <f t="shared" ref="W998" si="341">$X$1&amp;A998&amp;$Y$1&amp;T998&amp;$Z$1&amp;D998&amp;$AA$1&amp;G998&amp;$AB$1&amp;J998&amp;$AC$1&amp;L998&amp;$AD$1&amp;N998&amp;$AE$1&amp;P998&amp;$AF$1&amp;R998&amp;$AG$1&amp;U998&amp;$AH$1&amp;V998&amp;$AI$1</f>
        <v>("01010", "Rhum Clément XO", "Un Rhum Agricole XO martiniquais élégant, gourmand et d’une grande finesse. Idéal en digestif ou sur un fondant au chocolat.&lt;br&gt;&lt;br&gt;Provenance : Martinique&lt;br&gt;&lt;br&gt;Vieillissement : 10 ans en fûts de chêne (ex Bourbon) avec un assemblage de fûts neufs.&lt;br&gt;&lt;br&gt;Dégustation : Robe orangée ; Nez d’amandes grillées, d’épices et de poivre ; Bouche aux notes boisées, torréfiées, de fruits secs sur une finale longue et grillée.&lt;br&gt;&lt;br&gt;Rhum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 "15", "rhum_clement_xo.png", "1"),</v>
      </c>
    </row>
    <row r="999" spans="1:23" s="20" customFormat="1" hidden="1" x14ac:dyDescent="0.25">
      <c r="A999" s="2" t="s">
        <v>4144</v>
      </c>
      <c r="B999" s="2" t="s">
        <v>4145</v>
      </c>
      <c r="C999" s="3"/>
      <c r="D999" s="18" t="str">
        <f t="shared" si="325"/>
        <v/>
      </c>
      <c r="E999" s="4">
        <v>18.55</v>
      </c>
      <c r="F999" s="2" t="s">
        <v>4143</v>
      </c>
      <c r="G999" s="19" t="e">
        <f>VLOOKUP(F999,frs!$A$2:$E$41,2,FALSE)</f>
        <v>#N/A</v>
      </c>
      <c r="H999" s="2" t="b">
        <v>0</v>
      </c>
      <c r="I999" s="2" t="s">
        <v>4709</v>
      </c>
      <c r="J999" s="19">
        <f>VLOOKUP(I999,Families!$A$2:$B$11,2,FALSE)</f>
        <v>2</v>
      </c>
      <c r="K999" s="2" t="s">
        <v>4942</v>
      </c>
      <c r="L999" s="19" t="str">
        <f>IFERROR(VLOOKUP(K999,Appellations!$A$3:$B$77,3,FALSE),"")</f>
        <v/>
      </c>
      <c r="M999" s="2" t="s">
        <v>4822</v>
      </c>
      <c r="N999" s="19">
        <f>IFERROR(VLOOKUP(M999,Regions!$A$3:$B$41,2,FALSE),"")</f>
        <v>27</v>
      </c>
      <c r="O999" s="2" t="s">
        <v>4689</v>
      </c>
      <c r="P999" s="19">
        <f>IFERROR(VLOOKUP(O999,Colors!$A$3:$B$11,2,FALSE),"")</f>
        <v>2</v>
      </c>
      <c r="Q999" s="2" t="s">
        <v>4688</v>
      </c>
      <c r="R999" s="19">
        <f>IFERROR(VLOOKUP(Q999,Contenants!$A$3:$B$21,2,FALSE),"")</f>
        <v>16</v>
      </c>
      <c r="S999" s="2"/>
      <c r="T999" s="8" t="s">
        <v>362</v>
      </c>
      <c r="U999" s="21" t="str">
        <f t="shared" si="340"/>
        <v/>
      </c>
      <c r="V999" s="21"/>
      <c r="W999" s="20" t="e">
        <f>$X$1&amp;A999&amp;$Y$1&amp;T999&amp;$Z$1&amp;C999&amp;$AA$1&amp;E999&amp;#REF!&amp;G999&amp;$AB$1&amp;J999&amp;$AC$1&amp;#REF!&amp;$AD$1&amp;L999&amp;$AE$1&amp;P999&amp;$AF$1&amp;R999&amp;$AF$1&amp;#REF!&amp;$AG$1</f>
        <v>#REF!</v>
      </c>
    </row>
    <row r="1000" spans="1:23" s="20" customFormat="1" hidden="1" x14ac:dyDescent="0.25">
      <c r="A1000" s="2" t="s">
        <v>4146</v>
      </c>
      <c r="B1000" s="2" t="s">
        <v>4147</v>
      </c>
      <c r="C1000" s="3"/>
      <c r="D1000" s="40" t="str">
        <f t="shared" si="325"/>
        <v/>
      </c>
      <c r="E1000" s="4">
        <v>20.55</v>
      </c>
      <c r="F1000" s="2" t="s">
        <v>4143</v>
      </c>
      <c r="G1000" s="41" t="e">
        <f>VLOOKUP(F1000,frs!$A$2:$E$41,2,FALSE)</f>
        <v>#N/A</v>
      </c>
      <c r="H1000" s="2" t="b">
        <v>0</v>
      </c>
      <c r="I1000" s="2" t="s">
        <v>4716</v>
      </c>
      <c r="J1000" s="41">
        <f>VLOOKUP(I1000,Families!$A$2:$B$11,2,FALSE)</f>
        <v>1</v>
      </c>
      <c r="K1000" s="2" t="s">
        <v>4942</v>
      </c>
      <c r="L1000" s="41" t="str">
        <f>IFERROR(VLOOKUP(K1000,Appellations!$A$3:$B$77,3,FALSE),"")</f>
        <v/>
      </c>
      <c r="M1000" s="2" t="s">
        <v>4822</v>
      </c>
      <c r="N1000" s="41">
        <f>IFERROR(VLOOKUP(M1000,Regions!$A$3:$B$41,2,FALSE),"")</f>
        <v>27</v>
      </c>
      <c r="O1000" s="2" t="s">
        <v>4719</v>
      </c>
      <c r="P1000" s="41">
        <f>IFERROR(VLOOKUP(O1000,Colors!$A$3:$B$11,2,FALSE),"")</f>
        <v>8</v>
      </c>
      <c r="Q1000" s="2" t="s">
        <v>4688</v>
      </c>
      <c r="R1000" s="41">
        <f>IFERROR(VLOOKUP(Q1000,Contenants!$A$3:$B$21,2,FALSE),"")</f>
        <v>16</v>
      </c>
      <c r="S1000" s="2"/>
      <c r="T1000" s="8" t="s">
        <v>358</v>
      </c>
      <c r="U1000" s="43" t="str">
        <f t="shared" si="340"/>
        <v/>
      </c>
      <c r="V1000" s="43"/>
      <c r="W1000" s="42" t="e">
        <f>$X$1&amp;A1000&amp;$Y$1&amp;T1000&amp;$Z$1&amp;C1000&amp;$AA$1&amp;E1000&amp;#REF!&amp;G1000&amp;$AB$1&amp;J1000&amp;$AC$1&amp;#REF!&amp;$AD$1&amp;L1000&amp;$AE$1&amp;P1000&amp;$AF$1&amp;R1000&amp;$AF$1&amp;#REF!&amp;$AG$1</f>
        <v>#REF!</v>
      </c>
    </row>
    <row r="1001" spans="1:23" hidden="1" x14ac:dyDescent="0.25">
      <c r="A1001" s="2" t="s">
        <v>4017</v>
      </c>
      <c r="B1001" s="2" t="s">
        <v>4018</v>
      </c>
      <c r="C1001" s="3"/>
      <c r="D1001" s="23" t="str">
        <f t="shared" ref="D1001:D1002" si="342">SUBSTITUTE(SUBSTITUTE(SUBSTITUTE(C1001,CHAR(13),""),CHAR(10),"&lt;br&gt;"),". &amp;car(10)",".")</f>
        <v/>
      </c>
      <c r="E1001" s="4">
        <v>22.1</v>
      </c>
      <c r="F1001" s="2" t="s">
        <v>4019</v>
      </c>
      <c r="G1001" s="19" t="e">
        <f>VLOOKUP(F1001,frs!$A$2:$E$41,2,FALSE)</f>
        <v>#N/A</v>
      </c>
      <c r="H1001" s="2" t="b">
        <v>0</v>
      </c>
      <c r="I1001" s="2" t="s">
        <v>4709</v>
      </c>
      <c r="J1001" s="19">
        <f>VLOOKUP(I1001,Families!$A$2:$B$11,2,FALSE)</f>
        <v>2</v>
      </c>
      <c r="K1001" s="2" t="s">
        <v>4824</v>
      </c>
      <c r="L1001" s="19">
        <f>IFERROR(VLOOKUP(K1001,Appellations!$A$2:$B$77,2,FALSE),"0")</f>
        <v>59</v>
      </c>
      <c r="M1001" s="2" t="s">
        <v>4822</v>
      </c>
      <c r="N1001" s="19">
        <f>IFERROR(VLOOKUP(M1001,Regions!$A$2:$B$41,2,FALSE),"0")</f>
        <v>27</v>
      </c>
      <c r="O1001" s="2" t="s">
        <v>4689</v>
      </c>
      <c r="P1001" s="19">
        <f>IFERROR(VLOOKUP(O1001,Colors!$A$2:$B$11,2,FALSE),"0")</f>
        <v>2</v>
      </c>
      <c r="Q1001" s="2" t="s">
        <v>4688</v>
      </c>
      <c r="R1001" s="19">
        <f>IFERROR(VLOOKUP(Q1001,Contenants!$A$2:$B$21,2,FALSE),"0")</f>
        <v>16</v>
      </c>
      <c r="S1001" s="2"/>
      <c r="T1001" s="50" t="str">
        <f t="shared" ref="T1001:T1002" si="343">PROPER(B1001)</f>
        <v xml:space="preserve">Pouilly Fume Serge Laloue Blanc </v>
      </c>
      <c r="U1001" s="19" t="str">
        <f t="shared" si="340"/>
        <v/>
      </c>
      <c r="V1001" s="19" t="e">
        <f>IF(#REF!="",0,1)</f>
        <v>#REF!</v>
      </c>
      <c r="W1001" s="20" t="e">
        <f>$X$1&amp;A1001&amp;$Y$1&amp;T1001&amp;$Z$1&amp;D1001&amp;$AA$1&amp;E1001&amp;#REF!&amp;G1001&amp;$AB$1&amp;J1001&amp;$AC$1&amp;L1001&amp;$AD$1&amp;N1001&amp;$AE$1&amp;P1001&amp;$AF$1&amp;R1001&amp;$AG$1&amp;#REF!&amp;$AI$1</f>
        <v>#REF!</v>
      </c>
    </row>
    <row r="1002" spans="1:23" hidden="1" x14ac:dyDescent="0.25">
      <c r="A1002" s="2" t="s">
        <v>4141</v>
      </c>
      <c r="B1002" s="2" t="s">
        <v>4142</v>
      </c>
      <c r="C1002" s="3"/>
      <c r="D1002" s="23" t="str">
        <f t="shared" si="342"/>
        <v/>
      </c>
      <c r="E1002" s="4">
        <v>31.6</v>
      </c>
      <c r="F1002" s="2" t="s">
        <v>4143</v>
      </c>
      <c r="G1002" s="19" t="e">
        <f>VLOOKUP(F1002,frs!$A$2:$E$41,2,FALSE)</f>
        <v>#N/A</v>
      </c>
      <c r="H1002" s="2" t="b">
        <v>0</v>
      </c>
      <c r="I1002" s="2" t="s">
        <v>4716</v>
      </c>
      <c r="J1002" s="19">
        <f>VLOOKUP(I1002,Families!$A$2:$B$11,2,FALSE)</f>
        <v>1</v>
      </c>
      <c r="K1002" s="2" t="s">
        <v>4942</v>
      </c>
      <c r="L1002" s="19">
        <f>IFERROR(VLOOKUP(K1002,Appellations!$A$2:$B$77,2,FALSE),"0")</f>
        <v>66</v>
      </c>
      <c r="M1002" s="2" t="s">
        <v>4822</v>
      </c>
      <c r="N1002" s="19">
        <f>IFERROR(VLOOKUP(M1002,Regions!$A$2:$B$41,2,FALSE),"0")</f>
        <v>27</v>
      </c>
      <c r="O1002" s="2" t="s">
        <v>4719</v>
      </c>
      <c r="P1002" s="19">
        <f>IFERROR(VLOOKUP(O1002,Colors!$A$2:$B$11,2,FALSE),"0")</f>
        <v>8</v>
      </c>
      <c r="Q1002" s="2" t="s">
        <v>4688</v>
      </c>
      <c r="R1002" s="19">
        <f>IFERROR(VLOOKUP(Q1002,Contenants!$A$2:$B$21,2,FALSE),"0")</f>
        <v>16</v>
      </c>
      <c r="S1002" s="2"/>
      <c r="T1002" s="50" t="str">
        <f t="shared" si="343"/>
        <v>Sancerre Les Roties Serge Laloue Rouge</v>
      </c>
      <c r="U1002" s="19" t="str">
        <f t="shared" si="340"/>
        <v/>
      </c>
      <c r="V1002" s="19" t="e">
        <f>IF(#REF!="",0,1)</f>
        <v>#REF!</v>
      </c>
      <c r="W1002" s="20" t="e">
        <f>$X$1&amp;A1002&amp;$Y$1&amp;T1002&amp;$Z$1&amp;D1002&amp;$AA$1&amp;E1002&amp;#REF!&amp;G1002&amp;$AB$1&amp;J1002&amp;$AC$1&amp;L1002&amp;$AD$1&amp;N1002&amp;$AE$1&amp;P1002&amp;$AF$1&amp;R1002&amp;$AG$1&amp;#REF!&amp;$AI$1</f>
        <v>#REF!</v>
      </c>
    </row>
    <row r="1003" spans="1:23" s="29" customFormat="1" hidden="1" x14ac:dyDescent="0.25">
      <c r="A1003" s="2" t="s">
        <v>2093</v>
      </c>
      <c r="B1003" s="2" t="s">
        <v>2094</v>
      </c>
      <c r="C1003" s="3"/>
      <c r="D1003" s="27" t="str">
        <f t="shared" si="325"/>
        <v/>
      </c>
      <c r="E1003" s="4">
        <v>73.349999999999994</v>
      </c>
      <c r="F1003" s="2" t="s">
        <v>42</v>
      </c>
      <c r="G1003" s="28" t="e">
        <f>VLOOKUP(F1003,frs!$A$2:$E$41,2,FALSE)</f>
        <v>#N/A</v>
      </c>
      <c r="H1003" s="2" t="b">
        <v>1</v>
      </c>
      <c r="I1003" s="2" t="s">
        <v>4693</v>
      </c>
      <c r="J1003" s="28">
        <f>VLOOKUP(I1003,Families!$A$2:$B$11,2,FALSE)</f>
        <v>7</v>
      </c>
      <c r="K1003" s="2"/>
      <c r="L1003" s="28" t="str">
        <f>IFERROR(VLOOKUP(K1003,Appellations!$A$3:$B$77,3,FALSE),"")</f>
        <v/>
      </c>
      <c r="M1003" s="2" t="s">
        <v>4698</v>
      </c>
      <c r="N1003" s="28" t="str">
        <f>IFERROR(VLOOKUP(M1003,Regions!$A$3:$B$41,2,FALSE),"")</f>
        <v/>
      </c>
      <c r="O1003" s="2"/>
      <c r="P1003" s="28" t="str">
        <f>IFERROR(VLOOKUP(O1003,Colors!$A$3:$B$11,2,FALSE),"")</f>
        <v/>
      </c>
      <c r="Q1003" s="2" t="s">
        <v>4696</v>
      </c>
      <c r="R1003" s="28">
        <f>IFERROR(VLOOKUP(Q1003,Contenants!$A$3:$B$21,2,FALSE),"")</f>
        <v>15</v>
      </c>
      <c r="S1003" s="2"/>
      <c r="T1003" s="8" t="s">
        <v>374</v>
      </c>
      <c r="U1003" s="30" t="str">
        <f t="shared" si="340"/>
        <v/>
      </c>
      <c r="V1003" s="19">
        <f t="shared" ref="V1003:V1004" si="344">IF(U1003="",0,1)</f>
        <v>0</v>
      </c>
      <c r="W1003" s="29" t="e">
        <f>$X$1&amp;A1003&amp;$Y$1&amp;T1003&amp;$Z$1&amp;C1003&amp;$AA$1&amp;E1003&amp;#REF!&amp;G1003&amp;$AB$1&amp;J1003&amp;$AC$1&amp;#REF!&amp;$AD$1&amp;L1003&amp;$AE$1&amp;P1003&amp;$AF$1&amp;R1003&amp;$AF$1&amp;#REF!&amp;$AG$1</f>
        <v>#REF!</v>
      </c>
    </row>
    <row r="1004" spans="1:23" s="20" customFormat="1" hidden="1" x14ac:dyDescent="0.25">
      <c r="A1004" s="2" t="s">
        <v>2166</v>
      </c>
      <c r="B1004" s="2" t="s">
        <v>2167</v>
      </c>
      <c r="C1004" s="3"/>
      <c r="D1004" s="18" t="str">
        <f t="shared" si="325"/>
        <v/>
      </c>
      <c r="E1004" s="4">
        <v>245</v>
      </c>
      <c r="F1004" s="2" t="s">
        <v>42</v>
      </c>
      <c r="G1004" s="19" t="e">
        <f>VLOOKUP(F1004,frs!$A$2:$E$41,2,FALSE)</f>
        <v>#N/A</v>
      </c>
      <c r="H1004" s="2" t="b">
        <v>1</v>
      </c>
      <c r="I1004" s="2" t="s">
        <v>4693</v>
      </c>
      <c r="J1004" s="19">
        <f>VLOOKUP(I1004,Families!$A$2:$B$11,2,FALSE)</f>
        <v>7</v>
      </c>
      <c r="K1004" s="2"/>
      <c r="L1004" s="19" t="str">
        <f>IFERROR(VLOOKUP(K1004,Appellations!$A$3:$B$77,3,FALSE),"")</f>
        <v/>
      </c>
      <c r="M1004" s="2" t="s">
        <v>4698</v>
      </c>
      <c r="N1004" s="19" t="str">
        <f>IFERROR(VLOOKUP(M1004,Regions!$A$3:$B$41,2,FALSE),"")</f>
        <v/>
      </c>
      <c r="O1004" s="2"/>
      <c r="P1004" s="19" t="str">
        <f>IFERROR(VLOOKUP(O1004,Colors!$A$3:$B$11,2,FALSE),"")</f>
        <v/>
      </c>
      <c r="Q1004" s="2" t="s">
        <v>4696</v>
      </c>
      <c r="R1004" s="19">
        <f>IFERROR(VLOOKUP(Q1004,Contenants!$A$3:$B$21,2,FALSE),"")</f>
        <v>15</v>
      </c>
      <c r="S1004" s="2"/>
      <c r="T1004" s="8" t="s">
        <v>350</v>
      </c>
      <c r="U1004" s="21" t="str">
        <f t="shared" si="340"/>
        <v/>
      </c>
      <c r="V1004" s="19">
        <f t="shared" si="344"/>
        <v>0</v>
      </c>
      <c r="W1004" s="20" t="e">
        <f>$X$1&amp;A1004&amp;$Y$1&amp;T1004&amp;$Z$1&amp;C1004&amp;$AA$1&amp;E1004&amp;#REF!&amp;G1004&amp;$AB$1&amp;J1004&amp;$AC$1&amp;#REF!&amp;$AD$1&amp;L1004&amp;$AE$1&amp;P1004&amp;$AF$1&amp;R1004&amp;$AF$1&amp;#REF!&amp;$AG$1</f>
        <v>#REF!</v>
      </c>
    </row>
    <row r="1005" spans="1:23" s="20" customFormat="1" hidden="1" x14ac:dyDescent="0.25">
      <c r="A1005" s="2" t="s">
        <v>4651</v>
      </c>
      <c r="B1005" s="2" t="s">
        <v>4652</v>
      </c>
      <c r="C1005" s="3"/>
      <c r="D1005" s="18" t="str">
        <f t="shared" si="325"/>
        <v/>
      </c>
      <c r="E1005" s="4">
        <v>49</v>
      </c>
      <c r="F1005" s="2" t="s">
        <v>42</v>
      </c>
      <c r="G1005" s="19" t="e">
        <f>VLOOKUP(F1005,frs!$A$2:$E$41,2,FALSE)</f>
        <v>#N/A</v>
      </c>
      <c r="H1005" s="2" t="b">
        <v>0</v>
      </c>
      <c r="I1005" s="2" t="s">
        <v>4693</v>
      </c>
      <c r="J1005" s="19">
        <f>VLOOKUP(I1005,Families!$A$2:$B$11,2,FALSE)</f>
        <v>7</v>
      </c>
      <c r="K1005" s="2"/>
      <c r="L1005" s="19" t="str">
        <f>IFERROR(VLOOKUP(K1005,Appellations!$A$3:$B$77,3,FALSE),"")</f>
        <v/>
      </c>
      <c r="M1005" s="2" t="s">
        <v>4698</v>
      </c>
      <c r="N1005" s="19" t="str">
        <f>IFERROR(VLOOKUP(M1005,Regions!$A$3:$B$41,2,FALSE),"")</f>
        <v/>
      </c>
      <c r="O1005" s="2"/>
      <c r="P1005" s="19" t="str">
        <f>IFERROR(VLOOKUP(O1005,Colors!$A$3:$B$11,2,FALSE),"")</f>
        <v/>
      </c>
      <c r="Q1005" s="2"/>
      <c r="R1005" s="19" t="str">
        <f>IFERROR(VLOOKUP(Q1005,Contenants!$A$3:$B$21,2,FALSE),"")</f>
        <v/>
      </c>
      <c r="S1005" s="2"/>
      <c r="T1005" s="8" t="s">
        <v>629</v>
      </c>
      <c r="U1005" s="21" t="str">
        <f t="shared" si="340"/>
        <v/>
      </c>
      <c r="V1005" s="21"/>
      <c r="W1005" s="20" t="e">
        <f>$X$1&amp;A1005&amp;$Y$1&amp;T1005&amp;$Z$1&amp;C1005&amp;$AA$1&amp;E1005&amp;#REF!&amp;G1005&amp;$AB$1&amp;J1005&amp;$AC$1&amp;#REF!&amp;$AD$1&amp;L1005&amp;$AE$1&amp;P1005&amp;$AF$1&amp;R1005&amp;$AF$1&amp;#REF!&amp;$AG$1</f>
        <v>#REF!</v>
      </c>
    </row>
    <row r="1006" spans="1:23" s="20" customFormat="1" hidden="1" x14ac:dyDescent="0.25">
      <c r="A1006" s="2" t="s">
        <v>4653</v>
      </c>
      <c r="B1006" s="2" t="s">
        <v>4654</v>
      </c>
      <c r="C1006" s="3"/>
      <c r="D1006" s="18" t="str">
        <f t="shared" si="325"/>
        <v/>
      </c>
      <c r="E1006" s="4">
        <v>85.4</v>
      </c>
      <c r="F1006" s="2" t="s">
        <v>42</v>
      </c>
      <c r="G1006" s="19" t="e">
        <f>VLOOKUP(F1006,frs!$A$2:$E$41,2,FALSE)</f>
        <v>#N/A</v>
      </c>
      <c r="H1006" s="2" t="b">
        <v>0</v>
      </c>
      <c r="I1006" s="2" t="s">
        <v>4693</v>
      </c>
      <c r="J1006" s="19">
        <f>VLOOKUP(I1006,Families!$A$2:$B$11,2,FALSE)</f>
        <v>7</v>
      </c>
      <c r="K1006" s="2"/>
      <c r="L1006" s="19" t="str">
        <f>IFERROR(VLOOKUP(K1006,Appellations!$A$3:$B$77,3,FALSE),"")</f>
        <v/>
      </c>
      <c r="M1006" s="2" t="s">
        <v>4698</v>
      </c>
      <c r="N1006" s="19" t="str">
        <f>IFERROR(VLOOKUP(M1006,Regions!$A$3:$B$41,2,FALSE),"")</f>
        <v/>
      </c>
      <c r="O1006" s="2"/>
      <c r="P1006" s="19" t="str">
        <f>IFERROR(VLOOKUP(O1006,Colors!$A$3:$B$11,2,FALSE),"")</f>
        <v/>
      </c>
      <c r="Q1006" s="2"/>
      <c r="R1006" s="19" t="str">
        <f>IFERROR(VLOOKUP(Q1006,Contenants!$A$3:$B$21,2,FALSE),"")</f>
        <v/>
      </c>
      <c r="S1006" s="2"/>
      <c r="T1006" s="8" t="s">
        <v>647</v>
      </c>
      <c r="U1006" s="21" t="str">
        <f t="shared" si="340"/>
        <v/>
      </c>
      <c r="V1006" s="21"/>
      <c r="W1006" s="20" t="e">
        <f>$X$1&amp;A1006&amp;$Y$1&amp;T1006&amp;$Z$1&amp;C1006&amp;$AA$1&amp;E1006&amp;#REF!&amp;G1006&amp;$AB$1&amp;J1006&amp;$AC$1&amp;#REF!&amp;$AD$1&amp;L1006&amp;$AE$1&amp;P1006&amp;$AF$1&amp;R1006&amp;$AF$1&amp;#REF!&amp;$AG$1</f>
        <v>#REF!</v>
      </c>
    </row>
    <row r="1007" spans="1:23" s="20" customFormat="1" hidden="1" x14ac:dyDescent="0.25">
      <c r="A1007" s="2" t="s">
        <v>4645</v>
      </c>
      <c r="B1007" s="2" t="s">
        <v>4646</v>
      </c>
      <c r="C1007" s="3"/>
      <c r="D1007" s="18" t="str">
        <f t="shared" si="325"/>
        <v/>
      </c>
      <c r="E1007" s="4">
        <v>52.6</v>
      </c>
      <c r="F1007" s="2" t="s">
        <v>42</v>
      </c>
      <c r="G1007" s="19" t="e">
        <f>VLOOKUP(F1007,frs!$A$2:$E$41,2,FALSE)</f>
        <v>#N/A</v>
      </c>
      <c r="H1007" s="2" t="b">
        <v>0</v>
      </c>
      <c r="I1007" s="2" t="s">
        <v>4693</v>
      </c>
      <c r="J1007" s="19">
        <f>VLOOKUP(I1007,Families!$A$2:$B$11,2,FALSE)</f>
        <v>7</v>
      </c>
      <c r="K1007" s="2"/>
      <c r="L1007" s="19" t="str">
        <f>IFERROR(VLOOKUP(K1007,Appellations!$A$3:$B$77,3,FALSE),"")</f>
        <v/>
      </c>
      <c r="M1007" s="2" t="s">
        <v>4698</v>
      </c>
      <c r="N1007" s="19" t="str">
        <f>IFERROR(VLOOKUP(M1007,Regions!$A$3:$B$41,2,FALSE),"")</f>
        <v/>
      </c>
      <c r="O1007" s="2"/>
      <c r="P1007" s="19" t="str">
        <f>IFERROR(VLOOKUP(O1007,Colors!$A$3:$B$11,2,FALSE),"")</f>
        <v/>
      </c>
      <c r="Q1007" s="2"/>
      <c r="R1007" s="19" t="str">
        <f>IFERROR(VLOOKUP(Q1007,Contenants!$A$3:$B$21,2,FALSE),"")</f>
        <v/>
      </c>
      <c r="S1007" s="2"/>
      <c r="T1007" s="8" t="s">
        <v>637</v>
      </c>
      <c r="U1007" s="21" t="str">
        <f t="shared" si="340"/>
        <v/>
      </c>
      <c r="V1007" s="21"/>
      <c r="W1007" s="20" t="e">
        <f>$X$1&amp;A1007&amp;$Y$1&amp;T1007&amp;$Z$1&amp;C1007&amp;$AA$1&amp;E1007&amp;#REF!&amp;G1007&amp;$AB$1&amp;J1007&amp;$AC$1&amp;#REF!&amp;$AD$1&amp;L1007&amp;$AE$1&amp;P1007&amp;$AF$1&amp;R1007&amp;$AF$1&amp;#REF!&amp;$AG$1</f>
        <v>#REF!</v>
      </c>
    </row>
    <row r="1008" spans="1:23" s="20" customFormat="1" hidden="1" x14ac:dyDescent="0.25">
      <c r="A1008" s="2" t="s">
        <v>4639</v>
      </c>
      <c r="B1008" s="2" t="s">
        <v>4640</v>
      </c>
      <c r="C1008" s="3"/>
      <c r="D1008" s="40" t="str">
        <f t="shared" si="325"/>
        <v/>
      </c>
      <c r="E1008" s="4">
        <v>35.200000000000003</v>
      </c>
      <c r="F1008" s="2" t="s">
        <v>42</v>
      </c>
      <c r="G1008" s="41" t="e">
        <f>VLOOKUP(F1008,frs!$A$2:$E$41,2,FALSE)</f>
        <v>#N/A</v>
      </c>
      <c r="H1008" s="2" t="b">
        <v>0</v>
      </c>
      <c r="I1008" s="2" t="s">
        <v>4693</v>
      </c>
      <c r="J1008" s="41">
        <f>VLOOKUP(I1008,Families!$A$2:$B$11,2,FALSE)</f>
        <v>7</v>
      </c>
      <c r="K1008" s="2"/>
      <c r="L1008" s="41" t="str">
        <f>IFERROR(VLOOKUP(K1008,Appellations!$A$3:$B$77,3,FALSE),"")</f>
        <v/>
      </c>
      <c r="M1008" s="2" t="s">
        <v>4698</v>
      </c>
      <c r="N1008" s="41" t="str">
        <f>IFERROR(VLOOKUP(M1008,Regions!$A$3:$B$41,2,FALSE),"")</f>
        <v/>
      </c>
      <c r="O1008" s="2"/>
      <c r="P1008" s="41" t="str">
        <f>IFERROR(VLOOKUP(O1008,Colors!$A$3:$B$11,2,FALSE),"")</f>
        <v/>
      </c>
      <c r="Q1008" s="2"/>
      <c r="R1008" s="41" t="str">
        <f>IFERROR(VLOOKUP(Q1008,Contenants!$A$3:$B$21,2,FALSE),"")</f>
        <v/>
      </c>
      <c r="S1008" s="2"/>
      <c r="T1008" s="8" t="s">
        <v>376</v>
      </c>
      <c r="U1008" s="43" t="str">
        <f t="shared" si="340"/>
        <v/>
      </c>
      <c r="V1008" s="43"/>
      <c r="W1008" s="42" t="e">
        <f>$X$1&amp;A1008&amp;$Y$1&amp;T1008&amp;$Z$1&amp;C1008&amp;$AA$1&amp;E1008&amp;#REF!&amp;G1008&amp;$AB$1&amp;J1008&amp;$AC$1&amp;#REF!&amp;$AD$1&amp;L1008&amp;$AE$1&amp;P1008&amp;$AF$1&amp;R1008&amp;$AF$1&amp;#REF!&amp;$AG$1</f>
        <v>#REF!</v>
      </c>
    </row>
    <row r="1009" spans="1:23" hidden="1" x14ac:dyDescent="0.25">
      <c r="A1009" s="2" t="s">
        <v>4619</v>
      </c>
      <c r="B1009" s="2" t="s">
        <v>4620</v>
      </c>
      <c r="C1009" s="3"/>
      <c r="D1009" s="23" t="str">
        <f t="shared" ref="D1009:D1010" si="345">SUBSTITUTE(SUBSTITUTE(SUBSTITUTE(C1009,CHAR(13),""),CHAR(10),"&lt;br&gt;"),". &amp;car(10)",".")</f>
        <v/>
      </c>
      <c r="E1009" s="4">
        <v>65.400000000000006</v>
      </c>
      <c r="F1009" s="2" t="s">
        <v>42</v>
      </c>
      <c r="G1009" s="19" t="e">
        <f>VLOOKUP(F1009,frs!$A$2:$E$41,2,FALSE)</f>
        <v>#N/A</v>
      </c>
      <c r="H1009" s="2" t="b">
        <v>0</v>
      </c>
      <c r="I1009" s="2" t="s">
        <v>4693</v>
      </c>
      <c r="J1009" s="19">
        <f>VLOOKUP(I1009,Families!$A$2:$B$11,2,FALSE)</f>
        <v>7</v>
      </c>
      <c r="K1009" s="2"/>
      <c r="L1009" s="19" t="str">
        <f>IFERROR(VLOOKUP(K1009,Appellations!$A$2:$B$77,2,FALSE),"0")</f>
        <v>0</v>
      </c>
      <c r="M1009" s="2" t="s">
        <v>4698</v>
      </c>
      <c r="N1009" s="19" t="str">
        <f>IFERROR(VLOOKUP(M1009,Regions!$A$2:$B$41,2,FALSE),"0")</f>
        <v>0</v>
      </c>
      <c r="O1009" s="2"/>
      <c r="P1009" s="19" t="str">
        <f>IFERROR(VLOOKUP(O1009,Colors!$A$2:$B$11,2,FALSE),"0")</f>
        <v>0</v>
      </c>
      <c r="Q1009" s="2"/>
      <c r="R1009" s="19" t="str">
        <f>IFERROR(VLOOKUP(Q1009,Contenants!$A$2:$B$21,2,FALSE),"0")</f>
        <v>0</v>
      </c>
      <c r="S1009" s="2"/>
      <c r="T1009" s="50" t="str">
        <f t="shared" ref="T1009:T1010" si="346">PROPER(B1009)</f>
        <v>Whisky Jameson Maker'S Series Cooper'S C</v>
      </c>
      <c r="U1009" s="19" t="str">
        <f t="shared" si="340"/>
        <v/>
      </c>
      <c r="V1009" s="19" t="e">
        <f>IF(#REF!="",0,1)</f>
        <v>#REF!</v>
      </c>
      <c r="W1009" s="20" t="e">
        <f>$X$1&amp;A1009&amp;$Y$1&amp;T1009&amp;$Z$1&amp;D1009&amp;$AA$1&amp;E1009&amp;#REF!&amp;G1009&amp;$AB$1&amp;J1009&amp;$AC$1&amp;L1009&amp;$AD$1&amp;N1009&amp;$AE$1&amp;P1009&amp;$AF$1&amp;R1009&amp;$AG$1&amp;#REF!&amp;$AI$1</f>
        <v>#REF!</v>
      </c>
    </row>
    <row r="1010" spans="1:23" hidden="1" x14ac:dyDescent="0.25">
      <c r="A1010" s="2" t="s">
        <v>4615</v>
      </c>
      <c r="B1010" s="2" t="s">
        <v>4616</v>
      </c>
      <c r="C1010" s="3"/>
      <c r="D1010" s="23" t="str">
        <f t="shared" si="345"/>
        <v/>
      </c>
      <c r="E1010" s="4">
        <v>108</v>
      </c>
      <c r="F1010" s="2" t="s">
        <v>42</v>
      </c>
      <c r="G1010" s="19" t="e">
        <f>VLOOKUP(F1010,frs!$A$2:$E$41,2,FALSE)</f>
        <v>#N/A</v>
      </c>
      <c r="H1010" s="2" t="b">
        <v>0</v>
      </c>
      <c r="I1010" s="2" t="s">
        <v>4693</v>
      </c>
      <c r="J1010" s="19">
        <f>VLOOKUP(I1010,Families!$A$2:$B$11,2,FALSE)</f>
        <v>7</v>
      </c>
      <c r="K1010" s="2"/>
      <c r="L1010" s="19" t="str">
        <f>IFERROR(VLOOKUP(K1010,Appellations!$A$2:$B$77,2,FALSE),"0")</f>
        <v>0</v>
      </c>
      <c r="M1010" s="2" t="s">
        <v>4698</v>
      </c>
      <c r="N1010" s="19" t="str">
        <f>IFERROR(VLOOKUP(M1010,Regions!$A$2:$B$41,2,FALSE),"0")</f>
        <v>0</v>
      </c>
      <c r="O1010" s="2"/>
      <c r="P1010" s="19" t="str">
        <f>IFERROR(VLOOKUP(O1010,Colors!$A$2:$B$11,2,FALSE),"0")</f>
        <v>0</v>
      </c>
      <c r="Q1010" s="2"/>
      <c r="R1010" s="19" t="str">
        <f>IFERROR(VLOOKUP(Q1010,Contenants!$A$2:$B$21,2,FALSE),"0")</f>
        <v>0</v>
      </c>
      <c r="S1010" s="2"/>
      <c r="T1010" s="50" t="str">
        <f t="shared" si="346"/>
        <v>Whisky Jameson 18 Ans</v>
      </c>
      <c r="U1010" s="19" t="str">
        <f t="shared" si="340"/>
        <v/>
      </c>
      <c r="V1010" s="19" t="e">
        <f>IF(#REF!="",0,1)</f>
        <v>#REF!</v>
      </c>
      <c r="W1010" s="20" t="e">
        <f>$X$1&amp;A1010&amp;$Y$1&amp;T1010&amp;$Z$1&amp;D1010&amp;$AA$1&amp;E1010&amp;#REF!&amp;G1010&amp;$AB$1&amp;J1010&amp;$AC$1&amp;L1010&amp;$AD$1&amp;N1010&amp;$AE$1&amp;P1010&amp;$AF$1&amp;R1010&amp;$AG$1&amp;#REF!&amp;$AI$1</f>
        <v>#REF!</v>
      </c>
    </row>
    <row r="1011" spans="1:23" s="29" customFormat="1" hidden="1" x14ac:dyDescent="0.25">
      <c r="A1011" s="2" t="s">
        <v>482</v>
      </c>
      <c r="B1011" s="2" t="s">
        <v>483</v>
      </c>
      <c r="C1011" s="3"/>
      <c r="D1011" s="27" t="str">
        <f t="shared" si="325"/>
        <v/>
      </c>
      <c r="E1011" s="4">
        <v>43</v>
      </c>
      <c r="F1011" s="2" t="s">
        <v>42</v>
      </c>
      <c r="G1011" s="28" t="e">
        <f>VLOOKUP(F1011,frs!$A$2:$E$41,2,FALSE)</f>
        <v>#N/A</v>
      </c>
      <c r="H1011" s="2" t="b">
        <v>1</v>
      </c>
      <c r="I1011" s="2" t="s">
        <v>4693</v>
      </c>
      <c r="J1011" s="28">
        <f>VLOOKUP(I1011,Families!$A$2:$B$11,2,FALSE)</f>
        <v>7</v>
      </c>
      <c r="K1011" s="2"/>
      <c r="L1011" s="28" t="str">
        <f>IFERROR(VLOOKUP(K1011,Appellations!$A$3:$B$77,3,FALSE),"")</f>
        <v/>
      </c>
      <c r="M1011" s="2" t="s">
        <v>4698</v>
      </c>
      <c r="N1011" s="28" t="str">
        <f>IFERROR(VLOOKUP(M1011,Regions!$A$3:$B$41,2,FALSE),"")</f>
        <v/>
      </c>
      <c r="O1011" s="2"/>
      <c r="P1011" s="28" t="str">
        <f>IFERROR(VLOOKUP(O1011,Colors!$A$3:$B$11,2,FALSE),"")</f>
        <v/>
      </c>
      <c r="Q1011" s="2" t="s">
        <v>4696</v>
      </c>
      <c r="R1011" s="28">
        <f>IFERROR(VLOOKUP(Q1011,Contenants!$A$3:$B$21,2,FALSE),"")</f>
        <v>15</v>
      </c>
      <c r="S1011" s="2"/>
      <c r="T1011" s="8" t="s">
        <v>1730</v>
      </c>
      <c r="U1011" s="30" t="str">
        <f t="shared" si="340"/>
        <v/>
      </c>
      <c r="V1011" s="19">
        <f t="shared" ref="V1011:V1012" si="347">IF(U1011="",0,1)</f>
        <v>0</v>
      </c>
      <c r="W1011" s="29" t="e">
        <f>$X$1&amp;A1011&amp;$Y$1&amp;T1011&amp;$Z$1&amp;C1011&amp;$AA$1&amp;E1011&amp;#REF!&amp;G1011&amp;$AB$1&amp;J1011&amp;$AC$1&amp;#REF!&amp;$AD$1&amp;L1011&amp;$AE$1&amp;P1011&amp;$AF$1&amp;R1011&amp;$AF$1&amp;#REF!&amp;$AG$1</f>
        <v>#REF!</v>
      </c>
    </row>
    <row r="1012" spans="1:23" s="20" customFormat="1" hidden="1" x14ac:dyDescent="0.25">
      <c r="A1012" s="2" t="s">
        <v>480</v>
      </c>
      <c r="B1012" s="2" t="s">
        <v>481</v>
      </c>
      <c r="C1012" s="3"/>
      <c r="D1012" s="40" t="str">
        <f t="shared" si="325"/>
        <v/>
      </c>
      <c r="E1012" s="4">
        <v>57.55</v>
      </c>
      <c r="F1012" s="2" t="s">
        <v>42</v>
      </c>
      <c r="G1012" s="41" t="e">
        <f>VLOOKUP(F1012,frs!$A$2:$E$41,2,FALSE)</f>
        <v>#N/A</v>
      </c>
      <c r="H1012" s="2" t="b">
        <v>1</v>
      </c>
      <c r="I1012" s="2" t="s">
        <v>4693</v>
      </c>
      <c r="J1012" s="41">
        <f>VLOOKUP(I1012,Families!$A$2:$B$11,2,FALSE)</f>
        <v>7</v>
      </c>
      <c r="K1012" s="2"/>
      <c r="L1012" s="41" t="str">
        <f>IFERROR(VLOOKUP(K1012,Appellations!$A$3:$B$77,3,FALSE),"")</f>
        <v/>
      </c>
      <c r="M1012" s="2" t="s">
        <v>4698</v>
      </c>
      <c r="N1012" s="41" t="str">
        <f>IFERROR(VLOOKUP(M1012,Regions!$A$3:$B$41,2,FALSE),"")</f>
        <v/>
      </c>
      <c r="O1012" s="2"/>
      <c r="P1012" s="41" t="str">
        <f>IFERROR(VLOOKUP(O1012,Colors!$A$3:$B$11,2,FALSE),"")</f>
        <v/>
      </c>
      <c r="Q1012" s="2" t="s">
        <v>4696</v>
      </c>
      <c r="R1012" s="41">
        <f>IFERROR(VLOOKUP(Q1012,Contenants!$A$3:$B$21,2,FALSE),"")</f>
        <v>15</v>
      </c>
      <c r="S1012" s="2"/>
      <c r="T1012" s="8" t="s">
        <v>142</v>
      </c>
      <c r="U1012" s="43" t="str">
        <f t="shared" si="340"/>
        <v/>
      </c>
      <c r="V1012" s="19">
        <f t="shared" si="347"/>
        <v>0</v>
      </c>
      <c r="W1012" s="42" t="e">
        <f>$X$1&amp;A1012&amp;$Y$1&amp;T1012&amp;$Z$1&amp;C1012&amp;$AA$1&amp;E1012&amp;#REF!&amp;G1012&amp;$AB$1&amp;J1012&amp;$AC$1&amp;#REF!&amp;$AD$1&amp;L1012&amp;$AE$1&amp;P1012&amp;$AF$1&amp;R1012&amp;$AF$1&amp;#REF!&amp;$AG$1</f>
        <v>#REF!</v>
      </c>
    </row>
    <row r="1013" spans="1:23" hidden="1" x14ac:dyDescent="0.25">
      <c r="A1013" s="2" t="s">
        <v>2357</v>
      </c>
      <c r="B1013" s="2" t="s">
        <v>2358</v>
      </c>
      <c r="C1013" s="3"/>
      <c r="D1013" s="23" t="str">
        <f t="shared" ref="D1013:D1014" si="348">SUBSTITUTE(SUBSTITUTE(SUBSTITUTE(C1013,CHAR(13),""),CHAR(10),"&lt;br&gt;"),". &amp;car(10)",".")</f>
        <v/>
      </c>
      <c r="E1013" s="4">
        <v>17.05</v>
      </c>
      <c r="F1013" s="2" t="s">
        <v>42</v>
      </c>
      <c r="G1013" s="19" t="e">
        <f>VLOOKUP(F1013,frs!$A$2:$E$41,2,FALSE)</f>
        <v>#N/A</v>
      </c>
      <c r="H1013" s="2" t="b">
        <v>0</v>
      </c>
      <c r="I1013" s="2" t="s">
        <v>4693</v>
      </c>
      <c r="J1013" s="19">
        <f>VLOOKUP(I1013,Families!$A$2:$B$11,2,FALSE)</f>
        <v>7</v>
      </c>
      <c r="K1013" s="2"/>
      <c r="L1013" s="19" t="str">
        <f>IFERROR(VLOOKUP(K1013,Appellations!$A$2:$B$77,2,FALSE),"0")</f>
        <v>0</v>
      </c>
      <c r="M1013" s="2" t="s">
        <v>4943</v>
      </c>
      <c r="N1013" s="19" t="str">
        <f>IFERROR(VLOOKUP(M1013,Regions!$A$2:$B$41,2,FALSE),"0")</f>
        <v>0</v>
      </c>
      <c r="O1013" s="2"/>
      <c r="P1013" s="19" t="str">
        <f>IFERROR(VLOOKUP(O1013,Colors!$A$2:$B$11,2,FALSE),"0")</f>
        <v>0</v>
      </c>
      <c r="Q1013" s="2"/>
      <c r="R1013" s="19" t="str">
        <f>IFERROR(VLOOKUP(Q1013,Contenants!$A$2:$B$21,2,FALSE),"0")</f>
        <v>0</v>
      </c>
      <c r="S1013" s="2"/>
      <c r="T1013" s="50" t="str">
        <f t="shared" ref="T1013:T1014" si="349">PROPER(B1013)</f>
        <v>Aperitif Lillet Rouge</v>
      </c>
      <c r="U1013" s="19" t="str">
        <f t="shared" si="340"/>
        <v/>
      </c>
      <c r="V1013" s="19" t="e">
        <f>IF(#REF!="",0,1)</f>
        <v>#REF!</v>
      </c>
      <c r="W1013" s="20" t="e">
        <f>$X$1&amp;A1013&amp;$Y$1&amp;T1013&amp;$Z$1&amp;D1013&amp;$AA$1&amp;E1013&amp;#REF!&amp;G1013&amp;$AB$1&amp;J1013&amp;$AC$1&amp;L1013&amp;$AD$1&amp;N1013&amp;$AE$1&amp;P1013&amp;$AF$1&amp;R1013&amp;$AG$1&amp;#REF!&amp;$AI$1</f>
        <v>#REF!</v>
      </c>
    </row>
    <row r="1014" spans="1:23" hidden="1" x14ac:dyDescent="0.25">
      <c r="A1014" s="2" t="s">
        <v>2355</v>
      </c>
      <c r="B1014" s="2" t="s">
        <v>2356</v>
      </c>
      <c r="C1014" s="3"/>
      <c r="D1014" s="23" t="str">
        <f t="shared" si="348"/>
        <v/>
      </c>
      <c r="E1014" s="4">
        <v>17.05</v>
      </c>
      <c r="F1014" s="2" t="s">
        <v>42</v>
      </c>
      <c r="G1014" s="19" t="e">
        <f>VLOOKUP(F1014,frs!$A$2:$E$41,2,FALSE)</f>
        <v>#N/A</v>
      </c>
      <c r="H1014" s="2" t="b">
        <v>0</v>
      </c>
      <c r="I1014" s="2" t="s">
        <v>4693</v>
      </c>
      <c r="J1014" s="19">
        <f>VLOOKUP(I1014,Families!$A$2:$B$11,2,FALSE)</f>
        <v>7</v>
      </c>
      <c r="K1014" s="2"/>
      <c r="L1014" s="19" t="str">
        <f>IFERROR(VLOOKUP(K1014,Appellations!$A$2:$B$77,2,FALSE),"0")</f>
        <v>0</v>
      </c>
      <c r="M1014" s="2" t="s">
        <v>4943</v>
      </c>
      <c r="N1014" s="19" t="str">
        <f>IFERROR(VLOOKUP(M1014,Regions!$A$2:$B$41,2,FALSE),"0")</f>
        <v>0</v>
      </c>
      <c r="O1014" s="2"/>
      <c r="P1014" s="19" t="str">
        <f>IFERROR(VLOOKUP(O1014,Colors!$A$2:$B$11,2,FALSE),"0")</f>
        <v>0</v>
      </c>
      <c r="Q1014" s="2"/>
      <c r="R1014" s="19" t="str">
        <f>IFERROR(VLOOKUP(Q1014,Contenants!$A$2:$B$21,2,FALSE),"0")</f>
        <v>0</v>
      </c>
      <c r="S1014" s="2"/>
      <c r="T1014" s="50" t="str">
        <f t="shared" si="349"/>
        <v>Aperitif Lillet Blanc</v>
      </c>
      <c r="U1014" s="19" t="str">
        <f t="shared" si="340"/>
        <v/>
      </c>
      <c r="V1014" s="19" t="e">
        <f>IF(#REF!="",0,1)</f>
        <v>#REF!</v>
      </c>
      <c r="W1014" s="20" t="e">
        <f>$X$1&amp;A1014&amp;$Y$1&amp;T1014&amp;$Z$1&amp;D1014&amp;$AA$1&amp;E1014&amp;#REF!&amp;G1014&amp;$AB$1&amp;J1014&amp;$AC$1&amp;L1014&amp;$AD$1&amp;N1014&amp;$AE$1&amp;P1014&amp;$AF$1&amp;R1014&amp;$AG$1&amp;#REF!&amp;$AI$1</f>
        <v>#REF!</v>
      </c>
    </row>
    <row r="1015" spans="1:23" s="29" customFormat="1" hidden="1" x14ac:dyDescent="0.25">
      <c r="A1015" s="2" t="s">
        <v>866</v>
      </c>
      <c r="B1015" s="2" t="s">
        <v>867</v>
      </c>
      <c r="C1015" s="3"/>
      <c r="D1015" s="27" t="str">
        <f t="shared" si="325"/>
        <v/>
      </c>
      <c r="E1015" s="4">
        <v>56.5</v>
      </c>
      <c r="F1015" s="2" t="s">
        <v>42</v>
      </c>
      <c r="G1015" s="28" t="e">
        <f>VLOOKUP(F1015,frs!$A$2:$E$41,2,FALSE)</f>
        <v>#N/A</v>
      </c>
      <c r="H1015" s="2" t="b">
        <v>1</v>
      </c>
      <c r="I1015" s="2" t="s">
        <v>4805</v>
      </c>
      <c r="J1015" s="28">
        <f>VLOOKUP(I1015,Families!$A$2:$B$11,2,FALSE)</f>
        <v>5</v>
      </c>
      <c r="K1015" s="2" t="s">
        <v>4806</v>
      </c>
      <c r="L1015" s="28" t="str">
        <f>IFERROR(VLOOKUP(K1015,Appellations!$A$3:$B$77,3,FALSE),"")</f>
        <v/>
      </c>
      <c r="M1015" s="2" t="s">
        <v>4806</v>
      </c>
      <c r="N1015" s="28">
        <f>IFERROR(VLOOKUP(M1015,Regions!$A$3:$B$41,2,FALSE),"")</f>
        <v>12</v>
      </c>
      <c r="O1015" s="2"/>
      <c r="P1015" s="28" t="str">
        <f>IFERROR(VLOOKUP(O1015,Colors!$A$3:$B$11,2,FALSE),"")</f>
        <v/>
      </c>
      <c r="Q1015" s="2" t="s">
        <v>4688</v>
      </c>
      <c r="R1015" s="28">
        <f>IFERROR(VLOOKUP(Q1015,Contenants!$A$3:$B$21,2,FALSE),"")</f>
        <v>16</v>
      </c>
      <c r="S1015" s="2"/>
      <c r="T1015" s="8" t="s">
        <v>1788</v>
      </c>
      <c r="U1015" s="30" t="str">
        <f t="shared" si="340"/>
        <v/>
      </c>
      <c r="V1015" s="19">
        <f t="shared" ref="V1015:V1016" si="350">IF(U1015="",0,1)</f>
        <v>0</v>
      </c>
      <c r="W1015" s="29" t="e">
        <f>$X$1&amp;A1015&amp;$Y$1&amp;T1015&amp;$Z$1&amp;C1015&amp;$AA$1&amp;E1015&amp;#REF!&amp;G1015&amp;$AB$1&amp;J1015&amp;$AC$1&amp;#REF!&amp;$AD$1&amp;L1015&amp;$AE$1&amp;P1015&amp;$AF$1&amp;R1015&amp;$AF$1&amp;#REF!&amp;$AG$1</f>
        <v>#REF!</v>
      </c>
    </row>
    <row r="1016" spans="1:23" s="20" customFormat="1" hidden="1" x14ac:dyDescent="0.25">
      <c r="A1016" s="2" t="s">
        <v>864</v>
      </c>
      <c r="B1016" s="2" t="s">
        <v>865</v>
      </c>
      <c r="C1016" s="3"/>
      <c r="D1016" s="18" t="str">
        <f t="shared" si="325"/>
        <v/>
      </c>
      <c r="E1016" s="4">
        <v>189.2</v>
      </c>
      <c r="F1016" s="2" t="s">
        <v>42</v>
      </c>
      <c r="G1016" s="19" t="e">
        <f>VLOOKUP(F1016,frs!$A$2:$E$41,2,FALSE)</f>
        <v>#N/A</v>
      </c>
      <c r="H1016" s="2" t="b">
        <v>1</v>
      </c>
      <c r="I1016" s="2" t="s">
        <v>4805</v>
      </c>
      <c r="J1016" s="19">
        <f>VLOOKUP(I1016,Families!$A$2:$B$11,2,FALSE)</f>
        <v>5</v>
      </c>
      <c r="K1016" s="2" t="s">
        <v>4806</v>
      </c>
      <c r="L1016" s="19" t="str">
        <f>IFERROR(VLOOKUP(K1016,Appellations!$A$3:$B$77,3,FALSE),"")</f>
        <v/>
      </c>
      <c r="M1016" s="2" t="s">
        <v>4806</v>
      </c>
      <c r="N1016" s="19">
        <f>IFERROR(VLOOKUP(M1016,Regions!$A$3:$B$41,2,FALSE),"")</f>
        <v>12</v>
      </c>
      <c r="O1016" s="2"/>
      <c r="P1016" s="19" t="str">
        <f>IFERROR(VLOOKUP(O1016,Colors!$A$3:$B$11,2,FALSE),"")</f>
        <v/>
      </c>
      <c r="Q1016" s="2" t="s">
        <v>4688</v>
      </c>
      <c r="R1016" s="19">
        <f>IFERROR(VLOOKUP(Q1016,Contenants!$A$3:$B$21,2,FALSE),"")</f>
        <v>16</v>
      </c>
      <c r="S1016" s="2"/>
      <c r="T1016" s="8" t="s">
        <v>2082</v>
      </c>
      <c r="U1016" s="21" t="str">
        <f t="shared" si="340"/>
        <v/>
      </c>
      <c r="V1016" s="19">
        <f t="shared" si="350"/>
        <v>0</v>
      </c>
      <c r="W1016" s="20" t="e">
        <f>$X$1&amp;A1016&amp;$Y$1&amp;T1016&amp;$Z$1&amp;C1016&amp;$AA$1&amp;E1016&amp;#REF!&amp;G1016&amp;$AB$1&amp;J1016&amp;$AC$1&amp;#REF!&amp;$AD$1&amp;L1016&amp;$AE$1&amp;P1016&amp;$AF$1&amp;R1016&amp;$AF$1&amp;#REF!&amp;$AG$1</f>
        <v>#REF!</v>
      </c>
    </row>
    <row r="1017" spans="1:23" s="20" customFormat="1" hidden="1" x14ac:dyDescent="0.25">
      <c r="A1017" s="2" t="s">
        <v>2937</v>
      </c>
      <c r="B1017" s="2" t="s">
        <v>2938</v>
      </c>
      <c r="C1017" s="3"/>
      <c r="D1017" s="18" t="str">
        <f t="shared" si="325"/>
        <v/>
      </c>
      <c r="E1017" s="4">
        <v>7</v>
      </c>
      <c r="F1017" s="2" t="s">
        <v>2254</v>
      </c>
      <c r="G1017" s="19">
        <f>VLOOKUP(F1017,frs!$A$2:$E$41,2,FALSE)</f>
        <v>4</v>
      </c>
      <c r="H1017" s="2" t="b">
        <v>0</v>
      </c>
      <c r="I1017" s="2" t="s">
        <v>4686</v>
      </c>
      <c r="J1017" s="19">
        <f>VLOOKUP(I1017,Families!$A$2:$B$11,2,FALSE)</f>
        <v>9</v>
      </c>
      <c r="K1017" s="2"/>
      <c r="L1017" s="19" t="str">
        <f>IFERROR(VLOOKUP(K1017,Appellations!$A$3:$B$77,3,FALSE),"")</f>
        <v/>
      </c>
      <c r="M1017" s="2"/>
      <c r="N1017" s="19" t="str">
        <f>IFERROR(VLOOKUP(M1017,Regions!$A$3:$B$41,2,FALSE),"")</f>
        <v/>
      </c>
      <c r="O1017" s="2"/>
      <c r="P1017" s="19" t="str">
        <f>IFERROR(VLOOKUP(O1017,Colors!$A$3:$B$11,2,FALSE),"")</f>
        <v/>
      </c>
      <c r="Q1017" s="2"/>
      <c r="R1017" s="19" t="str">
        <f>IFERROR(VLOOKUP(Q1017,Contenants!$A$3:$B$21,2,FALSE),"")</f>
        <v/>
      </c>
      <c r="S1017" s="2"/>
      <c r="T1017" s="8" t="s">
        <v>2078</v>
      </c>
      <c r="U1017" s="21" t="str">
        <f t="shared" si="340"/>
        <v/>
      </c>
      <c r="V1017" s="21"/>
      <c r="W1017" s="20" t="e">
        <f>$X$1&amp;A1017&amp;$Y$1&amp;T1017&amp;$Z$1&amp;C1017&amp;$AA$1&amp;E1017&amp;#REF!&amp;G1017&amp;$AB$1&amp;J1017&amp;$AC$1&amp;#REF!&amp;$AD$1&amp;L1017&amp;$AE$1&amp;P1017&amp;$AF$1&amp;R1017&amp;$AF$1&amp;#REF!&amp;$AG$1</f>
        <v>#REF!</v>
      </c>
    </row>
    <row r="1018" spans="1:23" s="20" customFormat="1" hidden="1" x14ac:dyDescent="0.25">
      <c r="A1018" s="2" t="s">
        <v>3516</v>
      </c>
      <c r="B1018" s="2" t="s">
        <v>3517</v>
      </c>
      <c r="C1018" s="3"/>
      <c r="D1018" s="18" t="str">
        <f t="shared" si="325"/>
        <v/>
      </c>
      <c r="E1018" s="4">
        <v>6.6</v>
      </c>
      <c r="F1018" s="2" t="s">
        <v>2254</v>
      </c>
      <c r="G1018" s="19">
        <f>VLOOKUP(F1018,frs!$A$2:$E$41,2,FALSE)</f>
        <v>4</v>
      </c>
      <c r="H1018" s="2" t="b">
        <v>0</v>
      </c>
      <c r="I1018" s="2" t="s">
        <v>4686</v>
      </c>
      <c r="J1018" s="19">
        <f>VLOOKUP(I1018,Families!$A$2:$B$11,2,FALSE)</f>
        <v>9</v>
      </c>
      <c r="K1018" s="2"/>
      <c r="L1018" s="19" t="str">
        <f>IFERROR(VLOOKUP(K1018,Appellations!$A$3:$B$77,3,FALSE),"")</f>
        <v/>
      </c>
      <c r="M1018" s="2"/>
      <c r="N1018" s="19" t="str">
        <f>IFERROR(VLOOKUP(M1018,Regions!$A$3:$B$41,2,FALSE),"")</f>
        <v/>
      </c>
      <c r="O1018" s="2"/>
      <c r="P1018" s="19" t="str">
        <f>IFERROR(VLOOKUP(O1018,Colors!$A$3:$B$11,2,FALSE),"")</f>
        <v/>
      </c>
      <c r="Q1018" s="2"/>
      <c r="R1018" s="19" t="str">
        <f>IFERROR(VLOOKUP(Q1018,Contenants!$A$3:$B$21,2,FALSE),"")</f>
        <v/>
      </c>
      <c r="S1018" s="2"/>
      <c r="T1018" s="8" t="s">
        <v>2080</v>
      </c>
      <c r="U1018" s="21" t="str">
        <f t="shared" si="340"/>
        <v/>
      </c>
      <c r="V1018" s="21"/>
      <c r="W1018" s="20" t="e">
        <f>$X$1&amp;A1018&amp;$Y$1&amp;T1018&amp;$Z$1&amp;C1018&amp;$AA$1&amp;E1018&amp;#REF!&amp;G1018&amp;$AB$1&amp;J1018&amp;$AC$1&amp;#REF!&amp;$AD$1&amp;L1018&amp;$AE$1&amp;P1018&amp;$AF$1&amp;R1018&amp;$AF$1&amp;#REF!&amp;$AG$1</f>
        <v>#REF!</v>
      </c>
    </row>
    <row r="1019" spans="1:23" s="20" customFormat="1" hidden="1" x14ac:dyDescent="0.25">
      <c r="A1019" s="2" t="s">
        <v>3471</v>
      </c>
      <c r="B1019" s="2" t="s">
        <v>3472</v>
      </c>
      <c r="C1019" s="3"/>
      <c r="D1019" s="18" t="str">
        <f t="shared" si="325"/>
        <v/>
      </c>
      <c r="E1019" s="4">
        <v>6.6</v>
      </c>
      <c r="F1019" s="2" t="s">
        <v>2254</v>
      </c>
      <c r="G1019" s="19">
        <f>VLOOKUP(F1019,frs!$A$2:$E$41,2,FALSE)</f>
        <v>4</v>
      </c>
      <c r="H1019" s="2" t="b">
        <v>0</v>
      </c>
      <c r="I1019" s="2" t="s">
        <v>4686</v>
      </c>
      <c r="J1019" s="19">
        <f>VLOOKUP(I1019,Families!$A$2:$B$11,2,FALSE)</f>
        <v>9</v>
      </c>
      <c r="K1019" s="2"/>
      <c r="L1019" s="19" t="str">
        <f>IFERROR(VLOOKUP(K1019,Appellations!$A$3:$B$77,3,FALSE),"")</f>
        <v/>
      </c>
      <c r="M1019" s="2"/>
      <c r="N1019" s="19" t="str">
        <f>IFERROR(VLOOKUP(M1019,Regions!$A$3:$B$41,2,FALSE),"")</f>
        <v/>
      </c>
      <c r="O1019" s="2"/>
      <c r="P1019" s="19" t="str">
        <f>IFERROR(VLOOKUP(O1019,Colors!$A$3:$B$11,2,FALSE),"")</f>
        <v/>
      </c>
      <c r="Q1019" s="2"/>
      <c r="R1019" s="19" t="str">
        <f>IFERROR(VLOOKUP(Q1019,Contenants!$A$3:$B$21,2,FALSE),"")</f>
        <v/>
      </c>
      <c r="S1019" s="2"/>
      <c r="T1019" s="8" t="s">
        <v>1092</v>
      </c>
      <c r="U1019" s="21" t="str">
        <f t="shared" si="340"/>
        <v/>
      </c>
      <c r="V1019" s="21"/>
      <c r="W1019" s="20" t="e">
        <f>$X$1&amp;A1019&amp;$Y$1&amp;T1019&amp;$Z$1&amp;C1019&amp;$AA$1&amp;E1019&amp;#REF!&amp;G1019&amp;$AB$1&amp;J1019&amp;$AC$1&amp;#REF!&amp;$AD$1&amp;L1019&amp;$AE$1&amp;P1019&amp;$AF$1&amp;R1019&amp;$AF$1&amp;#REF!&amp;$AG$1</f>
        <v>#REF!</v>
      </c>
    </row>
    <row r="1020" spans="1:23" s="20" customFormat="1" hidden="1" x14ac:dyDescent="0.25">
      <c r="A1020" s="2" t="s">
        <v>3518</v>
      </c>
      <c r="B1020" s="2" t="s">
        <v>3519</v>
      </c>
      <c r="C1020" s="3"/>
      <c r="D1020" s="18" t="str">
        <f t="shared" si="325"/>
        <v/>
      </c>
      <c r="E1020" s="4">
        <v>6.45</v>
      </c>
      <c r="F1020" s="2" t="s">
        <v>2254</v>
      </c>
      <c r="G1020" s="19">
        <f>VLOOKUP(F1020,frs!$A$2:$E$41,2,FALSE)</f>
        <v>4</v>
      </c>
      <c r="H1020" s="2" t="b">
        <v>0</v>
      </c>
      <c r="I1020" s="2" t="s">
        <v>4686</v>
      </c>
      <c r="J1020" s="19">
        <f>VLOOKUP(I1020,Families!$A$2:$B$11,2,FALSE)</f>
        <v>9</v>
      </c>
      <c r="K1020" s="2"/>
      <c r="L1020" s="19" t="str">
        <f>IFERROR(VLOOKUP(K1020,Appellations!$A$3:$B$77,3,FALSE),"")</f>
        <v/>
      </c>
      <c r="M1020" s="2"/>
      <c r="N1020" s="19" t="str">
        <f>IFERROR(VLOOKUP(M1020,Regions!$A$3:$B$41,2,FALSE),"")</f>
        <v/>
      </c>
      <c r="O1020" s="2"/>
      <c r="P1020" s="19" t="str">
        <f>IFERROR(VLOOKUP(O1020,Colors!$A$3:$B$11,2,FALSE),"")</f>
        <v/>
      </c>
      <c r="Q1020" s="2"/>
      <c r="R1020" s="19" t="str">
        <f>IFERROR(VLOOKUP(Q1020,Contenants!$A$3:$B$21,2,FALSE),"")</f>
        <v/>
      </c>
      <c r="S1020" s="2"/>
      <c r="T1020" s="8" t="s">
        <v>1023</v>
      </c>
      <c r="U1020" s="21" t="str">
        <f t="shared" si="340"/>
        <v/>
      </c>
      <c r="V1020" s="21"/>
      <c r="W1020" s="20" t="e">
        <f>$X$1&amp;A1020&amp;$Y$1&amp;T1020&amp;$Z$1&amp;C1020&amp;$AA$1&amp;E1020&amp;#REF!&amp;G1020&amp;$AB$1&amp;J1020&amp;$AC$1&amp;#REF!&amp;$AD$1&amp;L1020&amp;$AE$1&amp;P1020&amp;$AF$1&amp;R1020&amp;$AF$1&amp;#REF!&amp;$AG$1</f>
        <v>#REF!</v>
      </c>
    </row>
    <row r="1021" spans="1:23" s="20" customFormat="1" hidden="1" x14ac:dyDescent="0.25">
      <c r="A1021" s="2" t="s">
        <v>4150</v>
      </c>
      <c r="B1021" s="2" t="s">
        <v>4151</v>
      </c>
      <c r="C1021" s="3"/>
      <c r="D1021" s="18" t="str">
        <f t="shared" si="325"/>
        <v/>
      </c>
      <c r="E1021" s="4">
        <v>6.85</v>
      </c>
      <c r="F1021" s="2" t="s">
        <v>2254</v>
      </c>
      <c r="G1021" s="19">
        <f>VLOOKUP(F1021,frs!$A$2:$E$41,2,FALSE)</f>
        <v>4</v>
      </c>
      <c r="H1021" s="2" t="b">
        <v>0</v>
      </c>
      <c r="I1021" s="2" t="s">
        <v>4686</v>
      </c>
      <c r="J1021" s="19">
        <f>VLOOKUP(I1021,Families!$A$2:$B$11,2,FALSE)</f>
        <v>9</v>
      </c>
      <c r="K1021" s="2"/>
      <c r="L1021" s="19" t="str">
        <f>IFERROR(VLOOKUP(K1021,Appellations!$A$3:$B$77,3,FALSE),"")</f>
        <v/>
      </c>
      <c r="M1021" s="2"/>
      <c r="N1021" s="19" t="str">
        <f>IFERROR(VLOOKUP(M1021,Regions!$A$3:$B$41,2,FALSE),"")</f>
        <v/>
      </c>
      <c r="O1021" s="2"/>
      <c r="P1021" s="19" t="str">
        <f>IFERROR(VLOOKUP(O1021,Colors!$A$3:$B$11,2,FALSE),"")</f>
        <v/>
      </c>
      <c r="Q1021" s="2"/>
      <c r="R1021" s="19" t="str">
        <f>IFERROR(VLOOKUP(Q1021,Contenants!$A$3:$B$21,2,FALSE),"")</f>
        <v/>
      </c>
      <c r="S1021" s="2"/>
      <c r="T1021" s="8" t="s">
        <v>2146</v>
      </c>
      <c r="U1021" s="21" t="str">
        <f t="shared" si="340"/>
        <v/>
      </c>
      <c r="V1021" s="21"/>
      <c r="W1021" s="20" t="e">
        <f>$X$1&amp;A1021&amp;$Y$1&amp;T1021&amp;$Z$1&amp;C1021&amp;$AA$1&amp;E1021&amp;#REF!&amp;G1021&amp;$AB$1&amp;J1021&amp;$AC$1&amp;#REF!&amp;$AD$1&amp;L1021&amp;$AE$1&amp;P1021&amp;$AF$1&amp;R1021&amp;$AF$1&amp;#REF!&amp;$AG$1</f>
        <v>#REF!</v>
      </c>
    </row>
    <row r="1022" spans="1:23" s="20" customFormat="1" hidden="1" x14ac:dyDescent="0.25">
      <c r="A1022" s="2" t="s">
        <v>3465</v>
      </c>
      <c r="B1022" s="2" t="s">
        <v>3466</v>
      </c>
      <c r="C1022" s="3"/>
      <c r="D1022" s="18" t="str">
        <f t="shared" si="325"/>
        <v/>
      </c>
      <c r="E1022" s="4">
        <v>7.45</v>
      </c>
      <c r="F1022" s="2" t="s">
        <v>2254</v>
      </c>
      <c r="G1022" s="19">
        <f>VLOOKUP(F1022,frs!$A$2:$E$41,2,FALSE)</f>
        <v>4</v>
      </c>
      <c r="H1022" s="2" t="b">
        <v>0</v>
      </c>
      <c r="I1022" s="2" t="s">
        <v>4686</v>
      </c>
      <c r="J1022" s="19">
        <f>VLOOKUP(I1022,Families!$A$2:$B$11,2,FALSE)</f>
        <v>9</v>
      </c>
      <c r="K1022" s="2"/>
      <c r="L1022" s="19" t="str">
        <f>IFERROR(VLOOKUP(K1022,Appellations!$A$3:$B$77,3,FALSE),"")</f>
        <v/>
      </c>
      <c r="M1022" s="2"/>
      <c r="N1022" s="19" t="str">
        <f>IFERROR(VLOOKUP(M1022,Regions!$A$3:$B$41,2,FALSE),"")</f>
        <v/>
      </c>
      <c r="O1022" s="2"/>
      <c r="P1022" s="19" t="str">
        <f>IFERROR(VLOOKUP(O1022,Colors!$A$3:$B$11,2,FALSE),"")</f>
        <v/>
      </c>
      <c r="Q1022" s="2"/>
      <c r="R1022" s="19" t="str">
        <f>IFERROR(VLOOKUP(Q1022,Contenants!$A$3:$B$21,2,FALSE),"")</f>
        <v/>
      </c>
      <c r="S1022" s="2"/>
      <c r="T1022" s="8" t="s">
        <v>2152</v>
      </c>
      <c r="U1022" s="21" t="str">
        <f t="shared" si="340"/>
        <v/>
      </c>
      <c r="V1022" s="21"/>
      <c r="W1022" s="20" t="e">
        <f>$X$1&amp;A1022&amp;$Y$1&amp;T1022&amp;$Z$1&amp;C1022&amp;$AA$1&amp;E1022&amp;#REF!&amp;G1022&amp;$AB$1&amp;J1022&amp;$AC$1&amp;#REF!&amp;$AD$1&amp;L1022&amp;$AE$1&amp;P1022&amp;$AF$1&amp;R1022&amp;$AF$1&amp;#REF!&amp;$AG$1</f>
        <v>#REF!</v>
      </c>
    </row>
    <row r="1023" spans="1:23" s="20" customFormat="1" hidden="1" x14ac:dyDescent="0.25">
      <c r="A1023" s="2" t="s">
        <v>4258</v>
      </c>
      <c r="B1023" s="2" t="s">
        <v>4259</v>
      </c>
      <c r="C1023" s="3"/>
      <c r="D1023" s="40" t="str">
        <f t="shared" ref="D1023:D1085" si="351">SUBSTITUTE(SUBSTITUTE(C1023,CHAR(13),""),CHAR(10),"&lt;br&gt;")</f>
        <v/>
      </c>
      <c r="E1023" s="4">
        <v>6.1</v>
      </c>
      <c r="F1023" s="2" t="s">
        <v>2254</v>
      </c>
      <c r="G1023" s="41">
        <f>VLOOKUP(F1023,frs!$A$2:$E$41,2,FALSE)</f>
        <v>4</v>
      </c>
      <c r="H1023" s="2" t="b">
        <v>0</v>
      </c>
      <c r="I1023" s="2" t="s">
        <v>4686</v>
      </c>
      <c r="J1023" s="41">
        <f>VLOOKUP(I1023,Families!$A$2:$B$11,2,FALSE)</f>
        <v>9</v>
      </c>
      <c r="K1023" s="2"/>
      <c r="L1023" s="41" t="str">
        <f>IFERROR(VLOOKUP(K1023,Appellations!$A$3:$B$77,3,FALSE),"")</f>
        <v/>
      </c>
      <c r="M1023" s="2"/>
      <c r="N1023" s="41" t="str">
        <f>IFERROR(VLOOKUP(M1023,Regions!$A$3:$B$41,2,FALSE),"")</f>
        <v/>
      </c>
      <c r="O1023" s="2"/>
      <c r="P1023" s="41" t="str">
        <f>IFERROR(VLOOKUP(O1023,Colors!$A$3:$B$11,2,FALSE),"")</f>
        <v/>
      </c>
      <c r="Q1023" s="2"/>
      <c r="R1023" s="41" t="str">
        <f>IFERROR(VLOOKUP(Q1023,Contenants!$A$3:$B$21,2,FALSE),"")</f>
        <v/>
      </c>
      <c r="S1023" s="2"/>
      <c r="T1023" s="8" t="s">
        <v>2179</v>
      </c>
      <c r="U1023" s="43" t="str">
        <f t="shared" si="340"/>
        <v/>
      </c>
      <c r="V1023" s="43"/>
      <c r="W1023" s="42" t="e">
        <f>$X$1&amp;A1023&amp;$Y$1&amp;T1023&amp;$Z$1&amp;C1023&amp;$AA$1&amp;E1023&amp;#REF!&amp;G1023&amp;$AB$1&amp;J1023&amp;$AC$1&amp;#REF!&amp;$AD$1&amp;L1023&amp;$AE$1&amp;P1023&amp;$AF$1&amp;R1023&amp;$AF$1&amp;#REF!&amp;$AG$1</f>
        <v>#REF!</v>
      </c>
    </row>
    <row r="1024" spans="1:23" hidden="1" x14ac:dyDescent="0.25">
      <c r="A1024" s="2" t="s">
        <v>3334</v>
      </c>
      <c r="B1024" s="2" t="s">
        <v>3335</v>
      </c>
      <c r="C1024" s="3"/>
      <c r="D1024" s="23" t="str">
        <f t="shared" ref="D1024:D1032" si="352">SUBSTITUTE(SUBSTITUTE(SUBSTITUTE(C1024,CHAR(13),""),CHAR(10),"&lt;br&gt;"),". &amp;car(10)",".")</f>
        <v/>
      </c>
      <c r="E1024" s="4">
        <v>6.65</v>
      </c>
      <c r="F1024" s="2" t="s">
        <v>2254</v>
      </c>
      <c r="G1024" s="19">
        <f>VLOOKUP(F1024,frs!$A$2:$E$41,2,FALSE)</f>
        <v>4</v>
      </c>
      <c r="H1024" s="2" t="b">
        <v>0</v>
      </c>
      <c r="I1024" s="2" t="s">
        <v>4686</v>
      </c>
      <c r="J1024" s="19">
        <f>VLOOKUP(I1024,Families!$A$2:$B$11,2,FALSE)</f>
        <v>9</v>
      </c>
      <c r="K1024" s="2"/>
      <c r="L1024" s="19" t="str">
        <f>IFERROR(VLOOKUP(K1024,Appellations!$A$2:$B$77,2,FALSE),"0")</f>
        <v>0</v>
      </c>
      <c r="M1024" s="2"/>
      <c r="N1024" s="19" t="str">
        <f>IFERROR(VLOOKUP(M1024,Regions!$A$2:$B$41,2,FALSE),"0")</f>
        <v>0</v>
      </c>
      <c r="O1024" s="2"/>
      <c r="P1024" s="19" t="str">
        <f>IFERROR(VLOOKUP(O1024,Colors!$A$2:$B$11,2,FALSE),"0")</f>
        <v>0</v>
      </c>
      <c r="Q1024" s="2"/>
      <c r="R1024" s="19" t="str">
        <f>IFERROR(VLOOKUP(Q1024,Contenants!$A$2:$B$21,2,FALSE),"0")</f>
        <v>0</v>
      </c>
      <c r="S1024" s="2"/>
      <c r="T1024" s="50" t="str">
        <f t="shared" ref="T1024:T1025" si="353">PROPER(B1024)</f>
        <v>Confit D'Oignons Aux Raisins 190 Gr</v>
      </c>
      <c r="U1024" s="19" t="str">
        <f t="shared" si="340"/>
        <v/>
      </c>
      <c r="V1024" s="19" t="e">
        <f>IF(#REF!="",0,1)</f>
        <v>#REF!</v>
      </c>
      <c r="W1024" s="20" t="e">
        <f>$X$1&amp;A1024&amp;$Y$1&amp;T1024&amp;$Z$1&amp;D1024&amp;$AA$1&amp;E1024&amp;#REF!&amp;G1024&amp;$AB$1&amp;J1024&amp;$AC$1&amp;L1024&amp;$AD$1&amp;N1024&amp;$AE$1&amp;P1024&amp;$AF$1&amp;R1024&amp;$AG$1&amp;#REF!&amp;$AI$1</f>
        <v>#REF!</v>
      </c>
    </row>
    <row r="1025" spans="1:23" hidden="1" x14ac:dyDescent="0.25">
      <c r="A1025" s="2" t="s">
        <v>4264</v>
      </c>
      <c r="B1025" s="2" t="s">
        <v>4265</v>
      </c>
      <c r="C1025" s="3"/>
      <c r="D1025" s="23" t="str">
        <f t="shared" si="352"/>
        <v/>
      </c>
      <c r="E1025" s="4">
        <v>6.85</v>
      </c>
      <c r="F1025" s="2" t="s">
        <v>2254</v>
      </c>
      <c r="G1025" s="19">
        <f>VLOOKUP(F1025,frs!$A$2:$E$41,2,FALSE)</f>
        <v>4</v>
      </c>
      <c r="H1025" s="2" t="b">
        <v>0</v>
      </c>
      <c r="I1025" s="2" t="s">
        <v>4686</v>
      </c>
      <c r="J1025" s="19">
        <f>VLOOKUP(I1025,Families!$A$2:$B$11,2,FALSE)</f>
        <v>9</v>
      </c>
      <c r="K1025" s="2"/>
      <c r="L1025" s="19" t="str">
        <f>IFERROR(VLOOKUP(K1025,Appellations!$A$2:$B$77,2,FALSE),"0")</f>
        <v>0</v>
      </c>
      <c r="M1025" s="2"/>
      <c r="N1025" s="19" t="str">
        <f>IFERROR(VLOOKUP(M1025,Regions!$A$2:$B$41,2,FALSE),"0")</f>
        <v>0</v>
      </c>
      <c r="O1025" s="2"/>
      <c r="P1025" s="19" t="str">
        <f>IFERROR(VLOOKUP(O1025,Colors!$A$2:$B$11,2,FALSE),"0")</f>
        <v>0</v>
      </c>
      <c r="Q1025" s="2"/>
      <c r="R1025" s="19" t="str">
        <f>IFERROR(VLOOKUP(Q1025,Contenants!$A$2:$B$21,2,FALSE),"0")</f>
        <v>0</v>
      </c>
      <c r="S1025" s="2"/>
      <c r="T1025" s="50" t="str">
        <f t="shared" si="353"/>
        <v>Tapenade Verte 180 Gr</v>
      </c>
      <c r="U1025" s="19" t="str">
        <f t="shared" si="340"/>
        <v/>
      </c>
      <c r="V1025" s="19" t="e">
        <f>IF(#REF!="",0,1)</f>
        <v>#REF!</v>
      </c>
      <c r="W1025" s="20" t="e">
        <f>$X$1&amp;A1025&amp;$Y$1&amp;T1025&amp;$Z$1&amp;D1025&amp;$AA$1&amp;E1025&amp;#REF!&amp;G1025&amp;$AB$1&amp;J1025&amp;$AC$1&amp;L1025&amp;$AD$1&amp;N1025&amp;$AE$1&amp;P1025&amp;$AF$1&amp;R1025&amp;$AG$1&amp;#REF!&amp;$AI$1</f>
        <v>#REF!</v>
      </c>
    </row>
    <row r="1026" spans="1:23" ht="327.75" x14ac:dyDescent="0.25">
      <c r="A1026" s="2" t="s">
        <v>600</v>
      </c>
      <c r="B1026" s="2" t="s">
        <v>601</v>
      </c>
      <c r="C1026" s="3" t="s">
        <v>6146</v>
      </c>
      <c r="D1026" s="23" t="str">
        <f t="shared" si="352"/>
        <v>Un caviar d'aubergines savoureux, relevé d'une pointe d'ail et subtilement poivré. Sur toast, en accompagnement d'une viande ou poisson.&lt;br&gt;&lt;br&gt;Des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6" s="4">
        <v>4.6500000000000004</v>
      </c>
      <c r="F1026" s="2" t="s">
        <v>2254</v>
      </c>
      <c r="G1026" s="19">
        <f>VLOOKUP(F1026,frs!$A$2:$B$45,2,FALSE)</f>
        <v>4</v>
      </c>
      <c r="H1026" s="2" t="b">
        <v>1</v>
      </c>
      <c r="I1026" s="2" t="s">
        <v>4686</v>
      </c>
      <c r="J1026" s="19">
        <f>VLOOKUP(I1026,Families!$A$2:$B$11,2,FALSE)</f>
        <v>9</v>
      </c>
      <c r="K1026" s="2"/>
      <c r="L1026" s="19" t="str">
        <f>IFERROR(VLOOKUP(K1026,Appellations!$A$2:$B$80,2,FALSE),"0")</f>
        <v>0</v>
      </c>
      <c r="M1026" s="2" t="s">
        <v>4944</v>
      </c>
      <c r="N1026" s="19">
        <f>IFERROR(VLOOKUP(M1026,Regions!$A$2:$B$44,2,FALSE),"0")</f>
        <v>37</v>
      </c>
      <c r="O1026" s="2"/>
      <c r="P1026" s="19" t="str">
        <f>IFERROR(VLOOKUP(O1026,Colors!$A$2:$B$11,2,FALSE),"0")</f>
        <v>0</v>
      </c>
      <c r="Q1026" s="2" t="s">
        <v>4945</v>
      </c>
      <c r="R1026" s="19">
        <f>IFERROR(VLOOKUP(Q1026,Contenants!$A$2:$B$21,2,FALSE),"0")</f>
        <v>17</v>
      </c>
      <c r="S1026" s="2" t="s">
        <v>5670</v>
      </c>
      <c r="T1026" s="50" t="s">
        <v>6243</v>
      </c>
      <c r="U1026" s="19" t="str">
        <f t="shared" ref="U1026:U1034" si="354">SUBSTITUTE(S1026,"C:\Users\Admin\OneDrive\Site Internet\","")</f>
        <v>catrice_gourmet_tartinables_huile_olive_vinaigre.png</v>
      </c>
      <c r="V1026" s="19">
        <f t="shared" ref="V1026:V1034" si="355">IF(U1026="",0,1)</f>
        <v>1</v>
      </c>
      <c r="W1026" s="20" t="str">
        <f t="shared" ref="W1026:W1034" si="356">$X$1&amp;A1026&amp;$Y$1&amp;T1026&amp;$Z$1&amp;D1026&amp;$AA$1&amp;G1026&amp;$AB$1&amp;J1026&amp;$AC$1&amp;L1026&amp;$AD$1&amp;N1026&amp;$AE$1&amp;P1026&amp;$AF$1&amp;R1026&amp;$AG$1&amp;U1026&amp;$AH$1&amp;V1026&amp;$AI$1</f>
        <v>("01038", "Caviar d'Aubergines", "Un caviar d'aubergines savoureux, relevé d'une pointe d'ail et subtilement poivré. Sur toast, en accompagnement d'une viande ou poisson.&lt;br&gt;&lt;br&gt;Des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7" spans="1:23" ht="299.25" x14ac:dyDescent="0.25">
      <c r="A1027" s="2" t="s">
        <v>1121</v>
      </c>
      <c r="B1027" s="2" t="s">
        <v>1122</v>
      </c>
      <c r="C1027" s="3" t="s">
        <v>6155</v>
      </c>
      <c r="D1027" s="23" t="str">
        <f t="shared" si="352"/>
        <v>Léger et délicat, ce délice d'artichaut se sert en toast ou dans une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7" s="4">
        <v>4.9000000000000004</v>
      </c>
      <c r="F1027" s="2" t="s">
        <v>2254</v>
      </c>
      <c r="G1027" s="19">
        <f>VLOOKUP(F1027,frs!$A$2:$B$45,2,FALSE)</f>
        <v>4</v>
      </c>
      <c r="H1027" s="2" t="b">
        <v>1</v>
      </c>
      <c r="I1027" s="2" t="s">
        <v>4686</v>
      </c>
      <c r="J1027" s="19">
        <f>VLOOKUP(I1027,Families!$A$2:$B$11,2,FALSE)</f>
        <v>9</v>
      </c>
      <c r="K1027" s="2"/>
      <c r="L1027" s="19" t="str">
        <f>IFERROR(VLOOKUP(K1027,Appellations!$A$2:$B$80,2,FALSE),"0")</f>
        <v>0</v>
      </c>
      <c r="M1027" s="2" t="s">
        <v>4944</v>
      </c>
      <c r="N1027" s="19">
        <f>IFERROR(VLOOKUP(M1027,Regions!$A$2:$B$44,2,FALSE),"0")</f>
        <v>37</v>
      </c>
      <c r="O1027" s="2"/>
      <c r="P1027" s="19" t="str">
        <f>IFERROR(VLOOKUP(O1027,Colors!$A$2:$B$11,2,FALSE),"0")</f>
        <v>0</v>
      </c>
      <c r="Q1027" s="2" t="s">
        <v>4945</v>
      </c>
      <c r="R1027" s="19">
        <f>IFERROR(VLOOKUP(Q1027,Contenants!$A$2:$B$21,2,FALSE),"0")</f>
        <v>17</v>
      </c>
      <c r="S1027" s="2" t="s">
        <v>5670</v>
      </c>
      <c r="T1027" s="50" t="s">
        <v>6244</v>
      </c>
      <c r="U1027" s="19" t="str">
        <f t="shared" si="354"/>
        <v>catrice_gourmet_tartinables_huile_olive_vinaigre.png</v>
      </c>
      <c r="V1027" s="19">
        <f t="shared" si="355"/>
        <v>1</v>
      </c>
      <c r="W1027" s="20" t="str">
        <f t="shared" si="356"/>
        <v>("01039", "Délice d'Artichauts", "Léger et délicat, ce délice d'artichaut se sert en toast ou dans une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8" spans="1:23" ht="327.75" x14ac:dyDescent="0.25">
      <c r="A1028" s="2" t="s">
        <v>1101</v>
      </c>
      <c r="B1028" s="2" t="s">
        <v>1102</v>
      </c>
      <c r="C1028" s="3" t="s">
        <v>6153</v>
      </c>
      <c r="D1028" s="23" t="str">
        <f t="shared" si="352"/>
        <v>A base de poivron rouge, relevé d'une pointe de piment, cette tartinable peut être servie sur toast, avec une viande blanche ou dans une sauce pour les pâtes ou le riz.&lt;br&gt;&lt;br&gt;Des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8" s="4">
        <v>4.55</v>
      </c>
      <c r="F1028" s="2" t="s">
        <v>2254</v>
      </c>
      <c r="G1028" s="19">
        <f>VLOOKUP(F1028,frs!$A$2:$B$45,2,FALSE)</f>
        <v>4</v>
      </c>
      <c r="H1028" s="2" t="b">
        <v>1</v>
      </c>
      <c r="I1028" s="2" t="s">
        <v>4686</v>
      </c>
      <c r="J1028" s="19">
        <f>VLOOKUP(I1028,Families!$A$2:$B$11,2,FALSE)</f>
        <v>9</v>
      </c>
      <c r="K1028" s="2"/>
      <c r="L1028" s="19" t="str">
        <f>IFERROR(VLOOKUP(K1028,Appellations!$A$2:$B$80,2,FALSE),"0")</f>
        <v>0</v>
      </c>
      <c r="M1028" s="2" t="s">
        <v>4944</v>
      </c>
      <c r="N1028" s="19">
        <f>IFERROR(VLOOKUP(M1028,Regions!$A$2:$B$44,2,FALSE),"0")</f>
        <v>37</v>
      </c>
      <c r="O1028" s="2"/>
      <c r="P1028" s="19" t="str">
        <f>IFERROR(VLOOKUP(O1028,Colors!$A$2:$B$11,2,FALSE),"0")</f>
        <v>0</v>
      </c>
      <c r="Q1028" s="2" t="s">
        <v>4945</v>
      </c>
      <c r="R1028" s="19">
        <f>IFERROR(VLOOKUP(Q1028,Contenants!$A$2:$B$21,2,FALSE),"0")</f>
        <v>17</v>
      </c>
      <c r="S1028" s="2" t="s">
        <v>5670</v>
      </c>
      <c r="T1028" s="50" t="s">
        <v>6245</v>
      </c>
      <c r="U1028" s="19" t="str">
        <f t="shared" si="354"/>
        <v>catrice_gourmet_tartinables_huile_olive_vinaigre.png</v>
      </c>
      <c r="V1028" s="19">
        <f t="shared" si="355"/>
        <v>1</v>
      </c>
      <c r="W1028" s="20" t="str">
        <f t="shared" si="356"/>
        <v>("01040", "Crème de Poivrons Rouges", "A base de poivron rouge, relevé d'une pointe de piment, cette tartinable peut être servie sur toast, avec une viande blanche ou dans une sauce pour les pâtes ou le riz.&lt;br&gt;&lt;br&gt;Des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9" spans="1:23" ht="313.5" x14ac:dyDescent="0.25">
      <c r="A1029" s="2" t="s">
        <v>1125</v>
      </c>
      <c r="B1029" s="2" t="s">
        <v>1126</v>
      </c>
      <c r="C1029" s="3" t="s">
        <v>6156</v>
      </c>
      <c r="D1029" s="23" t="str">
        <f t="shared" si="352"/>
        <v>Acidulé et relevé d'une pointe de piment. Se déguste sur des toasts ou en fond de tarte salée avec du thon.&lt;br&gt;&lt;br&gt;Des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9" s="4">
        <v>4.5999999999999996</v>
      </c>
      <c r="F1029" s="2" t="s">
        <v>2254</v>
      </c>
      <c r="G1029" s="19">
        <f>VLOOKUP(F1029,frs!$A$2:$B$45,2,FALSE)</f>
        <v>4</v>
      </c>
      <c r="H1029" s="2" t="b">
        <v>1</v>
      </c>
      <c r="I1029" s="2" t="s">
        <v>4686</v>
      </c>
      <c r="J1029" s="19">
        <f>VLOOKUP(I1029,Families!$A$2:$B$11,2,FALSE)</f>
        <v>9</v>
      </c>
      <c r="K1029" s="2"/>
      <c r="L1029" s="19" t="str">
        <f>IFERROR(VLOOKUP(K1029,Appellations!$A$2:$B$80,2,FALSE),"0")</f>
        <v>0</v>
      </c>
      <c r="M1029" s="2" t="s">
        <v>4944</v>
      </c>
      <c r="N1029" s="19">
        <f>IFERROR(VLOOKUP(M1029,Regions!$A$2:$B$44,2,FALSE),"0")</f>
        <v>37</v>
      </c>
      <c r="O1029" s="2"/>
      <c r="P1029" s="19" t="str">
        <f>IFERROR(VLOOKUP(O1029,Colors!$A$2:$B$11,2,FALSE),"0")</f>
        <v>0</v>
      </c>
      <c r="Q1029" s="2" t="s">
        <v>4945</v>
      </c>
      <c r="R1029" s="19">
        <f>IFERROR(VLOOKUP(Q1029,Contenants!$A$2:$B$21,2,FALSE),"0")</f>
        <v>17</v>
      </c>
      <c r="S1029" s="2" t="s">
        <v>5670</v>
      </c>
      <c r="T1029" s="50" t="s">
        <v>6246</v>
      </c>
      <c r="U1029" s="19" t="str">
        <f t="shared" si="354"/>
        <v>catrice_gourmet_tartinables_huile_olive_vinaigre.png</v>
      </c>
      <c r="V1029" s="19">
        <f t="shared" si="355"/>
        <v>1</v>
      </c>
      <c r="W1029" s="20" t="str">
        <f t="shared" si="356"/>
        <v>("01041", "Délice de Tomates Séchées", "Acidulé et relevé d'une pointe de piment. Se déguste sur des toasts ou en fond de tarte salée avec du thon.&lt;br&gt;&lt;br&gt;Des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0" spans="1:23" ht="313.5" x14ac:dyDescent="0.25">
      <c r="A1030" s="2" t="s">
        <v>1841</v>
      </c>
      <c r="B1030" s="2" t="s">
        <v>1842</v>
      </c>
      <c r="C1030" s="3" t="s">
        <v>6176</v>
      </c>
      <c r="D1030" s="23" t="str">
        <f t="shared" si="352"/>
        <v>Savoureuse préparation à base de sardines, de câpres et d'olives noires. Sur toasts, avec un avocat ou des champignons.&lt;br&gt;&lt;br&gt;Des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0" s="4">
        <v>5</v>
      </c>
      <c r="F1030" s="2" t="s">
        <v>2254</v>
      </c>
      <c r="G1030" s="19">
        <f>VLOOKUP(F1030,frs!$A$2:$B$45,2,FALSE)</f>
        <v>4</v>
      </c>
      <c r="H1030" s="2" t="b">
        <v>1</v>
      </c>
      <c r="I1030" s="2" t="s">
        <v>4686</v>
      </c>
      <c r="J1030" s="19">
        <f>VLOOKUP(I1030,Families!$A$2:$B$11,2,FALSE)</f>
        <v>9</v>
      </c>
      <c r="K1030" s="2"/>
      <c r="L1030" s="19" t="str">
        <f>IFERROR(VLOOKUP(K1030,Appellations!$A$2:$B$80,2,FALSE),"0")</f>
        <v>0</v>
      </c>
      <c r="M1030" s="2" t="s">
        <v>4944</v>
      </c>
      <c r="N1030" s="19">
        <f>IFERROR(VLOOKUP(M1030,Regions!$A$2:$B$44,2,FALSE),"0")</f>
        <v>37</v>
      </c>
      <c r="O1030" s="2"/>
      <c r="P1030" s="19" t="str">
        <f>IFERROR(VLOOKUP(O1030,Colors!$A$2:$B$11,2,FALSE),"0")</f>
        <v>0</v>
      </c>
      <c r="Q1030" s="2" t="s">
        <v>4945</v>
      </c>
      <c r="R1030" s="19">
        <f>IFERROR(VLOOKUP(Q1030,Contenants!$A$2:$B$21,2,FALSE),"0")</f>
        <v>17</v>
      </c>
      <c r="S1030" s="2" t="s">
        <v>5670</v>
      </c>
      <c r="T1030" s="50" t="s">
        <v>6247</v>
      </c>
      <c r="U1030" s="19" t="str">
        <f t="shared" si="354"/>
        <v>catrice_gourmet_tartinables_huile_olive_vinaigre.png</v>
      </c>
      <c r="V1030" s="19">
        <f t="shared" si="355"/>
        <v>1</v>
      </c>
      <c r="W1030" s="20" t="str">
        <f t="shared" si="356"/>
        <v>("01042", "Sardinade", "Savoureuse préparation à base de sardines, de câpres et d'olives noires. Sur toasts, avec un avocat ou des champignons.&lt;br&gt;&lt;br&gt;Des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1" spans="1:23" ht="327.75" x14ac:dyDescent="0.25">
      <c r="A1031" s="2" t="s">
        <v>1119</v>
      </c>
      <c r="B1031" s="2" t="s">
        <v>1120</v>
      </c>
      <c r="C1031" s="3" t="s">
        <v>6154</v>
      </c>
      <c r="D1031" s="23" t="str">
        <f t="shared" si="352"/>
        <v>Un délice d'anchois mixés finement, monté avec du vinaigre, onctueux et savoureux. A consommer en tartinable ou avec des légumes à la croque.&lt;br&gt;&lt;br&gt;Des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1" s="4">
        <v>5.5</v>
      </c>
      <c r="F1031" s="2" t="s">
        <v>2254</v>
      </c>
      <c r="G1031" s="19">
        <f>VLOOKUP(F1031,frs!$A$2:$B$45,2,FALSE)</f>
        <v>4</v>
      </c>
      <c r="H1031" s="2" t="b">
        <v>1</v>
      </c>
      <c r="I1031" s="2" t="s">
        <v>4686</v>
      </c>
      <c r="J1031" s="19">
        <f>VLOOKUP(I1031,Families!$A$2:$B$11,2,FALSE)</f>
        <v>9</v>
      </c>
      <c r="K1031" s="2"/>
      <c r="L1031" s="19" t="str">
        <f>IFERROR(VLOOKUP(K1031,Appellations!$A$2:$B$80,2,FALSE),"0")</f>
        <v>0</v>
      </c>
      <c r="M1031" s="2" t="s">
        <v>4944</v>
      </c>
      <c r="N1031" s="19">
        <f>IFERROR(VLOOKUP(M1031,Regions!$A$2:$B$44,2,FALSE),"0")</f>
        <v>37</v>
      </c>
      <c r="O1031" s="2"/>
      <c r="P1031" s="19" t="str">
        <f>IFERROR(VLOOKUP(O1031,Colors!$A$2:$B$11,2,FALSE),"0")</f>
        <v>0</v>
      </c>
      <c r="Q1031" s="2" t="s">
        <v>4945</v>
      </c>
      <c r="R1031" s="19">
        <f>IFERROR(VLOOKUP(Q1031,Contenants!$A$2:$B$21,2,FALSE),"0")</f>
        <v>17</v>
      </c>
      <c r="S1031" s="2" t="s">
        <v>5670</v>
      </c>
      <c r="T1031" s="50" t="s">
        <v>6248</v>
      </c>
      <c r="U1031" s="19" t="str">
        <f t="shared" si="354"/>
        <v>catrice_gourmet_tartinables_huile_olive_vinaigre.png</v>
      </c>
      <c r="V1031" s="19">
        <f t="shared" si="355"/>
        <v>1</v>
      </c>
      <c r="W1031" s="20" t="str">
        <f t="shared" si="356"/>
        <v>("01043", "Délice d'Anchois L'Anchoyade", "Un délice d'anchois mixés finement, monté avec du vinaigre, onctueux et savoureux. A consommer en tartinable ou avec des légumes à la croque.&lt;br&gt;&lt;br&gt;Des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2" spans="1:23" ht="313.5" x14ac:dyDescent="0.25">
      <c r="A1032" s="2" t="s">
        <v>1909</v>
      </c>
      <c r="B1032" s="2" t="s">
        <v>1910</v>
      </c>
      <c r="C1032" s="3" t="s">
        <v>6177</v>
      </c>
      <c r="D1032" s="23" t="str">
        <f t="shared" si="352"/>
        <v>Une Tapenade Noire faie d'olives noires mixées avec  des câpres, de la crème d'anchois et de l'huile d'olive. A l'apéritif ou dans un feuilleté.&lt;br&gt;&lt;br&gt;Des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2" s="4">
        <v>5</v>
      </c>
      <c r="F1032" s="2" t="s">
        <v>2254</v>
      </c>
      <c r="G1032" s="19">
        <f>VLOOKUP(F1032,frs!$A$2:$B$45,2,FALSE)</f>
        <v>4</v>
      </c>
      <c r="H1032" s="2" t="b">
        <v>1</v>
      </c>
      <c r="I1032" s="2" t="s">
        <v>4686</v>
      </c>
      <c r="J1032" s="19">
        <f>VLOOKUP(I1032,Families!$A$2:$B$11,2,FALSE)</f>
        <v>9</v>
      </c>
      <c r="K1032" s="2"/>
      <c r="L1032" s="19" t="str">
        <f>IFERROR(VLOOKUP(K1032,Appellations!$A$2:$B$80,2,FALSE),"0")</f>
        <v>0</v>
      </c>
      <c r="M1032" s="2" t="s">
        <v>4944</v>
      </c>
      <c r="N1032" s="19">
        <f>IFERROR(VLOOKUP(M1032,Regions!$A$2:$B$44,2,FALSE),"0")</f>
        <v>37</v>
      </c>
      <c r="O1032" s="2"/>
      <c r="P1032" s="19" t="str">
        <f>IFERROR(VLOOKUP(O1032,Colors!$A$2:$B$11,2,FALSE),"0")</f>
        <v>0</v>
      </c>
      <c r="Q1032" s="2" t="s">
        <v>4945</v>
      </c>
      <c r="R1032" s="19">
        <f>IFERROR(VLOOKUP(Q1032,Contenants!$A$2:$B$21,2,FALSE),"0")</f>
        <v>17</v>
      </c>
      <c r="S1032" s="2" t="s">
        <v>5670</v>
      </c>
      <c r="T1032" s="50" t="s">
        <v>6249</v>
      </c>
      <c r="U1032" s="19" t="str">
        <f t="shared" si="354"/>
        <v>catrice_gourmet_tartinables_huile_olive_vinaigre.png</v>
      </c>
      <c r="V1032" s="19">
        <f t="shared" si="355"/>
        <v>1</v>
      </c>
      <c r="W1032" s="20" t="str">
        <f t="shared" si="356"/>
        <v>("01044", "Tapenade noire", "Une Tapenade Noire faie d'olives noires mixées avec  des câpres, de la crème d'anchois et de l'huile d'olive. A l'apéritif ou dans un feuilleté.&lt;br&gt;&lt;br&gt;Des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3" spans="1:23" s="29" customFormat="1" ht="314.25" x14ac:dyDescent="0.25">
      <c r="A1033" s="2" t="s">
        <v>956</v>
      </c>
      <c r="B1033" s="2" t="s">
        <v>957</v>
      </c>
      <c r="C1033" s="3" t="s">
        <v>6151</v>
      </c>
      <c r="D1033" s="27" t="str">
        <f t="shared" si="351"/>
        <v>Ce confit d'oignons aux raisins saura accompagner un foie gras mais aussi des grillades ou du riz blanc.&lt;br&gt;&lt;br&gt;Des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3" s="4">
        <v>4.95</v>
      </c>
      <c r="F1033" s="2" t="s">
        <v>2254</v>
      </c>
      <c r="G1033" s="19">
        <f>VLOOKUP(F1033,frs!$A$2:$B$45,2,FALSE)</f>
        <v>4</v>
      </c>
      <c r="H1033" s="2" t="b">
        <v>1</v>
      </c>
      <c r="I1033" s="2" t="s">
        <v>4686</v>
      </c>
      <c r="J1033" s="28">
        <f>VLOOKUP(I1033,Families!$A$2:$B$11,2,FALSE)</f>
        <v>9</v>
      </c>
      <c r="K1033" s="2"/>
      <c r="L1033" s="19" t="str">
        <f>IFERROR(VLOOKUP(K1033,Appellations!$A$2:$B$80,2,FALSE),"0")</f>
        <v>0</v>
      </c>
      <c r="M1033" s="2" t="s">
        <v>4944</v>
      </c>
      <c r="N1033" s="19">
        <f>IFERROR(VLOOKUP(M1033,Regions!$A$2:$B$44,2,FALSE),"0")</f>
        <v>37</v>
      </c>
      <c r="O1033" s="2"/>
      <c r="P1033" s="28" t="str">
        <f>IFERROR(VLOOKUP(O1033,Colors!$A$3:$B$11,2,FALSE),"")</f>
        <v/>
      </c>
      <c r="Q1033" s="2" t="s">
        <v>4945</v>
      </c>
      <c r="R1033" s="28">
        <f>IFERROR(VLOOKUP(Q1033,Contenants!$A$3:$B$21,2,FALSE),"")</f>
        <v>17</v>
      </c>
      <c r="S1033" s="2" t="s">
        <v>5670</v>
      </c>
      <c r="T1033" s="50" t="s">
        <v>6250</v>
      </c>
      <c r="U1033" s="19" t="str">
        <f t="shared" si="354"/>
        <v>catrice_gourmet_tartinables_huile_olive_vinaigre.png</v>
      </c>
      <c r="V1033" s="19">
        <f t="shared" si="355"/>
        <v>1</v>
      </c>
      <c r="W1033" s="20" t="str">
        <f t="shared" si="356"/>
        <v>("01045", "Confit d'Oignons aux Raisins", "Ce confit d'oignons aux raisins saura accompagner un foie gras mais aussi des grillades ou du riz blanc.&lt;br&gt;&lt;br&gt;Des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 "17", "catrice_gourmet_tartinables_huile_olive_vinaigre.png", "1"),</v>
      </c>
    </row>
    <row r="1034" spans="1:23" s="20" customFormat="1" ht="328.5" x14ac:dyDescent="0.25">
      <c r="A1034" s="2" t="s">
        <v>1911</v>
      </c>
      <c r="B1034" s="2" t="s">
        <v>1912</v>
      </c>
      <c r="C1034" s="3" t="s">
        <v>6178</v>
      </c>
      <c r="D1034" s="18" t="str">
        <f t="shared" si="351"/>
        <v>Une Tapenade Verte faite d'olives vertes mixées avec des câpres, de la crème d'anchois et de l'huile d'olives. A l'apéritif ou dans une salade.&lt;br&gt;&lt;br&gt;Des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4" s="4">
        <v>5</v>
      </c>
      <c r="F1034" s="2" t="s">
        <v>2254</v>
      </c>
      <c r="G1034" s="19">
        <f>VLOOKUP(F1034,frs!$A$2:$B$45,2,FALSE)</f>
        <v>4</v>
      </c>
      <c r="H1034" s="2" t="b">
        <v>1</v>
      </c>
      <c r="I1034" s="2" t="s">
        <v>4686</v>
      </c>
      <c r="J1034" s="19">
        <f>VLOOKUP(I1034,Families!$A$2:$B$11,2,FALSE)</f>
        <v>9</v>
      </c>
      <c r="K1034" s="2"/>
      <c r="L1034" s="19" t="str">
        <f>IFERROR(VLOOKUP(K1034,Appellations!$A$2:$B$80,2,FALSE),"0")</f>
        <v>0</v>
      </c>
      <c r="M1034" s="2" t="s">
        <v>4944</v>
      </c>
      <c r="N1034" s="19">
        <f>IFERROR(VLOOKUP(M1034,Regions!$A$2:$B$44,2,FALSE),"0")</f>
        <v>37</v>
      </c>
      <c r="O1034" s="2"/>
      <c r="P1034" s="19" t="str">
        <f>IFERROR(VLOOKUP(O1034,Colors!$A$3:$B$11,2,FALSE),"")</f>
        <v/>
      </c>
      <c r="Q1034" s="2" t="s">
        <v>4945</v>
      </c>
      <c r="R1034" s="19">
        <f>IFERROR(VLOOKUP(Q1034,Contenants!$A$3:$B$21,2,FALSE),"")</f>
        <v>17</v>
      </c>
      <c r="S1034" s="2" t="s">
        <v>5670</v>
      </c>
      <c r="T1034" s="50" t="s">
        <v>6251</v>
      </c>
      <c r="U1034" s="19" t="str">
        <f t="shared" si="354"/>
        <v>catrice_gourmet_tartinables_huile_olive_vinaigre.png</v>
      </c>
      <c r="V1034" s="19">
        <f t="shared" si="355"/>
        <v>1</v>
      </c>
      <c r="W1034" s="20" t="str">
        <f t="shared" si="356"/>
        <v>("01046", "Tapenade verte", "Une Tapenade Verte faite d'olives vertes mixées avec des câpres, de la crème d'anchois et de l'huile d'olives. A l'apéritif ou dans une salade.&lt;br&gt;&lt;br&gt;Des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 "17", "catrice_gourmet_tartinables_huile_olive_vinaigre.png", "1"),</v>
      </c>
    </row>
    <row r="1035" spans="1:23" s="20" customFormat="1" hidden="1" x14ac:dyDescent="0.25">
      <c r="A1035" s="2" t="s">
        <v>4377</v>
      </c>
      <c r="B1035" s="2" t="s">
        <v>4378</v>
      </c>
      <c r="C1035" s="3"/>
      <c r="D1035" s="40" t="str">
        <f t="shared" si="351"/>
        <v/>
      </c>
      <c r="E1035" s="4">
        <v>6.8</v>
      </c>
      <c r="F1035" s="2" t="s">
        <v>2254</v>
      </c>
      <c r="G1035" s="41">
        <f>VLOOKUP(F1035,frs!$A$2:$E$41,2,FALSE)</f>
        <v>4</v>
      </c>
      <c r="H1035" s="2" t="b">
        <v>0</v>
      </c>
      <c r="I1035" s="2" t="s">
        <v>4686</v>
      </c>
      <c r="J1035" s="41">
        <f>VLOOKUP(I1035,Families!$A$2:$B$11,2,FALSE)</f>
        <v>9</v>
      </c>
      <c r="K1035" s="2"/>
      <c r="L1035" s="41" t="str">
        <f>IFERROR(VLOOKUP(K1035,Appellations!$A$3:$B$77,3,FALSE),"")</f>
        <v/>
      </c>
      <c r="M1035" s="2"/>
      <c r="N1035" s="41" t="str">
        <f>IFERROR(VLOOKUP(M1035,Regions!$A$3:$B$41,2,FALSE),"")</f>
        <v/>
      </c>
      <c r="O1035" s="2"/>
      <c r="P1035" s="41" t="str">
        <f>IFERROR(VLOOKUP(O1035,Colors!$A$3:$B$11,2,FALSE),"")</f>
        <v/>
      </c>
      <c r="Q1035" s="2"/>
      <c r="R1035" s="41" t="str">
        <f>IFERROR(VLOOKUP(Q1035,Contenants!$A$3:$B$21,2,FALSE),"")</f>
        <v/>
      </c>
      <c r="S1035" s="2"/>
      <c r="T1035" s="8" t="s">
        <v>45</v>
      </c>
      <c r="U1035" s="43" t="str">
        <f>SUBSTITUTE(SUBSTITUTE(SUBSTITUTE(SUBSTITUTE(SUBSTITUTE(SUBSTITUTE(SUBSTITUTE(SUBSTITUTE(SUBSTITUTE(SUBSTITUTE(SUBSTITUTE(SUBSTITUTE(S1035,"C:\Users\Admin\OneDrive\Site Internet\",""),"BAG-IN-BOX\",""),"BOURGOGNE\",""),"BEAUJOLAIS\",""),"CHAMPAGNE ET EFFERVESCENTS\",""),"LANGUEDOC\",""),"LOIRE\",""),"PROVENCE\",""),"RHONE NORD\",""),"RHONE SUD\",""),"SPIRITUEUX\",""),"SUD OUEST\","")</f>
        <v/>
      </c>
      <c r="V1035" s="43"/>
      <c r="W1035" s="42" t="e">
        <f>$X$1&amp;A1035&amp;$Y$1&amp;T1035&amp;$Z$1&amp;C1035&amp;$AA$1&amp;E1035&amp;#REF!&amp;G1035&amp;$AB$1&amp;J1035&amp;$AC$1&amp;#REF!&amp;$AD$1&amp;L1035&amp;$AE$1&amp;P1035&amp;$AF$1&amp;R1035&amp;$AF$1&amp;#REF!&amp;$AG$1</f>
        <v>#REF!</v>
      </c>
    </row>
    <row r="1036" spans="1:23" hidden="1" x14ac:dyDescent="0.25">
      <c r="A1036" s="2" t="s">
        <v>4375</v>
      </c>
      <c r="B1036" s="2" t="s">
        <v>4376</v>
      </c>
      <c r="C1036" s="3"/>
      <c r="D1036" s="23" t="str">
        <f t="shared" ref="D1036:D1038" si="357">SUBSTITUTE(SUBSTITUTE(SUBSTITUTE(C1036,CHAR(13),""),CHAR(10),"&lt;br&gt;"),". &amp;car(10)",".")</f>
        <v/>
      </c>
      <c r="E1036" s="4">
        <v>9.5</v>
      </c>
      <c r="F1036" s="2" t="s">
        <v>2254</v>
      </c>
      <c r="G1036" s="19">
        <f>VLOOKUP(F1036,frs!$A$2:$E$41,2,FALSE)</f>
        <v>4</v>
      </c>
      <c r="H1036" s="2" t="b">
        <v>0</v>
      </c>
      <c r="I1036" s="2" t="s">
        <v>4686</v>
      </c>
      <c r="J1036" s="19">
        <f>VLOOKUP(I1036,Families!$A$2:$B$11,2,FALSE)</f>
        <v>9</v>
      </c>
      <c r="K1036" s="2"/>
      <c r="L1036" s="19" t="str">
        <f>IFERROR(VLOOKUP(K1036,Appellations!$A$2:$B$77,2,FALSE),"0")</f>
        <v>0</v>
      </c>
      <c r="M1036" s="2"/>
      <c r="N1036" s="19" t="str">
        <f>IFERROR(VLOOKUP(M1036,Regions!$A$2:$B$41,2,FALSE),"0")</f>
        <v>0</v>
      </c>
      <c r="O1036" s="2"/>
      <c r="P1036" s="19" t="str">
        <f>IFERROR(VLOOKUP(O1036,Colors!$A$2:$B$11,2,FALSE),"0")</f>
        <v>0</v>
      </c>
      <c r="Q1036" s="2"/>
      <c r="R1036" s="19" t="str">
        <f>IFERROR(VLOOKUP(Q1036,Contenants!$A$2:$B$21,2,FALSE),"0")</f>
        <v>0</v>
      </c>
      <c r="S1036" s="2"/>
      <c r="T1036" s="50" t="str">
        <f t="shared" ref="T1036:T1037" si="358">PROPER(B1036)</f>
        <v>Vapo. Huile D'Olive Arome Truffe 20 Cl</v>
      </c>
      <c r="U1036" s="19" t="str">
        <f>SUBSTITUTE(SUBSTITUTE(SUBSTITUTE(SUBSTITUTE(SUBSTITUTE(SUBSTITUTE(SUBSTITUTE(SUBSTITUTE(SUBSTITUTE(SUBSTITUTE(SUBSTITUTE(SUBSTITUTE(S1036,"C:\Users\Admin\OneDrive\Site Internet\",""),"BAG-IN-BOX\",""),"BOURGOGNE\",""),"BEAUJOLAIS\",""),"CHAMPAGNE ET EFFERVESCENTS\",""),"LANGUEDOC\",""),"LOIRE\",""),"PROVENCE\",""),"RHONE NORD\",""),"RHONE SUD\",""),"SPIRITUEUX\",""),"SUD OUEST\","")</f>
        <v/>
      </c>
      <c r="V1036" s="19" t="e">
        <f>IF(#REF!="",0,1)</f>
        <v>#REF!</v>
      </c>
      <c r="W1036" s="20" t="e">
        <f>$X$1&amp;A1036&amp;$Y$1&amp;T1036&amp;$Z$1&amp;D1036&amp;$AA$1&amp;E1036&amp;#REF!&amp;G1036&amp;$AB$1&amp;J1036&amp;$AC$1&amp;L1036&amp;$AD$1&amp;N1036&amp;$AE$1&amp;P1036&amp;$AF$1&amp;R1036&amp;$AG$1&amp;#REF!&amp;$AI$1</f>
        <v>#REF!</v>
      </c>
    </row>
    <row r="1037" spans="1:23" hidden="1" x14ac:dyDescent="0.25">
      <c r="A1037" s="2" t="s">
        <v>3338</v>
      </c>
      <c r="B1037" s="2" t="s">
        <v>3339</v>
      </c>
      <c r="C1037" s="3"/>
      <c r="D1037" s="23" t="str">
        <f t="shared" si="357"/>
        <v/>
      </c>
      <c r="E1037" s="4">
        <v>4.8</v>
      </c>
      <c r="F1037" s="2" t="s">
        <v>2254</v>
      </c>
      <c r="G1037" s="19">
        <f>VLOOKUP(F1037,frs!$A$2:$E$41,2,FALSE)</f>
        <v>4</v>
      </c>
      <c r="H1037" s="2" t="b">
        <v>0</v>
      </c>
      <c r="I1037" s="2" t="s">
        <v>4686</v>
      </c>
      <c r="J1037" s="19">
        <f>VLOOKUP(I1037,Families!$A$2:$B$11,2,FALSE)</f>
        <v>9</v>
      </c>
      <c r="K1037" s="2"/>
      <c r="L1037" s="19" t="str">
        <f>IFERROR(VLOOKUP(K1037,Appellations!$A$2:$B$77,2,FALSE),"0")</f>
        <v>0</v>
      </c>
      <c r="M1037" s="2"/>
      <c r="N1037" s="19" t="str">
        <f>IFERROR(VLOOKUP(M1037,Regions!$A$2:$B$41,2,FALSE),"0")</f>
        <v>0</v>
      </c>
      <c r="O1037" s="2"/>
      <c r="P1037" s="19" t="str">
        <f>IFERROR(VLOOKUP(O1037,Colors!$A$2:$B$11,2,FALSE),"0")</f>
        <v>0</v>
      </c>
      <c r="Q1037" s="2"/>
      <c r="R1037" s="19" t="str">
        <f>IFERROR(VLOOKUP(Q1037,Contenants!$A$2:$B$21,2,FALSE),"0")</f>
        <v>0</v>
      </c>
      <c r="S1037" s="2"/>
      <c r="T1037" s="50" t="str">
        <f t="shared" si="358"/>
        <v>Confiture De Figue Aux Pignons 250 Gr</v>
      </c>
      <c r="U1037" s="19" t="str">
        <f>SUBSTITUTE(SUBSTITUTE(SUBSTITUTE(SUBSTITUTE(SUBSTITUTE(SUBSTITUTE(SUBSTITUTE(SUBSTITUTE(SUBSTITUTE(SUBSTITUTE(SUBSTITUTE(SUBSTITUTE(S1037,"C:\Users\Admin\OneDrive\Site Internet\",""),"BAG-IN-BOX\",""),"BOURGOGNE\",""),"BEAUJOLAIS\",""),"CHAMPAGNE ET EFFERVESCENTS\",""),"LANGUEDOC\",""),"LOIRE\",""),"PROVENCE\",""),"RHONE NORD\",""),"RHONE SUD\",""),"SPIRITUEUX\",""),"SUD OUEST\","")</f>
        <v/>
      </c>
      <c r="V1037" s="19" t="e">
        <f>IF(#REF!="",0,1)</f>
        <v>#REF!</v>
      </c>
      <c r="W1037" s="20" t="e">
        <f>$X$1&amp;A1037&amp;$Y$1&amp;T1037&amp;$Z$1&amp;D1037&amp;$AA$1&amp;E1037&amp;#REF!&amp;G1037&amp;$AB$1&amp;J1037&amp;$AC$1&amp;L1037&amp;$AD$1&amp;N1037&amp;$AE$1&amp;P1037&amp;$AF$1&amp;R1037&amp;$AG$1&amp;#REF!&amp;$AI$1</f>
        <v>#REF!</v>
      </c>
    </row>
    <row r="1038" spans="1:23" ht="213.75" x14ac:dyDescent="0.25">
      <c r="A1038" s="2" t="s">
        <v>978</v>
      </c>
      <c r="B1038" s="2" t="s">
        <v>979</v>
      </c>
      <c r="C1038" s="3" t="s">
        <v>5249</v>
      </c>
      <c r="D1038" s="23" t="str">
        <f t="shared" si="357"/>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38" s="4">
        <v>11</v>
      </c>
      <c r="F1038" s="2" t="s">
        <v>2255</v>
      </c>
      <c r="G1038" s="19">
        <f>VLOOKUP(F1038,frs!$A$2:$B$45,2,FALSE)</f>
        <v>20</v>
      </c>
      <c r="H1038" s="2" t="b">
        <v>1</v>
      </c>
      <c r="I1038" s="2" t="s">
        <v>4686</v>
      </c>
      <c r="J1038" s="19">
        <f>VLOOKUP(I1038,Families!$A$2:$B$11,2,FALSE)</f>
        <v>9</v>
      </c>
      <c r="K1038" s="2"/>
      <c r="L1038" s="19" t="str">
        <f>IFERROR(VLOOKUP(K1038,Appellations!$A$2:$B$80,2,FALSE),"0")</f>
        <v>0</v>
      </c>
      <c r="M1038" s="2" t="s">
        <v>4946</v>
      </c>
      <c r="N1038" s="19">
        <f>IFERROR(VLOOKUP(M1038,Regions!$A$2:$B$44,2,FALSE),"0")</f>
        <v>15</v>
      </c>
      <c r="O1038" s="2"/>
      <c r="P1038" s="19" t="str">
        <f>IFERROR(VLOOKUP(O1038,Colors!$A$2:$B$11,2,FALSE),"0")</f>
        <v>0</v>
      </c>
      <c r="Q1038" s="2"/>
      <c r="R1038" s="19" t="str">
        <f>IFERROR(VLOOKUP(Q1038,Contenants!$A$2:$B$21,2,FALSE),"0")</f>
        <v>0</v>
      </c>
      <c r="S1038" s="2" t="s">
        <v>5671</v>
      </c>
      <c r="T1038" s="50" t="s">
        <v>6252</v>
      </c>
      <c r="U1038" s="19" t="str">
        <f t="shared" ref="U1038:U1040" si="359">SUBSTITUTE(S1038,"C:\Users\Admin\OneDrive\Site Internet\","")</f>
        <v>maison_marc_cornichons.png</v>
      </c>
      <c r="V1038" s="19">
        <f t="shared" ref="V1038:V1040" si="360">IF(U1038="",0,1)</f>
        <v>1</v>
      </c>
      <c r="W1038" s="20" t="str">
        <f t="shared" ref="W1038:W1040" si="361">$X$1&amp;A1038&amp;$Y$1&amp;T1038&amp;$Z$1&amp;D1038&amp;$AA$1&amp;G1038&amp;$AB$1&amp;J1038&amp;$AC$1&amp;L1038&amp;$AD$1&amp;N1038&amp;$AE$1&amp;P1038&amp;$AF$1&amp;R1038&amp;$AG$1&amp;U1038&amp;$AH$1&amp;V1038&amp;$AI$1</f>
        <v>("01050", "Cornichons Extra-Fins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"15","0", "0", "maison_marc_cornichons.png", "1"),</v>
      </c>
    </row>
    <row r="1039" spans="1:23" s="29" customFormat="1" ht="214.5" x14ac:dyDescent="0.25">
      <c r="A1039" s="2" t="s">
        <v>980</v>
      </c>
      <c r="B1039" s="2" t="s">
        <v>981</v>
      </c>
      <c r="C1039" s="3" t="s">
        <v>5249</v>
      </c>
      <c r="D1039" s="27" t="str">
        <f t="shared" si="351"/>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39" s="4">
        <v>9.75</v>
      </c>
      <c r="F1039" s="2" t="s">
        <v>2255</v>
      </c>
      <c r="G1039" s="19">
        <f>VLOOKUP(F1039,frs!$A$2:$B$45,2,FALSE)</f>
        <v>20</v>
      </c>
      <c r="H1039" s="2" t="b">
        <v>1</v>
      </c>
      <c r="I1039" s="2" t="s">
        <v>4686</v>
      </c>
      <c r="J1039" s="28">
        <f>VLOOKUP(I1039,Families!$A$2:$B$11,2,FALSE)</f>
        <v>9</v>
      </c>
      <c r="K1039" s="2"/>
      <c r="L1039" s="19" t="str">
        <f>IFERROR(VLOOKUP(K1039,Appellations!$A$2:$B$80,2,FALSE),"0")</f>
        <v>0</v>
      </c>
      <c r="M1039" s="2" t="s">
        <v>4946</v>
      </c>
      <c r="N1039" s="19">
        <f>IFERROR(VLOOKUP(M1039,Regions!$A$2:$B$44,2,FALSE),"0")</f>
        <v>15</v>
      </c>
      <c r="O1039" s="2"/>
      <c r="P1039" s="28" t="str">
        <f>IFERROR(VLOOKUP(O1039,Colors!$A$3:$B$11,2,FALSE),"")</f>
        <v/>
      </c>
      <c r="Q1039" s="2"/>
      <c r="R1039" s="28" t="str">
        <f>IFERROR(VLOOKUP(Q1039,Contenants!$A$3:$B$21,2,FALSE),"")</f>
        <v/>
      </c>
      <c r="S1039" s="2" t="s">
        <v>5671</v>
      </c>
      <c r="T1039" s="50" t="s">
        <v>6253</v>
      </c>
      <c r="U1039" s="19" t="str">
        <f t="shared" si="359"/>
        <v>maison_marc_cornichons.png</v>
      </c>
      <c r="V1039" s="19">
        <f t="shared" si="360"/>
        <v>1</v>
      </c>
      <c r="W1039" s="20" t="str">
        <f t="shared" si="361"/>
        <v>("01051", "Cornichons Fins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 "", "maison_marc_cornichons.png", "1"),</v>
      </c>
    </row>
    <row r="1040" spans="1:23" s="20" customFormat="1" ht="214.5" x14ac:dyDescent="0.25">
      <c r="A1040" s="2" t="s">
        <v>982</v>
      </c>
      <c r="B1040" s="2" t="s">
        <v>983</v>
      </c>
      <c r="C1040" s="3" t="s">
        <v>5249</v>
      </c>
      <c r="D1040" s="40" t="str">
        <f t="shared" si="351"/>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40" s="4">
        <v>9.75</v>
      </c>
      <c r="F1040" s="2" t="s">
        <v>2255</v>
      </c>
      <c r="G1040" s="19">
        <f>VLOOKUP(F1040,frs!$A$2:$B$45,2,FALSE)</f>
        <v>20</v>
      </c>
      <c r="H1040" s="2" t="b">
        <v>1</v>
      </c>
      <c r="I1040" s="2" t="s">
        <v>4686</v>
      </c>
      <c r="J1040" s="41">
        <f>VLOOKUP(I1040,Families!$A$2:$B$11,2,FALSE)</f>
        <v>9</v>
      </c>
      <c r="K1040" s="2"/>
      <c r="L1040" s="19" t="str">
        <f>IFERROR(VLOOKUP(K1040,Appellations!$A$2:$B$80,2,FALSE),"0")</f>
        <v>0</v>
      </c>
      <c r="M1040" s="2" t="s">
        <v>4946</v>
      </c>
      <c r="N1040" s="19">
        <f>IFERROR(VLOOKUP(M1040,Regions!$A$2:$B$44,2,FALSE),"0")</f>
        <v>15</v>
      </c>
      <c r="O1040" s="2"/>
      <c r="P1040" s="41" t="str">
        <f>IFERROR(VLOOKUP(O1040,Colors!$A$3:$B$11,2,FALSE),"")</f>
        <v/>
      </c>
      <c r="Q1040" s="2"/>
      <c r="R1040" s="41" t="str">
        <f>IFERROR(VLOOKUP(Q1040,Contenants!$A$3:$B$21,2,FALSE),"")</f>
        <v/>
      </c>
      <c r="S1040" s="2" t="s">
        <v>5671</v>
      </c>
      <c r="T1040" s="50" t="s">
        <v>6254</v>
      </c>
      <c r="U1040" s="19" t="str">
        <f t="shared" si="359"/>
        <v>maison_marc_cornichons.png</v>
      </c>
      <c r="V1040" s="19">
        <f t="shared" si="360"/>
        <v>1</v>
      </c>
      <c r="W1040" s="20" t="str">
        <f t="shared" si="361"/>
        <v>("01052", "Cornichons Malossol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 "", "maison_marc_cornichons.png", "1"),</v>
      </c>
    </row>
    <row r="1041" spans="1:23" hidden="1" x14ac:dyDescent="0.25">
      <c r="A1041" s="2" t="s">
        <v>2335</v>
      </c>
      <c r="B1041" s="2" t="s">
        <v>2336</v>
      </c>
      <c r="C1041" s="3"/>
      <c r="D1041" s="23" t="str">
        <f t="shared" ref="D1041:D1043" si="362">SUBSTITUTE(SUBSTITUTE(SUBSTITUTE(C1041,CHAR(13),""),CHAR(10),"&lt;br&gt;"),". &amp;car(10)",".")</f>
        <v/>
      </c>
      <c r="E1041" s="4">
        <v>29.6</v>
      </c>
      <c r="F1041" s="2" t="s">
        <v>2328</v>
      </c>
      <c r="G1041" s="19" t="e">
        <f>VLOOKUP(F1041,frs!$A$2:$E$41,2,FALSE)</f>
        <v>#N/A</v>
      </c>
      <c r="H1041" s="2" t="b">
        <v>0</v>
      </c>
      <c r="I1041" s="2" t="s">
        <v>4709</v>
      </c>
      <c r="J1041" s="19">
        <f>VLOOKUP(I1041,Families!$A$2:$B$11,2,FALSE)</f>
        <v>2</v>
      </c>
      <c r="K1041" s="2" t="s">
        <v>4712</v>
      </c>
      <c r="L1041" s="19" t="str">
        <f>IFERROR(VLOOKUP(K1041,Appellations!$A$2:$B$77,2,FALSE),"0")</f>
        <v>0</v>
      </c>
      <c r="M1041" s="2" t="s">
        <v>4710</v>
      </c>
      <c r="N1041" s="19" t="str">
        <f>IFERROR(VLOOKUP(M1041,Regions!$A$2:$B$41,2,FALSE),"0")</f>
        <v>0</v>
      </c>
      <c r="O1041" s="2" t="s">
        <v>4689</v>
      </c>
      <c r="P1041" s="19">
        <f>IFERROR(VLOOKUP(O1041,Colors!$A$2:$B$11,2,FALSE),"0")</f>
        <v>2</v>
      </c>
      <c r="Q1041" s="2" t="s">
        <v>4688</v>
      </c>
      <c r="R1041" s="19">
        <f>IFERROR(VLOOKUP(Q1041,Contenants!$A$2:$B$21,2,FALSE),"0")</f>
        <v>16</v>
      </c>
      <c r="S1041" s="2"/>
      <c r="T1041" s="50" t="str">
        <f t="shared" ref="T1041:T1043" si="363">PROPER(B1041)</f>
        <v>Alsace Pinot-Gris Furstentum Fleith Blc</v>
      </c>
      <c r="U1041" s="19" t="str">
        <f t="shared" ref="U1041:U1047" si="364">SUBSTITUTE(SUBSTITUTE(SUBSTITUTE(SUBSTITUTE(SUBSTITUTE(SUBSTITUTE(SUBSTITUTE(SUBSTITUTE(SUBSTITUTE(SUBSTITUTE(SUBSTITUTE(SUBSTITUTE(S1041,"C:\Users\Admin\OneDrive\Site Internet\",""),"BAG-IN-BOX\",""),"BOURGOGNE\",""),"BEAUJOLAIS\",""),"CHAMPAGNE ET EFFERVESCENTS\",""),"LANGUEDOC\",""),"LOIRE\",""),"PROVENCE\",""),"RHONE NORD\",""),"RHONE SUD\",""),"SPIRITUEUX\",""),"SUD OUEST\","")</f>
        <v/>
      </c>
      <c r="V1041" s="19" t="e">
        <f>IF(#REF!="",0,1)</f>
        <v>#REF!</v>
      </c>
      <c r="W1041" s="20" t="e">
        <f>$X$1&amp;A1041&amp;$Y$1&amp;T1041&amp;$Z$1&amp;D1041&amp;$AA$1&amp;E1041&amp;#REF!&amp;G1041&amp;$AB$1&amp;J1041&amp;$AC$1&amp;L1041&amp;$AD$1&amp;N1041&amp;$AE$1&amp;P1041&amp;$AF$1&amp;R1041&amp;$AG$1&amp;#REF!&amp;$AI$1</f>
        <v>#REF!</v>
      </c>
    </row>
    <row r="1042" spans="1:23" hidden="1" x14ac:dyDescent="0.25">
      <c r="A1042" s="2" t="s">
        <v>3662</v>
      </c>
      <c r="B1042" s="2" t="s">
        <v>3663</v>
      </c>
      <c r="C1042" s="3"/>
      <c r="D1042" s="23" t="str">
        <f t="shared" si="362"/>
        <v/>
      </c>
      <c r="E1042" s="4">
        <v>28.95</v>
      </c>
      <c r="F1042" s="2" t="s">
        <v>2236</v>
      </c>
      <c r="G1042" s="19" t="e">
        <f>VLOOKUP(F1042,frs!$A$2:$E$41,2,FALSE)</f>
        <v>#N/A</v>
      </c>
      <c r="H1042" s="2" t="b">
        <v>0</v>
      </c>
      <c r="I1042" s="2" t="s">
        <v>4716</v>
      </c>
      <c r="J1042" s="19">
        <f>VLOOKUP(I1042,Families!$A$2:$B$11,2,FALSE)</f>
        <v>1</v>
      </c>
      <c r="K1042" s="2" t="s">
        <v>4849</v>
      </c>
      <c r="L1042" s="19">
        <f>IFERROR(VLOOKUP(K1042,Appellations!$A$2:$B$77,2,FALSE),"0")</f>
        <v>41</v>
      </c>
      <c r="M1042" s="2" t="s">
        <v>4741</v>
      </c>
      <c r="N1042" s="19">
        <f>IFERROR(VLOOKUP(M1042,Regions!$A$2:$B$41,2,FALSE),"0")</f>
        <v>32</v>
      </c>
      <c r="O1042" s="2" t="s">
        <v>4719</v>
      </c>
      <c r="P1042" s="19">
        <f>IFERROR(VLOOKUP(O1042,Colors!$A$2:$B$11,2,FALSE),"0")</f>
        <v>8</v>
      </c>
      <c r="Q1042" s="2" t="s">
        <v>4688</v>
      </c>
      <c r="R1042" s="19">
        <f>IFERROR(VLOOKUP(Q1042,Contenants!$A$2:$B$21,2,FALSE),"0")</f>
        <v>16</v>
      </c>
      <c r="S1042" s="2"/>
      <c r="T1042" s="50" t="str">
        <f t="shared" si="363"/>
        <v>Igp Med. Le Page Vignelaure Rouge Magnum</v>
      </c>
      <c r="U1042" s="19" t="str">
        <f t="shared" si="364"/>
        <v/>
      </c>
      <c r="V1042" s="19" t="e">
        <f>IF(#REF!="",0,1)</f>
        <v>#REF!</v>
      </c>
      <c r="W1042" s="20" t="e">
        <f>$X$1&amp;A1042&amp;$Y$1&amp;T1042&amp;$Z$1&amp;D1042&amp;$AA$1&amp;E1042&amp;#REF!&amp;G1042&amp;$AB$1&amp;J1042&amp;$AC$1&amp;L1042&amp;$AD$1&amp;N1042&amp;$AE$1&amp;P1042&amp;$AF$1&amp;R1042&amp;$AG$1&amp;#REF!&amp;$AI$1</f>
        <v>#REF!</v>
      </c>
    </row>
    <row r="1043" spans="1:23" hidden="1" x14ac:dyDescent="0.25">
      <c r="A1043" s="2" t="s">
        <v>1048</v>
      </c>
      <c r="B1043" s="2" t="s">
        <v>1049</v>
      </c>
      <c r="C1043" s="3"/>
      <c r="D1043" s="23" t="str">
        <f t="shared" si="362"/>
        <v/>
      </c>
      <c r="E1043" s="4">
        <v>31.75</v>
      </c>
      <c r="F1043" s="2" t="s">
        <v>2236</v>
      </c>
      <c r="G1043" s="19" t="e">
        <f>VLOOKUP(F1043,frs!$A$2:$E$41,2,FALSE)</f>
        <v>#N/A</v>
      </c>
      <c r="H1043" s="2" t="b">
        <v>1</v>
      </c>
      <c r="I1043" s="2" t="s">
        <v>4716</v>
      </c>
      <c r="J1043" s="19">
        <f>VLOOKUP(I1043,Families!$A$2:$B$11,2,FALSE)</f>
        <v>1</v>
      </c>
      <c r="K1043" s="2" t="s">
        <v>4746</v>
      </c>
      <c r="L1043" s="19" t="str">
        <f>IFERROR(VLOOKUP(K1043,Appellations!$A$2:$B$77,2,FALSE),"0")</f>
        <v>0</v>
      </c>
      <c r="M1043" s="2" t="s">
        <v>4741</v>
      </c>
      <c r="N1043" s="19">
        <f>IFERROR(VLOOKUP(M1043,Regions!$A$2:$B$41,2,FALSE),"0")</f>
        <v>32</v>
      </c>
      <c r="O1043" s="2" t="s">
        <v>4719</v>
      </c>
      <c r="P1043" s="19">
        <f>IFERROR(VLOOKUP(O1043,Colors!$A$2:$B$11,2,FALSE),"0")</f>
        <v>8</v>
      </c>
      <c r="Q1043" s="2" t="s">
        <v>4688</v>
      </c>
      <c r="R1043" s="19">
        <f>IFERROR(VLOOKUP(Q1043,Contenants!$A$2:$B$21,2,FALSE),"0")</f>
        <v>16</v>
      </c>
      <c r="S1043" s="2"/>
      <c r="T1043" s="50" t="str">
        <f t="shared" si="363"/>
        <v>Cot.Aix La Source Vignela. Rge Magnum</v>
      </c>
      <c r="U1043" s="19" t="str">
        <f t="shared" si="364"/>
        <v/>
      </c>
      <c r="V1043" s="19">
        <f t="shared" ref="V1043:V1045" si="365">IF(U1043="",0,1)</f>
        <v>0</v>
      </c>
      <c r="W1043" s="20" t="e">
        <f>$X$1&amp;A1043&amp;$Y$1&amp;T1043&amp;$Z$1&amp;D1043&amp;$AA$1&amp;E1043&amp;#REF!&amp;G1043&amp;$AB$1&amp;J1043&amp;$AC$1&amp;L1043&amp;$AD$1&amp;N1043&amp;$AE$1&amp;P1043&amp;$AF$1&amp;R1043&amp;$AG$1&amp;#REF!&amp;$AI$1</f>
        <v>#REF!</v>
      </c>
    </row>
    <row r="1044" spans="1:23" s="29" customFormat="1" hidden="1" x14ac:dyDescent="0.25">
      <c r="A1044" s="2" t="s">
        <v>1280</v>
      </c>
      <c r="B1044" s="2" t="s">
        <v>1281</v>
      </c>
      <c r="C1044" s="3"/>
      <c r="D1044" s="36" t="str">
        <f t="shared" si="351"/>
        <v/>
      </c>
      <c r="E1044" s="4">
        <v>17.3</v>
      </c>
      <c r="F1044" s="2" t="s">
        <v>1066</v>
      </c>
      <c r="G1044" s="37" t="e">
        <f>VLOOKUP(F1044,frs!$A$2:$E$41,2,FALSE)</f>
        <v>#N/A</v>
      </c>
      <c r="H1044" s="2" t="b">
        <v>1</v>
      </c>
      <c r="I1044" s="2" t="s">
        <v>4716</v>
      </c>
      <c r="J1044" s="37">
        <f>VLOOKUP(I1044,Families!$A$2:$B$11,2,FALSE)</f>
        <v>1</v>
      </c>
      <c r="K1044" s="2" t="s">
        <v>4748</v>
      </c>
      <c r="L1044" s="37" t="str">
        <f>IFERROR(VLOOKUP(K1044,Appellations!$A$3:$B$77,3,FALSE),"")</f>
        <v/>
      </c>
      <c r="M1044" s="2" t="s">
        <v>4743</v>
      </c>
      <c r="N1044" s="37">
        <f>IFERROR(VLOOKUP(M1044,Regions!$A$3:$B$41,2,FALSE),"")</f>
        <v>24</v>
      </c>
      <c r="O1044" s="2" t="s">
        <v>4719</v>
      </c>
      <c r="P1044" s="37">
        <f>IFERROR(VLOOKUP(O1044,Colors!$A$3:$B$11,2,FALSE),"")</f>
        <v>8</v>
      </c>
      <c r="Q1044" s="2" t="s">
        <v>4688</v>
      </c>
      <c r="R1044" s="37">
        <f>IFERROR(VLOOKUP(Q1044,Contenants!$A$3:$B$21,2,FALSE),"")</f>
        <v>16</v>
      </c>
      <c r="S1044" s="2"/>
      <c r="T1044" s="8" t="s">
        <v>329</v>
      </c>
      <c r="U1044" s="39" t="str">
        <f t="shared" si="364"/>
        <v/>
      </c>
      <c r="V1044" s="19">
        <f t="shared" si="365"/>
        <v>0</v>
      </c>
      <c r="W1044" s="38" t="e">
        <f>$X$1&amp;A1044&amp;$Y$1&amp;T1044&amp;$Z$1&amp;C1044&amp;$AA$1&amp;E1044&amp;#REF!&amp;G1044&amp;$AB$1&amp;J1044&amp;$AC$1&amp;#REF!&amp;$AD$1&amp;L1044&amp;$AE$1&amp;P1044&amp;$AF$1&amp;R1044&amp;$AF$1&amp;#REF!&amp;$AG$1</f>
        <v>#REF!</v>
      </c>
    </row>
    <row r="1045" spans="1:23" hidden="1" x14ac:dyDescent="0.25">
      <c r="A1045" s="2" t="s">
        <v>1067</v>
      </c>
      <c r="B1045" s="2" t="s">
        <v>1068</v>
      </c>
      <c r="C1045" s="3"/>
      <c r="D1045" s="23" t="str">
        <f t="shared" ref="D1045:D1051" si="366">SUBSTITUTE(SUBSTITUTE(SUBSTITUTE(C1045,CHAR(13),""),CHAR(10),"&lt;br&gt;"),". &amp;car(10)",".")</f>
        <v/>
      </c>
      <c r="E1045" s="4">
        <v>17.899999999999999</v>
      </c>
      <c r="F1045" s="2" t="s">
        <v>1066</v>
      </c>
      <c r="G1045" s="19" t="e">
        <f>VLOOKUP(F1045,frs!$A$2:$E$41,2,FALSE)</f>
        <v>#N/A</v>
      </c>
      <c r="H1045" s="2" t="b">
        <v>1</v>
      </c>
      <c r="I1045" s="2" t="s">
        <v>4716</v>
      </c>
      <c r="J1045" s="19">
        <f>VLOOKUP(I1045,Families!$A$2:$B$11,2,FALSE)</f>
        <v>1</v>
      </c>
      <c r="K1045" s="2" t="s">
        <v>4947</v>
      </c>
      <c r="L1045" s="19" t="str">
        <f>IFERROR(VLOOKUP(K1045,Appellations!$A$2:$B$77,2,FALSE),"0")</f>
        <v>0</v>
      </c>
      <c r="M1045" s="2" t="s">
        <v>4743</v>
      </c>
      <c r="N1045" s="19">
        <f>IFERROR(VLOOKUP(M1045,Regions!$A$2:$B$41,2,FALSE),"0")</f>
        <v>24</v>
      </c>
      <c r="O1045" s="2" t="s">
        <v>4719</v>
      </c>
      <c r="P1045" s="19">
        <f>IFERROR(VLOOKUP(O1045,Colors!$A$2:$B$11,2,FALSE),"0")</f>
        <v>8</v>
      </c>
      <c r="Q1045" s="2" t="s">
        <v>4688</v>
      </c>
      <c r="R1045" s="19">
        <f>IFERROR(VLOOKUP(Q1045,Contenants!$A$2:$B$21,2,FALSE),"0")</f>
        <v>16</v>
      </c>
      <c r="S1045" s="2"/>
      <c r="T1045" s="50" t="str">
        <f t="shared" ref="T1045:T1051" si="367">PROPER(B1045)</f>
        <v>Cot.Languedoc Oree Clos Des Nines Rouge</v>
      </c>
      <c r="U1045" s="19" t="str">
        <f t="shared" si="364"/>
        <v/>
      </c>
      <c r="V1045" s="19">
        <f t="shared" si="365"/>
        <v>0</v>
      </c>
      <c r="W1045" s="20" t="e">
        <f>$X$1&amp;A1045&amp;$Y$1&amp;T1045&amp;$Z$1&amp;D1045&amp;$AA$1&amp;E1045&amp;#REF!&amp;G1045&amp;$AB$1&amp;J1045&amp;$AC$1&amp;L1045&amp;$AD$1&amp;N1045&amp;$AE$1&amp;P1045&amp;$AF$1&amp;R1045&amp;$AG$1&amp;#REF!&amp;$AI$1</f>
        <v>#REF!</v>
      </c>
    </row>
    <row r="1046" spans="1:23" hidden="1" x14ac:dyDescent="0.25">
      <c r="A1046" s="2" t="s">
        <v>3433</v>
      </c>
      <c r="B1046" s="2" t="s">
        <v>3434</v>
      </c>
      <c r="C1046" s="3"/>
      <c r="D1046" s="23" t="str">
        <f t="shared" si="366"/>
        <v/>
      </c>
      <c r="E1046" s="4">
        <v>15.15</v>
      </c>
      <c r="F1046" s="2" t="s">
        <v>1066</v>
      </c>
      <c r="G1046" s="19" t="e">
        <f>VLOOKUP(F1046,frs!$A$2:$E$41,2,FALSE)</f>
        <v>#N/A</v>
      </c>
      <c r="H1046" s="2" t="b">
        <v>0</v>
      </c>
      <c r="I1046" s="2" t="s">
        <v>4709</v>
      </c>
      <c r="J1046" s="19">
        <f>VLOOKUP(I1046,Families!$A$2:$B$11,2,FALSE)</f>
        <v>2</v>
      </c>
      <c r="K1046" s="2" t="s">
        <v>4947</v>
      </c>
      <c r="L1046" s="19" t="str">
        <f>IFERROR(VLOOKUP(K1046,Appellations!$A$2:$B$77,2,FALSE),"0")</f>
        <v>0</v>
      </c>
      <c r="M1046" s="2" t="s">
        <v>4743</v>
      </c>
      <c r="N1046" s="19">
        <f>IFERROR(VLOOKUP(M1046,Regions!$A$2:$B$41,2,FALSE),"0")</f>
        <v>24</v>
      </c>
      <c r="O1046" s="2" t="s">
        <v>4689</v>
      </c>
      <c r="P1046" s="19">
        <f>IFERROR(VLOOKUP(O1046,Colors!$A$2:$B$11,2,FALSE),"0")</f>
        <v>2</v>
      </c>
      <c r="Q1046" s="2" t="s">
        <v>4688</v>
      </c>
      <c r="R1046" s="19">
        <f>IFERROR(VLOOKUP(Q1046,Contenants!$A$2:$B$21,2,FALSE),"0")</f>
        <v>16</v>
      </c>
      <c r="S1046" s="2"/>
      <c r="T1046" s="50" t="str">
        <f t="shared" si="367"/>
        <v>Cot.Languedoc Obladie Clos Des Nines Blc</v>
      </c>
      <c r="U1046" s="19" t="str">
        <f t="shared" si="364"/>
        <v/>
      </c>
      <c r="V1046" s="19" t="e">
        <f>IF(#REF!="",0,1)</f>
        <v>#REF!</v>
      </c>
      <c r="W1046" s="20" t="e">
        <f>$X$1&amp;A1046&amp;$Y$1&amp;T1046&amp;$Z$1&amp;D1046&amp;$AA$1&amp;E1046&amp;#REF!&amp;G1046&amp;$AB$1&amp;J1046&amp;$AC$1&amp;L1046&amp;$AD$1&amp;N1046&amp;$AE$1&amp;P1046&amp;$AF$1&amp;R1046&amp;$AG$1&amp;#REF!&amp;$AI$1</f>
        <v>#REF!</v>
      </c>
    </row>
    <row r="1047" spans="1:23" hidden="1" x14ac:dyDescent="0.25">
      <c r="A1047" s="2" t="s">
        <v>676</v>
      </c>
      <c r="B1047" s="2" t="s">
        <v>677</v>
      </c>
      <c r="C1047" s="3"/>
      <c r="D1047" s="23" t="str">
        <f t="shared" si="366"/>
        <v/>
      </c>
      <c r="E1047" s="4">
        <v>9.3000000000000007</v>
      </c>
      <c r="F1047" s="2" t="s">
        <v>2242</v>
      </c>
      <c r="G1047" s="19" t="e">
        <f>VLOOKUP(F1047,frs!$A$2:$E$41,2,FALSE)</f>
        <v>#N/A</v>
      </c>
      <c r="H1047" s="2" t="b">
        <v>1</v>
      </c>
      <c r="I1047" s="2" t="s">
        <v>4716</v>
      </c>
      <c r="J1047" s="19">
        <f>VLOOKUP(I1047,Families!$A$2:$B$11,2,FALSE)</f>
        <v>1</v>
      </c>
      <c r="K1047" s="2" t="s">
        <v>4740</v>
      </c>
      <c r="L1047" s="19">
        <f>IFERROR(VLOOKUP(K1047,Appellations!$A$2:$B$77,2,FALSE),"0")</f>
        <v>25</v>
      </c>
      <c r="M1047" s="2" t="s">
        <v>4741</v>
      </c>
      <c r="N1047" s="19">
        <f>IFERROR(VLOOKUP(M1047,Regions!$A$2:$B$41,2,FALSE),"0")</f>
        <v>32</v>
      </c>
      <c r="O1047" s="2" t="s">
        <v>4719</v>
      </c>
      <c r="P1047" s="19">
        <f>IFERROR(VLOOKUP(O1047,Colors!$A$2:$B$11,2,FALSE),"0")</f>
        <v>8</v>
      </c>
      <c r="Q1047" s="2" t="s">
        <v>4688</v>
      </c>
      <c r="R1047" s="19">
        <f>IFERROR(VLOOKUP(Q1047,Contenants!$A$2:$B$21,2,FALSE),"0")</f>
        <v>16</v>
      </c>
      <c r="S1047" s="2"/>
      <c r="T1047" s="50" t="str">
        <f t="shared" si="367"/>
        <v>Cdp Cuvee Esterel Rouet Rouge</v>
      </c>
      <c r="U1047" s="19" t="str">
        <f t="shared" si="364"/>
        <v/>
      </c>
      <c r="V1047" s="19">
        <f t="shared" ref="V1047:V1054" si="368">IF(U1047="",0,1)</f>
        <v>0</v>
      </c>
      <c r="W1047" s="20" t="e">
        <f>$X$1&amp;A1047&amp;$Y$1&amp;T1047&amp;$Z$1&amp;D1047&amp;$AA$1&amp;E1047&amp;#REF!&amp;G1047&amp;$AB$1&amp;J1047&amp;$AC$1&amp;L1047&amp;$AD$1&amp;N1047&amp;$AE$1&amp;P1047&amp;$AF$1&amp;R1047&amp;$AG$1&amp;#REF!&amp;$AI$1</f>
        <v>#REF!</v>
      </c>
    </row>
    <row r="1048" spans="1:23" ht="242.25" x14ac:dyDescent="0.25">
      <c r="A1048" s="2" t="s">
        <v>36</v>
      </c>
      <c r="B1048" s="2" t="s">
        <v>37</v>
      </c>
      <c r="C1048" s="3" t="s">
        <v>4922</v>
      </c>
      <c r="D1048" s="23" t="str">
        <f t="shared" si="366"/>
        <v>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75cl.&lt;br&gt;&lt;br&gt;Domaine familial depuis des années, le Domaine Maldant-Pauvelot s’étend sur 18 Ha sur les Grands Terroirs de Bourgogne. Jean-Luc Maldant reprends les reines en 2009 et installe le domaine dans la qualité de ses produits.</v>
      </c>
      <c r="E1048" s="4">
        <v>86.4</v>
      </c>
      <c r="F1048" s="2" t="s">
        <v>2219</v>
      </c>
      <c r="G1048" s="19">
        <f>VLOOKUP(F1048,frs!$A$2:$B$45,2,FALSE)</f>
        <v>23</v>
      </c>
      <c r="H1048" s="2" t="b">
        <v>1</v>
      </c>
      <c r="I1048" s="2" t="s">
        <v>4716</v>
      </c>
      <c r="J1048" s="19">
        <f>VLOOKUP(I1048,Families!$A$2:$B$11,2,FALSE)</f>
        <v>1</v>
      </c>
      <c r="K1048" s="2" t="s">
        <v>4761</v>
      </c>
      <c r="L1048" s="19">
        <f>IFERROR(VLOOKUP(K1048,Appellations!$A$2:$B$80,2,FALSE),"0")</f>
        <v>1</v>
      </c>
      <c r="M1048" s="2" t="s">
        <v>4762</v>
      </c>
      <c r="N1048" s="19">
        <f>IFERROR(VLOOKUP(M1048,Regions!$A$2:$B$44,2,FALSE),"0")</f>
        <v>10</v>
      </c>
      <c r="O1048" s="2" t="s">
        <v>4719</v>
      </c>
      <c r="P1048" s="19">
        <f>IFERROR(VLOOKUP(O1048,Colors!$A$2:$B$11,2,FALSE),"0")</f>
        <v>8</v>
      </c>
      <c r="Q1048" s="2" t="s">
        <v>2303</v>
      </c>
      <c r="R1048" s="19">
        <f>IFERROR(VLOOKUP(Q1048,Contenants!$A$2:$B$21,2,FALSE),"0")</f>
        <v>19</v>
      </c>
      <c r="S1048" s="2" t="s">
        <v>5647</v>
      </c>
      <c r="T1048" s="50" t="s">
        <v>6255</v>
      </c>
      <c r="U1048" s="19" t="str">
        <f>SUBSTITUTE(S1048,"C:\Users\Admin\OneDrive\Site Internet\","")</f>
        <v>jean_luc_maldant_aloxe_corton_rouge.png</v>
      </c>
      <c r="V1048" s="19">
        <f t="shared" si="368"/>
        <v>1</v>
      </c>
      <c r="W1048" s="20" t="str">
        <f t="shared" ref="W1048" si="369">$X$1&amp;A1048&amp;$Y$1&amp;T1048&amp;$Z$1&amp;D1048&amp;$AA$1&amp;G1048&amp;$AB$1&amp;J1048&amp;$AC$1&amp;L1048&amp;$AD$1&amp;N1048&amp;$AE$1&amp;P1048&amp;$AF$1&amp;R1048&amp;$AG$1&amp;U1048&amp;$AH$1&amp;V1048&amp;$AI$1</f>
        <v>("01060", "Aloxe Corton Maldant Rouge Magnum ", "Un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75cl.&lt;br&gt;&lt;br&gt;Domaine familial depuis des années, le Domaine Maldant-Pauvelot s’étend sur 18 Ha sur les Grands Terroirs de Bourgogne. Jean-Luc Maldant reprends les reines en 2009 et installe le domaine dans la qualité de ses produits.", "23", "1", "1", "10","8", "19", "jean_luc_maldant_aloxe_corton_rouge.png", "1"),</v>
      </c>
    </row>
    <row r="1049" spans="1:23" hidden="1" x14ac:dyDescent="0.25">
      <c r="A1049" s="2" t="s">
        <v>1612</v>
      </c>
      <c r="B1049" s="2" t="s">
        <v>1613</v>
      </c>
      <c r="C1049" s="3"/>
      <c r="D1049" s="23" t="str">
        <f t="shared" si="366"/>
        <v/>
      </c>
      <c r="E1049" s="4">
        <v>24.9</v>
      </c>
      <c r="F1049" s="2" t="s">
        <v>2256</v>
      </c>
      <c r="G1049" s="19" t="e">
        <f>VLOOKUP(F1049,frs!$A$2:$E$41,2,FALSE)</f>
        <v>#N/A</v>
      </c>
      <c r="H1049" s="2" t="b">
        <v>1</v>
      </c>
      <c r="I1049" s="2" t="s">
        <v>4716</v>
      </c>
      <c r="J1049" s="19">
        <f>VLOOKUP(I1049,Families!$A$2:$B$11,2,FALSE)</f>
        <v>1</v>
      </c>
      <c r="K1049" s="2" t="s">
        <v>4948</v>
      </c>
      <c r="L1049" s="19" t="str">
        <f>IFERROR(VLOOKUP(K1049,Appellations!$A$2:$B$77,2,FALSE),"0")</f>
        <v>0</v>
      </c>
      <c r="M1049" s="2" t="s">
        <v>4844</v>
      </c>
      <c r="N1049" s="19" t="str">
        <f>IFERROR(VLOOKUP(M1049,Regions!$A$2:$B$41,2,FALSE),"0")</f>
        <v>0</v>
      </c>
      <c r="O1049" s="2" t="s">
        <v>4719</v>
      </c>
      <c r="P1049" s="19">
        <f>IFERROR(VLOOKUP(O1049,Colors!$A$2:$B$11,2,FALSE),"0")</f>
        <v>8</v>
      </c>
      <c r="Q1049" s="2" t="s">
        <v>4688</v>
      </c>
      <c r="R1049" s="19">
        <f>IFERROR(VLOOKUP(Q1049,Contenants!$A$2:$B$21,2,FALSE),"0")</f>
        <v>16</v>
      </c>
      <c r="S1049" s="2"/>
      <c r="T1049" s="50" t="str">
        <f t="shared" si="367"/>
        <v>Patrimonio Gentile Classique Rouge</v>
      </c>
      <c r="U1049" s="19" t="str">
        <f t="shared" ref="U1049:U1075" si="370">SUBSTITUTE(SUBSTITUTE(SUBSTITUTE(SUBSTITUTE(SUBSTITUTE(SUBSTITUTE(SUBSTITUTE(SUBSTITUTE(SUBSTITUTE(SUBSTITUTE(SUBSTITUTE(SUBSTITUTE(S1049,"C:\Users\Admin\OneDrive\Site Internet\",""),"BAG-IN-BOX\",""),"BOURGOGNE\",""),"BEAUJOLAIS\",""),"CHAMPAGNE ET EFFERVESCENTS\",""),"LANGUEDOC\",""),"LOIRE\",""),"PROVENCE\",""),"RHONE NORD\",""),"RHONE SUD\",""),"SPIRITUEUX\",""),"SUD OUEST\","")</f>
        <v/>
      </c>
      <c r="V1049" s="19">
        <f t="shared" si="368"/>
        <v>0</v>
      </c>
      <c r="W1049" s="20" t="e">
        <f>$X$1&amp;A1049&amp;$Y$1&amp;T1049&amp;$Z$1&amp;D1049&amp;$AA$1&amp;E1049&amp;#REF!&amp;G1049&amp;$AB$1&amp;J1049&amp;$AC$1&amp;L1049&amp;$AD$1&amp;N1049&amp;$AE$1&amp;P1049&amp;$AF$1&amp;R1049&amp;$AG$1&amp;#REF!&amp;$AI$1</f>
        <v>#REF!</v>
      </c>
    </row>
    <row r="1050" spans="1:23" hidden="1" x14ac:dyDescent="0.25">
      <c r="A1050" s="2" t="s">
        <v>1610</v>
      </c>
      <c r="B1050" s="2" t="s">
        <v>1611</v>
      </c>
      <c r="C1050" s="3"/>
      <c r="D1050" s="23" t="str">
        <f t="shared" si="366"/>
        <v/>
      </c>
      <c r="E1050" s="4">
        <v>25.3</v>
      </c>
      <c r="F1050" s="2" t="s">
        <v>2256</v>
      </c>
      <c r="G1050" s="19" t="e">
        <f>VLOOKUP(F1050,frs!$A$2:$E$41,2,FALSE)</f>
        <v>#N/A</v>
      </c>
      <c r="H1050" s="2" t="b">
        <v>1</v>
      </c>
      <c r="I1050" s="2" t="s">
        <v>4709</v>
      </c>
      <c r="J1050" s="19">
        <f>VLOOKUP(I1050,Families!$A$2:$B$11,2,FALSE)</f>
        <v>2</v>
      </c>
      <c r="K1050" s="2" t="s">
        <v>4948</v>
      </c>
      <c r="L1050" s="19" t="str">
        <f>IFERROR(VLOOKUP(K1050,Appellations!$A$2:$B$77,2,FALSE),"0")</f>
        <v>0</v>
      </c>
      <c r="M1050" s="2" t="s">
        <v>4844</v>
      </c>
      <c r="N1050" s="19" t="str">
        <f>IFERROR(VLOOKUP(M1050,Regions!$A$2:$B$41,2,FALSE),"0")</f>
        <v>0</v>
      </c>
      <c r="O1050" s="2" t="s">
        <v>4689</v>
      </c>
      <c r="P1050" s="19">
        <f>IFERROR(VLOOKUP(O1050,Colors!$A$2:$B$11,2,FALSE),"0")</f>
        <v>2</v>
      </c>
      <c r="Q1050" s="2" t="s">
        <v>4688</v>
      </c>
      <c r="R1050" s="19">
        <f>IFERROR(VLOOKUP(Q1050,Contenants!$A$2:$B$21,2,FALSE),"0")</f>
        <v>16</v>
      </c>
      <c r="S1050" s="2"/>
      <c r="T1050" s="50" t="str">
        <f t="shared" si="367"/>
        <v>Patrimonio Gentile Classique Blanc</v>
      </c>
      <c r="U1050" s="19" t="str">
        <f t="shared" si="370"/>
        <v/>
      </c>
      <c r="V1050" s="19">
        <f t="shared" si="368"/>
        <v>0</v>
      </c>
      <c r="W1050" s="20" t="e">
        <f>$X$1&amp;A1050&amp;$Y$1&amp;T1050&amp;$Z$1&amp;D1050&amp;$AA$1&amp;E1050&amp;#REF!&amp;G1050&amp;$AB$1&amp;J1050&amp;$AC$1&amp;L1050&amp;$AD$1&amp;N1050&amp;$AE$1&amp;P1050&amp;$AF$1&amp;R1050&amp;$AG$1&amp;#REF!&amp;$AI$1</f>
        <v>#REF!</v>
      </c>
    </row>
    <row r="1051" spans="1:23" hidden="1" x14ac:dyDescent="0.25">
      <c r="A1051" s="2" t="s">
        <v>1578</v>
      </c>
      <c r="B1051" s="2" t="s">
        <v>1579</v>
      </c>
      <c r="C1051" s="3"/>
      <c r="D1051" s="23" t="str">
        <f t="shared" si="366"/>
        <v/>
      </c>
      <c r="E1051" s="4">
        <v>32.4</v>
      </c>
      <c r="F1051" s="2" t="s">
        <v>2256</v>
      </c>
      <c r="G1051" s="19" t="e">
        <f>VLOOKUP(F1051,frs!$A$2:$E$41,2,FALSE)</f>
        <v>#N/A</v>
      </c>
      <c r="H1051" s="2" t="b">
        <v>1</v>
      </c>
      <c r="I1051" s="2" t="s">
        <v>4709</v>
      </c>
      <c r="J1051" s="19">
        <f>VLOOKUP(I1051,Families!$A$2:$B$11,2,FALSE)</f>
        <v>2</v>
      </c>
      <c r="K1051" s="2" t="s">
        <v>4949</v>
      </c>
      <c r="L1051" s="19" t="str">
        <f>IFERROR(VLOOKUP(K1051,Appellations!$A$2:$B$77,2,FALSE),"0")</f>
        <v>0</v>
      </c>
      <c r="M1051" s="2" t="s">
        <v>4844</v>
      </c>
      <c r="N1051" s="19" t="str">
        <f>IFERROR(VLOOKUP(M1051,Regions!$A$2:$B$41,2,FALSE),"0")</f>
        <v>0</v>
      </c>
      <c r="O1051" s="2" t="s">
        <v>4689</v>
      </c>
      <c r="P1051" s="19">
        <f>IFERROR(VLOOKUP(O1051,Colors!$A$2:$B$11,2,FALSE),"0")</f>
        <v>2</v>
      </c>
      <c r="Q1051" s="2" t="s">
        <v>4688</v>
      </c>
      <c r="R1051" s="19">
        <f>IFERROR(VLOOKUP(Q1051,Contenants!$A$2:$B$21,2,FALSE),"0")</f>
        <v>16</v>
      </c>
      <c r="S1051" s="2"/>
      <c r="T1051" s="50" t="str">
        <f t="shared" si="367"/>
        <v>Muscat Du Cap Corse Domaine Gentile Blc</v>
      </c>
      <c r="U1051" s="19" t="str">
        <f t="shared" si="370"/>
        <v/>
      </c>
      <c r="V1051" s="19">
        <f t="shared" si="368"/>
        <v>0</v>
      </c>
      <c r="W1051" s="20" t="e">
        <f>$X$1&amp;A1051&amp;$Y$1&amp;T1051&amp;$Z$1&amp;D1051&amp;$AA$1&amp;E1051&amp;#REF!&amp;G1051&amp;$AB$1&amp;J1051&amp;$AC$1&amp;L1051&amp;$AD$1&amp;N1051&amp;$AE$1&amp;P1051&amp;$AF$1&amp;R1051&amp;$AG$1&amp;#REF!&amp;$AI$1</f>
        <v>#REF!</v>
      </c>
    </row>
    <row r="1052" spans="1:23" s="29" customFormat="1" hidden="1" x14ac:dyDescent="0.25">
      <c r="A1052" s="2" t="s">
        <v>794</v>
      </c>
      <c r="B1052" s="2" t="s">
        <v>795</v>
      </c>
      <c r="C1052" s="3"/>
      <c r="D1052" s="27" t="str">
        <f t="shared" si="351"/>
        <v/>
      </c>
      <c r="E1052" s="4">
        <v>82.05</v>
      </c>
      <c r="F1052" s="2" t="s">
        <v>2257</v>
      </c>
      <c r="G1052" s="28" t="e">
        <f>VLOOKUP(F1052,frs!$A$2:$E$41,2,FALSE)</f>
        <v>#N/A</v>
      </c>
      <c r="H1052" s="2" t="b">
        <v>1</v>
      </c>
      <c r="I1052" s="2" t="s">
        <v>4716</v>
      </c>
      <c r="J1052" s="28">
        <f>VLOOKUP(I1052,Families!$A$2:$B$11,2,FALSE)</f>
        <v>1</v>
      </c>
      <c r="K1052" s="2" t="s">
        <v>4841</v>
      </c>
      <c r="L1052" s="28" t="str">
        <f>IFERROR(VLOOKUP(K1052,Appellations!$A$3:$B$77,3,FALSE),"")</f>
        <v/>
      </c>
      <c r="M1052" s="2" t="s">
        <v>4745</v>
      </c>
      <c r="N1052" s="28">
        <f>IFERROR(VLOOKUP(M1052,Regions!$A$3:$B$41,2,FALSE),"")</f>
        <v>33</v>
      </c>
      <c r="O1052" s="2" t="s">
        <v>4719</v>
      </c>
      <c r="P1052" s="28">
        <f>IFERROR(VLOOKUP(O1052,Colors!$A$3:$B$11,2,FALSE),"")</f>
        <v>8</v>
      </c>
      <c r="Q1052" s="2" t="s">
        <v>4688</v>
      </c>
      <c r="R1052" s="28">
        <f>IFERROR(VLOOKUP(Q1052,Contenants!$A$3:$B$21,2,FALSE),"")</f>
        <v>16</v>
      </c>
      <c r="S1052" s="2"/>
      <c r="T1052" s="8" t="s">
        <v>1948</v>
      </c>
      <c r="U1052" s="30" t="str">
        <f t="shared" si="370"/>
        <v/>
      </c>
      <c r="V1052" s="19">
        <f t="shared" si="368"/>
        <v>0</v>
      </c>
      <c r="W1052" s="29" t="e">
        <f>$X$1&amp;A1052&amp;$Y$1&amp;T1052&amp;$Z$1&amp;C1052&amp;$AA$1&amp;E1052&amp;#REF!&amp;G1052&amp;$AB$1&amp;J1052&amp;$AC$1&amp;#REF!&amp;$AD$1&amp;L1052&amp;$AE$1&amp;P1052&amp;$AF$1&amp;R1052&amp;$AF$1&amp;#REF!&amp;$AG$1</f>
        <v>#REF!</v>
      </c>
    </row>
    <row r="1053" spans="1:23" s="20" customFormat="1" hidden="1" x14ac:dyDescent="0.25">
      <c r="A1053" s="2" t="s">
        <v>790</v>
      </c>
      <c r="B1053" s="2" t="s">
        <v>791</v>
      </c>
      <c r="C1053" s="3"/>
      <c r="D1053" s="18" t="str">
        <f t="shared" si="351"/>
        <v/>
      </c>
      <c r="E1053" s="4">
        <v>73.5</v>
      </c>
      <c r="F1053" s="2" t="s">
        <v>2257</v>
      </c>
      <c r="G1053" s="19" t="e">
        <f>VLOOKUP(F1053,frs!$A$2:$E$41,2,FALSE)</f>
        <v>#N/A</v>
      </c>
      <c r="H1053" s="2" t="b">
        <v>1</v>
      </c>
      <c r="I1053" s="2" t="s">
        <v>4709</v>
      </c>
      <c r="J1053" s="19">
        <f>VLOOKUP(I1053,Families!$A$2:$B$11,2,FALSE)</f>
        <v>2</v>
      </c>
      <c r="K1053" s="2" t="s">
        <v>4841</v>
      </c>
      <c r="L1053" s="19" t="str">
        <f>IFERROR(VLOOKUP(K1053,Appellations!$A$3:$B$77,3,FALSE),"")</f>
        <v/>
      </c>
      <c r="M1053" s="2" t="s">
        <v>4745</v>
      </c>
      <c r="N1053" s="19">
        <f>IFERROR(VLOOKUP(M1053,Regions!$A$3:$B$41,2,FALSE),"")</f>
        <v>33</v>
      </c>
      <c r="O1053" s="2" t="s">
        <v>4689</v>
      </c>
      <c r="P1053" s="19">
        <f>IFERROR(VLOOKUP(O1053,Colors!$A$3:$B$11,2,FALSE),"")</f>
        <v>2</v>
      </c>
      <c r="Q1053" s="2" t="s">
        <v>4688</v>
      </c>
      <c r="R1053" s="19">
        <f>IFERROR(VLOOKUP(Q1053,Contenants!$A$3:$B$21,2,FALSE),"")</f>
        <v>16</v>
      </c>
      <c r="S1053" s="2"/>
      <c r="T1053" s="8" t="s">
        <v>1035</v>
      </c>
      <c r="U1053" s="21" t="str">
        <f t="shared" si="370"/>
        <v/>
      </c>
      <c r="V1053" s="19">
        <f t="shared" si="368"/>
        <v>0</v>
      </c>
      <c r="W1053" s="20" t="e">
        <f>$X$1&amp;A1053&amp;$Y$1&amp;T1053&amp;$Z$1&amp;C1053&amp;$AA$1&amp;E1053&amp;#REF!&amp;G1053&amp;$AB$1&amp;J1053&amp;$AC$1&amp;#REF!&amp;$AD$1&amp;L1053&amp;$AE$1&amp;P1053&amp;$AF$1&amp;R1053&amp;$AF$1&amp;#REF!&amp;$AG$1</f>
        <v>#REF!</v>
      </c>
    </row>
    <row r="1054" spans="1:23" s="20" customFormat="1" hidden="1" x14ac:dyDescent="0.25">
      <c r="A1054" s="2" t="s">
        <v>784</v>
      </c>
      <c r="B1054" s="2" t="s">
        <v>785</v>
      </c>
      <c r="C1054" s="3"/>
      <c r="D1054" s="18" t="str">
        <f t="shared" si="351"/>
        <v/>
      </c>
      <c r="E1054" s="4">
        <v>38.9</v>
      </c>
      <c r="F1054" s="2" t="s">
        <v>2257</v>
      </c>
      <c r="G1054" s="19" t="e">
        <f>VLOOKUP(F1054,frs!$A$2:$E$41,2,FALSE)</f>
        <v>#N/A</v>
      </c>
      <c r="H1054" s="2" t="b">
        <v>1</v>
      </c>
      <c r="I1054" s="2" t="s">
        <v>4716</v>
      </c>
      <c r="J1054" s="19">
        <f>VLOOKUP(I1054,Families!$A$2:$B$11,2,FALSE)</f>
        <v>1</v>
      </c>
      <c r="K1054" s="2" t="s">
        <v>4841</v>
      </c>
      <c r="L1054" s="19" t="str">
        <f>IFERROR(VLOOKUP(K1054,Appellations!$A$3:$B$77,3,FALSE),"")</f>
        <v/>
      </c>
      <c r="M1054" s="2" t="s">
        <v>4745</v>
      </c>
      <c r="N1054" s="19">
        <f>IFERROR(VLOOKUP(M1054,Regions!$A$3:$B$41,2,FALSE),"")</f>
        <v>33</v>
      </c>
      <c r="O1054" s="2" t="s">
        <v>4719</v>
      </c>
      <c r="P1054" s="19">
        <f>IFERROR(VLOOKUP(O1054,Colors!$A$3:$B$11,2,FALSE),"")</f>
        <v>8</v>
      </c>
      <c r="Q1054" s="2" t="s">
        <v>4688</v>
      </c>
      <c r="R1054" s="19">
        <f>IFERROR(VLOOKUP(Q1054,Contenants!$A$3:$B$21,2,FALSE),"")</f>
        <v>16</v>
      </c>
      <c r="S1054" s="2"/>
      <c r="T1054" s="8" t="s">
        <v>1037</v>
      </c>
      <c r="U1054" s="21" t="str">
        <f t="shared" si="370"/>
        <v/>
      </c>
      <c r="V1054" s="19">
        <f t="shared" si="368"/>
        <v>0</v>
      </c>
      <c r="W1054" s="20" t="e">
        <f>$X$1&amp;A1054&amp;$Y$1&amp;T1054&amp;$Z$1&amp;C1054&amp;$AA$1&amp;E1054&amp;#REF!&amp;G1054&amp;$AB$1&amp;J1054&amp;$AC$1&amp;#REF!&amp;$AD$1&amp;L1054&amp;$AE$1&amp;P1054&amp;$AF$1&amp;R1054&amp;$AF$1&amp;#REF!&amp;$AG$1</f>
        <v>#REF!</v>
      </c>
    </row>
    <row r="1055" spans="1:23" s="20" customFormat="1" hidden="1" x14ac:dyDescent="0.25">
      <c r="A1055" s="2" t="s">
        <v>3135</v>
      </c>
      <c r="B1055" s="2" t="s">
        <v>3136</v>
      </c>
      <c r="C1055" s="3"/>
      <c r="D1055" s="18" t="str">
        <f t="shared" si="351"/>
        <v/>
      </c>
      <c r="E1055" s="4">
        <v>103.7</v>
      </c>
      <c r="F1055" s="2" t="s">
        <v>2257</v>
      </c>
      <c r="G1055" s="19" t="e">
        <f>VLOOKUP(F1055,frs!$A$2:$E$41,2,FALSE)</f>
        <v>#N/A</v>
      </c>
      <c r="H1055" s="2" t="b">
        <v>0</v>
      </c>
      <c r="I1055" s="2" t="s">
        <v>4716</v>
      </c>
      <c r="J1055" s="19">
        <f>VLOOKUP(I1055,Families!$A$2:$B$11,2,FALSE)</f>
        <v>1</v>
      </c>
      <c r="K1055" s="2" t="s">
        <v>4841</v>
      </c>
      <c r="L1055" s="19" t="str">
        <f>IFERROR(VLOOKUP(K1055,Appellations!$A$3:$B$77,3,FALSE),"")</f>
        <v/>
      </c>
      <c r="M1055" s="2" t="s">
        <v>4745</v>
      </c>
      <c r="N1055" s="19">
        <f>IFERROR(VLOOKUP(M1055,Regions!$A$3:$B$41,2,FALSE),"")</f>
        <v>33</v>
      </c>
      <c r="O1055" s="2" t="s">
        <v>4719</v>
      </c>
      <c r="P1055" s="19">
        <f>IFERROR(VLOOKUP(O1055,Colors!$A$3:$B$11,2,FALSE),"")</f>
        <v>8</v>
      </c>
      <c r="Q1055" s="2" t="s">
        <v>4688</v>
      </c>
      <c r="R1055" s="19">
        <f>IFERROR(VLOOKUP(Q1055,Contenants!$A$3:$B$21,2,FALSE),"")</f>
        <v>16</v>
      </c>
      <c r="S1055" s="2"/>
      <c r="T1055" s="8" t="s">
        <v>807</v>
      </c>
      <c r="U1055" s="21" t="str">
        <f t="shared" si="370"/>
        <v/>
      </c>
      <c r="V1055" s="21"/>
      <c r="W1055" s="20" t="e">
        <f>$X$1&amp;A1055&amp;$Y$1&amp;T1055&amp;$Z$1&amp;C1055&amp;$AA$1&amp;E1055&amp;#REF!&amp;G1055&amp;$AB$1&amp;J1055&amp;$AC$1&amp;#REF!&amp;$AD$1&amp;L1055&amp;$AE$1&amp;P1055&amp;$AF$1&amp;R1055&amp;$AF$1&amp;#REF!&amp;$AG$1</f>
        <v>#REF!</v>
      </c>
    </row>
    <row r="1056" spans="1:23" s="20" customFormat="1" hidden="1" x14ac:dyDescent="0.25">
      <c r="A1056" s="2" t="s">
        <v>3131</v>
      </c>
      <c r="B1056" s="2" t="s">
        <v>3132</v>
      </c>
      <c r="C1056" s="3"/>
      <c r="D1056" s="18" t="str">
        <f t="shared" si="351"/>
        <v/>
      </c>
      <c r="E1056" s="4">
        <v>149</v>
      </c>
      <c r="F1056" s="2" t="s">
        <v>2257</v>
      </c>
      <c r="G1056" s="19" t="e">
        <f>VLOOKUP(F1056,frs!$A$2:$E$41,2,FALSE)</f>
        <v>#N/A</v>
      </c>
      <c r="H1056" s="2" t="b">
        <v>0</v>
      </c>
      <c r="I1056" s="2" t="s">
        <v>4716</v>
      </c>
      <c r="J1056" s="19">
        <f>VLOOKUP(I1056,Families!$A$2:$B$11,2,FALSE)</f>
        <v>1</v>
      </c>
      <c r="K1056" s="2" t="s">
        <v>4841</v>
      </c>
      <c r="L1056" s="19" t="str">
        <f>IFERROR(VLOOKUP(K1056,Appellations!$A$3:$B$77,3,FALSE),"")</f>
        <v/>
      </c>
      <c r="M1056" s="2" t="s">
        <v>4745</v>
      </c>
      <c r="N1056" s="19">
        <f>IFERROR(VLOOKUP(M1056,Regions!$A$3:$B$41,2,FALSE),"")</f>
        <v>33</v>
      </c>
      <c r="O1056" s="2" t="s">
        <v>4719</v>
      </c>
      <c r="P1056" s="19">
        <f>IFERROR(VLOOKUP(O1056,Colors!$A$3:$B$11,2,FALSE),"")</f>
        <v>8</v>
      </c>
      <c r="Q1056" s="2" t="s">
        <v>4688</v>
      </c>
      <c r="R1056" s="19">
        <f>IFERROR(VLOOKUP(Q1056,Contenants!$A$3:$B$21,2,FALSE),"")</f>
        <v>16</v>
      </c>
      <c r="S1056" s="2"/>
      <c r="T1056" s="8" t="s">
        <v>813</v>
      </c>
      <c r="U1056" s="21" t="str">
        <f t="shared" si="370"/>
        <v/>
      </c>
      <c r="V1056" s="21"/>
      <c r="W1056" s="20" t="e">
        <f>$X$1&amp;A1056&amp;$Y$1&amp;T1056&amp;$Z$1&amp;C1056&amp;$AA$1&amp;E1056&amp;#REF!&amp;G1056&amp;$AB$1&amp;J1056&amp;$AC$1&amp;#REF!&amp;$AD$1&amp;L1056&amp;$AE$1&amp;P1056&amp;$AF$1&amp;R1056&amp;$AF$1&amp;#REF!&amp;$AG$1</f>
        <v>#REF!</v>
      </c>
    </row>
    <row r="1057" spans="1:23" s="20" customFormat="1" hidden="1" x14ac:dyDescent="0.25">
      <c r="A1057" s="2" t="s">
        <v>3129</v>
      </c>
      <c r="B1057" s="2" t="s">
        <v>3130</v>
      </c>
      <c r="C1057" s="3"/>
      <c r="D1057" s="18" t="str">
        <f t="shared" si="351"/>
        <v/>
      </c>
      <c r="E1057" s="4">
        <v>226.7</v>
      </c>
      <c r="F1057" s="2" t="s">
        <v>2257</v>
      </c>
      <c r="G1057" s="19" t="e">
        <f>VLOOKUP(F1057,frs!$A$2:$E$41,2,FALSE)</f>
        <v>#N/A</v>
      </c>
      <c r="H1057" s="2" t="b">
        <v>0</v>
      </c>
      <c r="I1057" s="2" t="s">
        <v>4716</v>
      </c>
      <c r="J1057" s="19">
        <f>VLOOKUP(I1057,Families!$A$2:$B$11,2,FALSE)</f>
        <v>1</v>
      </c>
      <c r="K1057" s="2" t="s">
        <v>4841</v>
      </c>
      <c r="L1057" s="19" t="str">
        <f>IFERROR(VLOOKUP(K1057,Appellations!$A$3:$B$77,3,FALSE),"")</f>
        <v/>
      </c>
      <c r="M1057" s="2" t="s">
        <v>4745</v>
      </c>
      <c r="N1057" s="19">
        <f>IFERROR(VLOOKUP(M1057,Regions!$A$3:$B$41,2,FALSE),"")</f>
        <v>33</v>
      </c>
      <c r="O1057" s="2" t="s">
        <v>4719</v>
      </c>
      <c r="P1057" s="19">
        <f>IFERROR(VLOOKUP(O1057,Colors!$A$3:$B$11,2,FALSE),"")</f>
        <v>8</v>
      </c>
      <c r="Q1057" s="2" t="s">
        <v>4688</v>
      </c>
      <c r="R1057" s="19">
        <f>IFERROR(VLOOKUP(Q1057,Contenants!$A$3:$B$21,2,FALSE),"")</f>
        <v>16</v>
      </c>
      <c r="S1057" s="2"/>
      <c r="T1057" s="8" t="s">
        <v>14</v>
      </c>
      <c r="U1057" s="21" t="str">
        <f t="shared" si="370"/>
        <v/>
      </c>
      <c r="V1057" s="21"/>
      <c r="W1057" s="20" t="e">
        <f>$X$1&amp;A1057&amp;$Y$1&amp;T1057&amp;$Z$1&amp;C1057&amp;$AA$1&amp;E1057&amp;#REF!&amp;G1057&amp;$AB$1&amp;J1057&amp;$AC$1&amp;#REF!&amp;$AD$1&amp;L1057&amp;$AE$1&amp;P1057&amp;$AF$1&amp;R1057&amp;$AF$1&amp;#REF!&amp;$AG$1</f>
        <v>#REF!</v>
      </c>
    </row>
    <row r="1058" spans="1:23" s="20" customFormat="1" hidden="1" x14ac:dyDescent="0.25">
      <c r="A1058" s="2" t="s">
        <v>3248</v>
      </c>
      <c r="B1058" s="2" t="s">
        <v>3249</v>
      </c>
      <c r="C1058" s="3"/>
      <c r="D1058" s="18" t="str">
        <f t="shared" si="351"/>
        <v/>
      </c>
      <c r="E1058" s="4">
        <v>19.350000000000001</v>
      </c>
      <c r="F1058" s="2" t="s">
        <v>3245</v>
      </c>
      <c r="G1058" s="19" t="e">
        <f>VLOOKUP(F1058,frs!$A$2:$E$41,2,FALSE)</f>
        <v>#N/A</v>
      </c>
      <c r="H1058" s="2" t="b">
        <v>0</v>
      </c>
      <c r="I1058" s="2" t="s">
        <v>4716</v>
      </c>
      <c r="J1058" s="19">
        <f>VLOOKUP(I1058,Families!$A$2:$B$11,2,FALSE)</f>
        <v>1</v>
      </c>
      <c r="K1058" s="2" t="s">
        <v>4851</v>
      </c>
      <c r="L1058" s="19" t="str">
        <f>IFERROR(VLOOKUP(K1058,Appellations!$A$3:$B$77,3,FALSE),"")</f>
        <v/>
      </c>
      <c r="M1058" s="2" t="s">
        <v>4743</v>
      </c>
      <c r="N1058" s="19">
        <f>IFERROR(VLOOKUP(M1058,Regions!$A$3:$B$41,2,FALSE),"")</f>
        <v>24</v>
      </c>
      <c r="O1058" s="2" t="s">
        <v>4719</v>
      </c>
      <c r="P1058" s="19">
        <f>IFERROR(VLOOKUP(O1058,Colors!$A$3:$B$11,2,FALSE),"")</f>
        <v>8</v>
      </c>
      <c r="Q1058" s="2" t="s">
        <v>4688</v>
      </c>
      <c r="R1058" s="19">
        <f>IFERROR(VLOOKUP(Q1058,Contenants!$A$3:$B$21,2,FALSE),"")</f>
        <v>16</v>
      </c>
      <c r="S1058" s="2"/>
      <c r="T1058" s="8" t="s">
        <v>12</v>
      </c>
      <c r="U1058" s="21" t="str">
        <f t="shared" si="370"/>
        <v/>
      </c>
      <c r="V1058" s="21"/>
      <c r="W1058" s="20" t="e">
        <f>$X$1&amp;A1058&amp;$Y$1&amp;T1058&amp;$Z$1&amp;C1058&amp;$AA$1&amp;E1058&amp;#REF!&amp;G1058&amp;$AB$1&amp;J1058&amp;$AC$1&amp;#REF!&amp;$AD$1&amp;L1058&amp;$AE$1&amp;P1058&amp;$AF$1&amp;R1058&amp;$AF$1&amp;#REF!&amp;$AG$1</f>
        <v>#REF!</v>
      </c>
    </row>
    <row r="1059" spans="1:23" s="20" customFormat="1" hidden="1" x14ac:dyDescent="0.25">
      <c r="A1059" s="2" t="s">
        <v>3243</v>
      </c>
      <c r="B1059" s="2" t="s">
        <v>3244</v>
      </c>
      <c r="C1059" s="3"/>
      <c r="D1059" s="18" t="str">
        <f t="shared" si="351"/>
        <v/>
      </c>
      <c r="E1059" s="4">
        <v>19.350000000000001</v>
      </c>
      <c r="F1059" s="2" t="s">
        <v>3245</v>
      </c>
      <c r="G1059" s="19" t="e">
        <f>VLOOKUP(F1059,frs!$A$2:$E$41,2,FALSE)</f>
        <v>#N/A</v>
      </c>
      <c r="H1059" s="2" t="b">
        <v>0</v>
      </c>
      <c r="I1059" s="2" t="s">
        <v>4709</v>
      </c>
      <c r="J1059" s="19">
        <f>VLOOKUP(I1059,Families!$A$2:$B$11,2,FALSE)</f>
        <v>2</v>
      </c>
      <c r="K1059" s="2" t="s">
        <v>4851</v>
      </c>
      <c r="L1059" s="19" t="str">
        <f>IFERROR(VLOOKUP(K1059,Appellations!$A$3:$B$77,3,FALSE),"")</f>
        <v/>
      </c>
      <c r="M1059" s="2" t="s">
        <v>4743</v>
      </c>
      <c r="N1059" s="19">
        <f>IFERROR(VLOOKUP(M1059,Regions!$A$3:$B$41,2,FALSE),"")</f>
        <v>24</v>
      </c>
      <c r="O1059" s="2" t="s">
        <v>4689</v>
      </c>
      <c r="P1059" s="19">
        <f>IFERROR(VLOOKUP(O1059,Colors!$A$3:$B$11,2,FALSE),"")</f>
        <v>2</v>
      </c>
      <c r="Q1059" s="2" t="s">
        <v>4688</v>
      </c>
      <c r="R1059" s="19">
        <f>IFERROR(VLOOKUP(Q1059,Contenants!$A$3:$B$21,2,FALSE),"")</f>
        <v>16</v>
      </c>
      <c r="S1059" s="2"/>
      <c r="T1059" s="8" t="s">
        <v>18</v>
      </c>
      <c r="U1059" s="21" t="str">
        <f t="shared" si="370"/>
        <v/>
      </c>
      <c r="V1059" s="21"/>
      <c r="W1059" s="20" t="e">
        <f>$X$1&amp;A1059&amp;$Y$1&amp;T1059&amp;$Z$1&amp;C1059&amp;$AA$1&amp;E1059&amp;#REF!&amp;G1059&amp;$AB$1&amp;J1059&amp;$AC$1&amp;#REF!&amp;$AD$1&amp;L1059&amp;$AE$1&amp;P1059&amp;$AF$1&amp;R1059&amp;$AF$1&amp;#REF!&amp;$AG$1</f>
        <v>#REF!</v>
      </c>
    </row>
    <row r="1060" spans="1:23" s="20" customFormat="1" hidden="1" x14ac:dyDescent="0.25">
      <c r="A1060" s="2" t="s">
        <v>3252</v>
      </c>
      <c r="B1060" s="2" t="s">
        <v>3253</v>
      </c>
      <c r="C1060" s="3"/>
      <c r="D1060" s="18" t="str">
        <f t="shared" si="351"/>
        <v/>
      </c>
      <c r="E1060" s="4">
        <v>31.95</v>
      </c>
      <c r="F1060" s="2" t="s">
        <v>3245</v>
      </c>
      <c r="G1060" s="19" t="e">
        <f>VLOOKUP(F1060,frs!$A$2:$E$41,2,FALSE)</f>
        <v>#N/A</v>
      </c>
      <c r="H1060" s="2" t="b">
        <v>0</v>
      </c>
      <c r="I1060" s="2" t="s">
        <v>4716</v>
      </c>
      <c r="J1060" s="19">
        <f>VLOOKUP(I1060,Families!$A$2:$B$11,2,FALSE)</f>
        <v>1</v>
      </c>
      <c r="K1060" s="2" t="s">
        <v>4851</v>
      </c>
      <c r="L1060" s="19" t="str">
        <f>IFERROR(VLOOKUP(K1060,Appellations!$A$3:$B$77,3,FALSE),"")</f>
        <v/>
      </c>
      <c r="M1060" s="2" t="s">
        <v>4743</v>
      </c>
      <c r="N1060" s="19">
        <f>IFERROR(VLOOKUP(M1060,Regions!$A$3:$B$41,2,FALSE),"")</f>
        <v>24</v>
      </c>
      <c r="O1060" s="2" t="s">
        <v>4719</v>
      </c>
      <c r="P1060" s="19">
        <f>IFERROR(VLOOKUP(O1060,Colors!$A$3:$B$11,2,FALSE),"")</f>
        <v>8</v>
      </c>
      <c r="Q1060" s="2" t="s">
        <v>4688</v>
      </c>
      <c r="R1060" s="19">
        <f>IFERROR(VLOOKUP(Q1060,Contenants!$A$3:$B$21,2,FALSE),"")</f>
        <v>16</v>
      </c>
      <c r="S1060" s="2"/>
      <c r="T1060" s="8" t="s">
        <v>16</v>
      </c>
      <c r="U1060" s="21" t="str">
        <f t="shared" si="370"/>
        <v/>
      </c>
      <c r="V1060" s="21"/>
      <c r="W1060" s="20" t="e">
        <f>$X$1&amp;A1060&amp;$Y$1&amp;T1060&amp;$Z$1&amp;C1060&amp;$AA$1&amp;E1060&amp;#REF!&amp;G1060&amp;$AB$1&amp;J1060&amp;$AC$1&amp;#REF!&amp;$AD$1&amp;L1060&amp;$AE$1&amp;P1060&amp;$AF$1&amp;R1060&amp;$AF$1&amp;#REF!&amp;$AG$1</f>
        <v>#REF!</v>
      </c>
    </row>
    <row r="1061" spans="1:23" s="20" customFormat="1" hidden="1" x14ac:dyDescent="0.25">
      <c r="A1061" s="2" t="s">
        <v>3250</v>
      </c>
      <c r="B1061" s="2" t="s">
        <v>3251</v>
      </c>
      <c r="C1061" s="3"/>
      <c r="D1061" s="18" t="str">
        <f t="shared" si="351"/>
        <v/>
      </c>
      <c r="E1061" s="4">
        <v>41.25</v>
      </c>
      <c r="F1061" s="2" t="s">
        <v>3245</v>
      </c>
      <c r="G1061" s="19" t="e">
        <f>VLOOKUP(F1061,frs!$A$2:$E$41,2,FALSE)</f>
        <v>#N/A</v>
      </c>
      <c r="H1061" s="2" t="b">
        <v>0</v>
      </c>
      <c r="I1061" s="2" t="s">
        <v>4716</v>
      </c>
      <c r="J1061" s="19">
        <f>VLOOKUP(I1061,Families!$A$2:$B$11,2,FALSE)</f>
        <v>1</v>
      </c>
      <c r="K1061" s="2" t="s">
        <v>4851</v>
      </c>
      <c r="L1061" s="19" t="str">
        <f>IFERROR(VLOOKUP(K1061,Appellations!$A$3:$B$77,3,FALSE),"")</f>
        <v/>
      </c>
      <c r="M1061" s="2" t="s">
        <v>4743</v>
      </c>
      <c r="N1061" s="19">
        <f>IFERROR(VLOOKUP(M1061,Regions!$A$3:$B$41,2,FALSE),"")</f>
        <v>24</v>
      </c>
      <c r="O1061" s="2" t="s">
        <v>4719</v>
      </c>
      <c r="P1061" s="19">
        <f>IFERROR(VLOOKUP(O1061,Colors!$A$3:$B$11,2,FALSE),"")</f>
        <v>8</v>
      </c>
      <c r="Q1061" s="2" t="s">
        <v>4688</v>
      </c>
      <c r="R1061" s="19">
        <f>IFERROR(VLOOKUP(Q1061,Contenants!$A$3:$B$21,2,FALSE),"")</f>
        <v>16</v>
      </c>
      <c r="S1061" s="2"/>
      <c r="T1061" s="8" t="s">
        <v>20</v>
      </c>
      <c r="U1061" s="21" t="str">
        <f t="shared" si="370"/>
        <v/>
      </c>
      <c r="V1061" s="21"/>
      <c r="W1061" s="20" t="e">
        <f>$X$1&amp;A1061&amp;$Y$1&amp;T1061&amp;$Z$1&amp;C1061&amp;$AA$1&amp;E1061&amp;#REF!&amp;G1061&amp;$AB$1&amp;J1061&amp;$AC$1&amp;#REF!&amp;$AD$1&amp;L1061&amp;$AE$1&amp;P1061&amp;$AF$1&amp;R1061&amp;$AF$1&amp;#REF!&amp;$AG$1</f>
        <v>#REF!</v>
      </c>
    </row>
    <row r="1062" spans="1:23" s="20" customFormat="1" hidden="1" x14ac:dyDescent="0.25">
      <c r="A1062" s="2" t="s">
        <v>3735</v>
      </c>
      <c r="B1062" s="2" t="s">
        <v>3736</v>
      </c>
      <c r="C1062" s="3"/>
      <c r="D1062" s="18" t="str">
        <f t="shared" si="351"/>
        <v/>
      </c>
      <c r="E1062" s="4">
        <v>14.15</v>
      </c>
      <c r="F1062" s="2" t="s">
        <v>3245</v>
      </c>
      <c r="G1062" s="19" t="e">
        <f>VLOOKUP(F1062,frs!$A$2:$E$41,2,FALSE)</f>
        <v>#N/A</v>
      </c>
      <c r="H1062" s="2" t="b">
        <v>0</v>
      </c>
      <c r="I1062" s="2" t="s">
        <v>4716</v>
      </c>
      <c r="J1062" s="19">
        <f>VLOOKUP(I1062,Families!$A$2:$B$11,2,FALSE)</f>
        <v>1</v>
      </c>
      <c r="K1062" s="2" t="s">
        <v>4851</v>
      </c>
      <c r="L1062" s="19" t="str">
        <f>IFERROR(VLOOKUP(K1062,Appellations!$A$3:$B$77,3,FALSE),"")</f>
        <v/>
      </c>
      <c r="M1062" s="2" t="s">
        <v>4743</v>
      </c>
      <c r="N1062" s="19">
        <f>IFERROR(VLOOKUP(M1062,Regions!$A$3:$B$41,2,FALSE),"")</f>
        <v>24</v>
      </c>
      <c r="O1062" s="2" t="s">
        <v>4719</v>
      </c>
      <c r="P1062" s="19">
        <f>IFERROR(VLOOKUP(O1062,Colors!$A$3:$B$11,2,FALSE),"")</f>
        <v>8</v>
      </c>
      <c r="Q1062" s="2" t="s">
        <v>4688</v>
      </c>
      <c r="R1062" s="19">
        <f>IFERROR(VLOOKUP(Q1062,Contenants!$A$3:$B$21,2,FALSE),"")</f>
        <v>16</v>
      </c>
      <c r="S1062" s="2"/>
      <c r="T1062" s="8" t="s">
        <v>573</v>
      </c>
      <c r="U1062" s="21" t="str">
        <f t="shared" si="370"/>
        <v/>
      </c>
      <c r="V1062" s="21"/>
      <c r="W1062" s="20" t="e">
        <f>$X$1&amp;A1062&amp;$Y$1&amp;T1062&amp;$Z$1&amp;C1062&amp;$AA$1&amp;E1062&amp;#REF!&amp;G1062&amp;$AB$1&amp;J1062&amp;$AC$1&amp;#REF!&amp;$AD$1&amp;L1062&amp;$AE$1&amp;P1062&amp;$AF$1&amp;R1062&amp;$AF$1&amp;#REF!&amp;$AG$1</f>
        <v>#REF!</v>
      </c>
    </row>
    <row r="1063" spans="1:23" s="20" customFormat="1" hidden="1" x14ac:dyDescent="0.25">
      <c r="A1063" s="2" t="s">
        <v>3819</v>
      </c>
      <c r="B1063" s="2" t="s">
        <v>3820</v>
      </c>
      <c r="C1063" s="3"/>
      <c r="D1063" s="18" t="str">
        <f t="shared" si="351"/>
        <v/>
      </c>
      <c r="E1063" s="4">
        <v>24.9</v>
      </c>
      <c r="F1063" s="2" t="s">
        <v>3594</v>
      </c>
      <c r="G1063" s="19" t="e">
        <f>VLOOKUP(F1063,frs!$A$2:$E$41,2,FALSE)</f>
        <v>#N/A</v>
      </c>
      <c r="H1063" s="2" t="b">
        <v>0</v>
      </c>
      <c r="I1063" s="2" t="s">
        <v>4693</v>
      </c>
      <c r="J1063" s="19">
        <f>VLOOKUP(I1063,Families!$A$2:$B$11,2,FALSE)</f>
        <v>7</v>
      </c>
      <c r="K1063" s="2"/>
      <c r="L1063" s="19" t="str">
        <f>IFERROR(VLOOKUP(K1063,Appellations!$A$3:$B$77,3,FALSE),"")</f>
        <v/>
      </c>
      <c r="M1063" s="2" t="s">
        <v>4698</v>
      </c>
      <c r="N1063" s="19" t="str">
        <f>IFERROR(VLOOKUP(M1063,Regions!$A$3:$B$41,2,FALSE),"")</f>
        <v/>
      </c>
      <c r="O1063" s="2"/>
      <c r="P1063" s="19" t="str">
        <f>IFERROR(VLOOKUP(O1063,Colors!$A$3:$B$11,2,FALSE),"")</f>
        <v/>
      </c>
      <c r="Q1063" s="2"/>
      <c r="R1063" s="19" t="str">
        <f>IFERROR(VLOOKUP(Q1063,Contenants!$A$3:$B$21,2,FALSE),"")</f>
        <v/>
      </c>
      <c r="S1063" s="2"/>
      <c r="T1063" s="8" t="s">
        <v>841</v>
      </c>
      <c r="U1063" s="21" t="str">
        <f t="shared" si="370"/>
        <v/>
      </c>
      <c r="V1063" s="21"/>
      <c r="W1063" s="20" t="e">
        <f>$X$1&amp;A1063&amp;$Y$1&amp;T1063&amp;$Z$1&amp;C1063&amp;$AA$1&amp;E1063&amp;#REF!&amp;G1063&amp;$AB$1&amp;J1063&amp;$AC$1&amp;#REF!&amp;$AD$1&amp;L1063&amp;$AE$1&amp;P1063&amp;$AF$1&amp;R1063&amp;$AF$1&amp;#REF!&amp;$AG$1</f>
        <v>#REF!</v>
      </c>
    </row>
    <row r="1064" spans="1:23" s="20" customFormat="1" hidden="1" x14ac:dyDescent="0.25">
      <c r="A1064" s="2" t="s">
        <v>3821</v>
      </c>
      <c r="B1064" s="2" t="s">
        <v>3822</v>
      </c>
      <c r="C1064" s="3"/>
      <c r="D1064" s="18" t="str">
        <f t="shared" si="351"/>
        <v/>
      </c>
      <c r="E1064" s="4">
        <v>28.6</v>
      </c>
      <c r="F1064" s="2" t="s">
        <v>3594</v>
      </c>
      <c r="G1064" s="19" t="e">
        <f>VLOOKUP(F1064,frs!$A$2:$E$41,2,FALSE)</f>
        <v>#N/A</v>
      </c>
      <c r="H1064" s="2" t="b">
        <v>0</v>
      </c>
      <c r="I1064" s="2" t="s">
        <v>4693</v>
      </c>
      <c r="J1064" s="19">
        <f>VLOOKUP(I1064,Families!$A$2:$B$11,2,FALSE)</f>
        <v>7</v>
      </c>
      <c r="K1064" s="2"/>
      <c r="L1064" s="19" t="str">
        <f>IFERROR(VLOOKUP(K1064,Appellations!$A$3:$B$77,3,FALSE),"")</f>
        <v/>
      </c>
      <c r="M1064" s="2" t="s">
        <v>4698</v>
      </c>
      <c r="N1064" s="19" t="str">
        <f>IFERROR(VLOOKUP(M1064,Regions!$A$3:$B$41,2,FALSE),"")</f>
        <v/>
      </c>
      <c r="O1064" s="2"/>
      <c r="P1064" s="19" t="str">
        <f>IFERROR(VLOOKUP(O1064,Colors!$A$3:$B$11,2,FALSE),"")</f>
        <v/>
      </c>
      <c r="Q1064" s="2"/>
      <c r="R1064" s="19" t="str">
        <f>IFERROR(VLOOKUP(Q1064,Contenants!$A$3:$B$21,2,FALSE),"")</f>
        <v/>
      </c>
      <c r="S1064" s="2"/>
      <c r="T1064" s="8" t="s">
        <v>2124</v>
      </c>
      <c r="U1064" s="21" t="str">
        <f t="shared" si="370"/>
        <v/>
      </c>
      <c r="V1064" s="21"/>
      <c r="W1064" s="20" t="e">
        <f>$X$1&amp;A1064&amp;$Y$1&amp;T1064&amp;$Z$1&amp;C1064&amp;$AA$1&amp;E1064&amp;#REF!&amp;G1064&amp;$AB$1&amp;J1064&amp;$AC$1&amp;#REF!&amp;$AD$1&amp;L1064&amp;$AE$1&amp;P1064&amp;$AF$1&amp;R1064&amp;$AF$1&amp;#REF!&amp;$AG$1</f>
        <v>#REF!</v>
      </c>
    </row>
    <row r="1065" spans="1:23" s="20" customFormat="1" hidden="1" x14ac:dyDescent="0.25">
      <c r="A1065" s="2" t="s">
        <v>3592</v>
      </c>
      <c r="B1065" s="2" t="s">
        <v>3593</v>
      </c>
      <c r="C1065" s="3"/>
      <c r="D1065" s="18" t="str">
        <f t="shared" si="351"/>
        <v/>
      </c>
      <c r="E1065" s="4">
        <v>58.7</v>
      </c>
      <c r="F1065" s="2" t="s">
        <v>3594</v>
      </c>
      <c r="G1065" s="19" t="e">
        <f>VLOOKUP(F1065,frs!$A$2:$E$41,2,FALSE)</f>
        <v>#N/A</v>
      </c>
      <c r="H1065" s="2" t="b">
        <v>0</v>
      </c>
      <c r="I1065" s="2" t="s">
        <v>4693</v>
      </c>
      <c r="J1065" s="19">
        <f>VLOOKUP(I1065,Families!$A$2:$B$11,2,FALSE)</f>
        <v>7</v>
      </c>
      <c r="K1065" s="2"/>
      <c r="L1065" s="19" t="str">
        <f>IFERROR(VLOOKUP(K1065,Appellations!$A$3:$B$77,3,FALSE),"")</f>
        <v/>
      </c>
      <c r="M1065" s="2" t="s">
        <v>4698</v>
      </c>
      <c r="N1065" s="19" t="str">
        <f>IFERROR(VLOOKUP(M1065,Regions!$A$3:$B$41,2,FALSE),"")</f>
        <v/>
      </c>
      <c r="O1065" s="2"/>
      <c r="P1065" s="19" t="str">
        <f>IFERROR(VLOOKUP(O1065,Colors!$A$3:$B$11,2,FALSE),"")</f>
        <v/>
      </c>
      <c r="Q1065" s="2"/>
      <c r="R1065" s="19" t="str">
        <f>IFERROR(VLOOKUP(Q1065,Contenants!$A$3:$B$21,2,FALSE),"")</f>
        <v/>
      </c>
      <c r="S1065" s="2"/>
      <c r="T1065" s="8" t="s">
        <v>432</v>
      </c>
      <c r="U1065" s="21" t="str">
        <f t="shared" si="370"/>
        <v/>
      </c>
      <c r="V1065" s="21"/>
      <c r="W1065" s="20" t="e">
        <f>$X$1&amp;A1065&amp;$Y$1&amp;T1065&amp;$Z$1&amp;C1065&amp;$AA$1&amp;E1065&amp;#REF!&amp;G1065&amp;$AB$1&amp;J1065&amp;$AC$1&amp;#REF!&amp;$AD$1&amp;L1065&amp;$AE$1&amp;P1065&amp;$AF$1&amp;R1065&amp;$AF$1&amp;#REF!&amp;$AG$1</f>
        <v>#REF!</v>
      </c>
    </row>
    <row r="1066" spans="1:23" s="20" customFormat="1" hidden="1" x14ac:dyDescent="0.25">
      <c r="A1066" s="2" t="s">
        <v>3595</v>
      </c>
      <c r="B1066" s="2" t="s">
        <v>3596</v>
      </c>
      <c r="C1066" s="3"/>
      <c r="D1066" s="18" t="str">
        <f t="shared" si="351"/>
        <v/>
      </c>
      <c r="E1066" s="4">
        <v>102.2</v>
      </c>
      <c r="F1066" s="2" t="s">
        <v>3594</v>
      </c>
      <c r="G1066" s="19" t="e">
        <f>VLOOKUP(F1066,frs!$A$2:$E$41,2,FALSE)</f>
        <v>#N/A</v>
      </c>
      <c r="H1066" s="2" t="b">
        <v>0</v>
      </c>
      <c r="I1066" s="2" t="s">
        <v>4693</v>
      </c>
      <c r="J1066" s="19">
        <f>VLOOKUP(I1066,Families!$A$2:$B$11,2,FALSE)</f>
        <v>7</v>
      </c>
      <c r="K1066" s="2"/>
      <c r="L1066" s="19" t="str">
        <f>IFERROR(VLOOKUP(K1066,Appellations!$A$3:$B$77,3,FALSE),"")</f>
        <v/>
      </c>
      <c r="M1066" s="2" t="s">
        <v>4698</v>
      </c>
      <c r="N1066" s="19" t="str">
        <f>IFERROR(VLOOKUP(M1066,Regions!$A$3:$B$41,2,FALSE),"")</f>
        <v/>
      </c>
      <c r="O1066" s="2"/>
      <c r="P1066" s="19" t="str">
        <f>IFERROR(VLOOKUP(O1066,Colors!$A$3:$B$11,2,FALSE),"")</f>
        <v/>
      </c>
      <c r="Q1066" s="2"/>
      <c r="R1066" s="19" t="str">
        <f>IFERROR(VLOOKUP(Q1066,Contenants!$A$3:$B$21,2,FALSE),"")</f>
        <v/>
      </c>
      <c r="S1066" s="2"/>
      <c r="T1066" s="8" t="s">
        <v>434</v>
      </c>
      <c r="U1066" s="21" t="str">
        <f t="shared" si="370"/>
        <v/>
      </c>
      <c r="V1066" s="21"/>
      <c r="W1066" s="20" t="e">
        <f>$X$1&amp;A1066&amp;$Y$1&amp;T1066&amp;$Z$1&amp;C1066&amp;$AA$1&amp;E1066&amp;#REF!&amp;G1066&amp;$AB$1&amp;J1066&amp;$AC$1&amp;#REF!&amp;$AD$1&amp;L1066&amp;$AE$1&amp;P1066&amp;$AF$1&amp;R1066&amp;$AF$1&amp;#REF!&amp;$AG$1</f>
        <v>#REF!</v>
      </c>
    </row>
    <row r="1067" spans="1:23" s="20" customFormat="1" hidden="1" x14ac:dyDescent="0.25">
      <c r="A1067" s="2" t="s">
        <v>4591</v>
      </c>
      <c r="B1067" s="2" t="s">
        <v>4592</v>
      </c>
      <c r="C1067" s="3"/>
      <c r="D1067" s="18" t="str">
        <f t="shared" si="351"/>
        <v/>
      </c>
      <c r="E1067" s="4">
        <v>74</v>
      </c>
      <c r="F1067" s="2" t="s">
        <v>3594</v>
      </c>
      <c r="G1067" s="19" t="e">
        <f>VLOOKUP(F1067,frs!$A$2:$E$41,2,FALSE)</f>
        <v>#N/A</v>
      </c>
      <c r="H1067" s="2" t="b">
        <v>0</v>
      </c>
      <c r="I1067" s="2" t="s">
        <v>4693</v>
      </c>
      <c r="J1067" s="19">
        <f>VLOOKUP(I1067,Families!$A$2:$B$11,2,FALSE)</f>
        <v>7</v>
      </c>
      <c r="K1067" s="2"/>
      <c r="L1067" s="19" t="str">
        <f>IFERROR(VLOOKUP(K1067,Appellations!$A$3:$B$77,3,FALSE),"")</f>
        <v/>
      </c>
      <c r="M1067" s="2" t="s">
        <v>4698</v>
      </c>
      <c r="N1067" s="19" t="str">
        <f>IFERROR(VLOOKUP(M1067,Regions!$A$3:$B$41,2,FALSE),"")</f>
        <v/>
      </c>
      <c r="O1067" s="2"/>
      <c r="P1067" s="19" t="str">
        <f>IFERROR(VLOOKUP(O1067,Colors!$A$3:$B$11,2,FALSE),"")</f>
        <v/>
      </c>
      <c r="Q1067" s="2"/>
      <c r="R1067" s="19" t="str">
        <f>IFERROR(VLOOKUP(Q1067,Contenants!$A$3:$B$21,2,FALSE),"")</f>
        <v/>
      </c>
      <c r="S1067" s="2"/>
      <c r="T1067" s="8" t="s">
        <v>428</v>
      </c>
      <c r="U1067" s="21" t="str">
        <f t="shared" si="370"/>
        <v/>
      </c>
      <c r="V1067" s="21"/>
      <c r="W1067" s="20" t="e">
        <f>$X$1&amp;A1067&amp;$Y$1&amp;T1067&amp;$Z$1&amp;C1067&amp;$AA$1&amp;E1067&amp;#REF!&amp;G1067&amp;$AB$1&amp;J1067&amp;$AC$1&amp;#REF!&amp;$AD$1&amp;L1067&amp;$AE$1&amp;P1067&amp;$AF$1&amp;R1067&amp;$AF$1&amp;#REF!&amp;$AG$1</f>
        <v>#REF!</v>
      </c>
    </row>
    <row r="1068" spans="1:23" s="20" customFormat="1" hidden="1" x14ac:dyDescent="0.25">
      <c r="A1068" s="2" t="s">
        <v>3597</v>
      </c>
      <c r="B1068" s="2" t="s">
        <v>3598</v>
      </c>
      <c r="C1068" s="3"/>
      <c r="D1068" s="18" t="str">
        <f t="shared" si="351"/>
        <v/>
      </c>
      <c r="E1068" s="4">
        <v>135.19999999999999</v>
      </c>
      <c r="F1068" s="2" t="s">
        <v>3594</v>
      </c>
      <c r="G1068" s="19" t="e">
        <f>VLOOKUP(F1068,frs!$A$2:$E$41,2,FALSE)</f>
        <v>#N/A</v>
      </c>
      <c r="H1068" s="2" t="b">
        <v>0</v>
      </c>
      <c r="I1068" s="2" t="s">
        <v>4693</v>
      </c>
      <c r="J1068" s="19">
        <f>VLOOKUP(I1068,Families!$A$2:$B$11,2,FALSE)</f>
        <v>7</v>
      </c>
      <c r="K1068" s="2"/>
      <c r="L1068" s="19" t="str">
        <f>IFERROR(VLOOKUP(K1068,Appellations!$A$3:$B$77,3,FALSE),"")</f>
        <v/>
      </c>
      <c r="M1068" s="2" t="s">
        <v>4698</v>
      </c>
      <c r="N1068" s="19" t="str">
        <f>IFERROR(VLOOKUP(M1068,Regions!$A$3:$B$41,2,FALSE),"")</f>
        <v/>
      </c>
      <c r="O1068" s="2"/>
      <c r="P1068" s="19" t="str">
        <f>IFERROR(VLOOKUP(O1068,Colors!$A$3:$B$11,2,FALSE),"")</f>
        <v/>
      </c>
      <c r="Q1068" s="2"/>
      <c r="R1068" s="19" t="str">
        <f>IFERROR(VLOOKUP(Q1068,Contenants!$A$3:$B$21,2,FALSE),"")</f>
        <v/>
      </c>
      <c r="S1068" s="2"/>
      <c r="T1068" s="8" t="s">
        <v>430</v>
      </c>
      <c r="U1068" s="21" t="str">
        <f t="shared" si="370"/>
        <v/>
      </c>
      <c r="V1068" s="21"/>
      <c r="W1068" s="20" t="e">
        <f>$X$1&amp;A1068&amp;$Y$1&amp;T1068&amp;$Z$1&amp;C1068&amp;$AA$1&amp;E1068&amp;#REF!&amp;G1068&amp;$AB$1&amp;J1068&amp;$AC$1&amp;#REF!&amp;$AD$1&amp;L1068&amp;$AE$1&amp;P1068&amp;$AF$1&amp;R1068&amp;$AF$1&amp;#REF!&amp;$AG$1</f>
        <v>#REF!</v>
      </c>
    </row>
    <row r="1069" spans="1:23" s="20" customFormat="1" hidden="1" x14ac:dyDescent="0.25">
      <c r="A1069" s="2" t="s">
        <v>3182</v>
      </c>
      <c r="B1069" s="2" t="s">
        <v>3183</v>
      </c>
      <c r="C1069" s="3"/>
      <c r="D1069" s="18" t="str">
        <f t="shared" si="351"/>
        <v/>
      </c>
      <c r="E1069" s="4">
        <v>39.9</v>
      </c>
      <c r="F1069" s="2" t="s">
        <v>3156</v>
      </c>
      <c r="G1069" s="19" t="e">
        <f>VLOOKUP(F1069,frs!$A$2:$E$41,2,FALSE)</f>
        <v>#N/A</v>
      </c>
      <c r="H1069" s="2" t="b">
        <v>0</v>
      </c>
      <c r="I1069" s="2" t="s">
        <v>4805</v>
      </c>
      <c r="J1069" s="19">
        <f>VLOOKUP(I1069,Families!$A$2:$B$11,2,FALSE)</f>
        <v>5</v>
      </c>
      <c r="K1069" s="2" t="s">
        <v>4806</v>
      </c>
      <c r="L1069" s="19" t="str">
        <f>IFERROR(VLOOKUP(K1069,Appellations!$A$3:$B$77,3,FALSE),"")</f>
        <v/>
      </c>
      <c r="M1069" s="2" t="s">
        <v>4806</v>
      </c>
      <c r="N1069" s="19">
        <f>IFERROR(VLOOKUP(M1069,Regions!$A$3:$B$41,2,FALSE),"")</f>
        <v>12</v>
      </c>
      <c r="O1069" s="2"/>
      <c r="P1069" s="19" t="str">
        <f>IFERROR(VLOOKUP(O1069,Colors!$A$3:$B$11,2,FALSE),"")</f>
        <v/>
      </c>
      <c r="Q1069" s="2"/>
      <c r="R1069" s="19" t="str">
        <f>IFERROR(VLOOKUP(Q1069,Contenants!$A$3:$B$21,2,FALSE),"")</f>
        <v/>
      </c>
      <c r="S1069" s="2"/>
      <c r="T1069" s="8" t="s">
        <v>346</v>
      </c>
      <c r="U1069" s="21" t="str">
        <f t="shared" si="370"/>
        <v/>
      </c>
      <c r="V1069" s="21"/>
      <c r="W1069" s="20" t="e">
        <f>$X$1&amp;A1069&amp;$Y$1&amp;T1069&amp;$Z$1&amp;C1069&amp;$AA$1&amp;E1069&amp;#REF!&amp;G1069&amp;$AB$1&amp;J1069&amp;$AC$1&amp;#REF!&amp;$AD$1&amp;L1069&amp;$AE$1&amp;P1069&amp;$AF$1&amp;R1069&amp;$AF$1&amp;#REF!&amp;$AG$1</f>
        <v>#REF!</v>
      </c>
    </row>
    <row r="1070" spans="1:23" s="20" customFormat="1" hidden="1" x14ac:dyDescent="0.25">
      <c r="A1070" s="2" t="s">
        <v>3186</v>
      </c>
      <c r="B1070" s="2" t="s">
        <v>3187</v>
      </c>
      <c r="C1070" s="3"/>
      <c r="D1070" s="18" t="str">
        <f t="shared" si="351"/>
        <v/>
      </c>
      <c r="E1070" s="4">
        <v>54.25</v>
      </c>
      <c r="F1070" s="2" t="s">
        <v>3156</v>
      </c>
      <c r="G1070" s="19" t="e">
        <f>VLOOKUP(F1070,frs!$A$2:$E$41,2,FALSE)</f>
        <v>#N/A</v>
      </c>
      <c r="H1070" s="2" t="b">
        <v>0</v>
      </c>
      <c r="I1070" s="2" t="s">
        <v>4805</v>
      </c>
      <c r="J1070" s="19">
        <f>VLOOKUP(I1070,Families!$A$2:$B$11,2,FALSE)</f>
        <v>5</v>
      </c>
      <c r="K1070" s="2" t="s">
        <v>4806</v>
      </c>
      <c r="L1070" s="19" t="str">
        <f>IFERROR(VLOOKUP(K1070,Appellations!$A$3:$B$77,3,FALSE),"")</f>
        <v/>
      </c>
      <c r="M1070" s="2" t="s">
        <v>4806</v>
      </c>
      <c r="N1070" s="19">
        <f>IFERROR(VLOOKUP(M1070,Regions!$A$3:$B$41,2,FALSE),"")</f>
        <v>12</v>
      </c>
      <c r="O1070" s="2"/>
      <c r="P1070" s="19" t="str">
        <f>IFERROR(VLOOKUP(O1070,Colors!$A$3:$B$11,2,FALSE),"")</f>
        <v/>
      </c>
      <c r="Q1070" s="2"/>
      <c r="R1070" s="19" t="str">
        <f>IFERROR(VLOOKUP(Q1070,Contenants!$A$3:$B$21,2,FALSE),"")</f>
        <v/>
      </c>
      <c r="S1070" s="2"/>
      <c r="T1070" s="8" t="s">
        <v>354</v>
      </c>
      <c r="U1070" s="21" t="str">
        <f t="shared" si="370"/>
        <v/>
      </c>
      <c r="V1070" s="21"/>
      <c r="W1070" s="20" t="e">
        <f>$X$1&amp;A1070&amp;$Y$1&amp;T1070&amp;$Z$1&amp;C1070&amp;$AA$1&amp;E1070&amp;#REF!&amp;G1070&amp;$AB$1&amp;J1070&amp;$AC$1&amp;#REF!&amp;$AD$1&amp;L1070&amp;$AE$1&amp;P1070&amp;$AF$1&amp;R1070&amp;$AF$1&amp;#REF!&amp;$AG$1</f>
        <v>#REF!</v>
      </c>
    </row>
    <row r="1071" spans="1:23" s="20" customFormat="1" hidden="1" x14ac:dyDescent="0.25">
      <c r="A1071" s="2" t="s">
        <v>3763</v>
      </c>
      <c r="B1071" s="2" t="s">
        <v>3764</v>
      </c>
      <c r="C1071" s="3"/>
      <c r="D1071" s="18" t="str">
        <f t="shared" si="351"/>
        <v/>
      </c>
      <c r="E1071" s="4">
        <v>15.5</v>
      </c>
      <c r="F1071" s="2" t="s">
        <v>3156</v>
      </c>
      <c r="G1071" s="19" t="e">
        <f>VLOOKUP(F1071,frs!$A$2:$E$41,2,FALSE)</f>
        <v>#N/A</v>
      </c>
      <c r="H1071" s="2" t="b">
        <v>0</v>
      </c>
      <c r="I1071" s="2" t="s">
        <v>4716</v>
      </c>
      <c r="J1071" s="19">
        <f>VLOOKUP(I1071,Families!$A$2:$B$11,2,FALSE)</f>
        <v>1</v>
      </c>
      <c r="K1071" s="2" t="s">
        <v>4830</v>
      </c>
      <c r="L1071" s="19" t="str">
        <f>IFERROR(VLOOKUP(K1071,Appellations!$A$3:$B$77,3,FALSE),"")</f>
        <v/>
      </c>
      <c r="M1071" s="2" t="s">
        <v>4745</v>
      </c>
      <c r="N1071" s="19">
        <f>IFERROR(VLOOKUP(M1071,Regions!$A$3:$B$41,2,FALSE),"")</f>
        <v>33</v>
      </c>
      <c r="O1071" s="2" t="s">
        <v>4719</v>
      </c>
      <c r="P1071" s="19">
        <f>IFERROR(VLOOKUP(O1071,Colors!$A$3:$B$11,2,FALSE),"")</f>
        <v>8</v>
      </c>
      <c r="Q1071" s="2" t="s">
        <v>4688</v>
      </c>
      <c r="R1071" s="19">
        <f>IFERROR(VLOOKUP(Q1071,Contenants!$A$3:$B$21,2,FALSE),"")</f>
        <v>16</v>
      </c>
      <c r="S1071" s="2"/>
      <c r="T1071" s="8" t="s">
        <v>352</v>
      </c>
      <c r="U1071" s="21" t="str">
        <f t="shared" si="370"/>
        <v/>
      </c>
      <c r="V1071" s="21"/>
      <c r="W1071" s="20" t="e">
        <f>$X$1&amp;A1071&amp;$Y$1&amp;T1071&amp;$Z$1&amp;C1071&amp;$AA$1&amp;E1071&amp;#REF!&amp;G1071&amp;$AB$1&amp;J1071&amp;$AC$1&amp;#REF!&amp;$AD$1&amp;L1071&amp;$AE$1&amp;P1071&amp;$AF$1&amp;R1071&amp;$AF$1&amp;#REF!&amp;$AG$1</f>
        <v>#REF!</v>
      </c>
    </row>
    <row r="1072" spans="1:23" s="20" customFormat="1" hidden="1" x14ac:dyDescent="0.25">
      <c r="A1072" s="2" t="s">
        <v>3761</v>
      </c>
      <c r="B1072" s="2" t="s">
        <v>3762</v>
      </c>
      <c r="C1072" s="3"/>
      <c r="D1072" s="40" t="str">
        <f t="shared" si="351"/>
        <v/>
      </c>
      <c r="E1072" s="4">
        <v>15.75</v>
      </c>
      <c r="F1072" s="2" t="s">
        <v>3156</v>
      </c>
      <c r="G1072" s="41" t="e">
        <f>VLOOKUP(F1072,frs!$A$2:$E$41,2,FALSE)</f>
        <v>#N/A</v>
      </c>
      <c r="H1072" s="2" t="b">
        <v>0</v>
      </c>
      <c r="I1072" s="2" t="s">
        <v>4709</v>
      </c>
      <c r="J1072" s="41">
        <f>VLOOKUP(I1072,Families!$A$2:$B$11,2,FALSE)</f>
        <v>2</v>
      </c>
      <c r="K1072" s="2" t="s">
        <v>4830</v>
      </c>
      <c r="L1072" s="41" t="str">
        <f>IFERROR(VLOOKUP(K1072,Appellations!$A$3:$B$77,3,FALSE),"")</f>
        <v/>
      </c>
      <c r="M1072" s="2" t="s">
        <v>4745</v>
      </c>
      <c r="N1072" s="41">
        <f>IFERROR(VLOOKUP(M1072,Regions!$A$3:$B$41,2,FALSE),"")</f>
        <v>33</v>
      </c>
      <c r="O1072" s="2" t="s">
        <v>4689</v>
      </c>
      <c r="P1072" s="41">
        <f>IFERROR(VLOOKUP(O1072,Colors!$A$3:$B$11,2,FALSE),"")</f>
        <v>2</v>
      </c>
      <c r="Q1072" s="2" t="s">
        <v>4688</v>
      </c>
      <c r="R1072" s="41">
        <f>IFERROR(VLOOKUP(Q1072,Contenants!$A$3:$B$21,2,FALSE),"")</f>
        <v>16</v>
      </c>
      <c r="S1072" s="2"/>
      <c r="T1072" s="8" t="s">
        <v>378</v>
      </c>
      <c r="U1072" s="43" t="str">
        <f t="shared" si="370"/>
        <v/>
      </c>
      <c r="V1072" s="43"/>
      <c r="W1072" s="42" t="e">
        <f>$X$1&amp;A1072&amp;$Y$1&amp;T1072&amp;$Z$1&amp;C1072&amp;$AA$1&amp;E1072&amp;#REF!&amp;G1072&amp;$AB$1&amp;J1072&amp;$AC$1&amp;#REF!&amp;$AD$1&amp;L1072&amp;$AE$1&amp;P1072&amp;$AF$1&amp;R1072&amp;$AF$1&amp;#REF!&amp;$AG$1</f>
        <v>#REF!</v>
      </c>
    </row>
    <row r="1073" spans="1:34" hidden="1" x14ac:dyDescent="0.25">
      <c r="A1073" s="2" t="s">
        <v>4613</v>
      </c>
      <c r="B1073" s="2" t="s">
        <v>4614</v>
      </c>
      <c r="C1073" s="3"/>
      <c r="D1073" s="23" t="str">
        <f t="shared" ref="D1073:D1081" si="371">SUBSTITUTE(SUBSTITUTE(SUBSTITUTE(C1073,CHAR(13),""),CHAR(10),"&lt;br&gt;"),". &amp;car(10)",".")</f>
        <v/>
      </c>
      <c r="E1073" s="4">
        <v>207.8</v>
      </c>
      <c r="F1073" s="2" t="s">
        <v>469</v>
      </c>
      <c r="G1073" s="19">
        <f>VLOOKUP(F1073,frs!$A$2:$E$41,2,FALSE)</f>
        <v>24</v>
      </c>
      <c r="H1073" s="2" t="b">
        <v>0</v>
      </c>
      <c r="I1073" s="2" t="s">
        <v>4693</v>
      </c>
      <c r="J1073" s="19">
        <f>VLOOKUP(I1073,Families!$A$2:$B$11,2,FALSE)</f>
        <v>7</v>
      </c>
      <c r="K1073" s="2"/>
      <c r="L1073" s="19" t="str">
        <f>IFERROR(VLOOKUP(K1073,Appellations!$A$2:$B$77,2,FALSE),"0")</f>
        <v>0</v>
      </c>
      <c r="M1073" s="2" t="s">
        <v>4698</v>
      </c>
      <c r="N1073" s="19" t="str">
        <f>IFERROR(VLOOKUP(M1073,Regions!$A$2:$B$41,2,FALSE),"0")</f>
        <v>0</v>
      </c>
      <c r="O1073" s="2"/>
      <c r="P1073" s="19" t="str">
        <f>IFERROR(VLOOKUP(O1073,Colors!$A$2:$B$11,2,FALSE),"0")</f>
        <v>0</v>
      </c>
      <c r="Q1073" s="2"/>
      <c r="R1073" s="19" t="str">
        <f>IFERROR(VLOOKUP(Q1073,Contenants!$A$2:$B$21,2,FALSE),"0")</f>
        <v>0</v>
      </c>
      <c r="S1073" s="2"/>
      <c r="T1073" s="50" t="str">
        <f t="shared" ref="T1073:T1081" si="372">PROPER(B1073)</f>
        <v>Whisky Islay Blended 1997 Octave 50°</v>
      </c>
      <c r="U1073" s="19" t="str">
        <f t="shared" si="370"/>
        <v/>
      </c>
      <c r="V1073" s="19" t="e">
        <f>IF(#REF!="",0,1)</f>
        <v>#REF!</v>
      </c>
      <c r="W1073" s="20" t="e">
        <f>$X$1&amp;A1073&amp;$Y$1&amp;T1073&amp;$Z$1&amp;D1073&amp;$AA$1&amp;E1073&amp;#REF!&amp;G1073&amp;$AB$1&amp;J1073&amp;$AC$1&amp;L1073&amp;$AD$1&amp;N1073&amp;$AE$1&amp;P1073&amp;$AF$1&amp;R1073&amp;$AG$1&amp;#REF!&amp;$AI$1</f>
        <v>#REF!</v>
      </c>
    </row>
    <row r="1074" spans="1:34" hidden="1" x14ac:dyDescent="0.25">
      <c r="A1074" s="2" t="s">
        <v>4560</v>
      </c>
      <c r="B1074" s="2" t="s">
        <v>4561</v>
      </c>
      <c r="C1074" s="3"/>
      <c r="D1074" s="23" t="str">
        <f t="shared" si="371"/>
        <v/>
      </c>
      <c r="E1074" s="4">
        <v>114.15</v>
      </c>
      <c r="F1074" s="2" t="s">
        <v>469</v>
      </c>
      <c r="G1074" s="19">
        <f>VLOOKUP(F1074,frs!$A$2:$E$41,2,FALSE)</f>
        <v>24</v>
      </c>
      <c r="H1074" s="2" t="b">
        <v>0</v>
      </c>
      <c r="I1074" s="2" t="s">
        <v>4693</v>
      </c>
      <c r="J1074" s="19">
        <f>VLOOKUP(I1074,Families!$A$2:$B$11,2,FALSE)</f>
        <v>7</v>
      </c>
      <c r="K1074" s="2"/>
      <c r="L1074" s="19" t="str">
        <f>IFERROR(VLOOKUP(K1074,Appellations!$A$2:$B$77,2,FALSE),"0")</f>
        <v>0</v>
      </c>
      <c r="M1074" s="2" t="s">
        <v>4698</v>
      </c>
      <c r="N1074" s="19" t="str">
        <f>IFERROR(VLOOKUP(M1074,Regions!$A$2:$B$41,2,FALSE),"0")</f>
        <v>0</v>
      </c>
      <c r="O1074" s="2"/>
      <c r="P1074" s="19" t="str">
        <f>IFERROR(VLOOKUP(O1074,Colors!$A$2:$B$11,2,FALSE),"0")</f>
        <v>0</v>
      </c>
      <c r="Q1074" s="2"/>
      <c r="R1074" s="19" t="str">
        <f>IFERROR(VLOOKUP(Q1074,Contenants!$A$2:$B$21,2,FALSE),"0")</f>
        <v>0</v>
      </c>
      <c r="S1074" s="2"/>
      <c r="T1074" s="50" t="str">
        <f t="shared" si="372"/>
        <v>Whisky Craigellachie 2008 Octave 51.9°</v>
      </c>
      <c r="U1074" s="19" t="str">
        <f t="shared" si="370"/>
        <v/>
      </c>
      <c r="V1074" s="19" t="e">
        <f>IF(#REF!="",0,1)</f>
        <v>#REF!</v>
      </c>
      <c r="W1074" s="20" t="e">
        <f>$X$1&amp;A1074&amp;$Y$1&amp;T1074&amp;$Z$1&amp;D1074&amp;$AA$1&amp;E1074&amp;#REF!&amp;G1074&amp;$AB$1&amp;J1074&amp;$AC$1&amp;L1074&amp;$AD$1&amp;N1074&amp;$AE$1&amp;P1074&amp;$AF$1&amp;R1074&amp;$AG$1&amp;#REF!&amp;$AI$1</f>
        <v>#REF!</v>
      </c>
    </row>
    <row r="1075" spans="1:34" hidden="1" x14ac:dyDescent="0.25">
      <c r="A1075" s="2" t="s">
        <v>4611</v>
      </c>
      <c r="B1075" s="2" t="s">
        <v>4612</v>
      </c>
      <c r="C1075" s="3"/>
      <c r="D1075" s="23" t="str">
        <f t="shared" si="371"/>
        <v/>
      </c>
      <c r="E1075" s="4">
        <v>90.05</v>
      </c>
      <c r="F1075" s="2" t="s">
        <v>469</v>
      </c>
      <c r="G1075" s="19">
        <f>VLOOKUP(F1075,frs!$A$2:$E$41,2,FALSE)</f>
        <v>24</v>
      </c>
      <c r="H1075" s="2" t="b">
        <v>0</v>
      </c>
      <c r="I1075" s="2" t="s">
        <v>4693</v>
      </c>
      <c r="J1075" s="19">
        <f>VLOOKUP(I1075,Families!$A$2:$B$11,2,FALSE)</f>
        <v>7</v>
      </c>
      <c r="K1075" s="2"/>
      <c r="L1075" s="19" t="str">
        <f>IFERROR(VLOOKUP(K1075,Appellations!$A$2:$B$77,2,FALSE),"0")</f>
        <v>0</v>
      </c>
      <c r="M1075" s="2" t="s">
        <v>4698</v>
      </c>
      <c r="N1075" s="19" t="str">
        <f>IFERROR(VLOOKUP(M1075,Regions!$A$2:$B$41,2,FALSE),"0")</f>
        <v>0</v>
      </c>
      <c r="O1075" s="2"/>
      <c r="P1075" s="19" t="str">
        <f>IFERROR(VLOOKUP(O1075,Colors!$A$2:$B$11,2,FALSE),"0")</f>
        <v>0</v>
      </c>
      <c r="Q1075" s="2"/>
      <c r="R1075" s="19" t="str">
        <f>IFERROR(VLOOKUP(Q1075,Contenants!$A$2:$B$21,2,FALSE),"0")</f>
        <v>0</v>
      </c>
      <c r="S1075" s="2"/>
      <c r="T1075" s="50" t="str">
        <f t="shared" si="372"/>
        <v>Whisky Invergordon 2011 Octave 51.3°</v>
      </c>
      <c r="U1075" s="19" t="str">
        <f t="shared" si="370"/>
        <v/>
      </c>
      <c r="V1075" s="19" t="e">
        <f>IF(#REF!="",0,1)</f>
        <v>#REF!</v>
      </c>
      <c r="W1075" s="20" t="e">
        <f>$X$1&amp;A1075&amp;$Y$1&amp;T1075&amp;$Z$1&amp;D1075&amp;$AA$1&amp;E1075&amp;#REF!&amp;G1075&amp;$AB$1&amp;J1075&amp;$AC$1&amp;L1075&amp;$AD$1&amp;N1075&amp;$AE$1&amp;P1075&amp;$AF$1&amp;R1075&amp;$AG$1&amp;#REF!&amp;$AI$1</f>
        <v>#REF!</v>
      </c>
    </row>
    <row r="1076" spans="1:34" ht="256.5" x14ac:dyDescent="0.25">
      <c r="A1076" s="2" t="s">
        <v>1529</v>
      </c>
      <c r="B1076" s="2" t="s">
        <v>1530</v>
      </c>
      <c r="C1076" s="3" t="s">
        <v>5380</v>
      </c>
      <c r="D1076" s="23" t="str">
        <f t="shared" si="371"/>
        <v>Un Très Vieux Marc de Bourgogne 8 ans ample, épicé et généreux. Idéal en digestif.&lt;br&gt;&lt;br&gt;Provenance : France (Bourgogne)&lt;br&gt;&lt;br&gt;Dégustation : Robe jaune or pâle ; Nez expressif aux notes de raisins frais et de vanille ; Bouche ronde et chaleureuse sur des saveurs florales, épicées. Finale longue et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6" s="4">
        <v>34.200000000000003</v>
      </c>
      <c r="F1076" s="2" t="s">
        <v>469</v>
      </c>
      <c r="G1076" s="19">
        <f>VLOOKUP(F1076,frs!$A$2:$B$45,2,FALSE)</f>
        <v>24</v>
      </c>
      <c r="H1076" s="2" t="b">
        <v>1</v>
      </c>
      <c r="I1076" s="2" t="s">
        <v>4693</v>
      </c>
      <c r="J1076" s="19">
        <f>VLOOKUP(I1076,Families!$A$2:$B$11,2,FALSE)</f>
        <v>7</v>
      </c>
      <c r="K1076" s="2"/>
      <c r="L1076" s="19" t="str">
        <f>IFERROR(VLOOKUP(K1076,Appellations!$A$2:$B$80,2,FALSE),"0")</f>
        <v>0</v>
      </c>
      <c r="M1076" s="2" t="s">
        <v>4694</v>
      </c>
      <c r="N1076" s="19">
        <f>IFERROR(VLOOKUP(M1076,Regions!$A$2:$B$44,2,FALSE),"0")</f>
        <v>26</v>
      </c>
      <c r="O1076" s="2"/>
      <c r="P1076" s="19" t="str">
        <f>IFERROR(VLOOKUP(O1076,Colors!$A$2:$B$11,2,FALSE),"0")</f>
        <v>0</v>
      </c>
      <c r="Q1076" s="2" t="s">
        <v>4696</v>
      </c>
      <c r="R1076" s="19">
        <f>IFERROR(VLOOKUP(Q1076,Contenants!$A$2:$B$21,2,FALSE),"0")</f>
        <v>15</v>
      </c>
      <c r="S1076" s="2" t="s">
        <v>5912</v>
      </c>
      <c r="T1076" s="50" t="s">
        <v>6002</v>
      </c>
      <c r="U1076" s="19" t="str">
        <f t="shared" ref="U1076:U1080" si="373">SUBSTITUTE(S1076,"C:\Users\Admin\OneDrive\Site Internet\","")</f>
        <v>marc_de_bourgogne_tres_vieux_8_ans.png</v>
      </c>
      <c r="V1076" s="19">
        <f t="shared" ref="V1076:V1084" si="374">IF(U1076="",0,1)</f>
        <v>1</v>
      </c>
      <c r="W1076" s="20" t="str">
        <f t="shared" ref="W1076:W1080" si="375">$X$1&amp;A1076&amp;$Y$1&amp;T1076&amp;$Z$1&amp;D1076&amp;$AA$1&amp;G1076&amp;$AB$1&amp;J1076&amp;$AC$1&amp;L1076&amp;$AD$1&amp;N1076&amp;$AE$1&amp;P1076&amp;$AF$1&amp;R1076&amp;$AG$1&amp;U1076&amp;$AH$1&amp;V1076&amp;$AI$1</f>
        <v>("01088", "Marc de Bourgogne Très Vieux 8 ans 42°", "Un Très Vieux Marc de Bourgogne 8 ans ample, épicé et généreux. Idéal en digestif.&lt;br&gt;&lt;br&gt;Provenance : France (Bourgogne)&lt;br&gt;&lt;br&gt;Dégustation : Robe jaune or pâle ; Nez expressif aux notes de raisins frais et de vanille ; Bouche ronde et chaleureuse sur des saveurs florales, épicées. Finale longue et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"marc_de_bourgogne_tres_vieux_8_ans.png", "1"),</v>
      </c>
    </row>
    <row r="1077" spans="1:34" ht="256.5" x14ac:dyDescent="0.25">
      <c r="A1077" s="2" t="s">
        <v>1647</v>
      </c>
      <c r="B1077" s="2" t="s">
        <v>1648</v>
      </c>
      <c r="C1077" s="3" t="s">
        <v>5392</v>
      </c>
      <c r="D1077" s="23" t="str">
        <f t="shared" si="371"/>
        <v>Une Eau de Vie de poire williams exceptionnelle, élégante et d’une rare finesse. Idéal en digestif.&lt;br&gt;&lt;br&gt;Provenance : France (Bourgogne)&lt;br&gt;&lt;br&gt;Dégustation : Robe incolore et cristalline ; Nez intense et aromatique aux notes de poire bien mûre ; Bouche racée, suave, soyeuse d’une grande finesse et d’une grande élégance. Finale très longue.&lt;br&gt;&lt;br&gt;La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7" s="4">
        <v>64.95</v>
      </c>
      <c r="F1077" s="2" t="s">
        <v>469</v>
      </c>
      <c r="G1077" s="19">
        <f>VLOOKUP(F1077,frs!$A$2:$B$45,2,FALSE)</f>
        <v>24</v>
      </c>
      <c r="H1077" s="2" t="b">
        <v>1</v>
      </c>
      <c r="I1077" s="2" t="s">
        <v>4693</v>
      </c>
      <c r="J1077" s="19">
        <f>VLOOKUP(I1077,Families!$A$2:$B$11,2,FALSE)</f>
        <v>7</v>
      </c>
      <c r="K1077" s="2"/>
      <c r="L1077" s="19" t="str">
        <f>IFERROR(VLOOKUP(K1077,Appellations!$A$2:$B$80,2,FALSE),"0")</f>
        <v>0</v>
      </c>
      <c r="M1077" s="2" t="s">
        <v>4694</v>
      </c>
      <c r="N1077" s="19">
        <f>IFERROR(VLOOKUP(M1077,Regions!$A$2:$B$44,2,FALSE),"0")</f>
        <v>26</v>
      </c>
      <c r="O1077" s="2"/>
      <c r="P1077" s="19" t="str">
        <f>IFERROR(VLOOKUP(O1077,Colors!$A$2:$B$11,2,FALSE),"0")</f>
        <v>0</v>
      </c>
      <c r="Q1077" s="2" t="s">
        <v>4696</v>
      </c>
      <c r="R1077" s="19">
        <f>IFERROR(VLOOKUP(Q1077,Contenants!$A$2:$B$21,2,FALSE),"0")</f>
        <v>15</v>
      </c>
      <c r="S1077" s="2" t="s">
        <v>5913</v>
      </c>
      <c r="T1077" s="50" t="s">
        <v>6003</v>
      </c>
      <c r="U1077" s="19" t="str">
        <f t="shared" si="373"/>
        <v>eau_de_vie_poire_williams_du_monts_de_la_cote_d_or.png</v>
      </c>
      <c r="V1077" s="19">
        <f t="shared" si="374"/>
        <v>1</v>
      </c>
      <c r="W1077" s="20" t="str">
        <f t="shared" si="375"/>
        <v>("01089", "Poire Williams Monts de la Côte d'Or 49°", "Une Eau de Vie de poire williams exceptionnelle, élégante et d’une rare finesse. Idéal en digestif.&lt;br&gt;&lt;br&gt;Provenance : France (Bourgogne)&lt;br&gt;&lt;br&gt;Dégustation : Robe incolore et cristalline ; Nez intense et aromatique aux notes de poire bien mûre ; Bouche racée, suave, soyeuse d’une grande finesse et d’une grande élégance. Finale très longue.&lt;br&gt;&lt;br&gt;La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"eau_de_vie_poire_williams_du_monts_de_la_cote_d_or.png", "1"),</v>
      </c>
    </row>
    <row r="1078" spans="1:34" ht="256.5" x14ac:dyDescent="0.25">
      <c r="A1078" s="2" t="s">
        <v>1178</v>
      </c>
      <c r="B1078" s="2" t="s">
        <v>1179</v>
      </c>
      <c r="C1078" s="3" t="s">
        <v>5312</v>
      </c>
      <c r="D1078" s="23" t="str">
        <f t="shared" si="371"/>
        <v>Une Eau de Vie de framboise sauvage plein de saveur et de douceur. Idéal en digestif.&lt;br&gt;&lt;br&gt;Provenance : France (Bourgogne)&lt;br&gt;&lt;br&gt;Dégustation : Robe incolore ; Nez puissant et élégant de framboise des bois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8" s="4">
        <v>46</v>
      </c>
      <c r="F1078" s="2" t="s">
        <v>469</v>
      </c>
      <c r="G1078" s="19">
        <f>VLOOKUP(F1078,frs!$A$2:$B$45,2,FALSE)</f>
        <v>24</v>
      </c>
      <c r="H1078" s="2" t="b">
        <v>1</v>
      </c>
      <c r="I1078" s="2" t="s">
        <v>4693</v>
      </c>
      <c r="J1078" s="19">
        <f>VLOOKUP(I1078,Families!$A$2:$B$11,2,FALSE)</f>
        <v>7</v>
      </c>
      <c r="K1078" s="2"/>
      <c r="L1078" s="19" t="str">
        <f>IFERROR(VLOOKUP(K1078,Appellations!$A$2:$B$80,2,FALSE),"0")</f>
        <v>0</v>
      </c>
      <c r="M1078" s="2" t="s">
        <v>4702</v>
      </c>
      <c r="N1078" s="19">
        <f>IFERROR(VLOOKUP(M1078,Regions!$A$2:$B$44,2,FALSE),"0")</f>
        <v>17</v>
      </c>
      <c r="O1078" s="2"/>
      <c r="P1078" s="19" t="str">
        <f>IFERROR(VLOOKUP(O1078,Colors!$A$2:$B$11,2,FALSE),"0")</f>
        <v>0</v>
      </c>
      <c r="Q1078" s="2" t="s">
        <v>4696</v>
      </c>
      <c r="R1078" s="19">
        <f>IFERROR(VLOOKUP(Q1078,Contenants!$A$2:$B$21,2,FALSE),"0")</f>
        <v>15</v>
      </c>
      <c r="S1078" s="2" t="s">
        <v>5914</v>
      </c>
      <c r="T1078" s="50" t="s">
        <v>6004</v>
      </c>
      <c r="U1078" s="19" t="str">
        <f t="shared" si="373"/>
        <v>eau_de_vie_joseph_cartron_framboise_sauvage.png</v>
      </c>
      <c r="V1078" s="19">
        <f t="shared" si="374"/>
        <v>1</v>
      </c>
      <c r="W1078" s="20" t="str">
        <f t="shared" si="375"/>
        <v>("01090", "Framboise Sauvage 45°", "Une Eau de Vie de framboise sauvage plein de saveur et de douceur. Idéal en digestif.&lt;br&gt;&lt;br&gt;Provenance : France (Bourgogne)&lt;br&gt;&lt;br&gt;Dégustation : Robe incolore ; Nez puissant et élégant de framboise des bois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"eau_de_vie_joseph_cartron_framboise_sauvage.png", "1"),</v>
      </c>
    </row>
    <row r="1079" spans="1:34" ht="256.5" x14ac:dyDescent="0.25">
      <c r="A1079" s="2" t="s">
        <v>1099</v>
      </c>
      <c r="B1079" s="2" t="s">
        <v>1100</v>
      </c>
      <c r="C1079" s="3" t="s">
        <v>5299</v>
      </c>
      <c r="D1079" s="23" t="str">
        <f t="shared" si="371"/>
        <v>Une crème de pêche de vigne ample, gourmande et longue en bouche. Idéal en kir ou en cocktail.&lt;br&gt;&lt;br&gt;Provenance : France (Bourgogne)&lt;br&gt;&lt;br&gt;Dégustation : Robe dorée ; Nez très aromatique et belle perception de la pêche fraîche ; Bouche ronde, grasse, équilibrée avec une belle persistance de la pêche de vigne.&lt;br&gt;&lt;br&gt;La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9" s="4">
        <v>14.95</v>
      </c>
      <c r="F1079" s="2" t="s">
        <v>469</v>
      </c>
      <c r="G1079" s="19">
        <f>VLOOKUP(F1079,frs!$A$2:$B$45,2,FALSE)</f>
        <v>24</v>
      </c>
      <c r="H1079" s="2" t="b">
        <v>1</v>
      </c>
      <c r="I1079" s="2" t="s">
        <v>4693</v>
      </c>
      <c r="J1079" s="19">
        <f>VLOOKUP(I1079,Families!$A$2:$B$11,2,FALSE)</f>
        <v>7</v>
      </c>
      <c r="K1079" s="2"/>
      <c r="L1079" s="19" t="str">
        <f>IFERROR(VLOOKUP(K1079,Appellations!$A$2:$B$80,2,FALSE),"0")</f>
        <v>0</v>
      </c>
      <c r="M1079" s="2" t="s">
        <v>4701</v>
      </c>
      <c r="N1079" s="19">
        <f>IFERROR(VLOOKUP(M1079,Regions!$A$2:$B$44,2,FALSE),"0")</f>
        <v>16</v>
      </c>
      <c r="O1079" s="2"/>
      <c r="P1079" s="19" t="str">
        <f>IFERROR(VLOOKUP(O1079,Colors!$A$2:$B$11,2,FALSE),"0")</f>
        <v>0</v>
      </c>
      <c r="Q1079" s="2" t="s">
        <v>4695</v>
      </c>
      <c r="R1079" s="19">
        <f>IFERROR(VLOOKUP(Q1079,Contenants!$A$2:$B$21,2,FALSE),"0")</f>
        <v>13</v>
      </c>
      <c r="S1079" s="2" t="s">
        <v>5757</v>
      </c>
      <c r="T1079" s="50" t="s">
        <v>6256</v>
      </c>
      <c r="U1079" s="19" t="str">
        <f t="shared" si="373"/>
        <v>joseph_cartron_creme_peche_de_vigne.png</v>
      </c>
      <c r="V1079" s="19">
        <f t="shared" si="374"/>
        <v>1</v>
      </c>
      <c r="W1079" s="20" t="str">
        <f t="shared" si="375"/>
        <v>("01091", "Crème de Pêche de Vigne de Bourgogne", "Une crème de pêche de vigne ample, gourmande et longue en bouche. Idéal en kir ou en cocktail.&lt;br&gt;&lt;br&gt;Provenance : France (Bourgogne)&lt;br&gt;&lt;br&gt;Dégustation : Robe dorée ; Nez très aromatique et belle perception de la pêche fraîche ; Bouche ronde, grasse, équilibrée avec une belle persistance de la pêche de vigne.&lt;br&gt;&lt;br&gt;La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"joseph_cartron_creme_peche_de_vigne.png", "1"),</v>
      </c>
    </row>
    <row r="1080" spans="1:34" ht="213.75" x14ac:dyDescent="0.25">
      <c r="A1080" s="2" t="s">
        <v>1675</v>
      </c>
      <c r="B1080" s="2" t="s">
        <v>1676</v>
      </c>
      <c r="C1080" s="3" t="s">
        <v>5400</v>
      </c>
      <c r="D1080" s="23" t="str">
        <f t="shared" si="371"/>
        <v>Une Eau de Vie de quetsche sirupeuse et élégante. Idéal en digestif.&lt;br&gt;&lt;br&gt;Provenance : France (Bourgogne)&lt;br&gt;&lt;br&gt;Dégustation : Robe incolore ; Nez discret et lacté ; Bouche généreuse aux notes épicées et de fruits rouges.&lt;br&gt;&lt;br&gt;La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80" s="4">
        <v>40.6</v>
      </c>
      <c r="F1080" s="2" t="s">
        <v>469</v>
      </c>
      <c r="G1080" s="19">
        <f>VLOOKUP(F1080,frs!$A$2:$B$45,2,FALSE)</f>
        <v>24</v>
      </c>
      <c r="H1080" s="2" t="b">
        <v>1</v>
      </c>
      <c r="I1080" s="2" t="s">
        <v>4693</v>
      </c>
      <c r="J1080" s="19">
        <f>VLOOKUP(I1080,Families!$A$2:$B$11,2,FALSE)</f>
        <v>7</v>
      </c>
      <c r="K1080" s="2"/>
      <c r="L1080" s="19" t="str">
        <f>IFERROR(VLOOKUP(K1080,Appellations!$A$2:$B$80,2,FALSE),"0")</f>
        <v>0</v>
      </c>
      <c r="M1080" s="2" t="s">
        <v>4702</v>
      </c>
      <c r="N1080" s="19">
        <f>IFERROR(VLOOKUP(M1080,Regions!$A$2:$B$44,2,FALSE),"0")</f>
        <v>17</v>
      </c>
      <c r="O1080" s="2"/>
      <c r="P1080" s="19" t="str">
        <f>IFERROR(VLOOKUP(O1080,Colors!$A$2:$B$11,2,FALSE),"0")</f>
        <v>0</v>
      </c>
      <c r="Q1080" s="2" t="s">
        <v>4696</v>
      </c>
      <c r="R1080" s="19">
        <f>IFERROR(VLOOKUP(Q1080,Contenants!$A$2:$B$21,2,FALSE),"0")</f>
        <v>15</v>
      </c>
      <c r="S1080" s="2" t="s">
        <v>5915</v>
      </c>
      <c r="T1080" s="50" t="s">
        <v>6005</v>
      </c>
      <c r="U1080" s="19" t="str">
        <f t="shared" si="373"/>
        <v>eau_de_vie_joseph_cartron_quetsche.png</v>
      </c>
      <c r="V1080" s="19">
        <f t="shared" si="374"/>
        <v>1</v>
      </c>
      <c r="W1080" s="20" t="str">
        <f t="shared" si="375"/>
        <v>("01092", "Quetsche 45°", "Une Eau de Vie de quetsche sirupeuse et élégante. Idéal en digestif.&lt;br&gt;&lt;br&gt;Provenance : France (Bourgogne)&lt;br&gt;&lt;br&gt;Dégustation : Robe incolore ; Nez discret et lacté ; Bouche généreuse aux notes épicées et de fruits rouges.&lt;br&gt;&lt;br&gt;La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"eau_de_vie_joseph_cartron_quetsche.png", "1"),</v>
      </c>
    </row>
    <row r="1081" spans="1:34" hidden="1" x14ac:dyDescent="0.25">
      <c r="A1081" s="2" t="s">
        <v>1773</v>
      </c>
      <c r="B1081" s="2" t="s">
        <v>1774</v>
      </c>
      <c r="C1081" s="3"/>
      <c r="D1081" s="23" t="str">
        <f t="shared" si="371"/>
        <v/>
      </c>
      <c r="E1081" s="4">
        <v>81.5</v>
      </c>
      <c r="F1081" s="2" t="s">
        <v>469</v>
      </c>
      <c r="G1081" s="19">
        <f>VLOOKUP(F1081,frs!$A$2:$E$41,2,FALSE)</f>
        <v>24</v>
      </c>
      <c r="H1081" s="2" t="b">
        <v>1</v>
      </c>
      <c r="I1081" s="2" t="s">
        <v>4693</v>
      </c>
      <c r="J1081" s="19">
        <f>VLOOKUP(I1081,Families!$A$2:$B$11,2,FALSE)</f>
        <v>7</v>
      </c>
      <c r="K1081" s="2"/>
      <c r="L1081" s="19" t="str">
        <f>IFERROR(VLOOKUP(K1081,Appellations!$A$2:$B$77,2,FALSE),"0")</f>
        <v>0</v>
      </c>
      <c r="M1081" s="2" t="s">
        <v>4703</v>
      </c>
      <c r="N1081" s="19">
        <f>IFERROR(VLOOKUP(M1081,Regions!$A$2:$B$41,2,FALSE),"0")</f>
        <v>34</v>
      </c>
      <c r="O1081" s="2"/>
      <c r="P1081" s="19" t="str">
        <f>IFERROR(VLOOKUP(O1081,Colors!$A$2:$B$11,2,FALSE),"0")</f>
        <v>0</v>
      </c>
      <c r="Q1081" s="2" t="s">
        <v>4696</v>
      </c>
      <c r="R1081" s="19">
        <f>IFERROR(VLOOKUP(Q1081,Contenants!$A$2:$B$21,2,FALSE),"0")</f>
        <v>15</v>
      </c>
      <c r="S1081" s="2"/>
      <c r="T1081" s="50" t="str">
        <f t="shared" si="372"/>
        <v>Rhum Jm Tres Vieux Xo Martinique 45 °</v>
      </c>
      <c r="U1081" s="19" t="str">
        <f t="shared" ref="U1081:U1087" si="376">SUBSTITUTE(SUBSTITUTE(SUBSTITUTE(SUBSTITUTE(SUBSTITUTE(SUBSTITUTE(SUBSTITUTE(SUBSTITUTE(SUBSTITUTE(SUBSTITUTE(SUBSTITUTE(SUBSTITUTE(S1081,"C:\Users\Admin\OneDrive\Site Internet\",""),"BAG-IN-BOX\",""),"BOURGOGNE\",""),"BEAUJOLAIS\",""),"CHAMPAGNE ET EFFERVESCENTS\",""),"LANGUEDOC\",""),"LOIRE\",""),"PROVENCE\",""),"RHONE NORD\",""),"RHONE SUD\",""),"SPIRITUEUX\",""),"SUD OUEST\","")</f>
        <v/>
      </c>
      <c r="V1081" s="19">
        <f t="shared" si="374"/>
        <v>0</v>
      </c>
      <c r="W1081" s="20" t="e">
        <f>$X$1&amp;A1081&amp;$Y$1&amp;T1081&amp;$Z$1&amp;D1081&amp;$AA$1&amp;E1081&amp;#REF!&amp;G1081&amp;$AB$1&amp;J1081&amp;$AC$1&amp;L1081&amp;$AD$1&amp;N1081&amp;$AE$1&amp;P1081&amp;$AF$1&amp;R1081&amp;$AG$1&amp;#REF!&amp;$AI$1</f>
        <v>#REF!</v>
      </c>
    </row>
    <row r="1082" spans="1:34" s="29" customFormat="1" hidden="1" x14ac:dyDescent="0.25">
      <c r="A1082" s="2" t="s">
        <v>604</v>
      </c>
      <c r="B1082" s="2" t="s">
        <v>605</v>
      </c>
      <c r="C1082" s="3"/>
      <c r="D1082" s="36" t="str">
        <f t="shared" si="351"/>
        <v/>
      </c>
      <c r="E1082" s="4">
        <v>239</v>
      </c>
      <c r="F1082" s="2" t="s">
        <v>2253</v>
      </c>
      <c r="G1082" s="37" t="e">
        <f>VLOOKUP(F1082,frs!$A$2:$E$41,2,FALSE)</f>
        <v>#N/A</v>
      </c>
      <c r="H1082" s="2" t="b">
        <v>1</v>
      </c>
      <c r="I1082" s="2" t="s">
        <v>4686</v>
      </c>
      <c r="J1082" s="37">
        <f>VLOOKUP(I1082,Families!$A$2:$B$11,2,FALSE)</f>
        <v>9</v>
      </c>
      <c r="K1082" s="2"/>
      <c r="L1082" s="37" t="str">
        <f>IFERROR(VLOOKUP(K1082,Appellations!$A$3:$B$77,3,FALSE),"")</f>
        <v/>
      </c>
      <c r="M1082" s="2" t="s">
        <v>4690</v>
      </c>
      <c r="N1082" s="37" t="str">
        <f>IFERROR(VLOOKUP(M1082,Regions!$A$3:$B$41,2,FALSE),"")</f>
        <v/>
      </c>
      <c r="O1082" s="2"/>
      <c r="P1082" s="37" t="str">
        <f>IFERROR(VLOOKUP(O1082,Colors!$A$3:$B$11,2,FALSE),"")</f>
        <v/>
      </c>
      <c r="Q1082" s="2" t="s">
        <v>4950</v>
      </c>
      <c r="R1082" s="37" t="str">
        <f>IFERROR(VLOOKUP(Q1082,Contenants!$A$3:$B$21,2,FALSE),"")</f>
        <v/>
      </c>
      <c r="S1082" s="2"/>
      <c r="T1082" s="8" t="s">
        <v>1484</v>
      </c>
      <c r="U1082" s="39" t="str">
        <f t="shared" si="376"/>
        <v/>
      </c>
      <c r="V1082" s="19">
        <f t="shared" si="374"/>
        <v>0</v>
      </c>
      <c r="W1082" s="38" t="e">
        <f>$X$1&amp;A1082&amp;$Y$1&amp;T1082&amp;$Z$1&amp;C1082&amp;$AA$1&amp;E1082&amp;#REF!&amp;G1082&amp;$AB$1&amp;J1082&amp;$AC$1&amp;#REF!&amp;$AD$1&amp;L1082&amp;$AE$1&amp;P1082&amp;$AF$1&amp;R1082&amp;$AF$1&amp;#REF!&amp;$AG$1</f>
        <v>#REF!</v>
      </c>
    </row>
    <row r="1083" spans="1:34" hidden="1" x14ac:dyDescent="0.25">
      <c r="A1083" s="2" t="s">
        <v>610</v>
      </c>
      <c r="B1083" s="2" t="s">
        <v>611</v>
      </c>
      <c r="C1083" s="3"/>
      <c r="D1083" s="23" t="str">
        <f t="shared" ref="D1083:D1084" si="377">SUBSTITUTE(SUBSTITUTE(SUBSTITUTE(C1083,CHAR(13),""),CHAR(10),"&lt;br&gt;"),". &amp;car(10)",".")</f>
        <v/>
      </c>
      <c r="E1083" s="4">
        <v>284</v>
      </c>
      <c r="F1083" s="2" t="s">
        <v>2253</v>
      </c>
      <c r="G1083" s="19" t="e">
        <f>VLOOKUP(F1083,frs!$A$2:$E$41,2,FALSE)</f>
        <v>#N/A</v>
      </c>
      <c r="H1083" s="2" t="b">
        <v>1</v>
      </c>
      <c r="I1083" s="2" t="s">
        <v>4686</v>
      </c>
      <c r="J1083" s="19">
        <f>VLOOKUP(I1083,Families!$A$2:$B$11,2,FALSE)</f>
        <v>9</v>
      </c>
      <c r="K1083" s="2"/>
      <c r="L1083" s="19" t="str">
        <f>IFERROR(VLOOKUP(K1083,Appellations!$A$2:$B$77,2,FALSE),"0")</f>
        <v>0</v>
      </c>
      <c r="M1083" s="2" t="s">
        <v>4690</v>
      </c>
      <c r="N1083" s="19" t="str">
        <f>IFERROR(VLOOKUP(M1083,Regions!$A$2:$B$41,2,FALSE),"0")</f>
        <v>0</v>
      </c>
      <c r="O1083" s="2"/>
      <c r="P1083" s="19" t="str">
        <f>IFERROR(VLOOKUP(O1083,Colors!$A$2:$B$11,2,FALSE),"0")</f>
        <v>0</v>
      </c>
      <c r="Q1083" s="2" t="s">
        <v>4950</v>
      </c>
      <c r="R1083" s="19" t="str">
        <f>IFERROR(VLOOKUP(Q1083,Contenants!$A$2:$B$21,2,FALSE),"0")</f>
        <v>0</v>
      </c>
      <c r="S1083" s="2"/>
      <c r="T1083" s="50" t="str">
        <f t="shared" ref="T1083:T1084" si="378">PROPER(B1083)</f>
        <v>Caviar Ebene 100 Gr</v>
      </c>
      <c r="U1083" s="19" t="str">
        <f t="shared" si="376"/>
        <v/>
      </c>
      <c r="V1083" s="19">
        <f t="shared" si="374"/>
        <v>0</v>
      </c>
      <c r="W1083" s="20" t="e">
        <f>$X$1&amp;A1083&amp;$Y$1&amp;T1083&amp;$Z$1&amp;D1083&amp;$AA$1&amp;E1083&amp;#REF!&amp;G1083&amp;$AB$1&amp;J1083&amp;$AC$1&amp;L1083&amp;$AD$1&amp;N1083&amp;$AE$1&amp;P1083&amp;$AF$1&amp;R1083&amp;$AG$1&amp;#REF!&amp;$AI$1</f>
        <v>#REF!</v>
      </c>
    </row>
    <row r="1084" spans="1:34" hidden="1" x14ac:dyDescent="0.25">
      <c r="A1084" s="2" t="s">
        <v>612</v>
      </c>
      <c r="B1084" s="2" t="s">
        <v>613</v>
      </c>
      <c r="C1084" s="3"/>
      <c r="D1084" s="23" t="str">
        <f t="shared" si="377"/>
        <v/>
      </c>
      <c r="E1084" s="4">
        <v>355</v>
      </c>
      <c r="F1084" s="2" t="s">
        <v>2253</v>
      </c>
      <c r="G1084" s="19" t="e">
        <f>VLOOKUP(F1084,frs!$A$2:$E$41,2,FALSE)</f>
        <v>#N/A</v>
      </c>
      <c r="H1084" s="2" t="b">
        <v>1</v>
      </c>
      <c r="I1084" s="2" t="s">
        <v>4686</v>
      </c>
      <c r="J1084" s="19">
        <f>VLOOKUP(I1084,Families!$A$2:$B$11,2,FALSE)</f>
        <v>9</v>
      </c>
      <c r="K1084" s="2"/>
      <c r="L1084" s="19" t="str">
        <f>IFERROR(VLOOKUP(K1084,Appellations!$A$2:$B$77,2,FALSE),"0")</f>
        <v>0</v>
      </c>
      <c r="M1084" s="2" t="s">
        <v>4690</v>
      </c>
      <c r="N1084" s="19" t="str">
        <f>IFERROR(VLOOKUP(M1084,Regions!$A$2:$B$41,2,FALSE),"0")</f>
        <v>0</v>
      </c>
      <c r="O1084" s="2"/>
      <c r="P1084" s="19" t="str">
        <f>IFERROR(VLOOKUP(O1084,Colors!$A$2:$B$11,2,FALSE),"0")</f>
        <v>0</v>
      </c>
      <c r="Q1084" s="2" t="s">
        <v>4951</v>
      </c>
      <c r="R1084" s="19" t="str">
        <f>IFERROR(VLOOKUP(Q1084,Contenants!$A$2:$B$21,2,FALSE),"0")</f>
        <v>0</v>
      </c>
      <c r="S1084" s="2"/>
      <c r="T1084" s="50" t="str">
        <f t="shared" si="378"/>
        <v>Caviar Ebene 125 Gr</v>
      </c>
      <c r="U1084" s="19" t="str">
        <f t="shared" si="376"/>
        <v/>
      </c>
      <c r="V1084" s="19">
        <f t="shared" si="374"/>
        <v>0</v>
      </c>
      <c r="W1084" s="20" t="e">
        <f>$X$1&amp;A1084&amp;$Y$1&amp;T1084&amp;$Z$1&amp;D1084&amp;$AA$1&amp;E1084&amp;#REF!&amp;G1084&amp;$AB$1&amp;J1084&amp;$AC$1&amp;L1084&amp;$AD$1&amp;N1084&amp;$AE$1&amp;P1084&amp;$AF$1&amp;R1084&amp;$AG$1&amp;#REF!&amp;$AI$1</f>
        <v>#REF!</v>
      </c>
    </row>
    <row r="1085" spans="1:34" s="29" customFormat="1" hidden="1" x14ac:dyDescent="0.25">
      <c r="A1085" s="2" t="s">
        <v>3229</v>
      </c>
      <c r="B1085" s="2" t="s">
        <v>3230</v>
      </c>
      <c r="C1085" s="3"/>
      <c r="D1085" s="36" t="str">
        <f t="shared" si="351"/>
        <v/>
      </c>
      <c r="E1085" s="4">
        <v>77.849999999999994</v>
      </c>
      <c r="F1085" s="2" t="s">
        <v>2222</v>
      </c>
      <c r="G1085" s="38"/>
      <c r="H1085" s="2" t="b">
        <v>0</v>
      </c>
      <c r="I1085" s="2" t="s">
        <v>4805</v>
      </c>
      <c r="J1085" s="38"/>
      <c r="K1085" s="2" t="s">
        <v>4806</v>
      </c>
      <c r="L1085" s="38"/>
      <c r="M1085" s="2" t="s">
        <v>4806</v>
      </c>
      <c r="N1085" s="38"/>
      <c r="O1085" s="2"/>
      <c r="P1085" s="38"/>
      <c r="Q1085" s="2"/>
      <c r="R1085" s="38"/>
      <c r="S1085" s="2"/>
      <c r="T1085" s="8" t="s">
        <v>1504</v>
      </c>
      <c r="U1085" s="39" t="str">
        <f t="shared" si="376"/>
        <v/>
      </c>
      <c r="V1085" s="39"/>
      <c r="W1085" s="38"/>
    </row>
    <row r="1086" spans="1:34" hidden="1" x14ac:dyDescent="0.25">
      <c r="A1086" s="2" t="s">
        <v>2164</v>
      </c>
      <c r="B1086" s="2" t="s">
        <v>2165</v>
      </c>
      <c r="C1086" s="3"/>
      <c r="D1086" s="23" t="str">
        <f t="shared" ref="D1086:D1087" si="379">SUBSTITUTE(SUBSTITUTE(SUBSTITUTE(C1086,CHAR(13),""),CHAR(10),"&lt;br&gt;"),". &amp;car(10)",".")</f>
        <v/>
      </c>
      <c r="E1086" s="4">
        <v>60</v>
      </c>
      <c r="F1086" s="2" t="s">
        <v>2258</v>
      </c>
      <c r="G1086" s="19" t="e">
        <f>VLOOKUP(F1086,frs!$A$2:$E$41,2,FALSE)</f>
        <v>#N/A</v>
      </c>
      <c r="H1086" s="2" t="b">
        <v>1</v>
      </c>
      <c r="I1086" s="2" t="s">
        <v>4693</v>
      </c>
      <c r="J1086" s="19">
        <f>VLOOKUP(I1086,Families!$A$2:$B$11,2,FALSE)</f>
        <v>7</v>
      </c>
      <c r="K1086" s="2"/>
      <c r="L1086" s="19" t="str">
        <f>IFERROR(VLOOKUP(K1086,Appellations!$A$2:$B$77,2,FALSE),"0")</f>
        <v>0</v>
      </c>
      <c r="M1086" s="2" t="s">
        <v>4698</v>
      </c>
      <c r="N1086" s="19" t="str">
        <f>IFERROR(VLOOKUP(M1086,Regions!$A$2:$B$41,2,FALSE),"0")</f>
        <v>0</v>
      </c>
      <c r="O1086" s="2"/>
      <c r="P1086" s="19" t="str">
        <f>IFERROR(VLOOKUP(O1086,Colors!$A$2:$B$11,2,FALSE),"0")</f>
        <v>0</v>
      </c>
      <c r="Q1086" s="2" t="s">
        <v>4695</v>
      </c>
      <c r="R1086" s="19">
        <f>IFERROR(VLOOKUP(Q1086,Contenants!$A$2:$B$21,2,FALSE),"0")</f>
        <v>13</v>
      </c>
      <c r="S1086" s="2"/>
      <c r="T1086" s="50" t="str">
        <f t="shared" ref="T1086:T1087" si="380">PROPER(B1086)</f>
        <v>Whisky Roof Rye Ferroni 50 Cl</v>
      </c>
      <c r="U1086" s="19" t="str">
        <f t="shared" si="376"/>
        <v/>
      </c>
      <c r="V1086" s="19">
        <f t="shared" ref="V1086:V1087" si="381">IF(U1086="",0,1)</f>
        <v>0</v>
      </c>
      <c r="W1086" s="20" t="e">
        <f>$X$1&amp;A1086&amp;$Y$1&amp;T1086&amp;$Z$1&amp;D1086&amp;$AA$1&amp;E1086&amp;#REF!&amp;G1086&amp;$AB$1&amp;J1086&amp;$AC$1&amp;L1086&amp;$AD$1&amp;N1086&amp;$AE$1&amp;P1086&amp;$AF$1&amp;R1086&amp;$AG$1&amp;#REF!&amp;$AI$1</f>
        <v>#REF!</v>
      </c>
      <c r="X1086" s="32"/>
      <c r="Y1086" s="32"/>
      <c r="Z1086" s="32"/>
      <c r="AA1086" s="32"/>
      <c r="AB1086" s="32"/>
      <c r="AC1086" s="32"/>
      <c r="AD1086" s="32"/>
      <c r="AE1086" s="32"/>
      <c r="AF1086" s="32"/>
      <c r="AG1086" s="32"/>
      <c r="AH1086" s="32"/>
    </row>
    <row r="1087" spans="1:34" hidden="1" x14ac:dyDescent="0.25">
      <c r="A1087" s="2" t="s">
        <v>1748</v>
      </c>
      <c r="B1087" s="2" t="s">
        <v>1749</v>
      </c>
      <c r="C1087" s="3"/>
      <c r="D1087" s="23" t="str">
        <f t="shared" si="379"/>
        <v/>
      </c>
      <c r="E1087" s="4">
        <v>45.4</v>
      </c>
      <c r="F1087" s="2" t="s">
        <v>2258</v>
      </c>
      <c r="G1087" s="19" t="e">
        <f>VLOOKUP(F1087,frs!$A$2:$E$41,2,FALSE)</f>
        <v>#N/A</v>
      </c>
      <c r="H1087" s="2" t="b">
        <v>1</v>
      </c>
      <c r="I1087" s="2" t="s">
        <v>4693</v>
      </c>
      <c r="J1087" s="19">
        <f>VLOOKUP(I1087,Families!$A$2:$B$11,2,FALSE)</f>
        <v>7</v>
      </c>
      <c r="K1087" s="2"/>
      <c r="L1087" s="19" t="str">
        <f>IFERROR(VLOOKUP(K1087,Appellations!$A$2:$B$77,2,FALSE),"0")</f>
        <v>0</v>
      </c>
      <c r="M1087" s="2" t="s">
        <v>4703</v>
      </c>
      <c r="N1087" s="19">
        <f>IFERROR(VLOOKUP(M1087,Regions!$A$2:$B$41,2,FALSE),"0")</f>
        <v>34</v>
      </c>
      <c r="O1087" s="2"/>
      <c r="P1087" s="19" t="str">
        <f>IFERROR(VLOOKUP(O1087,Colors!$A$2:$B$11,2,FALSE),"0")</f>
        <v>0</v>
      </c>
      <c r="Q1087" s="2" t="s">
        <v>4696</v>
      </c>
      <c r="R1087" s="19">
        <f>IFERROR(VLOOKUP(Q1087,Contenants!$A$2:$B$21,2,FALSE),"0")</f>
        <v>15</v>
      </c>
      <c r="S1087" s="2"/>
      <c r="T1087" s="50" t="str">
        <f t="shared" si="380"/>
        <v>Rhum Ferroni Ambre Etui</v>
      </c>
      <c r="U1087" s="19" t="str">
        <f t="shared" si="376"/>
        <v/>
      </c>
      <c r="V1087" s="19">
        <f t="shared" si="381"/>
        <v>0</v>
      </c>
      <c r="W1087" s="20" t="e">
        <f>$X$1&amp;A1087&amp;$Y$1&amp;T1087&amp;$Z$1&amp;D1087&amp;$AA$1&amp;E1087&amp;#REF!&amp;G1087&amp;$AB$1&amp;J1087&amp;$AC$1&amp;L1087&amp;$AD$1&amp;N1087&amp;$AE$1&amp;P1087&amp;$AF$1&amp;R1087&amp;$AG$1&amp;#REF!&amp;$AI$1</f>
        <v>#REF!</v>
      </c>
    </row>
    <row r="1088" spans="1:34" s="29" customFormat="1" hidden="1" x14ac:dyDescent="0.25">
      <c r="A1088" s="2" t="s">
        <v>4095</v>
      </c>
      <c r="B1088" s="2" t="s">
        <v>4096</v>
      </c>
      <c r="C1088" s="3"/>
      <c r="D1088" s="36" t="str">
        <f t="shared" ref="D1088:D1149" si="382">SUBSTITUTE(SUBSTITUTE(C1088,CHAR(13),""),CHAR(10),"&lt;br&gt;")</f>
        <v/>
      </c>
      <c r="E1088" s="4">
        <v>74.099999999999994</v>
      </c>
      <c r="F1088" s="2" t="s">
        <v>2258</v>
      </c>
      <c r="G1088" s="38"/>
      <c r="H1088" s="2" t="b">
        <v>0</v>
      </c>
      <c r="I1088" s="2" t="s">
        <v>4693</v>
      </c>
      <c r="J1088" s="38"/>
      <c r="K1088" s="2"/>
      <c r="L1088" s="38"/>
      <c r="M1088" s="2" t="s">
        <v>4703</v>
      </c>
      <c r="N1088" s="38"/>
      <c r="O1088" s="2"/>
      <c r="P1088" s="38"/>
      <c r="Q1088" s="2"/>
      <c r="R1088" s="38"/>
      <c r="S1088" s="2"/>
      <c r="T1088" s="8" t="s">
        <v>260</v>
      </c>
      <c r="U1088" s="38"/>
      <c r="V1088" s="38"/>
      <c r="W1088" s="38"/>
    </row>
    <row r="1089" spans="1:23" hidden="1" x14ac:dyDescent="0.25">
      <c r="A1089" s="2" t="s">
        <v>1443</v>
      </c>
      <c r="B1089" s="2" t="s">
        <v>1444</v>
      </c>
      <c r="C1089" s="3"/>
      <c r="D1089" s="23" t="str">
        <f t="shared" ref="D1089:D1090" si="383">SUBSTITUTE(SUBSTITUTE(SUBSTITUTE(C1089,CHAR(13),""),CHAR(10),"&lt;br&gt;"),". &amp;car(10)",".")</f>
        <v/>
      </c>
      <c r="E1089" s="4">
        <v>40</v>
      </c>
      <c r="F1089" s="2" t="s">
        <v>2258</v>
      </c>
      <c r="G1089" s="19" t="e">
        <f>VLOOKUP(F1089,frs!$A$2:$E$41,2,FALSE)</f>
        <v>#N/A</v>
      </c>
      <c r="H1089" s="2" t="b">
        <v>1</v>
      </c>
      <c r="I1089" s="2" t="s">
        <v>4693</v>
      </c>
      <c r="J1089" s="19">
        <f>VLOOKUP(I1089,Families!$A$2:$B$11,2,FALSE)</f>
        <v>7</v>
      </c>
      <c r="K1089" s="2"/>
      <c r="L1089" s="19" t="str">
        <f>IFERROR(VLOOKUP(K1089,Appellations!$A$2:$B$77,2,FALSE),"0")</f>
        <v>0</v>
      </c>
      <c r="M1089" s="2" t="s">
        <v>4703</v>
      </c>
      <c r="N1089" s="19">
        <f>IFERROR(VLOOKUP(M1089,Regions!$A$2:$B$41,2,FALSE),"0")</f>
        <v>34</v>
      </c>
      <c r="O1089" s="2"/>
      <c r="P1089" s="19" t="str">
        <f>IFERROR(VLOOKUP(O1089,Colors!$A$2:$B$11,2,FALSE),"0")</f>
        <v>0</v>
      </c>
      <c r="Q1089" s="2" t="s">
        <v>4696</v>
      </c>
      <c r="R1089" s="19">
        <f>IFERROR(VLOOKUP(Q1089,Contenants!$A$2:$B$21,2,FALSE),"0")</f>
        <v>15</v>
      </c>
      <c r="S1089" s="2"/>
      <c r="T1089" s="50" t="str">
        <f t="shared" ref="T1089:T1090" si="384">PROPER(B1089)</f>
        <v>Liqueur Ferroni Honey Rum</v>
      </c>
      <c r="U1089" s="19" t="str">
        <f>SUBSTITUTE(SUBSTITUTE(SUBSTITUTE(SUBSTITUTE(SUBSTITUTE(SUBSTITUTE(SUBSTITUTE(SUBSTITUTE(SUBSTITUTE(SUBSTITUTE(SUBSTITUTE(SUBSTITUTE(S1089,"C:\Users\Admin\OneDrive\Site Internet\",""),"BAG-IN-BOX\",""),"BOURGOGNE\",""),"BEAUJOLAIS\",""),"CHAMPAGNE ET EFFERVESCENTS\",""),"LANGUEDOC\",""),"LOIRE\",""),"PROVENCE\",""),"RHONE NORD\",""),"RHONE SUD\",""),"SPIRITUEUX\",""),"SUD OUEST\","")</f>
        <v/>
      </c>
      <c r="V1089" s="19">
        <f t="shared" ref="V1089:V1090" si="385">IF(U1089="",0,1)</f>
        <v>0</v>
      </c>
      <c r="W1089" s="20" t="e">
        <f>$X$1&amp;A1089&amp;$Y$1&amp;T1089&amp;$Z$1&amp;D1089&amp;$AA$1&amp;E1089&amp;#REF!&amp;G1089&amp;$AB$1&amp;J1089&amp;$AC$1&amp;L1089&amp;$AD$1&amp;N1089&amp;$AE$1&amp;P1089&amp;$AF$1&amp;R1089&amp;$AG$1&amp;#REF!&amp;$AI$1</f>
        <v>#REF!</v>
      </c>
    </row>
    <row r="1090" spans="1:23" hidden="1" x14ac:dyDescent="0.25">
      <c r="A1090" s="2" t="s">
        <v>1445</v>
      </c>
      <c r="B1090" s="2" t="s">
        <v>1446</v>
      </c>
      <c r="C1090" s="3"/>
      <c r="D1090" s="23" t="str">
        <f t="shared" si="383"/>
        <v/>
      </c>
      <c r="E1090" s="4">
        <v>35.700000000000003</v>
      </c>
      <c r="F1090" s="2" t="s">
        <v>2258</v>
      </c>
      <c r="G1090" s="19" t="e">
        <f>VLOOKUP(F1090,frs!$A$2:$E$41,2,FALSE)</f>
        <v>#N/A</v>
      </c>
      <c r="H1090" s="2" t="b">
        <v>1</v>
      </c>
      <c r="I1090" s="2" t="s">
        <v>4693</v>
      </c>
      <c r="J1090" s="19">
        <f>VLOOKUP(I1090,Families!$A$2:$B$11,2,FALSE)</f>
        <v>7</v>
      </c>
      <c r="K1090" s="2"/>
      <c r="L1090" s="19" t="str">
        <f>IFERROR(VLOOKUP(K1090,Appellations!$A$2:$B$77,2,FALSE),"0")</f>
        <v>0</v>
      </c>
      <c r="M1090" s="2" t="s">
        <v>4703</v>
      </c>
      <c r="N1090" s="19">
        <f>IFERROR(VLOOKUP(M1090,Regions!$A$2:$B$41,2,FALSE),"0")</f>
        <v>34</v>
      </c>
      <c r="O1090" s="2"/>
      <c r="P1090" s="19" t="str">
        <f>IFERROR(VLOOKUP(O1090,Colors!$A$2:$B$11,2,FALSE),"0")</f>
        <v>0</v>
      </c>
      <c r="Q1090" s="2" t="s">
        <v>4696</v>
      </c>
      <c r="R1090" s="19">
        <f>IFERROR(VLOOKUP(Q1090,Contenants!$A$2:$B$21,2,FALSE),"0")</f>
        <v>15</v>
      </c>
      <c r="S1090" s="2"/>
      <c r="T1090" s="50" t="str">
        <f t="shared" si="384"/>
        <v>Liqueur Ferroni Le Merveilleux Falernum</v>
      </c>
      <c r="U1090" s="19" t="str">
        <f>SUBSTITUTE(SUBSTITUTE(SUBSTITUTE(SUBSTITUTE(SUBSTITUTE(SUBSTITUTE(SUBSTITUTE(SUBSTITUTE(SUBSTITUTE(SUBSTITUTE(SUBSTITUTE(SUBSTITUTE(S1090,"C:\Users\Admin\OneDrive\Site Internet\",""),"BAG-IN-BOX\",""),"BOURGOGNE\",""),"BEAUJOLAIS\",""),"CHAMPAGNE ET EFFERVESCENTS\",""),"LANGUEDOC\",""),"LOIRE\",""),"PROVENCE\",""),"RHONE NORD\",""),"RHONE SUD\",""),"SPIRITUEUX\",""),"SUD OUEST\","")</f>
        <v/>
      </c>
      <c r="V1090" s="19">
        <f t="shared" si="385"/>
        <v>0</v>
      </c>
      <c r="W1090" s="20" t="e">
        <f>$X$1&amp;A1090&amp;$Y$1&amp;T1090&amp;$Z$1&amp;D1090&amp;$AA$1&amp;E1090&amp;#REF!&amp;G1090&amp;$AB$1&amp;J1090&amp;$AC$1&amp;L1090&amp;$AD$1&amp;N1090&amp;$AE$1&amp;P1090&amp;$AF$1&amp;R1090&amp;$AG$1&amp;#REF!&amp;$AI$1</f>
        <v>#REF!</v>
      </c>
    </row>
    <row r="1091" spans="1:23" s="29" customFormat="1" hidden="1" x14ac:dyDescent="0.25">
      <c r="A1091" s="2" t="s">
        <v>3753</v>
      </c>
      <c r="B1091" s="2" t="s">
        <v>3754</v>
      </c>
      <c r="C1091" s="3"/>
      <c r="D1091" s="27" t="str">
        <f t="shared" si="382"/>
        <v/>
      </c>
      <c r="E1091" s="4">
        <v>46.8</v>
      </c>
      <c r="F1091" s="2" t="s">
        <v>2258</v>
      </c>
      <c r="H1091" s="2" t="b">
        <v>0</v>
      </c>
      <c r="I1091" s="2" t="s">
        <v>4693</v>
      </c>
      <c r="K1091" s="2"/>
      <c r="M1091" s="2" t="s">
        <v>4694</v>
      </c>
      <c r="O1091" s="2"/>
      <c r="Q1091" s="2"/>
      <c r="S1091" s="2"/>
      <c r="T1091" s="8" t="s">
        <v>1061</v>
      </c>
    </row>
    <row r="1092" spans="1:23" s="20" customFormat="1" hidden="1" x14ac:dyDescent="0.25">
      <c r="A1092" s="2" t="s">
        <v>1431</v>
      </c>
      <c r="B1092" s="2" t="s">
        <v>1432</v>
      </c>
      <c r="C1092" s="3"/>
      <c r="D1092" s="18" t="str">
        <f t="shared" si="382"/>
        <v/>
      </c>
      <c r="E1092" s="4">
        <v>31.5</v>
      </c>
      <c r="F1092" s="2" t="s">
        <v>2258</v>
      </c>
      <c r="H1092" s="2" t="b">
        <v>1</v>
      </c>
      <c r="I1092" s="2" t="s">
        <v>4693</v>
      </c>
      <c r="K1092" s="2"/>
      <c r="M1092" s="2" t="s">
        <v>4694</v>
      </c>
      <c r="O1092" s="2"/>
      <c r="Q1092" s="2" t="s">
        <v>4695</v>
      </c>
      <c r="S1092" s="2"/>
      <c r="T1092" s="8" t="s">
        <v>1059</v>
      </c>
      <c r="V1092" s="19">
        <f t="shared" ref="V1092:V1093" si="386">IF(U1092="",0,1)</f>
        <v>0</v>
      </c>
    </row>
    <row r="1093" spans="1:23" s="20" customFormat="1" hidden="1" x14ac:dyDescent="0.25">
      <c r="A1093" s="2" t="s">
        <v>1600</v>
      </c>
      <c r="B1093" s="2" t="s">
        <v>1601</v>
      </c>
      <c r="C1093" s="3"/>
      <c r="D1093" s="18" t="str">
        <f t="shared" si="382"/>
        <v/>
      </c>
      <c r="E1093" s="4">
        <v>56.6</v>
      </c>
      <c r="F1093" s="2" t="s">
        <v>2258</v>
      </c>
      <c r="H1093" s="2" t="b">
        <v>1</v>
      </c>
      <c r="I1093" s="2" t="s">
        <v>4693</v>
      </c>
      <c r="K1093" s="2"/>
      <c r="M1093" s="2" t="s">
        <v>4706</v>
      </c>
      <c r="O1093" s="2"/>
      <c r="Q1093" s="2" t="s">
        <v>4696</v>
      </c>
      <c r="S1093" s="2"/>
      <c r="T1093" s="8" t="s">
        <v>1057</v>
      </c>
      <c r="V1093" s="19">
        <f t="shared" si="386"/>
        <v>0</v>
      </c>
    </row>
    <row r="1094" spans="1:23" s="20" customFormat="1" hidden="1" x14ac:dyDescent="0.25">
      <c r="A1094" s="2" t="s">
        <v>4449</v>
      </c>
      <c r="B1094" s="2" t="s">
        <v>4450</v>
      </c>
      <c r="C1094" s="3"/>
      <c r="D1094" s="18" t="str">
        <f t="shared" si="382"/>
        <v/>
      </c>
      <c r="E1094" s="4">
        <v>10.199999999999999</v>
      </c>
      <c r="F1094" s="2" t="s">
        <v>2250</v>
      </c>
      <c r="H1094" s="2" t="b">
        <v>0</v>
      </c>
      <c r="I1094" s="2" t="s">
        <v>4691</v>
      </c>
      <c r="K1094" s="2"/>
      <c r="M1094" s="2" t="s">
        <v>4692</v>
      </c>
      <c r="O1094" s="2"/>
      <c r="Q1094" s="2"/>
      <c r="S1094" s="2"/>
      <c r="T1094" s="8" t="s">
        <v>1031</v>
      </c>
    </row>
    <row r="1095" spans="1:23" s="20" customFormat="1" hidden="1" x14ac:dyDescent="0.25">
      <c r="A1095" s="2" t="s">
        <v>3549</v>
      </c>
      <c r="B1095" s="2" t="s">
        <v>3550</v>
      </c>
      <c r="C1095" s="3"/>
      <c r="D1095" s="18" t="str">
        <f t="shared" si="382"/>
        <v/>
      </c>
      <c r="E1095" s="4">
        <v>7.2</v>
      </c>
      <c r="F1095" s="2" t="s">
        <v>2250</v>
      </c>
      <c r="H1095" s="2" t="b">
        <v>0</v>
      </c>
      <c r="I1095" s="2" t="s">
        <v>4691</v>
      </c>
      <c r="K1095" s="2"/>
      <c r="M1095" s="2" t="s">
        <v>4692</v>
      </c>
      <c r="O1095" s="2"/>
      <c r="Q1095" s="2"/>
      <c r="S1095" s="2"/>
      <c r="T1095" s="8" t="s">
        <v>2026</v>
      </c>
    </row>
    <row r="1096" spans="1:23" s="20" customFormat="1" hidden="1" x14ac:dyDescent="0.25">
      <c r="A1096" s="2" t="s">
        <v>2910</v>
      </c>
      <c r="B1096" s="2" t="s">
        <v>2911</v>
      </c>
      <c r="C1096" s="3"/>
      <c r="D1096" s="18" t="str">
        <f t="shared" si="382"/>
        <v/>
      </c>
      <c r="E1096" s="4">
        <v>54</v>
      </c>
      <c r="F1096" s="2" t="s">
        <v>2250</v>
      </c>
      <c r="H1096" s="2" t="b">
        <v>0</v>
      </c>
      <c r="I1096" s="2" t="s">
        <v>4691</v>
      </c>
      <c r="K1096" s="2"/>
      <c r="M1096" s="2" t="s">
        <v>4692</v>
      </c>
      <c r="O1096" s="2"/>
      <c r="Q1096" s="2"/>
      <c r="S1096" s="2"/>
      <c r="T1096" s="8" t="s">
        <v>699</v>
      </c>
    </row>
    <row r="1097" spans="1:23" s="20" customFormat="1" hidden="1" x14ac:dyDescent="0.25">
      <c r="A1097" s="2" t="s">
        <v>3485</v>
      </c>
      <c r="B1097" s="2" t="s">
        <v>3486</v>
      </c>
      <c r="C1097" s="3"/>
      <c r="D1097" s="18" t="str">
        <f t="shared" si="382"/>
        <v/>
      </c>
      <c r="E1097" s="4">
        <v>21.2</v>
      </c>
      <c r="F1097" s="2" t="s">
        <v>3477</v>
      </c>
      <c r="H1097" s="2" t="b">
        <v>0</v>
      </c>
      <c r="I1097" s="2" t="s">
        <v>4716</v>
      </c>
      <c r="K1097" s="2" t="s">
        <v>4846</v>
      </c>
      <c r="M1097" s="2" t="s">
        <v>4745</v>
      </c>
      <c r="O1097" s="2" t="s">
        <v>4719</v>
      </c>
      <c r="Q1097" s="2" t="s">
        <v>4688</v>
      </c>
      <c r="S1097" s="2"/>
      <c r="T1097" s="8" t="s">
        <v>703</v>
      </c>
    </row>
    <row r="1098" spans="1:23" s="20" customFormat="1" hidden="1" x14ac:dyDescent="0.25">
      <c r="A1098" s="2" t="s">
        <v>3475</v>
      </c>
      <c r="B1098" s="2" t="s">
        <v>3476</v>
      </c>
      <c r="C1098" s="3"/>
      <c r="D1098" s="18" t="str">
        <f t="shared" si="382"/>
        <v/>
      </c>
      <c r="E1098" s="4">
        <v>45.35</v>
      </c>
      <c r="F1098" s="2" t="s">
        <v>3477</v>
      </c>
      <c r="H1098" s="2" t="b">
        <v>0</v>
      </c>
      <c r="I1098" s="2" t="s">
        <v>4716</v>
      </c>
      <c r="K1098" s="2" t="s">
        <v>4846</v>
      </c>
      <c r="M1098" s="2" t="s">
        <v>4745</v>
      </c>
      <c r="O1098" s="2" t="s">
        <v>4719</v>
      </c>
      <c r="Q1098" s="2" t="s">
        <v>4688</v>
      </c>
      <c r="S1098" s="2"/>
      <c r="T1098" s="8" t="s">
        <v>697</v>
      </c>
    </row>
    <row r="1099" spans="1:23" s="20" customFormat="1" hidden="1" x14ac:dyDescent="0.25">
      <c r="A1099" s="2" t="s">
        <v>3803</v>
      </c>
      <c r="B1099" s="2" t="s">
        <v>3804</v>
      </c>
      <c r="C1099" s="3"/>
      <c r="D1099" s="18" t="str">
        <f t="shared" si="382"/>
        <v/>
      </c>
      <c r="E1099" s="4">
        <v>31.3</v>
      </c>
      <c r="F1099" s="2" t="s">
        <v>2364</v>
      </c>
      <c r="H1099" s="2" t="b">
        <v>0</v>
      </c>
      <c r="I1099" s="2" t="s">
        <v>4716</v>
      </c>
      <c r="K1099" s="2" t="s">
        <v>4952</v>
      </c>
      <c r="M1099" s="2" t="s">
        <v>4762</v>
      </c>
      <c r="O1099" s="2" t="s">
        <v>4719</v>
      </c>
      <c r="Q1099" s="2" t="s">
        <v>4688</v>
      </c>
      <c r="S1099" s="2"/>
      <c r="T1099" s="8" t="s">
        <v>701</v>
      </c>
    </row>
    <row r="1100" spans="1:23" s="20" customFormat="1" hidden="1" x14ac:dyDescent="0.25">
      <c r="A1100" s="2" t="s">
        <v>2362</v>
      </c>
      <c r="B1100" s="2" t="s">
        <v>2363</v>
      </c>
      <c r="C1100" s="3"/>
      <c r="D1100" s="18" t="str">
        <f t="shared" si="382"/>
        <v/>
      </c>
      <c r="E1100" s="4">
        <v>26.15</v>
      </c>
      <c r="F1100" s="2" t="s">
        <v>2364</v>
      </c>
      <c r="H1100" s="2" t="b">
        <v>0</v>
      </c>
      <c r="I1100" s="2" t="s">
        <v>4709</v>
      </c>
      <c r="K1100" s="2" t="s">
        <v>4764</v>
      </c>
      <c r="M1100" s="2" t="s">
        <v>4762</v>
      </c>
      <c r="O1100" s="2" t="s">
        <v>4689</v>
      </c>
      <c r="Q1100" s="2" t="s">
        <v>4688</v>
      </c>
      <c r="S1100" s="2"/>
      <c r="T1100" s="8" t="s">
        <v>2211</v>
      </c>
    </row>
    <row r="1101" spans="1:23" s="20" customFormat="1" hidden="1" x14ac:dyDescent="0.25">
      <c r="A1101" s="2" t="s">
        <v>4255</v>
      </c>
      <c r="B1101" s="2" t="s">
        <v>4256</v>
      </c>
      <c r="C1101" s="3"/>
      <c r="D1101" s="40" t="str">
        <f t="shared" si="382"/>
        <v/>
      </c>
      <c r="E1101" s="4">
        <v>28.1</v>
      </c>
      <c r="F1101" s="2" t="s">
        <v>2364</v>
      </c>
      <c r="G1101" s="42"/>
      <c r="H1101" s="2" t="b">
        <v>0</v>
      </c>
      <c r="I1101" s="2" t="s">
        <v>4709</v>
      </c>
      <c r="J1101" s="42"/>
      <c r="K1101" s="2"/>
      <c r="L1101" s="42"/>
      <c r="M1101" s="2" t="s">
        <v>4762</v>
      </c>
      <c r="N1101" s="42"/>
      <c r="O1101" s="2" t="s">
        <v>4689</v>
      </c>
      <c r="P1101" s="42"/>
      <c r="Q1101" s="2" t="s">
        <v>4688</v>
      </c>
      <c r="R1101" s="42"/>
      <c r="S1101" s="2"/>
      <c r="T1101" s="8" t="s">
        <v>3802</v>
      </c>
      <c r="U1101" s="42"/>
      <c r="V1101" s="42"/>
      <c r="W1101" s="42"/>
    </row>
    <row r="1102" spans="1:23" hidden="1" x14ac:dyDescent="0.25">
      <c r="A1102" s="2" t="s">
        <v>3850</v>
      </c>
      <c r="B1102" s="2" t="s">
        <v>3851</v>
      </c>
      <c r="C1102" s="3"/>
      <c r="D1102" s="23" t="str">
        <f>SUBSTITUTE(SUBSTITUTE(SUBSTITUTE(C1102,CHAR(13),""),CHAR(10),"&lt;br&gt;"),". &amp;car(10)",".")</f>
        <v/>
      </c>
      <c r="E1102" s="4">
        <v>44.3</v>
      </c>
      <c r="F1102" s="2" t="s">
        <v>2364</v>
      </c>
      <c r="G1102" s="19" t="e">
        <f>VLOOKUP(F1102,frs!$A$2:$E$41,2,FALSE)</f>
        <v>#N/A</v>
      </c>
      <c r="H1102" s="2" t="b">
        <v>0</v>
      </c>
      <c r="I1102" s="2" t="s">
        <v>4709</v>
      </c>
      <c r="J1102" s="19">
        <f>VLOOKUP(I1102,Families!$A$2:$B$11,2,FALSE)</f>
        <v>2</v>
      </c>
      <c r="K1102" s="2"/>
      <c r="L1102" s="19" t="str">
        <f>IFERROR(VLOOKUP(K1102,Appellations!$A$2:$B$77,2,FALSE),"0")</f>
        <v>0</v>
      </c>
      <c r="M1102" s="2" t="s">
        <v>4762</v>
      </c>
      <c r="N1102" s="19">
        <f>IFERROR(VLOOKUP(M1102,Regions!$A$2:$B$41,2,FALSE),"0")</f>
        <v>10</v>
      </c>
      <c r="O1102" s="2" t="s">
        <v>4689</v>
      </c>
      <c r="P1102" s="19">
        <f>IFERROR(VLOOKUP(O1102,Colors!$A$2:$B$11,2,FALSE),"0")</f>
        <v>2</v>
      </c>
      <c r="Q1102" s="2" t="s">
        <v>4688</v>
      </c>
      <c r="R1102" s="19">
        <f>IFERROR(VLOOKUP(Q1102,Contenants!$A$2:$B$21,2,FALSE),"0")</f>
        <v>16</v>
      </c>
      <c r="S1102" s="2"/>
      <c r="T1102" s="50" t="str">
        <f>PROPER(B1102)</f>
        <v>Meursault Les Charrons Cht Melin Blanc</v>
      </c>
      <c r="U1102" s="19" t="str">
        <f>SUBSTITUTE(SUBSTITUTE(SUBSTITUTE(SUBSTITUTE(SUBSTITUTE(SUBSTITUTE(SUBSTITUTE(SUBSTITUTE(SUBSTITUTE(SUBSTITUTE(SUBSTITUTE(SUBSTITUTE(S1102,"C:\Users\Admin\OneDrive\Site Internet\",""),"BAG-IN-BOX\",""),"BOURGOGNE\",""),"BEAUJOLAIS\",""),"CHAMPAGNE ET EFFERVESCENTS\",""),"LANGUEDOC\",""),"LOIRE\",""),"PROVENCE\",""),"RHONE NORD\",""),"RHONE SUD\",""),"SPIRITUEUX\",""),"SUD OUEST\","")</f>
        <v/>
      </c>
      <c r="V1102" s="19" t="e">
        <f>IF(#REF!="",0,1)</f>
        <v>#REF!</v>
      </c>
      <c r="W1102" s="20" t="e">
        <f>$X$1&amp;A1102&amp;$Y$1&amp;T1102&amp;$Z$1&amp;D1102&amp;$AA$1&amp;E1102&amp;#REF!&amp;G1102&amp;$AB$1&amp;J1102&amp;$AC$1&amp;L1102&amp;$AD$1&amp;N1102&amp;$AE$1&amp;P1102&amp;$AF$1&amp;R1102&amp;$AG$1&amp;#REF!&amp;$AI$1</f>
        <v>#REF!</v>
      </c>
    </row>
    <row r="1103" spans="1:23" s="29" customFormat="1" hidden="1" x14ac:dyDescent="0.25">
      <c r="A1103" s="2" t="s">
        <v>3978</v>
      </c>
      <c r="B1103" s="2" t="s">
        <v>3979</v>
      </c>
      <c r="C1103" s="3"/>
      <c r="D1103" s="27" t="str">
        <f t="shared" si="382"/>
        <v/>
      </c>
      <c r="E1103" s="4">
        <v>45.15</v>
      </c>
      <c r="F1103" s="2" t="s">
        <v>2364</v>
      </c>
      <c r="H1103" s="2" t="b">
        <v>0</v>
      </c>
      <c r="I1103" s="2" t="s">
        <v>4716</v>
      </c>
      <c r="K1103" s="2" t="s">
        <v>4796</v>
      </c>
      <c r="M1103" s="2" t="s">
        <v>4762</v>
      </c>
      <c r="O1103" s="2" t="s">
        <v>4719</v>
      </c>
      <c r="Q1103" s="2" t="s">
        <v>4688</v>
      </c>
      <c r="S1103" s="2"/>
    </row>
    <row r="1104" spans="1:23" s="20" customFormat="1" hidden="1" x14ac:dyDescent="0.25">
      <c r="A1104" s="2" t="s">
        <v>3322</v>
      </c>
      <c r="B1104" s="2" t="s">
        <v>3323</v>
      </c>
      <c r="C1104" s="3"/>
      <c r="D1104" s="18" t="str">
        <f t="shared" si="382"/>
        <v/>
      </c>
      <c r="E1104" s="4">
        <v>56.95</v>
      </c>
      <c r="F1104" s="2"/>
      <c r="H1104" s="2" t="b">
        <v>0</v>
      </c>
      <c r="I1104" s="2" t="s">
        <v>4953</v>
      </c>
      <c r="K1104" s="2"/>
      <c r="M1104" s="2"/>
      <c r="O1104" s="2"/>
      <c r="Q1104" s="2"/>
      <c r="S1104" s="2"/>
    </row>
    <row r="1105" spans="1:23" s="20" customFormat="1" hidden="1" x14ac:dyDescent="0.25">
      <c r="A1105" s="2" t="s">
        <v>1596</v>
      </c>
      <c r="B1105" s="2" t="s">
        <v>1597</v>
      </c>
      <c r="C1105" s="3"/>
      <c r="D1105" s="18" t="str">
        <f t="shared" si="382"/>
        <v/>
      </c>
      <c r="E1105" s="4">
        <v>2.2999999999999998</v>
      </c>
      <c r="F1105" s="2" t="s">
        <v>2213</v>
      </c>
      <c r="H1105" s="2" t="b">
        <v>1</v>
      </c>
      <c r="I1105" s="2" t="s">
        <v>4691</v>
      </c>
      <c r="K1105" s="2"/>
      <c r="M1105" s="2"/>
      <c r="O1105" s="2"/>
      <c r="Q1105" s="2"/>
      <c r="S1105" s="2"/>
      <c r="V1105" s="19">
        <f>IF(U1105="",0,1)</f>
        <v>0</v>
      </c>
    </row>
    <row r="1106" spans="1:23" s="20" customFormat="1" hidden="1" x14ac:dyDescent="0.25">
      <c r="A1106" s="2" t="s">
        <v>3318</v>
      </c>
      <c r="B1106" s="2" t="s">
        <v>3319</v>
      </c>
      <c r="C1106" s="3"/>
      <c r="D1106" s="18" t="str">
        <f t="shared" si="382"/>
        <v/>
      </c>
      <c r="E1106" s="4">
        <v>48.2</v>
      </c>
      <c r="F1106" s="2"/>
      <c r="H1106" s="2" t="b">
        <v>0</v>
      </c>
      <c r="I1106" s="2" t="s">
        <v>4953</v>
      </c>
      <c r="K1106" s="2"/>
      <c r="M1106" s="2"/>
      <c r="O1106" s="2"/>
      <c r="Q1106" s="2"/>
      <c r="S1106" s="2"/>
    </row>
    <row r="1107" spans="1:23" s="20" customFormat="1" hidden="1" x14ac:dyDescent="0.25">
      <c r="A1107" s="2" t="s">
        <v>3314</v>
      </c>
      <c r="B1107" s="2" t="s">
        <v>3315</v>
      </c>
      <c r="C1107" s="3"/>
      <c r="D1107" s="40" t="str">
        <f t="shared" si="382"/>
        <v/>
      </c>
      <c r="E1107" s="4">
        <v>36.050000000000011</v>
      </c>
      <c r="F1107" s="2"/>
      <c r="G1107" s="42"/>
      <c r="H1107" s="2" t="b">
        <v>0</v>
      </c>
      <c r="I1107" s="2" t="s">
        <v>4953</v>
      </c>
      <c r="J1107" s="42"/>
      <c r="K1107" s="2"/>
      <c r="L1107" s="42"/>
      <c r="M1107" s="2"/>
      <c r="N1107" s="42"/>
      <c r="O1107" s="2"/>
      <c r="P1107" s="42"/>
      <c r="Q1107" s="2"/>
      <c r="R1107" s="42"/>
      <c r="S1107" s="2"/>
      <c r="T1107" s="42"/>
      <c r="U1107" s="42"/>
      <c r="V1107" s="42"/>
      <c r="W1107" s="42"/>
    </row>
    <row r="1108" spans="1:23" hidden="1" x14ac:dyDescent="0.25">
      <c r="A1108" s="2" t="s">
        <v>3308</v>
      </c>
      <c r="B1108" s="2" t="s">
        <v>3309</v>
      </c>
      <c r="C1108" s="3"/>
      <c r="D1108" s="23" t="str">
        <f>SUBSTITUTE(SUBSTITUTE(SUBSTITUTE(C1108,CHAR(13),""),CHAR(10),"&lt;br&gt;"),". &amp;car(10)",".")</f>
        <v/>
      </c>
      <c r="E1108" s="4">
        <v>27.049999999999997</v>
      </c>
      <c r="F1108" s="2"/>
      <c r="G1108" s="19" t="e">
        <f>VLOOKUP(F1108,frs!$A$2:$E$41,2,FALSE)</f>
        <v>#N/A</v>
      </c>
      <c r="H1108" s="2" t="b">
        <v>0</v>
      </c>
      <c r="I1108" s="2" t="s">
        <v>4953</v>
      </c>
      <c r="J1108" s="19" t="e">
        <f>VLOOKUP(I1108,Families!$A$2:$B$11,2,FALSE)</f>
        <v>#N/A</v>
      </c>
      <c r="K1108" s="2"/>
      <c r="L1108" s="19" t="str">
        <f>IFERROR(VLOOKUP(K1108,Appellations!$A$2:$B$77,2,FALSE),"0")</f>
        <v>0</v>
      </c>
      <c r="M1108" s="2"/>
      <c r="N1108" s="19" t="str">
        <f>IFERROR(VLOOKUP(M1108,Regions!$A$2:$B$41,2,FALSE),"0")</f>
        <v>0</v>
      </c>
      <c r="O1108" s="2"/>
      <c r="P1108" s="19" t="str">
        <f>IFERROR(VLOOKUP(O1108,Colors!$A$2:$B$11,2,FALSE),"0")</f>
        <v>0</v>
      </c>
      <c r="Q1108" s="2"/>
      <c r="R1108" s="19" t="str">
        <f>IFERROR(VLOOKUP(Q1108,Contenants!$A$2:$B$21,2,FALSE),"0")</f>
        <v>0</v>
      </c>
      <c r="S1108" s="2"/>
      <c r="T1108" s="50" t="str">
        <f>PROPER(B1108)</f>
        <v>Composition Panier 25 €</v>
      </c>
      <c r="U1108" s="19" t="str">
        <f>SUBSTITUTE(SUBSTITUTE(SUBSTITUTE(SUBSTITUTE(SUBSTITUTE(SUBSTITUTE(SUBSTITUTE(SUBSTITUTE(SUBSTITUTE(SUBSTITUTE(SUBSTITUTE(SUBSTITUTE(S1108,"C:\Users\Admin\OneDrive\Site Internet\",""),"BAG-IN-BOX\",""),"BOURGOGNE\",""),"BEAUJOLAIS\",""),"CHAMPAGNE ET EFFERVESCENTS\",""),"LANGUEDOC\",""),"LOIRE\",""),"PROVENCE\",""),"RHONE NORD\",""),"RHONE SUD\",""),"SPIRITUEUX\",""),"SUD OUEST\","")</f>
        <v/>
      </c>
      <c r="V1108" s="19" t="e">
        <f>IF(#REF!="",0,1)</f>
        <v>#REF!</v>
      </c>
      <c r="W1108" s="20" t="e">
        <f>$X$1&amp;A1108&amp;$Y$1&amp;T1108&amp;$Z$1&amp;D1108&amp;$AA$1&amp;E1108&amp;#REF!&amp;G1108&amp;$AB$1&amp;J1108&amp;$AC$1&amp;L1108&amp;$AD$1&amp;N1108&amp;$AE$1&amp;P1108&amp;$AF$1&amp;R1108&amp;$AG$1&amp;#REF!&amp;$AI$1</f>
        <v>#REF!</v>
      </c>
    </row>
    <row r="1109" spans="1:23" s="29" customFormat="1" hidden="1" x14ac:dyDescent="0.25">
      <c r="A1109" s="2" t="s">
        <v>3324</v>
      </c>
      <c r="B1109" s="2" t="s">
        <v>3325</v>
      </c>
      <c r="C1109" s="3"/>
      <c r="D1109" s="27" t="str">
        <f t="shared" si="382"/>
        <v/>
      </c>
      <c r="E1109" s="4">
        <v>58.95</v>
      </c>
      <c r="F1109" s="2"/>
      <c r="H1109" s="2" t="b">
        <v>0</v>
      </c>
      <c r="I1109" s="2" t="s">
        <v>4953</v>
      </c>
      <c r="K1109" s="2"/>
      <c r="M1109" s="2"/>
      <c r="O1109" s="2"/>
      <c r="Q1109" s="2"/>
      <c r="S1109" s="2"/>
    </row>
    <row r="1110" spans="1:23" s="20" customFormat="1" hidden="1" x14ac:dyDescent="0.25">
      <c r="A1110" s="2" t="s">
        <v>3326</v>
      </c>
      <c r="B1110" s="2" t="s">
        <v>3327</v>
      </c>
      <c r="C1110" s="3"/>
      <c r="D1110" s="18" t="str">
        <f t="shared" si="382"/>
        <v/>
      </c>
      <c r="E1110" s="4">
        <v>65</v>
      </c>
      <c r="F1110" s="2"/>
      <c r="H1110" s="2" t="b">
        <v>0</v>
      </c>
      <c r="I1110" s="2" t="s">
        <v>4953</v>
      </c>
      <c r="K1110" s="2"/>
      <c r="M1110" s="2"/>
      <c r="O1110" s="2"/>
      <c r="Q1110" s="2"/>
      <c r="S1110" s="2"/>
    </row>
    <row r="1111" spans="1:23" s="20" customFormat="1" hidden="1" x14ac:dyDescent="0.25">
      <c r="A1111" s="2" t="s">
        <v>1598</v>
      </c>
      <c r="B1111" s="2" t="s">
        <v>1599</v>
      </c>
      <c r="C1111" s="3"/>
      <c r="D1111" s="40" t="str">
        <f t="shared" si="382"/>
        <v/>
      </c>
      <c r="E1111" s="4">
        <v>5</v>
      </c>
      <c r="F1111" s="2" t="s">
        <v>2241</v>
      </c>
      <c r="G1111" s="42"/>
      <c r="H1111" s="2" t="b">
        <v>1</v>
      </c>
      <c r="I1111" s="2" t="s">
        <v>4691</v>
      </c>
      <c r="J1111" s="42"/>
      <c r="K1111" s="2"/>
      <c r="L1111" s="42"/>
      <c r="M1111" s="2"/>
      <c r="N1111" s="42"/>
      <c r="O1111" s="2"/>
      <c r="P1111" s="42"/>
      <c r="Q1111" s="2"/>
      <c r="R1111" s="42"/>
      <c r="S1111" s="2"/>
      <c r="T1111" s="42"/>
      <c r="U1111" s="42"/>
      <c r="V1111" s="19">
        <f>IF(U1111="",0,1)</f>
        <v>0</v>
      </c>
      <c r="W1111" s="42"/>
    </row>
    <row r="1112" spans="1:23" hidden="1" x14ac:dyDescent="0.25">
      <c r="A1112" s="2" t="s">
        <v>3330</v>
      </c>
      <c r="B1112" s="2" t="s">
        <v>3331</v>
      </c>
      <c r="C1112" s="3"/>
      <c r="D1112" s="23" t="str">
        <f>SUBSTITUTE(SUBSTITUTE(SUBSTITUTE(C1112,CHAR(13),""),CHAR(10),"&lt;br&gt;"),". &amp;car(10)",".")</f>
        <v/>
      </c>
      <c r="E1112" s="4">
        <v>100.40000000000002</v>
      </c>
      <c r="F1112" s="2"/>
      <c r="G1112" s="19" t="e">
        <f>VLOOKUP(F1112,frs!$A$2:$E$41,2,FALSE)</f>
        <v>#N/A</v>
      </c>
      <c r="H1112" s="2" t="b">
        <v>0</v>
      </c>
      <c r="I1112" s="2" t="s">
        <v>4953</v>
      </c>
      <c r="J1112" s="19" t="e">
        <f>VLOOKUP(I1112,Families!$A$2:$B$11,2,FALSE)</f>
        <v>#N/A</v>
      </c>
      <c r="K1112" s="2"/>
      <c r="L1112" s="19" t="str">
        <f>IFERROR(VLOOKUP(K1112,Appellations!$A$2:$B$77,2,FALSE),"0")</f>
        <v>0</v>
      </c>
      <c r="M1112" s="2"/>
      <c r="N1112" s="19" t="str">
        <f>IFERROR(VLOOKUP(M1112,Regions!$A$2:$B$41,2,FALSE),"0")</f>
        <v>0</v>
      </c>
      <c r="O1112" s="2"/>
      <c r="P1112" s="19" t="str">
        <f>IFERROR(VLOOKUP(O1112,Colors!$A$2:$B$11,2,FALSE),"0")</f>
        <v>0</v>
      </c>
      <c r="Q1112" s="2"/>
      <c r="R1112" s="19" t="str">
        <f>IFERROR(VLOOKUP(Q1112,Contenants!$A$2:$B$21,2,FALSE),"0")</f>
        <v>0</v>
      </c>
      <c r="S1112" s="2"/>
      <c r="T1112" s="50" t="str">
        <f>PROPER(B1112)</f>
        <v>Composition Panier 92 €</v>
      </c>
      <c r="U1112" s="19" t="str">
        <f>SUBSTITUTE(SUBSTITUTE(SUBSTITUTE(SUBSTITUTE(SUBSTITUTE(SUBSTITUTE(SUBSTITUTE(SUBSTITUTE(SUBSTITUTE(SUBSTITUTE(SUBSTITUTE(SUBSTITUTE(S1112,"C:\Users\Admin\OneDrive\Site Internet\",""),"BAG-IN-BOX\",""),"BOURGOGNE\",""),"BEAUJOLAIS\",""),"CHAMPAGNE ET EFFERVESCENTS\",""),"LANGUEDOC\",""),"LOIRE\",""),"PROVENCE\",""),"RHONE NORD\",""),"RHONE SUD\",""),"SPIRITUEUX\",""),"SUD OUEST\","")</f>
        <v/>
      </c>
      <c r="V1112" s="19" t="e">
        <f>IF(#REF!="",0,1)</f>
        <v>#REF!</v>
      </c>
      <c r="W1112" s="20" t="e">
        <f>$X$1&amp;A1112&amp;$Y$1&amp;T1112&amp;$Z$1&amp;D1112&amp;$AA$1&amp;E1112&amp;#REF!&amp;G1112&amp;$AB$1&amp;J1112&amp;$AC$1&amp;L1112&amp;$AD$1&amp;N1112&amp;$AE$1&amp;P1112&amp;$AF$1&amp;R1112&amp;$AG$1&amp;#REF!&amp;$AI$1</f>
        <v>#REF!</v>
      </c>
    </row>
    <row r="1113" spans="1:23" s="29" customFormat="1" hidden="1" x14ac:dyDescent="0.25">
      <c r="A1113" s="2" t="s">
        <v>3558</v>
      </c>
      <c r="B1113" s="2" t="s">
        <v>3559</v>
      </c>
      <c r="C1113" s="3"/>
      <c r="D1113" s="27" t="str">
        <f t="shared" si="382"/>
        <v/>
      </c>
      <c r="E1113" s="4">
        <v>19.899999999999999</v>
      </c>
      <c r="F1113" s="2" t="s">
        <v>3363</v>
      </c>
      <c r="H1113" s="2" t="b">
        <v>0</v>
      </c>
      <c r="I1113" s="2" t="s">
        <v>4686</v>
      </c>
      <c r="K1113" s="2"/>
      <c r="M1113" s="2"/>
      <c r="O1113" s="2"/>
      <c r="Q1113" s="2"/>
      <c r="S1113" s="2"/>
    </row>
    <row r="1114" spans="1:23" s="20" customFormat="1" hidden="1" x14ac:dyDescent="0.25">
      <c r="A1114" s="2" t="s">
        <v>3055</v>
      </c>
      <c r="B1114" s="2" t="s">
        <v>3056</v>
      </c>
      <c r="C1114" s="3"/>
      <c r="D1114" s="40" t="str">
        <f t="shared" si="382"/>
        <v/>
      </c>
      <c r="E1114" s="4">
        <v>16.649999999999999</v>
      </c>
      <c r="F1114" s="2" t="s">
        <v>2259</v>
      </c>
      <c r="G1114" s="42"/>
      <c r="H1114" s="2" t="b">
        <v>0</v>
      </c>
      <c r="I1114" s="2" t="s">
        <v>4709</v>
      </c>
      <c r="J1114" s="42"/>
      <c r="K1114" s="2" t="s">
        <v>4740</v>
      </c>
      <c r="L1114" s="42"/>
      <c r="M1114" s="2" t="s">
        <v>4741</v>
      </c>
      <c r="N1114" s="42"/>
      <c r="O1114" s="2" t="s">
        <v>4689</v>
      </c>
      <c r="P1114" s="42"/>
      <c r="Q1114" s="2" t="s">
        <v>4688</v>
      </c>
      <c r="R1114" s="42"/>
      <c r="S1114" s="2"/>
      <c r="T1114" s="42"/>
      <c r="U1114" s="42"/>
      <c r="V1114" s="42"/>
      <c r="W1114" s="42"/>
    </row>
    <row r="1115" spans="1:23" hidden="1" x14ac:dyDescent="0.25">
      <c r="A1115" s="2" t="s">
        <v>694</v>
      </c>
      <c r="B1115" s="2" t="s">
        <v>695</v>
      </c>
      <c r="C1115" s="3"/>
      <c r="D1115" s="23" t="str">
        <f t="shared" ref="D1115:D1117" si="387">SUBSTITUTE(SUBSTITUTE(SUBSTITUTE(C1115,CHAR(13),""),CHAR(10),"&lt;br&gt;"),". &amp;car(10)",".")</f>
        <v/>
      </c>
      <c r="E1115" s="4">
        <v>19.75</v>
      </c>
      <c r="F1115" s="2" t="s">
        <v>2259</v>
      </c>
      <c r="G1115" s="19" t="e">
        <f>VLOOKUP(F1115,frs!$A$2:$E$41,2,FALSE)</f>
        <v>#N/A</v>
      </c>
      <c r="H1115" s="2" t="b">
        <v>1</v>
      </c>
      <c r="I1115" s="2" t="s">
        <v>4716</v>
      </c>
      <c r="J1115" s="19">
        <f>VLOOKUP(I1115,Families!$A$2:$B$11,2,FALSE)</f>
        <v>1</v>
      </c>
      <c r="K1115" s="2" t="s">
        <v>4740</v>
      </c>
      <c r="L1115" s="19">
        <f>IFERROR(VLOOKUP(K1115,Appellations!$A$2:$B$77,2,FALSE),"0")</f>
        <v>25</v>
      </c>
      <c r="M1115" s="2" t="s">
        <v>4741</v>
      </c>
      <c r="N1115" s="19">
        <f>IFERROR(VLOOKUP(M1115,Regions!$A$2:$B$41,2,FALSE),"0")</f>
        <v>32</v>
      </c>
      <c r="O1115" s="2" t="s">
        <v>4719</v>
      </c>
      <c r="P1115" s="19">
        <f>IFERROR(VLOOKUP(O1115,Colors!$A$2:$B$11,2,FALSE),"0")</f>
        <v>8</v>
      </c>
      <c r="Q1115" s="2" t="s">
        <v>4688</v>
      </c>
      <c r="R1115" s="19">
        <f>IFERROR(VLOOKUP(Q1115,Contenants!$A$2:$B$21,2,FALSE),"0")</f>
        <v>16</v>
      </c>
      <c r="S1115" s="2"/>
      <c r="T1115" s="50" t="str">
        <f t="shared" ref="T1115:T1117" si="388">PROPER(B1115)</f>
        <v>Cdp Ste Victoire Mas De Cadenet Rouge</v>
      </c>
      <c r="U1115" s="19" t="str">
        <f>SUBSTITUTE(SUBSTITUTE(SUBSTITUTE(SUBSTITUTE(SUBSTITUTE(SUBSTITUTE(SUBSTITUTE(SUBSTITUTE(SUBSTITUTE(SUBSTITUTE(SUBSTITUTE(SUBSTITUTE(S1115,"C:\Users\Admin\OneDrive\Site Internet\",""),"BAG-IN-BOX\",""),"BOURGOGNE\",""),"BEAUJOLAIS\",""),"CHAMPAGNE ET EFFERVESCENTS\",""),"LANGUEDOC\",""),"LOIRE\",""),"PROVENCE\",""),"RHONE NORD\",""),"RHONE SUD\",""),"SPIRITUEUX\",""),"SUD OUEST\","")</f>
        <v/>
      </c>
      <c r="V1115" s="19">
        <f>IF(U1115="",0,1)</f>
        <v>0</v>
      </c>
      <c r="W1115" s="20" t="e">
        <f>$X$1&amp;A1115&amp;$Y$1&amp;T1115&amp;$Z$1&amp;D1115&amp;$AA$1&amp;E1115&amp;#REF!&amp;G1115&amp;$AB$1&amp;J1115&amp;$AC$1&amp;L1115&amp;$AD$1&amp;N1115&amp;$AE$1&amp;P1115&amp;$AF$1&amp;R1115&amp;$AG$1&amp;#REF!&amp;$AI$1</f>
        <v>#REF!</v>
      </c>
    </row>
    <row r="1116" spans="1:23" hidden="1" x14ac:dyDescent="0.25">
      <c r="A1116" s="2" t="s">
        <v>3057</v>
      </c>
      <c r="B1116" s="2" t="s">
        <v>3058</v>
      </c>
      <c r="C1116" s="3"/>
      <c r="D1116" s="23" t="str">
        <f t="shared" si="387"/>
        <v/>
      </c>
      <c r="E1116" s="4">
        <v>24.85</v>
      </c>
      <c r="F1116" s="2" t="s">
        <v>2259</v>
      </c>
      <c r="G1116" s="19" t="e">
        <f>VLOOKUP(F1116,frs!$A$2:$E$41,2,FALSE)</f>
        <v>#N/A</v>
      </c>
      <c r="H1116" s="2" t="b">
        <v>0</v>
      </c>
      <c r="I1116" s="2" t="s">
        <v>4709</v>
      </c>
      <c r="J1116" s="19">
        <f>VLOOKUP(I1116,Families!$A$2:$B$11,2,FALSE)</f>
        <v>2</v>
      </c>
      <c r="K1116" s="2" t="s">
        <v>4740</v>
      </c>
      <c r="L1116" s="19">
        <f>IFERROR(VLOOKUP(K1116,Appellations!$A$2:$B$77,2,FALSE),"0")</f>
        <v>25</v>
      </c>
      <c r="M1116" s="2" t="s">
        <v>4741</v>
      </c>
      <c r="N1116" s="19">
        <f>IFERROR(VLOOKUP(M1116,Regions!$A$2:$B$41,2,FALSE),"0")</f>
        <v>32</v>
      </c>
      <c r="O1116" s="2" t="s">
        <v>4689</v>
      </c>
      <c r="P1116" s="19">
        <f>IFERROR(VLOOKUP(O1116,Colors!$A$2:$B$11,2,FALSE),"0")</f>
        <v>2</v>
      </c>
      <c r="Q1116" s="2" t="s">
        <v>4688</v>
      </c>
      <c r="R1116" s="19">
        <f>IFERROR(VLOOKUP(Q1116,Contenants!$A$2:$B$21,2,FALSE),"0")</f>
        <v>16</v>
      </c>
      <c r="S1116" s="2"/>
      <c r="T1116" s="50" t="str">
        <f t="shared" si="388"/>
        <v>Cdp Ste Victoire Mas Negrel Cadenet Blc</v>
      </c>
      <c r="U1116" s="19" t="str">
        <f>SUBSTITUTE(SUBSTITUTE(SUBSTITUTE(SUBSTITUTE(SUBSTITUTE(SUBSTITUTE(SUBSTITUTE(SUBSTITUTE(SUBSTITUTE(SUBSTITUTE(SUBSTITUTE(SUBSTITUTE(S1116,"C:\Users\Admin\OneDrive\Site Internet\",""),"BAG-IN-BOX\",""),"BOURGOGNE\",""),"BEAUJOLAIS\",""),"CHAMPAGNE ET EFFERVESCENTS\",""),"LANGUEDOC\",""),"LOIRE\",""),"PROVENCE\",""),"RHONE NORD\",""),"RHONE SUD\",""),"SPIRITUEUX\",""),"SUD OUEST\","")</f>
        <v/>
      </c>
      <c r="V1116" s="19" t="e">
        <f>IF(#REF!="",0,1)</f>
        <v>#REF!</v>
      </c>
      <c r="W1116" s="20" t="e">
        <f>$X$1&amp;A1116&amp;$Y$1&amp;T1116&amp;$Z$1&amp;D1116&amp;$AA$1&amp;E1116&amp;#REF!&amp;G1116&amp;$AB$1&amp;J1116&amp;$AC$1&amp;L1116&amp;$AD$1&amp;N1116&amp;$AE$1&amp;P1116&amp;$AF$1&amp;R1116&amp;$AG$1&amp;#REF!&amp;$AI$1</f>
        <v>#REF!</v>
      </c>
    </row>
    <row r="1117" spans="1:23" hidden="1" x14ac:dyDescent="0.25">
      <c r="A1117" s="2" t="s">
        <v>3059</v>
      </c>
      <c r="B1117" s="2" t="s">
        <v>3060</v>
      </c>
      <c r="C1117" s="3"/>
      <c r="D1117" s="23" t="str">
        <f t="shared" si="387"/>
        <v/>
      </c>
      <c r="E1117" s="4">
        <v>26.05</v>
      </c>
      <c r="F1117" s="2" t="s">
        <v>2259</v>
      </c>
      <c r="G1117" s="19" t="e">
        <f>VLOOKUP(F1117,frs!$A$2:$E$41,2,FALSE)</f>
        <v>#N/A</v>
      </c>
      <c r="H1117" s="2" t="b">
        <v>0</v>
      </c>
      <c r="I1117" s="2" t="s">
        <v>4716</v>
      </c>
      <c r="J1117" s="19">
        <f>VLOOKUP(I1117,Families!$A$2:$B$11,2,FALSE)</f>
        <v>1</v>
      </c>
      <c r="K1117" s="2" t="s">
        <v>4740</v>
      </c>
      <c r="L1117" s="19">
        <f>IFERROR(VLOOKUP(K1117,Appellations!$A$2:$B$77,2,FALSE),"0")</f>
        <v>25</v>
      </c>
      <c r="M1117" s="2" t="s">
        <v>4741</v>
      </c>
      <c r="N1117" s="19">
        <f>IFERROR(VLOOKUP(M1117,Regions!$A$2:$B$41,2,FALSE),"0")</f>
        <v>32</v>
      </c>
      <c r="O1117" s="2" t="s">
        <v>4719</v>
      </c>
      <c r="P1117" s="19">
        <f>IFERROR(VLOOKUP(O1117,Colors!$A$2:$B$11,2,FALSE),"0")</f>
        <v>8</v>
      </c>
      <c r="Q1117" s="2" t="s">
        <v>4688</v>
      </c>
      <c r="R1117" s="19">
        <f>IFERROR(VLOOKUP(Q1117,Contenants!$A$2:$B$21,2,FALSE),"0")</f>
        <v>16</v>
      </c>
      <c r="S1117" s="2"/>
      <c r="T1117" s="50" t="str">
        <f t="shared" si="388"/>
        <v>Cdp Ste Victoire Mas Negrel Cadenet Rge</v>
      </c>
      <c r="U1117" s="19" t="str">
        <f>SUBSTITUTE(SUBSTITUTE(SUBSTITUTE(SUBSTITUTE(SUBSTITUTE(SUBSTITUTE(SUBSTITUTE(SUBSTITUTE(SUBSTITUTE(SUBSTITUTE(SUBSTITUTE(SUBSTITUTE(S1117,"C:\Users\Admin\OneDrive\Site Internet\",""),"BAG-IN-BOX\",""),"BOURGOGNE\",""),"BEAUJOLAIS\",""),"CHAMPAGNE ET EFFERVESCENTS\",""),"LANGUEDOC\",""),"LOIRE\",""),"PROVENCE\",""),"RHONE NORD\",""),"RHONE SUD\",""),"SPIRITUEUX\",""),"SUD OUEST\","")</f>
        <v/>
      </c>
      <c r="V1117" s="19" t="e">
        <f>IF(#REF!="",0,1)</f>
        <v>#REF!</v>
      </c>
      <c r="W1117" s="20" t="e">
        <f>$X$1&amp;A1117&amp;$Y$1&amp;T1117&amp;$Z$1&amp;D1117&amp;$AA$1&amp;E1117&amp;#REF!&amp;G1117&amp;$AB$1&amp;J1117&amp;$AC$1&amp;L1117&amp;$AD$1&amp;N1117&amp;$AE$1&amp;P1117&amp;$AF$1&amp;R1117&amp;$AG$1&amp;#REF!&amp;$AI$1</f>
        <v>#REF!</v>
      </c>
    </row>
    <row r="1118" spans="1:23" s="29" customFormat="1" hidden="1" x14ac:dyDescent="0.25">
      <c r="A1118" s="2" t="s">
        <v>2051</v>
      </c>
      <c r="B1118" s="2" t="s">
        <v>2052</v>
      </c>
      <c r="C1118" s="3"/>
      <c r="D1118" s="27" t="str">
        <f t="shared" si="382"/>
        <v/>
      </c>
      <c r="E1118" s="4">
        <v>24.2</v>
      </c>
      <c r="F1118" s="2" t="s">
        <v>2259</v>
      </c>
      <c r="H1118" s="2" t="b">
        <v>1</v>
      </c>
      <c r="I1118" s="2" t="s">
        <v>4862</v>
      </c>
      <c r="K1118" s="2" t="s">
        <v>4751</v>
      </c>
      <c r="M1118" s="2" t="s">
        <v>4752</v>
      </c>
      <c r="O1118" s="2"/>
      <c r="Q1118" s="2" t="s">
        <v>4695</v>
      </c>
      <c r="S1118" s="2"/>
      <c r="V1118" s="19">
        <f t="shared" ref="V1118:V1120" si="389">IF(U1118="",0,1)</f>
        <v>0</v>
      </c>
    </row>
    <row r="1119" spans="1:23" s="20" customFormat="1" hidden="1" x14ac:dyDescent="0.25">
      <c r="A1119" s="2" t="s">
        <v>928</v>
      </c>
      <c r="B1119" s="2" t="s">
        <v>929</v>
      </c>
      <c r="C1119" s="3"/>
      <c r="D1119" s="18" t="str">
        <f t="shared" si="382"/>
        <v/>
      </c>
      <c r="E1119" s="4">
        <v>159.80000000000001</v>
      </c>
      <c r="F1119" s="2" t="s">
        <v>2219</v>
      </c>
      <c r="H1119" s="2" t="b">
        <v>1</v>
      </c>
      <c r="I1119" s="2" t="s">
        <v>4716</v>
      </c>
      <c r="K1119" s="2" t="s">
        <v>4871</v>
      </c>
      <c r="M1119" s="2" t="s">
        <v>4762</v>
      </c>
      <c r="O1119" s="2" t="s">
        <v>4719</v>
      </c>
      <c r="Q1119" s="2" t="s">
        <v>4688</v>
      </c>
      <c r="S1119" s="2"/>
      <c r="V1119" s="19">
        <f t="shared" si="389"/>
        <v>0</v>
      </c>
    </row>
    <row r="1120" spans="1:23" s="20" customFormat="1" hidden="1" x14ac:dyDescent="0.25">
      <c r="A1120" s="2" t="s">
        <v>1849</v>
      </c>
      <c r="B1120" s="2" t="s">
        <v>1850</v>
      </c>
      <c r="C1120" s="3"/>
      <c r="D1120" s="18" t="str">
        <f t="shared" si="382"/>
        <v/>
      </c>
      <c r="E1120" s="4">
        <v>179.2</v>
      </c>
      <c r="F1120" s="2" t="s">
        <v>2219</v>
      </c>
      <c r="H1120" s="2" t="b">
        <v>1</v>
      </c>
      <c r="I1120" s="2" t="s">
        <v>4716</v>
      </c>
      <c r="K1120" s="2" t="s">
        <v>4801</v>
      </c>
      <c r="M1120" s="2" t="s">
        <v>4762</v>
      </c>
      <c r="O1120" s="2" t="s">
        <v>4719</v>
      </c>
      <c r="Q1120" s="2" t="s">
        <v>2304</v>
      </c>
      <c r="S1120" s="2"/>
      <c r="V1120" s="19">
        <f t="shared" si="389"/>
        <v>0</v>
      </c>
    </row>
    <row r="1121" spans="1:23" s="20" customFormat="1" hidden="1" x14ac:dyDescent="0.25">
      <c r="A1121" s="2" t="s">
        <v>4569</v>
      </c>
      <c r="B1121" s="2" t="s">
        <v>4570</v>
      </c>
      <c r="C1121" s="3"/>
      <c r="D1121" s="40" t="str">
        <f t="shared" si="382"/>
        <v/>
      </c>
      <c r="E1121" s="4">
        <v>37.4</v>
      </c>
      <c r="F1121" s="2" t="s">
        <v>3445</v>
      </c>
      <c r="G1121" s="42"/>
      <c r="H1121" s="2" t="b">
        <v>0</v>
      </c>
      <c r="I1121" s="2" t="s">
        <v>4693</v>
      </c>
      <c r="J1121" s="42"/>
      <c r="K1121" s="2"/>
      <c r="L1121" s="42"/>
      <c r="M1121" s="2" t="s">
        <v>4698</v>
      </c>
      <c r="N1121" s="42"/>
      <c r="O1121" s="2"/>
      <c r="P1121" s="42"/>
      <c r="Q1121" s="2"/>
      <c r="R1121" s="42"/>
      <c r="S1121" s="2"/>
      <c r="T1121" s="42"/>
      <c r="U1121" s="42"/>
      <c r="V1121" s="42"/>
      <c r="W1121" s="42"/>
    </row>
    <row r="1122" spans="1:23" hidden="1" x14ac:dyDescent="0.25">
      <c r="A1122" s="2" t="s">
        <v>4571</v>
      </c>
      <c r="B1122" s="2" t="s">
        <v>4572</v>
      </c>
      <c r="C1122" s="3"/>
      <c r="D1122" s="23" t="str">
        <f>SUBSTITUTE(SUBSTITUTE(SUBSTITUTE(C1122,CHAR(13),""),CHAR(10),"&lt;br&gt;"),". &amp;car(10)",".")</f>
        <v/>
      </c>
      <c r="E1122" s="4">
        <v>37.4</v>
      </c>
      <c r="F1122" s="2" t="s">
        <v>3445</v>
      </c>
      <c r="G1122" s="19" t="e">
        <f>VLOOKUP(F1122,frs!$A$2:$E$41,2,FALSE)</f>
        <v>#N/A</v>
      </c>
      <c r="H1122" s="2" t="b">
        <v>0</v>
      </c>
      <c r="I1122" s="2" t="s">
        <v>4693</v>
      </c>
      <c r="J1122" s="19">
        <f>VLOOKUP(I1122,Families!$A$2:$B$11,2,FALSE)</f>
        <v>7</v>
      </c>
      <c r="K1122" s="2"/>
      <c r="L1122" s="19" t="str">
        <f>IFERROR(VLOOKUP(K1122,Appellations!$A$2:$B$77,2,FALSE),"0")</f>
        <v>0</v>
      </c>
      <c r="M1122" s="2" t="s">
        <v>4698</v>
      </c>
      <c r="N1122" s="19" t="str">
        <f>IFERROR(VLOOKUP(M1122,Regions!$A$2:$B$41,2,FALSE),"0")</f>
        <v>0</v>
      </c>
      <c r="O1122" s="2"/>
      <c r="P1122" s="19" t="str">
        <f>IFERROR(VLOOKUP(O1122,Colors!$A$2:$B$11,2,FALSE),"0")</f>
        <v>0</v>
      </c>
      <c r="Q1122" s="2"/>
      <c r="R1122" s="19" t="str">
        <f>IFERROR(VLOOKUP(Q1122,Contenants!$A$2:$B$21,2,FALSE),"0")</f>
        <v>0</v>
      </c>
      <c r="S1122" s="2"/>
      <c r="T1122" s="50" t="str">
        <f>PROPER(B1122)</f>
        <v>Whisky Francais Legendaire By Mc Paille</v>
      </c>
      <c r="U1122" s="19" t="str">
        <f>SUBSTITUTE(SUBSTITUTE(SUBSTITUTE(SUBSTITUTE(SUBSTITUTE(SUBSTITUTE(SUBSTITUTE(SUBSTITUTE(SUBSTITUTE(SUBSTITUTE(SUBSTITUTE(SUBSTITUTE(S1122,"C:\Users\Admin\OneDrive\Site Internet\",""),"BAG-IN-BOX\",""),"BOURGOGNE\",""),"BEAUJOLAIS\",""),"CHAMPAGNE ET EFFERVESCENTS\",""),"LANGUEDOC\",""),"LOIRE\",""),"PROVENCE\",""),"RHONE NORD\",""),"RHONE SUD\",""),"SPIRITUEUX\",""),"SUD OUEST\","")</f>
        <v/>
      </c>
      <c r="V1122" s="19" t="e">
        <f>IF(#REF!="",0,1)</f>
        <v>#REF!</v>
      </c>
      <c r="W1122" s="20" t="e">
        <f>$X$1&amp;A1122&amp;$Y$1&amp;T1122&amp;$Z$1&amp;D1122&amp;$AA$1&amp;E1122&amp;#REF!&amp;G1122&amp;$AB$1&amp;J1122&amp;$AC$1&amp;L1122&amp;$AD$1&amp;N1122&amp;$AE$1&amp;P1122&amp;$AF$1&amp;R1122&amp;$AG$1&amp;#REF!&amp;$AI$1</f>
        <v>#REF!</v>
      </c>
    </row>
    <row r="1123" spans="1:23" s="29" customFormat="1" hidden="1" x14ac:dyDescent="0.25">
      <c r="A1123" s="2" t="s">
        <v>3446</v>
      </c>
      <c r="B1123" s="2" t="s">
        <v>3447</v>
      </c>
      <c r="C1123" s="3"/>
      <c r="D1123" s="27" t="str">
        <f t="shared" si="382"/>
        <v/>
      </c>
      <c r="E1123" s="4">
        <v>36.1</v>
      </c>
      <c r="F1123" s="2" t="s">
        <v>3445</v>
      </c>
      <c r="H1123" s="2" t="b">
        <v>0</v>
      </c>
      <c r="I1123" s="2" t="s">
        <v>4709</v>
      </c>
      <c r="K1123" s="2"/>
      <c r="M1123" s="2" t="s">
        <v>4954</v>
      </c>
      <c r="O1123" s="2" t="s">
        <v>4689</v>
      </c>
      <c r="Q1123" s="2" t="s">
        <v>4688</v>
      </c>
      <c r="S1123" s="2"/>
    </row>
    <row r="1124" spans="1:23" s="20" customFormat="1" hidden="1" x14ac:dyDescent="0.25">
      <c r="A1124" s="2" t="s">
        <v>3443</v>
      </c>
      <c r="B1124" s="2" t="s">
        <v>3444</v>
      </c>
      <c r="C1124" s="3"/>
      <c r="D1124" s="18" t="str">
        <f t="shared" si="382"/>
        <v/>
      </c>
      <c r="E1124" s="4">
        <v>15.8</v>
      </c>
      <c r="F1124" s="2" t="s">
        <v>3445</v>
      </c>
      <c r="H1124" s="2" t="b">
        <v>0</v>
      </c>
      <c r="I1124" s="2" t="s">
        <v>4709</v>
      </c>
      <c r="K1124" s="2"/>
      <c r="M1124" s="2" t="s">
        <v>4954</v>
      </c>
      <c r="O1124" s="2" t="s">
        <v>4689</v>
      </c>
      <c r="Q1124" s="2" t="s">
        <v>4688</v>
      </c>
      <c r="S1124" s="2"/>
    </row>
    <row r="1125" spans="1:23" s="20" customFormat="1" hidden="1" x14ac:dyDescent="0.25">
      <c r="A1125" s="2" t="s">
        <v>1159</v>
      </c>
      <c r="B1125" s="2" t="s">
        <v>1160</v>
      </c>
      <c r="C1125" s="3"/>
      <c r="D1125" s="40" t="str">
        <f t="shared" si="382"/>
        <v/>
      </c>
      <c r="E1125" s="4">
        <v>0</v>
      </c>
      <c r="F1125" s="2" t="s">
        <v>2260</v>
      </c>
      <c r="G1125" s="42"/>
      <c r="H1125" s="2" t="b">
        <v>1</v>
      </c>
      <c r="I1125" s="2" t="s">
        <v>43</v>
      </c>
      <c r="J1125" s="42"/>
      <c r="K1125" s="2"/>
      <c r="L1125" s="42"/>
      <c r="M1125" s="2"/>
      <c r="N1125" s="42"/>
      <c r="O1125" s="2"/>
      <c r="P1125" s="42"/>
      <c r="Q1125" s="2"/>
      <c r="R1125" s="42"/>
      <c r="S1125" s="2"/>
      <c r="T1125" s="42"/>
      <c r="U1125" s="42"/>
      <c r="V1125" s="19">
        <f t="shared" ref="V1125:V1126" si="390">IF(U1125="",0,1)</f>
        <v>0</v>
      </c>
      <c r="W1125" s="42"/>
    </row>
    <row r="1126" spans="1:23" ht="356.25" x14ac:dyDescent="0.25">
      <c r="A1126" s="2" t="s">
        <v>900</v>
      </c>
      <c r="B1126" s="2" t="s">
        <v>901</v>
      </c>
      <c r="C1126" s="3" t="s">
        <v>5541</v>
      </c>
      <c r="D1126" s="23" t="str">
        <f>SUBSTITUTE(SUBSTITUTE(SUBSTITUTE(C1126,CHAR(13),""),CHAR(10),"&lt;br&gt;"),".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Magnum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126" s="4">
        <v>250.4</v>
      </c>
      <c r="F1126" s="2" t="s">
        <v>2229</v>
      </c>
      <c r="G1126" s="19">
        <f>VLOOKUP(F1126,frs!$A$2:$B$45,2,FALSE)</f>
        <v>8</v>
      </c>
      <c r="H1126" s="2" t="b">
        <v>1</v>
      </c>
      <c r="I1126" s="2" t="s">
        <v>4805</v>
      </c>
      <c r="J1126" s="19">
        <f>VLOOKUP(I1126,Families!$A$2:$B$11,2,FALSE)</f>
        <v>5</v>
      </c>
      <c r="K1126" s="2" t="s">
        <v>4806</v>
      </c>
      <c r="L1126" s="19">
        <f>IFERROR(VLOOKUP(K1126,Appellations!$A$2:$B$80,2,FALSE),"0")</f>
        <v>16</v>
      </c>
      <c r="M1126" s="2" t="s">
        <v>4806</v>
      </c>
      <c r="N1126" s="19">
        <f>IFERROR(VLOOKUP(M1126,Regions!$A$2:$B$44,2,FALSE),"0")</f>
        <v>12</v>
      </c>
      <c r="O1126" s="2"/>
      <c r="P1126" s="19" t="str">
        <f>IFERROR(VLOOKUP(O1126,Colors!$A$2:$B$11,2,FALSE),"0")</f>
        <v>0</v>
      </c>
      <c r="Q1126" s="2" t="s">
        <v>2304</v>
      </c>
      <c r="R1126" s="19">
        <f>IFERROR(VLOOKUP(Q1126,Contenants!$A$2:$B$21,2,FALSE),"0")</f>
        <v>18</v>
      </c>
      <c r="S1126" s="2" t="s">
        <v>5888</v>
      </c>
      <c r="T1126" s="50" t="s">
        <v>6006</v>
      </c>
      <c r="U1126" s="19" t="str">
        <f>SUBSTITUTE(S1126,"C:\Users\Admin\OneDrive\Site Internet\","")</f>
        <v>champagne_soutiran_signature.png</v>
      </c>
      <c r="V1126" s="19">
        <f t="shared" si="390"/>
        <v>1</v>
      </c>
      <c r="W1126" s="20" t="str">
        <f t="shared" ref="W1126" si="391">$X$1&amp;A1126&amp;$Y$1&amp;T1126&amp;$Z$1&amp;D1126&amp;$AA$1&amp;G1126&amp;$AB$1&amp;J1126&amp;$AC$1&amp;L1126&amp;$AD$1&amp;N1126&amp;$AE$1&amp;P1126&amp;$AF$1&amp;R1126&amp;$AG$1&amp;U1126&amp;$AH$1&amp;V1126&amp;$AI$1</f>
        <v>("01138", "Champagne Soutiran Grand Cru Signature Jeroboam",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Magnum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"18", "champagne_soutiran_signature.png", "1"),</v>
      </c>
    </row>
    <row r="1127" spans="1:23" s="29" customFormat="1" hidden="1" x14ac:dyDescent="0.25">
      <c r="A1127" s="2" t="s">
        <v>3310</v>
      </c>
      <c r="B1127" s="2" t="s">
        <v>3311</v>
      </c>
      <c r="C1127" s="3"/>
      <c r="D1127" s="27" t="str">
        <f t="shared" si="382"/>
        <v/>
      </c>
      <c r="E1127" s="4">
        <v>27.4</v>
      </c>
      <c r="F1127" s="2"/>
      <c r="H1127" s="2" t="b">
        <v>0</v>
      </c>
      <c r="I1127" s="2" t="s">
        <v>4953</v>
      </c>
      <c r="K1127" s="2"/>
      <c r="M1127" s="2"/>
      <c r="O1127" s="2"/>
      <c r="Q1127" s="2"/>
      <c r="S1127" s="2"/>
    </row>
    <row r="1128" spans="1:23" s="20" customFormat="1" hidden="1" x14ac:dyDescent="0.25">
      <c r="A1128" s="2" t="s">
        <v>4000</v>
      </c>
      <c r="B1128" s="2" t="s">
        <v>4001</v>
      </c>
      <c r="C1128" s="3"/>
      <c r="D1128" s="18" t="str">
        <f t="shared" si="382"/>
        <v/>
      </c>
      <c r="E1128" s="4">
        <v>85</v>
      </c>
      <c r="F1128" s="2" t="s">
        <v>3159</v>
      </c>
      <c r="H1128" s="2" t="b">
        <v>0</v>
      </c>
      <c r="I1128" s="2" t="s">
        <v>4693</v>
      </c>
      <c r="K1128" s="2"/>
      <c r="M1128" s="2" t="s">
        <v>4707</v>
      </c>
      <c r="O1128" s="2"/>
      <c r="Q1128" s="2"/>
      <c r="S1128" s="2"/>
    </row>
    <row r="1129" spans="1:23" s="20" customFormat="1" hidden="1" x14ac:dyDescent="0.25">
      <c r="A1129" s="2" t="s">
        <v>3463</v>
      </c>
      <c r="B1129" s="2" t="s">
        <v>3464</v>
      </c>
      <c r="C1129" s="3"/>
      <c r="D1129" s="18" t="str">
        <f t="shared" si="382"/>
        <v/>
      </c>
      <c r="E1129" s="4">
        <v>21.5</v>
      </c>
      <c r="F1129" s="2" t="s">
        <v>2218</v>
      </c>
      <c r="H1129" s="2" t="b">
        <v>0</v>
      </c>
      <c r="I1129" s="2" t="s">
        <v>4693</v>
      </c>
      <c r="K1129" s="2"/>
      <c r="M1129" s="2" t="s">
        <v>4694</v>
      </c>
      <c r="O1129" s="2"/>
      <c r="Q1129" s="2"/>
      <c r="S1129" s="2"/>
    </row>
    <row r="1130" spans="1:23" s="20" customFormat="1" hidden="1" x14ac:dyDescent="0.25">
      <c r="A1130" s="2" t="s">
        <v>1602</v>
      </c>
      <c r="B1130" s="2" t="s">
        <v>1603</v>
      </c>
      <c r="C1130" s="3"/>
      <c r="D1130" s="40" t="str">
        <f t="shared" si="382"/>
        <v/>
      </c>
      <c r="E1130" s="4">
        <v>35.5</v>
      </c>
      <c r="F1130" s="2" t="s">
        <v>2218</v>
      </c>
      <c r="G1130" s="42"/>
      <c r="H1130" s="2" t="b">
        <v>1</v>
      </c>
      <c r="I1130" s="2" t="s">
        <v>4693</v>
      </c>
      <c r="J1130" s="42"/>
      <c r="K1130" s="2"/>
      <c r="L1130" s="42"/>
      <c r="M1130" s="2" t="s">
        <v>4706</v>
      </c>
      <c r="N1130" s="42"/>
      <c r="O1130" s="2"/>
      <c r="P1130" s="42"/>
      <c r="Q1130" s="2" t="s">
        <v>4696</v>
      </c>
      <c r="R1130" s="42"/>
      <c r="S1130" s="2"/>
      <c r="T1130" s="42"/>
      <c r="U1130" s="42"/>
      <c r="V1130" s="19">
        <f>IF(U1130="",0,1)</f>
        <v>0</v>
      </c>
      <c r="W1130" s="42"/>
    </row>
    <row r="1131" spans="1:23" hidden="1" x14ac:dyDescent="0.25">
      <c r="A1131" s="2" t="s">
        <v>3998</v>
      </c>
      <c r="B1131" s="2" t="s">
        <v>3999</v>
      </c>
      <c r="C1131" s="3"/>
      <c r="D1131" s="23" t="str">
        <f t="shared" ref="D1131:D1132" si="392">SUBSTITUTE(SUBSTITUTE(SUBSTITUTE(C1131,CHAR(13),""),CHAR(10),"&lt;br&gt;"),". &amp;car(10)",".")</f>
        <v/>
      </c>
      <c r="E1131" s="4">
        <v>38.75</v>
      </c>
      <c r="F1131" s="2" t="s">
        <v>3159</v>
      </c>
      <c r="G1131" s="19" t="e">
        <f>VLOOKUP(F1131,frs!$A$2:$E$41,2,FALSE)</f>
        <v>#N/A</v>
      </c>
      <c r="H1131" s="2" t="b">
        <v>0</v>
      </c>
      <c r="I1131" s="2" t="s">
        <v>4693</v>
      </c>
      <c r="J1131" s="19">
        <f>VLOOKUP(I1131,Families!$A$2:$B$11,2,FALSE)</f>
        <v>7</v>
      </c>
      <c r="K1131" s="2"/>
      <c r="L1131" s="19" t="str">
        <f>IFERROR(VLOOKUP(K1131,Appellations!$A$2:$B$77,2,FALSE),"0")</f>
        <v>0</v>
      </c>
      <c r="M1131" s="2" t="s">
        <v>4707</v>
      </c>
      <c r="N1131" s="19">
        <f>IFERROR(VLOOKUP(M1131,Regions!$A$2:$B$41,2,FALSE),"0")</f>
        <v>30</v>
      </c>
      <c r="O1131" s="2"/>
      <c r="P1131" s="19" t="str">
        <f>IFERROR(VLOOKUP(O1131,Colors!$A$2:$B$11,2,FALSE),"0")</f>
        <v>0</v>
      </c>
      <c r="Q1131" s="2"/>
      <c r="R1131" s="19" t="str">
        <f>IFERROR(VLOOKUP(Q1131,Contenants!$A$2:$B$21,2,FALSE),"0")</f>
        <v>0</v>
      </c>
      <c r="S1131" s="2"/>
      <c r="T1131" s="50" t="str">
        <f t="shared" ref="T1131:T1132" si="393">PROPER(B1131)</f>
        <v>Porto Taylors 10 Ans</v>
      </c>
      <c r="U1131" s="19" t="str">
        <f>SUBSTITUTE(SUBSTITUTE(SUBSTITUTE(SUBSTITUTE(SUBSTITUTE(SUBSTITUTE(SUBSTITUTE(SUBSTITUTE(SUBSTITUTE(SUBSTITUTE(SUBSTITUTE(SUBSTITUTE(S1131,"C:\Users\Admin\OneDrive\Site Internet\",""),"BAG-IN-BOX\",""),"BOURGOGNE\",""),"BEAUJOLAIS\",""),"CHAMPAGNE ET EFFERVESCENTS\",""),"LANGUEDOC\",""),"LOIRE\",""),"PROVENCE\",""),"RHONE NORD\",""),"RHONE SUD\",""),"SPIRITUEUX\",""),"SUD OUEST\","")</f>
        <v/>
      </c>
      <c r="V1131" s="19" t="e">
        <f>IF(#REF!="",0,1)</f>
        <v>#REF!</v>
      </c>
      <c r="W1131" s="20" t="e">
        <f>$X$1&amp;A1131&amp;$Y$1&amp;T1131&amp;$Z$1&amp;D1131&amp;$AA$1&amp;E1131&amp;#REF!&amp;G1131&amp;$AB$1&amp;J1131&amp;$AC$1&amp;L1131&amp;$AD$1&amp;N1131&amp;$AE$1&amp;P1131&amp;$AF$1&amp;R1131&amp;$AG$1&amp;#REF!&amp;$AI$1</f>
        <v>#REF!</v>
      </c>
    </row>
    <row r="1132" spans="1:23" hidden="1" x14ac:dyDescent="0.25">
      <c r="A1132" s="2" t="s">
        <v>4002</v>
      </c>
      <c r="B1132" s="2" t="s">
        <v>4003</v>
      </c>
      <c r="C1132" s="3"/>
      <c r="D1132" s="23" t="str">
        <f t="shared" si="392"/>
        <v/>
      </c>
      <c r="E1132" s="4">
        <v>39.799999999999997</v>
      </c>
      <c r="F1132" s="2" t="s">
        <v>3159</v>
      </c>
      <c r="G1132" s="19" t="e">
        <f>VLOOKUP(F1132,frs!$A$2:$E$41,2,FALSE)</f>
        <v>#N/A</v>
      </c>
      <c r="H1132" s="2" t="b">
        <v>0</v>
      </c>
      <c r="I1132" s="2" t="s">
        <v>4693</v>
      </c>
      <c r="J1132" s="19">
        <f>VLOOKUP(I1132,Families!$A$2:$B$11,2,FALSE)</f>
        <v>7</v>
      </c>
      <c r="K1132" s="2"/>
      <c r="L1132" s="19" t="str">
        <f>IFERROR(VLOOKUP(K1132,Appellations!$A$2:$B$77,2,FALSE),"0")</f>
        <v>0</v>
      </c>
      <c r="M1132" s="2" t="s">
        <v>4707</v>
      </c>
      <c r="N1132" s="19">
        <f>IFERROR(VLOOKUP(M1132,Regions!$A$2:$B$41,2,FALSE),"0")</f>
        <v>30</v>
      </c>
      <c r="O1132" s="2"/>
      <c r="P1132" s="19" t="str">
        <f>IFERROR(VLOOKUP(O1132,Colors!$A$2:$B$11,2,FALSE),"0")</f>
        <v>0</v>
      </c>
      <c r="Q1132" s="2"/>
      <c r="R1132" s="19" t="str">
        <f>IFERROR(VLOOKUP(Q1132,Contenants!$A$2:$B$21,2,FALSE),"0")</f>
        <v>0</v>
      </c>
      <c r="S1132" s="2"/>
      <c r="T1132" s="50" t="str">
        <f t="shared" si="393"/>
        <v>Porto Taylors Carafe 325Eme Anniv.</v>
      </c>
      <c r="U1132" s="19" t="str">
        <f>SUBSTITUTE(SUBSTITUTE(SUBSTITUTE(SUBSTITUTE(SUBSTITUTE(SUBSTITUTE(SUBSTITUTE(SUBSTITUTE(SUBSTITUTE(SUBSTITUTE(SUBSTITUTE(SUBSTITUTE(S1132,"C:\Users\Admin\OneDrive\Site Internet\",""),"BAG-IN-BOX\",""),"BOURGOGNE\",""),"BEAUJOLAIS\",""),"CHAMPAGNE ET EFFERVESCENTS\",""),"LANGUEDOC\",""),"LOIRE\",""),"PROVENCE\",""),"RHONE NORD\",""),"RHONE SUD\",""),"SPIRITUEUX\",""),"SUD OUEST\","")</f>
        <v/>
      </c>
      <c r="V1132" s="19" t="e">
        <f>IF(#REF!="",0,1)</f>
        <v>#REF!</v>
      </c>
      <c r="W1132" s="20" t="e">
        <f>$X$1&amp;A1132&amp;$Y$1&amp;T1132&amp;$Z$1&amp;D1132&amp;$AA$1&amp;E1132&amp;#REF!&amp;G1132&amp;$AB$1&amp;J1132&amp;$AC$1&amp;L1132&amp;$AD$1&amp;N1132&amp;$AE$1&amp;P1132&amp;$AF$1&amp;R1132&amp;$AG$1&amp;#REF!&amp;$AI$1</f>
        <v>#REF!</v>
      </c>
    </row>
    <row r="1133" spans="1:23" s="29" customFormat="1" hidden="1" x14ac:dyDescent="0.25">
      <c r="A1133" s="2" t="s">
        <v>4004</v>
      </c>
      <c r="B1133" s="2" t="s">
        <v>4005</v>
      </c>
      <c r="C1133" s="3"/>
      <c r="D1133" s="27" t="str">
        <f t="shared" si="382"/>
        <v/>
      </c>
      <c r="E1133" s="4">
        <v>29</v>
      </c>
      <c r="F1133" s="2" t="s">
        <v>3159</v>
      </c>
      <c r="H1133" s="2" t="b">
        <v>0</v>
      </c>
      <c r="I1133" s="2" t="s">
        <v>4693</v>
      </c>
      <c r="K1133" s="2"/>
      <c r="M1133" s="2" t="s">
        <v>4707</v>
      </c>
      <c r="O1133" s="2"/>
      <c r="Q1133" s="2"/>
      <c r="S1133" s="2"/>
    </row>
    <row r="1134" spans="1:23" s="20" customFormat="1" hidden="1" x14ac:dyDescent="0.25">
      <c r="A1134" s="2" t="s">
        <v>3461</v>
      </c>
      <c r="B1134" s="2" t="s">
        <v>3462</v>
      </c>
      <c r="C1134" s="3"/>
      <c r="D1134" s="40" t="str">
        <f t="shared" si="382"/>
        <v/>
      </c>
      <c r="E1134" s="4">
        <v>21.5</v>
      </c>
      <c r="F1134" s="2" t="s">
        <v>2218</v>
      </c>
      <c r="G1134" s="42"/>
      <c r="H1134" s="2" t="b">
        <v>0</v>
      </c>
      <c r="I1134" s="2" t="s">
        <v>4693</v>
      </c>
      <c r="J1134" s="42"/>
      <c r="K1134" s="2"/>
      <c r="L1134" s="42"/>
      <c r="M1134" s="2" t="s">
        <v>4694</v>
      </c>
      <c r="N1134" s="42"/>
      <c r="O1134" s="2"/>
      <c r="P1134" s="42"/>
      <c r="Q1134" s="2"/>
      <c r="R1134" s="42"/>
      <c r="S1134" s="2"/>
      <c r="T1134" s="42"/>
      <c r="U1134" s="42"/>
      <c r="V1134" s="42"/>
      <c r="W1134" s="42"/>
    </row>
    <row r="1135" spans="1:23" hidden="1" x14ac:dyDescent="0.25">
      <c r="A1135" s="2" t="s">
        <v>1012</v>
      </c>
      <c r="B1135" s="2" t="s">
        <v>1013</v>
      </c>
      <c r="C1135" s="3"/>
      <c r="D1135" s="23" t="str">
        <f>SUBSTITUTE(SUBSTITUTE(SUBSTITUTE(C1135,CHAR(13),""),CHAR(10),"&lt;br&gt;"),". &amp;car(10)",".")</f>
        <v/>
      </c>
      <c r="E1135" s="4">
        <v>14.15</v>
      </c>
      <c r="F1135" s="2" t="s">
        <v>2235</v>
      </c>
      <c r="G1135" s="19" t="e">
        <f>VLOOKUP(F1135,frs!$A$2:$E$41,2,FALSE)</f>
        <v>#N/A</v>
      </c>
      <c r="H1135" s="2" t="b">
        <v>1</v>
      </c>
      <c r="I1135" s="2" t="s">
        <v>4709</v>
      </c>
      <c r="J1135" s="19">
        <f>VLOOKUP(I1135,Families!$A$2:$B$11,2,FALSE)</f>
        <v>2</v>
      </c>
      <c r="K1135" s="2" t="s">
        <v>4746</v>
      </c>
      <c r="L1135" s="19" t="str">
        <f>IFERROR(VLOOKUP(K1135,Appellations!$A$2:$B$77,2,FALSE),"0")</f>
        <v>0</v>
      </c>
      <c r="M1135" s="2" t="s">
        <v>4741</v>
      </c>
      <c r="N1135" s="19">
        <f>IFERROR(VLOOKUP(M1135,Regions!$A$2:$B$41,2,FALSE),"0")</f>
        <v>32</v>
      </c>
      <c r="O1135" s="2" t="s">
        <v>4689</v>
      </c>
      <c r="P1135" s="19">
        <f>IFERROR(VLOOKUP(O1135,Colors!$A$2:$B$11,2,FALSE),"0")</f>
        <v>2</v>
      </c>
      <c r="Q1135" s="2" t="s">
        <v>4688</v>
      </c>
      <c r="R1135" s="19">
        <f>IFERROR(VLOOKUP(Q1135,Contenants!$A$2:$B$21,2,FALSE),"0")</f>
        <v>16</v>
      </c>
      <c r="S1135" s="2"/>
      <c r="T1135" s="50" t="str">
        <f>PROPER(B1135)</f>
        <v>Cot.Aix 1Ere Cuvee La Coste Blanc</v>
      </c>
      <c r="U1135" s="19" t="str">
        <f>SUBSTITUTE(SUBSTITUTE(SUBSTITUTE(SUBSTITUTE(SUBSTITUTE(SUBSTITUTE(SUBSTITUTE(SUBSTITUTE(SUBSTITUTE(SUBSTITUTE(SUBSTITUTE(SUBSTITUTE(S1135,"C:\Users\Admin\OneDrive\Site Internet\",""),"BAG-IN-BOX\",""),"BOURGOGNE\",""),"BEAUJOLAIS\",""),"CHAMPAGNE ET EFFERVESCENTS\",""),"LANGUEDOC\",""),"LOIRE\",""),"PROVENCE\",""),"RHONE NORD\",""),"RHONE SUD\",""),"SPIRITUEUX\",""),"SUD OUEST\","")</f>
        <v/>
      </c>
      <c r="V1135" s="19">
        <f t="shared" ref="V1135:V1136" si="394">IF(U1135="",0,1)</f>
        <v>0</v>
      </c>
      <c r="W1135" s="20" t="e">
        <f>$X$1&amp;A1135&amp;$Y$1&amp;T1135&amp;$Z$1&amp;D1135&amp;$AA$1&amp;E1135&amp;#REF!&amp;G1135&amp;$AB$1&amp;J1135&amp;$AC$1&amp;L1135&amp;$AD$1&amp;N1135&amp;$AE$1&amp;P1135&amp;$AF$1&amp;R1135&amp;$AG$1&amp;#REF!&amp;$AI$1</f>
        <v>#REF!</v>
      </c>
    </row>
    <row r="1136" spans="1:23" s="29" customFormat="1" hidden="1" x14ac:dyDescent="0.25">
      <c r="A1136" s="2" t="s">
        <v>1014</v>
      </c>
      <c r="B1136" s="2" t="s">
        <v>1015</v>
      </c>
      <c r="C1136" s="3"/>
      <c r="D1136" s="27" t="str">
        <f t="shared" si="382"/>
        <v/>
      </c>
      <c r="E1136" s="4">
        <v>9.1</v>
      </c>
      <c r="F1136" s="2" t="s">
        <v>2235</v>
      </c>
      <c r="H1136" s="2" t="b">
        <v>1</v>
      </c>
      <c r="I1136" s="2" t="s">
        <v>4709</v>
      </c>
      <c r="K1136" s="2" t="s">
        <v>4746</v>
      </c>
      <c r="M1136" s="2" t="s">
        <v>4741</v>
      </c>
      <c r="O1136" s="2" t="s">
        <v>4689</v>
      </c>
      <c r="Q1136" s="2" t="s">
        <v>4688</v>
      </c>
      <c r="S1136" s="2"/>
      <c r="V1136" s="19">
        <f t="shared" si="394"/>
        <v>0</v>
      </c>
    </row>
    <row r="1137" spans="1:23" s="20" customFormat="1" hidden="1" x14ac:dyDescent="0.25">
      <c r="A1137" s="2" t="s">
        <v>2922</v>
      </c>
      <c r="B1137" s="2" t="s">
        <v>2923</v>
      </c>
      <c r="C1137" s="3"/>
      <c r="D1137" s="18" t="str">
        <f t="shared" si="382"/>
        <v/>
      </c>
      <c r="E1137" s="4">
        <v>18.899999999999999</v>
      </c>
      <c r="F1137" s="2" t="s">
        <v>2924</v>
      </c>
      <c r="H1137" s="2" t="b">
        <v>0</v>
      </c>
      <c r="I1137" s="2" t="s">
        <v>4709</v>
      </c>
      <c r="K1137" s="2" t="s">
        <v>4832</v>
      </c>
      <c r="M1137" s="2" t="s">
        <v>4741</v>
      </c>
      <c r="O1137" s="2" t="s">
        <v>4689</v>
      </c>
      <c r="Q1137" s="2" t="s">
        <v>4688</v>
      </c>
      <c r="S1137" s="2"/>
    </row>
    <row r="1138" spans="1:23" s="20" customFormat="1" hidden="1" x14ac:dyDescent="0.25">
      <c r="A1138" s="2" t="s">
        <v>2639</v>
      </c>
      <c r="B1138" s="2" t="s">
        <v>2640</v>
      </c>
      <c r="C1138" s="3"/>
      <c r="D1138" s="18" t="str">
        <f t="shared" si="382"/>
        <v/>
      </c>
      <c r="E1138" s="4">
        <v>25.7</v>
      </c>
      <c r="F1138" s="2" t="s">
        <v>2588</v>
      </c>
      <c r="H1138" s="2" t="b">
        <v>0</v>
      </c>
      <c r="I1138" s="2" t="s">
        <v>2301</v>
      </c>
      <c r="K1138" s="2" t="s">
        <v>4742</v>
      </c>
      <c r="M1138" s="2" t="s">
        <v>4743</v>
      </c>
      <c r="O1138" s="2" t="s">
        <v>4689</v>
      </c>
      <c r="Q1138" s="2"/>
      <c r="S1138" s="2"/>
    </row>
    <row r="1139" spans="1:23" s="20" customFormat="1" ht="243" hidden="1" x14ac:dyDescent="0.25">
      <c r="A1139" s="2" t="s">
        <v>770</v>
      </c>
      <c r="B1139" s="2" t="s">
        <v>771</v>
      </c>
      <c r="C1139" s="3" t="s">
        <v>4956</v>
      </c>
      <c r="D1139" s="18" t="str">
        <f t="shared" si="382"/>
        <v>Un Mousseux doux, léger et aérien qui saura accompagner tout type de dessert, des crèpes ou des gauffres.&lt;br&gt;&lt;br&gt;Encépagement : Muscat petit grain&lt;br&gt;&lt;br&gt;Dégustation : Bulles Fines, nez aux notes de fruits frais et de raisin de muscat ; bouche équilibré entre sucrosité et fraîcheur.&lt;br&gt;&lt;br&gt;Le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139" s="4">
        <v>11.1</v>
      </c>
      <c r="F1139" s="2" t="s">
        <v>2234</v>
      </c>
      <c r="H1139" s="2" t="b">
        <v>1</v>
      </c>
      <c r="I1139" s="2" t="s">
        <v>4687</v>
      </c>
      <c r="K1139" s="2"/>
      <c r="M1139" s="2"/>
      <c r="O1139" s="2" t="s">
        <v>4689</v>
      </c>
      <c r="Q1139" s="2" t="s">
        <v>4688</v>
      </c>
      <c r="S1139" s="2" t="s">
        <v>6483</v>
      </c>
      <c r="V1139" s="19">
        <f>IF(U1139="",0,1)</f>
        <v>0</v>
      </c>
    </row>
    <row r="1140" spans="1:23" s="20" customFormat="1" hidden="1" x14ac:dyDescent="0.25">
      <c r="A1140" s="2" t="s">
        <v>3611</v>
      </c>
      <c r="B1140" s="2" t="s">
        <v>3612</v>
      </c>
      <c r="C1140" s="3"/>
      <c r="D1140" s="40" t="str">
        <f t="shared" si="382"/>
        <v/>
      </c>
      <c r="E1140" s="4">
        <v>6.9</v>
      </c>
      <c r="F1140" s="2" t="s">
        <v>2579</v>
      </c>
      <c r="G1140" s="42"/>
      <c r="H1140" s="2" t="b">
        <v>0</v>
      </c>
      <c r="I1140" s="2" t="s">
        <v>4716</v>
      </c>
      <c r="J1140" s="42"/>
      <c r="K1140" s="2" t="s">
        <v>4756</v>
      </c>
      <c r="L1140" s="42"/>
      <c r="M1140" s="2" t="s">
        <v>4745</v>
      </c>
      <c r="N1140" s="42"/>
      <c r="O1140" s="2" t="s">
        <v>4719</v>
      </c>
      <c r="P1140" s="42"/>
      <c r="Q1140" s="2" t="s">
        <v>4688</v>
      </c>
      <c r="R1140" s="42"/>
      <c r="S1140" s="2"/>
      <c r="T1140" s="42"/>
      <c r="U1140" s="42"/>
      <c r="V1140" s="42"/>
      <c r="W1140" s="42"/>
    </row>
    <row r="1141" spans="1:23" hidden="1" x14ac:dyDescent="0.25">
      <c r="A1141" s="2" t="s">
        <v>3609</v>
      </c>
      <c r="B1141" s="2" t="s">
        <v>3610</v>
      </c>
      <c r="C1141" s="3"/>
      <c r="D1141" s="23" t="str">
        <f t="shared" ref="D1141:D1144" si="395">SUBSTITUTE(SUBSTITUTE(SUBSTITUTE(C1141,CHAR(13),""),CHAR(10),"&lt;br&gt;"),". &amp;car(10)",".")</f>
        <v/>
      </c>
      <c r="E1141" s="4">
        <v>9.9499999999999993</v>
      </c>
      <c r="F1141" s="2" t="s">
        <v>2579</v>
      </c>
      <c r="G1141" s="19" t="e">
        <f>VLOOKUP(F1141,frs!$A$2:$E$41,2,FALSE)</f>
        <v>#N/A</v>
      </c>
      <c r="H1141" s="2" t="b">
        <v>0</v>
      </c>
      <c r="I1141" s="2" t="s">
        <v>4709</v>
      </c>
      <c r="J1141" s="19">
        <f>VLOOKUP(I1141,Families!$A$2:$B$11,2,FALSE)</f>
        <v>2</v>
      </c>
      <c r="K1141" s="2" t="s">
        <v>4756</v>
      </c>
      <c r="L1141" s="19" t="str">
        <f>IFERROR(VLOOKUP(K1141,Appellations!$A$2:$B$77,2,FALSE),"0")</f>
        <v>0</v>
      </c>
      <c r="M1141" s="2" t="s">
        <v>4745</v>
      </c>
      <c r="N1141" s="19">
        <f>IFERROR(VLOOKUP(M1141,Regions!$A$2:$B$41,2,FALSE),"0")</f>
        <v>33</v>
      </c>
      <c r="O1141" s="2" t="s">
        <v>4689</v>
      </c>
      <c r="P1141" s="19">
        <f>IFERROR(VLOOKUP(O1141,Colors!$A$2:$B$11,2,FALSE),"0")</f>
        <v>2</v>
      </c>
      <c r="Q1141" s="2" t="s">
        <v>4688</v>
      </c>
      <c r="R1141" s="19">
        <f>IFERROR(VLOOKUP(Q1141,Contenants!$A$2:$B$21,2,FALSE),"0")</f>
        <v>16</v>
      </c>
      <c r="S1141" s="2"/>
      <c r="T1141" s="50" t="str">
        <f t="shared" ref="T1141:T1144" si="396">PROPER(B1141)</f>
        <v>Grignan Les Adhemar Laurine St Luc Blanc</v>
      </c>
      <c r="U1141" s="19" t="str">
        <f>SUBSTITUTE(SUBSTITUTE(SUBSTITUTE(SUBSTITUTE(SUBSTITUTE(SUBSTITUTE(SUBSTITUTE(SUBSTITUTE(SUBSTITUTE(SUBSTITUTE(SUBSTITUTE(SUBSTITUTE(S1141,"C:\Users\Admin\OneDrive\Site Internet\",""),"BAG-IN-BOX\",""),"BOURGOGNE\",""),"BEAUJOLAIS\",""),"CHAMPAGNE ET EFFERVESCENTS\",""),"LANGUEDOC\",""),"LOIRE\",""),"PROVENCE\",""),"RHONE NORD\",""),"RHONE SUD\",""),"SPIRITUEUX\",""),"SUD OUEST\","")</f>
        <v/>
      </c>
      <c r="V1141" s="19" t="e">
        <f>IF(#REF!="",0,1)</f>
        <v>#REF!</v>
      </c>
      <c r="W1141" s="20" t="e">
        <f>$X$1&amp;A1141&amp;$Y$1&amp;T1141&amp;$Z$1&amp;D1141&amp;$AA$1&amp;E1141&amp;#REF!&amp;G1141&amp;$AB$1&amp;J1141&amp;$AC$1&amp;L1141&amp;$AD$1&amp;N1141&amp;$AE$1&amp;P1141&amp;$AF$1&amp;R1141&amp;$AG$1&amp;#REF!&amp;$AI$1</f>
        <v>#REF!</v>
      </c>
    </row>
    <row r="1142" spans="1:23" hidden="1" x14ac:dyDescent="0.25">
      <c r="A1142" s="2" t="s">
        <v>3605</v>
      </c>
      <c r="B1142" s="2" t="s">
        <v>3606</v>
      </c>
      <c r="C1142" s="3"/>
      <c r="D1142" s="23" t="str">
        <f t="shared" si="395"/>
        <v/>
      </c>
      <c r="E1142" s="4">
        <v>17.8</v>
      </c>
      <c r="F1142" s="2" t="s">
        <v>2579</v>
      </c>
      <c r="G1142" s="19" t="e">
        <f>VLOOKUP(F1142,frs!$A$2:$E$41,2,FALSE)</f>
        <v>#N/A</v>
      </c>
      <c r="H1142" s="2" t="b">
        <v>0</v>
      </c>
      <c r="I1142" s="2" t="s">
        <v>4716</v>
      </c>
      <c r="J1142" s="19">
        <f>VLOOKUP(I1142,Families!$A$2:$B$11,2,FALSE)</f>
        <v>1</v>
      </c>
      <c r="K1142" s="2" t="s">
        <v>4756</v>
      </c>
      <c r="L1142" s="19" t="str">
        <f>IFERROR(VLOOKUP(K1142,Appellations!$A$2:$B$77,2,FALSE),"0")</f>
        <v>0</v>
      </c>
      <c r="M1142" s="2" t="s">
        <v>4745</v>
      </c>
      <c r="N1142" s="19">
        <f>IFERROR(VLOOKUP(M1142,Regions!$A$2:$B$41,2,FALSE),"0")</f>
        <v>33</v>
      </c>
      <c r="O1142" s="2" t="s">
        <v>4719</v>
      </c>
      <c r="P1142" s="19">
        <f>IFERROR(VLOOKUP(O1142,Colors!$A$2:$B$11,2,FALSE),"0")</f>
        <v>8</v>
      </c>
      <c r="Q1142" s="2" t="s">
        <v>4688</v>
      </c>
      <c r="R1142" s="19">
        <f>IFERROR(VLOOKUP(Q1142,Contenants!$A$2:$B$21,2,FALSE),"0")</f>
        <v>16</v>
      </c>
      <c r="S1142" s="2"/>
      <c r="T1142" s="50" t="str">
        <f t="shared" si="396"/>
        <v>Grignan Les Adhem. Excellence St Luc Rge</v>
      </c>
      <c r="U1142" s="19" t="str">
        <f>SUBSTITUTE(SUBSTITUTE(SUBSTITUTE(SUBSTITUTE(SUBSTITUTE(SUBSTITUTE(SUBSTITUTE(SUBSTITUTE(SUBSTITUTE(SUBSTITUTE(SUBSTITUTE(SUBSTITUTE(S1142,"C:\Users\Admin\OneDrive\Site Internet\",""),"BAG-IN-BOX\",""),"BOURGOGNE\",""),"BEAUJOLAIS\",""),"CHAMPAGNE ET EFFERVESCENTS\",""),"LANGUEDOC\",""),"LOIRE\",""),"PROVENCE\",""),"RHONE NORD\",""),"RHONE SUD\",""),"SPIRITUEUX\",""),"SUD OUEST\","")</f>
        <v/>
      </c>
      <c r="V1142" s="19" t="e">
        <f>IF(#REF!="",0,1)</f>
        <v>#REF!</v>
      </c>
      <c r="W1142" s="20" t="e">
        <f>$X$1&amp;A1142&amp;$Y$1&amp;T1142&amp;$Z$1&amp;D1142&amp;$AA$1&amp;E1142&amp;#REF!&amp;G1142&amp;$AB$1&amp;J1142&amp;$AC$1&amp;L1142&amp;$AD$1&amp;N1142&amp;$AE$1&amp;P1142&amp;$AF$1&amp;R1142&amp;$AG$1&amp;#REF!&amp;$AI$1</f>
        <v>#REF!</v>
      </c>
    </row>
    <row r="1143" spans="1:23" hidden="1" x14ac:dyDescent="0.25">
      <c r="A1143" s="2" t="s">
        <v>3607</v>
      </c>
      <c r="B1143" s="2" t="s">
        <v>3608</v>
      </c>
      <c r="C1143" s="3"/>
      <c r="D1143" s="23" t="str">
        <f t="shared" si="395"/>
        <v/>
      </c>
      <c r="E1143" s="4">
        <v>8.4</v>
      </c>
      <c r="F1143" s="2" t="s">
        <v>2579</v>
      </c>
      <c r="G1143" s="19" t="e">
        <f>VLOOKUP(F1143,frs!$A$2:$E$41,2,FALSE)</f>
        <v>#N/A</v>
      </c>
      <c r="H1143" s="2" t="b">
        <v>0</v>
      </c>
      <c r="I1143" s="2" t="s">
        <v>4716</v>
      </c>
      <c r="J1143" s="19">
        <f>VLOOKUP(I1143,Families!$A$2:$B$11,2,FALSE)</f>
        <v>1</v>
      </c>
      <c r="K1143" s="2" t="s">
        <v>4756</v>
      </c>
      <c r="L1143" s="19" t="str">
        <f>IFERROR(VLOOKUP(K1143,Appellations!$A$2:$B$77,2,FALSE),"0")</f>
        <v>0</v>
      </c>
      <c r="M1143" s="2" t="s">
        <v>4745</v>
      </c>
      <c r="N1143" s="19">
        <f>IFERROR(VLOOKUP(M1143,Regions!$A$2:$B$41,2,FALSE),"0")</f>
        <v>33</v>
      </c>
      <c r="O1143" s="2" t="s">
        <v>4719</v>
      </c>
      <c r="P1143" s="19">
        <f>IFERROR(VLOOKUP(O1143,Colors!$A$2:$B$11,2,FALSE),"0")</f>
        <v>8</v>
      </c>
      <c r="Q1143" s="2" t="s">
        <v>4688</v>
      </c>
      <c r="R1143" s="19">
        <f>IFERROR(VLOOKUP(Q1143,Contenants!$A$2:$B$21,2,FALSE),"0")</f>
        <v>16</v>
      </c>
      <c r="S1143" s="2"/>
      <c r="T1143" s="50" t="str">
        <f t="shared" si="396"/>
        <v>Grignan Les Adhemar Emiliane St Luc Rge</v>
      </c>
      <c r="U1143" s="19" t="str">
        <f>SUBSTITUTE(SUBSTITUTE(SUBSTITUTE(SUBSTITUTE(SUBSTITUTE(SUBSTITUTE(SUBSTITUTE(SUBSTITUTE(SUBSTITUTE(SUBSTITUTE(SUBSTITUTE(SUBSTITUTE(S1143,"C:\Users\Admin\OneDrive\Site Internet\",""),"BAG-IN-BOX\",""),"BOURGOGNE\",""),"BEAUJOLAIS\",""),"CHAMPAGNE ET EFFERVESCENTS\",""),"LANGUEDOC\",""),"LOIRE\",""),"PROVENCE\",""),"RHONE NORD\",""),"RHONE SUD\",""),"SPIRITUEUX\",""),"SUD OUEST\","")</f>
        <v/>
      </c>
      <c r="V1143" s="19" t="e">
        <f>IF(#REF!="",0,1)</f>
        <v>#REF!</v>
      </c>
      <c r="W1143" s="20" t="e">
        <f>$X$1&amp;A1143&amp;$Y$1&amp;T1143&amp;$Z$1&amp;D1143&amp;$AA$1&amp;E1143&amp;#REF!&amp;G1143&amp;$AB$1&amp;J1143&amp;$AC$1&amp;L1143&amp;$AD$1&amp;N1143&amp;$AE$1&amp;P1143&amp;$AF$1&amp;R1143&amp;$AG$1&amp;#REF!&amp;$AI$1</f>
        <v>#REF!</v>
      </c>
    </row>
    <row r="1144" spans="1:23" hidden="1" x14ac:dyDescent="0.25">
      <c r="A1144" s="2" t="s">
        <v>4057</v>
      </c>
      <c r="B1144" s="2" t="s">
        <v>4058</v>
      </c>
      <c r="C1144" s="3"/>
      <c r="D1144" s="23" t="str">
        <f t="shared" si="395"/>
        <v/>
      </c>
      <c r="E1144" s="4">
        <v>38.6</v>
      </c>
      <c r="F1144" s="2" t="s">
        <v>464</v>
      </c>
      <c r="G1144" s="19" t="e">
        <f>VLOOKUP(F1144,frs!$A$2:$E$41,2,FALSE)</f>
        <v>#N/A</v>
      </c>
      <c r="H1144" s="2" t="b">
        <v>0</v>
      </c>
      <c r="I1144" s="2" t="s">
        <v>4693</v>
      </c>
      <c r="J1144" s="19">
        <f>VLOOKUP(I1144,Families!$A$2:$B$11,2,FALSE)</f>
        <v>7</v>
      </c>
      <c r="K1144" s="2"/>
      <c r="L1144" s="19" t="str">
        <f>IFERROR(VLOOKUP(K1144,Appellations!$A$2:$B$77,2,FALSE),"0")</f>
        <v>0</v>
      </c>
      <c r="M1144" s="2" t="s">
        <v>4703</v>
      </c>
      <c r="N1144" s="19">
        <f>IFERROR(VLOOKUP(M1144,Regions!$A$2:$B$41,2,FALSE),"0")</f>
        <v>34</v>
      </c>
      <c r="O1144" s="2"/>
      <c r="P1144" s="19" t="str">
        <f>IFERROR(VLOOKUP(O1144,Colors!$A$2:$B$11,2,FALSE),"0")</f>
        <v>0</v>
      </c>
      <c r="Q1144" s="2" t="s">
        <v>4696</v>
      </c>
      <c r="R1144" s="19">
        <f>IFERROR(VLOOKUP(Q1144,Contenants!$A$2:$B$21,2,FALSE),"0")</f>
        <v>15</v>
      </c>
      <c r="S1144" s="2"/>
      <c r="T1144" s="50" t="str">
        <f t="shared" si="396"/>
        <v>Rhum Angostura 7 Ans 70 Cl 40°</v>
      </c>
      <c r="U1144" s="19" t="str">
        <f>SUBSTITUTE(SUBSTITUTE(SUBSTITUTE(SUBSTITUTE(SUBSTITUTE(SUBSTITUTE(SUBSTITUTE(SUBSTITUTE(SUBSTITUTE(SUBSTITUTE(SUBSTITUTE(SUBSTITUTE(S1144,"C:\Users\Admin\OneDrive\Site Internet\",""),"BAG-IN-BOX\",""),"BOURGOGNE\",""),"BEAUJOLAIS\",""),"CHAMPAGNE ET EFFERVESCENTS\",""),"LANGUEDOC\",""),"LOIRE\",""),"PROVENCE\",""),"RHONE NORD\",""),"RHONE SUD\",""),"SPIRITUEUX\",""),"SUD OUEST\","")</f>
        <v/>
      </c>
      <c r="V1144" s="19" t="e">
        <f>IF(#REF!="",0,1)</f>
        <v>#REF!</v>
      </c>
      <c r="W1144" s="20" t="e">
        <f>$X$1&amp;A1144&amp;$Y$1&amp;T1144&amp;$Z$1&amp;D1144&amp;$AA$1&amp;E1144&amp;#REF!&amp;G1144&amp;$AB$1&amp;J1144&amp;$AC$1&amp;L1144&amp;$AD$1&amp;N1144&amp;$AE$1&amp;P1144&amp;$AF$1&amp;R1144&amp;$AG$1&amp;#REF!&amp;$AI$1</f>
        <v>#REF!</v>
      </c>
    </row>
    <row r="1145" spans="1:23" s="29" customFormat="1" hidden="1" x14ac:dyDescent="0.25">
      <c r="A1145" s="2" t="s">
        <v>1746</v>
      </c>
      <c r="B1145" s="2" t="s">
        <v>1747</v>
      </c>
      <c r="C1145" s="3"/>
      <c r="D1145" s="36" t="str">
        <f t="shared" si="382"/>
        <v/>
      </c>
      <c r="E1145" s="4">
        <v>74.05</v>
      </c>
      <c r="F1145" s="2" t="s">
        <v>464</v>
      </c>
      <c r="G1145" s="38"/>
      <c r="H1145" s="2" t="b">
        <v>1</v>
      </c>
      <c r="I1145" s="2" t="s">
        <v>4693</v>
      </c>
      <c r="J1145" s="38"/>
      <c r="K1145" s="2"/>
      <c r="L1145" s="38"/>
      <c r="M1145" s="2" t="s">
        <v>4703</v>
      </c>
      <c r="N1145" s="38"/>
      <c r="O1145" s="2"/>
      <c r="P1145" s="38"/>
      <c r="Q1145" s="2" t="s">
        <v>4696</v>
      </c>
      <c r="R1145" s="38"/>
      <c r="S1145" s="2"/>
      <c r="T1145" s="38"/>
      <c r="U1145" s="38"/>
      <c r="V1145" s="19">
        <f t="shared" ref="V1145:V1148" si="397">IF(U1145="",0,1)</f>
        <v>0</v>
      </c>
      <c r="W1145" s="38"/>
    </row>
    <row r="1146" spans="1:23" hidden="1" x14ac:dyDescent="0.25">
      <c r="A1146" s="2" t="s">
        <v>1797</v>
      </c>
      <c r="B1146" s="2" t="s">
        <v>1798</v>
      </c>
      <c r="C1146" s="3"/>
      <c r="D1146" s="23" t="str">
        <f t="shared" ref="D1146:D1147" si="398">SUBSTITUTE(SUBSTITUTE(SUBSTITUTE(C1146,CHAR(13),""),CHAR(10),"&lt;br&gt;"),". &amp;car(10)",".")</f>
        <v/>
      </c>
      <c r="E1146" s="4">
        <v>81.3</v>
      </c>
      <c r="F1146" s="2" t="s">
        <v>464</v>
      </c>
      <c r="G1146" s="19" t="e">
        <f>VLOOKUP(F1146,frs!$A$2:$E$41,2,FALSE)</f>
        <v>#N/A</v>
      </c>
      <c r="H1146" s="2" t="b">
        <v>1</v>
      </c>
      <c r="I1146" s="2" t="s">
        <v>4693</v>
      </c>
      <c r="J1146" s="19">
        <f>VLOOKUP(I1146,Families!$A$2:$B$11,2,FALSE)</f>
        <v>7</v>
      </c>
      <c r="K1146" s="2"/>
      <c r="L1146" s="19" t="str">
        <f>IFERROR(VLOOKUP(K1146,Appellations!$A$2:$B$77,2,FALSE),"0")</f>
        <v>0</v>
      </c>
      <c r="M1146" s="2" t="s">
        <v>4703</v>
      </c>
      <c r="N1146" s="19">
        <f>IFERROR(VLOOKUP(M1146,Regions!$A$2:$B$41,2,FALSE),"0")</f>
        <v>34</v>
      </c>
      <c r="O1146" s="2"/>
      <c r="P1146" s="19" t="str">
        <f>IFERROR(VLOOKUP(O1146,Colors!$A$2:$B$11,2,FALSE),"0")</f>
        <v>0</v>
      </c>
      <c r="Q1146" s="2" t="s">
        <v>4696</v>
      </c>
      <c r="R1146" s="19">
        <f>IFERROR(VLOOKUP(Q1146,Contenants!$A$2:$B$21,2,FALSE),"0")</f>
        <v>15</v>
      </c>
      <c r="S1146" s="2"/>
      <c r="T1146" s="50" t="str">
        <f t="shared" ref="T1146:T1147" si="399">PROPER(B1146)</f>
        <v>Rhum Ste Lucie 2010 Maison Du Rhum 45°</v>
      </c>
      <c r="U1146" s="19" t="str">
        <f>SUBSTITUTE(SUBSTITUTE(SUBSTITUTE(SUBSTITUTE(SUBSTITUTE(SUBSTITUTE(SUBSTITUTE(SUBSTITUTE(SUBSTITUTE(SUBSTITUTE(SUBSTITUTE(SUBSTITUTE(S1146,"C:\Users\Admin\OneDrive\Site Internet\",""),"BAG-IN-BOX\",""),"BOURGOGNE\",""),"BEAUJOLAIS\",""),"CHAMPAGNE ET EFFERVESCENTS\",""),"LANGUEDOC\",""),"LOIRE\",""),"PROVENCE\",""),"RHONE NORD\",""),"RHONE SUD\",""),"SPIRITUEUX\",""),"SUD OUEST\","")</f>
        <v/>
      </c>
      <c r="V1146" s="19">
        <f t="shared" si="397"/>
        <v>0</v>
      </c>
      <c r="W1146" s="20" t="e">
        <f>$X$1&amp;A1146&amp;$Y$1&amp;T1146&amp;$Z$1&amp;D1146&amp;$AA$1&amp;E1146&amp;#REF!&amp;G1146&amp;$AB$1&amp;J1146&amp;$AC$1&amp;L1146&amp;$AD$1&amp;N1146&amp;$AE$1&amp;P1146&amp;$AF$1&amp;R1146&amp;$AG$1&amp;#REF!&amp;$AI$1</f>
        <v>#REF!</v>
      </c>
    </row>
    <row r="1147" spans="1:23" hidden="1" x14ac:dyDescent="0.25">
      <c r="A1147" s="2" t="s">
        <v>1779</v>
      </c>
      <c r="B1147" s="2" t="s">
        <v>1780</v>
      </c>
      <c r="C1147" s="3"/>
      <c r="D1147" s="23" t="str">
        <f t="shared" si="398"/>
        <v/>
      </c>
      <c r="E1147" s="4">
        <v>67.900000000000006</v>
      </c>
      <c r="F1147" s="2" t="s">
        <v>464</v>
      </c>
      <c r="G1147" s="19" t="e">
        <f>VLOOKUP(F1147,frs!$A$2:$E$41,2,FALSE)</f>
        <v>#N/A</v>
      </c>
      <c r="H1147" s="2" t="b">
        <v>1</v>
      </c>
      <c r="I1147" s="2" t="s">
        <v>4693</v>
      </c>
      <c r="J1147" s="19">
        <f>VLOOKUP(I1147,Families!$A$2:$B$11,2,FALSE)</f>
        <v>7</v>
      </c>
      <c r="K1147" s="2"/>
      <c r="L1147" s="19" t="str">
        <f>IFERROR(VLOOKUP(K1147,Appellations!$A$2:$B$77,2,FALSE),"0")</f>
        <v>0</v>
      </c>
      <c r="M1147" s="2" t="s">
        <v>4703</v>
      </c>
      <c r="N1147" s="19">
        <f>IFERROR(VLOOKUP(M1147,Regions!$A$2:$B$41,2,FALSE),"0")</f>
        <v>34</v>
      </c>
      <c r="O1147" s="2"/>
      <c r="P1147" s="19" t="str">
        <f>IFERROR(VLOOKUP(O1147,Colors!$A$2:$B$11,2,FALSE),"0")</f>
        <v>0</v>
      </c>
      <c r="Q1147" s="2" t="s">
        <v>4696</v>
      </c>
      <c r="R1147" s="19">
        <f>IFERROR(VLOOKUP(Q1147,Contenants!$A$2:$B$21,2,FALSE),"0")</f>
        <v>15</v>
      </c>
      <c r="S1147" s="2"/>
      <c r="T1147" s="50" t="str">
        <f t="shared" si="399"/>
        <v>Rhum Martinique 2014 Maison Du Rhum 45°</v>
      </c>
      <c r="U1147" s="19" t="str">
        <f>SUBSTITUTE(SUBSTITUTE(SUBSTITUTE(SUBSTITUTE(SUBSTITUTE(SUBSTITUTE(SUBSTITUTE(SUBSTITUTE(SUBSTITUTE(SUBSTITUTE(SUBSTITUTE(SUBSTITUTE(S1147,"C:\Users\Admin\OneDrive\Site Internet\",""),"BAG-IN-BOX\",""),"BOURGOGNE\",""),"BEAUJOLAIS\",""),"CHAMPAGNE ET EFFERVESCENTS\",""),"LANGUEDOC\",""),"LOIRE\",""),"PROVENCE\",""),"RHONE NORD\",""),"RHONE SUD\",""),"SPIRITUEUX\",""),"SUD OUEST\","")</f>
        <v/>
      </c>
      <c r="V1147" s="19">
        <f t="shared" si="397"/>
        <v>0</v>
      </c>
      <c r="W1147" s="20" t="e">
        <f>$X$1&amp;A1147&amp;$Y$1&amp;T1147&amp;$Z$1&amp;D1147&amp;$AA$1&amp;E1147&amp;#REF!&amp;G1147&amp;$AB$1&amp;J1147&amp;$AC$1&amp;L1147&amp;$AD$1&amp;N1147&amp;$AE$1&amp;P1147&amp;$AF$1&amp;R1147&amp;$AG$1&amp;#REF!&amp;$AI$1</f>
        <v>#REF!</v>
      </c>
    </row>
    <row r="1148" spans="1:23" s="29" customFormat="1" hidden="1" x14ac:dyDescent="0.25">
      <c r="A1148" s="2" t="s">
        <v>1735</v>
      </c>
      <c r="B1148" s="2" t="s">
        <v>1736</v>
      </c>
      <c r="C1148" s="3"/>
      <c r="D1148" s="27" t="str">
        <f t="shared" si="382"/>
        <v/>
      </c>
      <c r="E1148" s="4">
        <v>73.45</v>
      </c>
      <c r="F1148" s="2" t="s">
        <v>464</v>
      </c>
      <c r="H1148" s="2" t="b">
        <v>1</v>
      </c>
      <c r="I1148" s="2" t="s">
        <v>4693</v>
      </c>
      <c r="K1148" s="2"/>
      <c r="M1148" s="2" t="s">
        <v>4703</v>
      </c>
      <c r="O1148" s="2"/>
      <c r="Q1148" s="2" t="s">
        <v>4696</v>
      </c>
      <c r="S1148" s="2"/>
      <c r="V1148" s="19">
        <f t="shared" si="397"/>
        <v>0</v>
      </c>
    </row>
    <row r="1149" spans="1:23" s="20" customFormat="1" hidden="1" x14ac:dyDescent="0.25">
      <c r="A1149" s="2" t="s">
        <v>4061</v>
      </c>
      <c r="B1149" s="2" t="s">
        <v>4062</v>
      </c>
      <c r="C1149" s="3"/>
      <c r="D1149" s="18" t="str">
        <f t="shared" si="382"/>
        <v/>
      </c>
      <c r="E1149" s="4">
        <v>30.25</v>
      </c>
      <c r="F1149" s="2" t="s">
        <v>464</v>
      </c>
      <c r="H1149" s="2" t="b">
        <v>0</v>
      </c>
      <c r="I1149" s="2" t="s">
        <v>4693</v>
      </c>
      <c r="K1149" s="2"/>
      <c r="M1149" s="2" t="s">
        <v>4703</v>
      </c>
      <c r="O1149" s="2"/>
      <c r="Q1149" s="2"/>
      <c r="S1149" s="2"/>
    </row>
    <row r="1150" spans="1:23" s="20" customFormat="1" hidden="1" x14ac:dyDescent="0.25">
      <c r="A1150" s="2" t="s">
        <v>470</v>
      </c>
      <c r="B1150" s="2" t="s">
        <v>471</v>
      </c>
      <c r="C1150" s="3"/>
      <c r="D1150" s="18" t="str">
        <f t="shared" ref="D1150:D1213" si="400">SUBSTITUTE(SUBSTITUTE(C1150,CHAR(13),""),CHAR(10),"&lt;br&gt;")</f>
        <v/>
      </c>
      <c r="E1150" s="4">
        <v>5.0999999999999996</v>
      </c>
      <c r="F1150" s="2" t="s">
        <v>461</v>
      </c>
      <c r="H1150" s="2" t="b">
        <v>1</v>
      </c>
      <c r="I1150" s="2" t="s">
        <v>4691</v>
      </c>
      <c r="K1150" s="2"/>
      <c r="M1150" s="2" t="s">
        <v>4855</v>
      </c>
      <c r="O1150" s="2"/>
      <c r="Q1150" s="2"/>
      <c r="S1150" s="2"/>
      <c r="V1150" s="19">
        <f t="shared" ref="V1150:V1151" si="401">IF(U1150="",0,1)</f>
        <v>0</v>
      </c>
    </row>
    <row r="1151" spans="1:23" s="20" customFormat="1" hidden="1" x14ac:dyDescent="0.25">
      <c r="A1151" s="2" t="s">
        <v>459</v>
      </c>
      <c r="B1151" s="2" t="s">
        <v>460</v>
      </c>
      <c r="C1151" s="3"/>
      <c r="D1151" s="40" t="str">
        <f t="shared" si="400"/>
        <v/>
      </c>
      <c r="E1151" s="4">
        <v>10.4</v>
      </c>
      <c r="F1151" s="2" t="s">
        <v>461</v>
      </c>
      <c r="G1151" s="42"/>
      <c r="H1151" s="2" t="b">
        <v>1</v>
      </c>
      <c r="I1151" s="2" t="s">
        <v>4691</v>
      </c>
      <c r="J1151" s="42"/>
      <c r="K1151" s="2"/>
      <c r="L1151" s="42"/>
      <c r="M1151" s="2"/>
      <c r="N1151" s="42"/>
      <c r="O1151" s="2"/>
      <c r="P1151" s="42"/>
      <c r="Q1151" s="2"/>
      <c r="R1151" s="42"/>
      <c r="S1151" s="2"/>
      <c r="T1151" s="42"/>
      <c r="U1151" s="42"/>
      <c r="V1151" s="19">
        <f t="shared" si="401"/>
        <v>0</v>
      </c>
      <c r="W1151" s="42"/>
    </row>
    <row r="1152" spans="1:23" hidden="1" x14ac:dyDescent="0.25">
      <c r="A1152" s="2" t="s">
        <v>3917</v>
      </c>
      <c r="B1152" s="2" t="s">
        <v>3918</v>
      </c>
      <c r="C1152" s="3"/>
      <c r="D1152" s="23" t="str">
        <f t="shared" ref="D1152:D1155" si="402">SUBSTITUTE(SUBSTITUTE(SUBSTITUTE(C1152,CHAR(13),""),CHAR(10),"&lt;br&gt;"),". &amp;car(10)",".")</f>
        <v/>
      </c>
      <c r="E1152" s="4">
        <v>27.8</v>
      </c>
      <c r="F1152" s="2"/>
      <c r="G1152" s="19" t="e">
        <f>VLOOKUP(F1152,frs!$A$2:$E$41,2,FALSE)</f>
        <v>#N/A</v>
      </c>
      <c r="H1152" s="2" t="b">
        <v>0</v>
      </c>
      <c r="I1152" s="2" t="s">
        <v>4953</v>
      </c>
      <c r="J1152" s="19" t="e">
        <f>VLOOKUP(I1152,Families!$A$2:$B$11,2,FALSE)</f>
        <v>#N/A</v>
      </c>
      <c r="K1152" s="2"/>
      <c r="L1152" s="19" t="str">
        <f>IFERROR(VLOOKUP(K1152,Appellations!$A$2:$B$77,2,FALSE),"0")</f>
        <v>0</v>
      </c>
      <c r="M1152" s="2"/>
      <c r="N1152" s="19" t="str">
        <f>IFERROR(VLOOKUP(M1152,Regions!$A$2:$B$41,2,FALSE),"0")</f>
        <v>0</v>
      </c>
      <c r="O1152" s="2"/>
      <c r="P1152" s="19" t="str">
        <f>IFERROR(VLOOKUP(O1152,Colors!$A$2:$B$11,2,FALSE),"0")</f>
        <v>0</v>
      </c>
      <c r="Q1152" s="2"/>
      <c r="R1152" s="19" t="str">
        <f>IFERROR(VLOOKUP(Q1152,Contenants!$A$2:$B$21,2,FALSE),"0")</f>
        <v>0</v>
      </c>
      <c r="S1152" s="2"/>
      <c r="T1152" s="50" t="str">
        <f t="shared" ref="T1152:T1155" si="403">PROPER(B1152)</f>
        <v>Panier St Valentin 26 €</v>
      </c>
      <c r="U1152" s="19" t="str">
        <f>SUBSTITUTE(SUBSTITUTE(SUBSTITUTE(SUBSTITUTE(SUBSTITUTE(SUBSTITUTE(SUBSTITUTE(SUBSTITUTE(SUBSTITUTE(SUBSTITUTE(SUBSTITUTE(SUBSTITUTE(S1152,"C:\Users\Admin\OneDrive\Site Internet\",""),"BAG-IN-BOX\",""),"BOURGOGNE\",""),"BEAUJOLAIS\",""),"CHAMPAGNE ET EFFERVESCENTS\",""),"LANGUEDOC\",""),"LOIRE\",""),"PROVENCE\",""),"RHONE NORD\",""),"RHONE SUD\",""),"SPIRITUEUX\",""),"SUD OUEST\","")</f>
        <v/>
      </c>
      <c r="V1152" s="19" t="e">
        <f>IF(#REF!="",0,1)</f>
        <v>#REF!</v>
      </c>
      <c r="W1152" s="20" t="e">
        <f>$X$1&amp;A1152&amp;$Y$1&amp;T1152&amp;$Z$1&amp;D1152&amp;$AA$1&amp;E1152&amp;#REF!&amp;G1152&amp;$AB$1&amp;J1152&amp;$AC$1&amp;L1152&amp;$AD$1&amp;N1152&amp;$AE$1&amp;P1152&amp;$AF$1&amp;R1152&amp;$AG$1&amp;#REF!&amp;$AI$1</f>
        <v>#REF!</v>
      </c>
    </row>
    <row r="1153" spans="1:23" hidden="1" x14ac:dyDescent="0.25">
      <c r="A1153" s="2" t="s">
        <v>3919</v>
      </c>
      <c r="B1153" s="2" t="s">
        <v>3920</v>
      </c>
      <c r="C1153" s="3"/>
      <c r="D1153" s="23" t="str">
        <f t="shared" si="402"/>
        <v/>
      </c>
      <c r="E1153" s="4">
        <v>27.95</v>
      </c>
      <c r="F1153" s="2"/>
      <c r="G1153" s="19" t="e">
        <f>VLOOKUP(F1153,frs!$A$2:$E$41,2,FALSE)</f>
        <v>#N/A</v>
      </c>
      <c r="H1153" s="2" t="b">
        <v>0</v>
      </c>
      <c r="I1153" s="2" t="s">
        <v>4953</v>
      </c>
      <c r="J1153" s="19" t="e">
        <f>VLOOKUP(I1153,Families!$A$2:$B$11,2,FALSE)</f>
        <v>#N/A</v>
      </c>
      <c r="K1153" s="2"/>
      <c r="L1153" s="19" t="str">
        <f>IFERROR(VLOOKUP(K1153,Appellations!$A$2:$B$77,2,FALSE),"0")</f>
        <v>0</v>
      </c>
      <c r="M1153" s="2"/>
      <c r="N1153" s="19" t="str">
        <f>IFERROR(VLOOKUP(M1153,Regions!$A$2:$B$41,2,FALSE),"0")</f>
        <v>0</v>
      </c>
      <c r="O1153" s="2"/>
      <c r="P1153" s="19" t="str">
        <f>IFERROR(VLOOKUP(O1153,Colors!$A$2:$B$11,2,FALSE),"0")</f>
        <v>0</v>
      </c>
      <c r="Q1153" s="2"/>
      <c r="R1153" s="19" t="str">
        <f>IFERROR(VLOOKUP(Q1153,Contenants!$A$2:$B$21,2,FALSE),"0")</f>
        <v>0</v>
      </c>
      <c r="S1153" s="2"/>
      <c r="T1153" s="50" t="str">
        <f t="shared" si="403"/>
        <v>Panier St Valentin 28 €</v>
      </c>
      <c r="U1153" s="19" t="str">
        <f>SUBSTITUTE(SUBSTITUTE(SUBSTITUTE(SUBSTITUTE(SUBSTITUTE(SUBSTITUTE(SUBSTITUTE(SUBSTITUTE(SUBSTITUTE(SUBSTITUTE(SUBSTITUTE(SUBSTITUTE(S1153,"C:\Users\Admin\OneDrive\Site Internet\",""),"BAG-IN-BOX\",""),"BOURGOGNE\",""),"BEAUJOLAIS\",""),"CHAMPAGNE ET EFFERVESCENTS\",""),"LANGUEDOC\",""),"LOIRE\",""),"PROVENCE\",""),"RHONE NORD\",""),"RHONE SUD\",""),"SPIRITUEUX\",""),"SUD OUEST\","")</f>
        <v/>
      </c>
      <c r="V1153" s="19" t="e">
        <f>IF(#REF!="",0,1)</f>
        <v>#REF!</v>
      </c>
      <c r="W1153" s="20" t="e">
        <f>$X$1&amp;A1153&amp;$Y$1&amp;T1153&amp;$Z$1&amp;D1153&amp;$AA$1&amp;E1153&amp;#REF!&amp;G1153&amp;$AB$1&amp;J1153&amp;$AC$1&amp;L1153&amp;$AD$1&amp;N1153&amp;$AE$1&amp;P1153&amp;$AF$1&amp;R1153&amp;$AG$1&amp;#REF!&amp;$AI$1</f>
        <v>#REF!</v>
      </c>
    </row>
    <row r="1154" spans="1:23" hidden="1" x14ac:dyDescent="0.25">
      <c r="A1154" s="2" t="s">
        <v>4403</v>
      </c>
      <c r="B1154" s="2" t="s">
        <v>4404</v>
      </c>
      <c r="C1154" s="3"/>
      <c r="D1154" s="23" t="str">
        <f t="shared" si="402"/>
        <v/>
      </c>
      <c r="E1154" s="4">
        <v>6.3</v>
      </c>
      <c r="F1154" s="2" t="s">
        <v>2224</v>
      </c>
      <c r="G1154" s="19">
        <f>VLOOKUP(F1154,frs!$A$2:$E$41,2,FALSE)</f>
        <v>39</v>
      </c>
      <c r="H1154" s="2" t="b">
        <v>0</v>
      </c>
      <c r="I1154" s="2" t="s">
        <v>2308</v>
      </c>
      <c r="J1154" s="19">
        <f>VLOOKUP(I1154,Families!$A$2:$B$11,2,FALSE)</f>
        <v>3</v>
      </c>
      <c r="K1154" s="2" t="s">
        <v>4751</v>
      </c>
      <c r="L1154" s="19" t="str">
        <f>IFERROR(VLOOKUP(K1154,Appellations!$A$2:$B$77,2,FALSE),"0")</f>
        <v>0</v>
      </c>
      <c r="M1154" s="2" t="s">
        <v>4752</v>
      </c>
      <c r="N1154" s="19">
        <f>IFERROR(VLOOKUP(M1154,Regions!$A$2:$B$41,2,FALSE),"0")</f>
        <v>20</v>
      </c>
      <c r="O1154" s="2" t="s">
        <v>2306</v>
      </c>
      <c r="P1154" s="19">
        <f>IFERROR(VLOOKUP(O1154,Colors!$A$2:$B$11,2,FALSE),"0")</f>
        <v>7</v>
      </c>
      <c r="Q1154" s="2" t="s">
        <v>4688</v>
      </c>
      <c r="R1154" s="19">
        <f>IFERROR(VLOOKUP(Q1154,Contenants!$A$2:$B$21,2,FALSE),"0")</f>
        <v>16</v>
      </c>
      <c r="S1154" s="2"/>
      <c r="T1154" s="50" t="str">
        <f t="shared" si="403"/>
        <v>Vdf Seb. Chabal Chartreux Rose</v>
      </c>
      <c r="U1154" s="19" t="str">
        <f>SUBSTITUTE(SUBSTITUTE(SUBSTITUTE(SUBSTITUTE(SUBSTITUTE(SUBSTITUTE(SUBSTITUTE(SUBSTITUTE(SUBSTITUTE(SUBSTITUTE(SUBSTITUTE(SUBSTITUTE(S1154,"C:\Users\Admin\OneDrive\Site Internet\",""),"BAG-IN-BOX\",""),"BOURGOGNE\",""),"BEAUJOLAIS\",""),"CHAMPAGNE ET EFFERVESCENTS\",""),"LANGUEDOC\",""),"LOIRE\",""),"PROVENCE\",""),"RHONE NORD\",""),"RHONE SUD\",""),"SPIRITUEUX\",""),"SUD OUEST\","")</f>
        <v/>
      </c>
      <c r="V1154" s="19" t="e">
        <f>IF(#REF!="",0,1)</f>
        <v>#REF!</v>
      </c>
      <c r="W1154" s="20" t="e">
        <f>$X$1&amp;A1154&amp;$Y$1&amp;T1154&amp;$Z$1&amp;D1154&amp;$AA$1&amp;E1154&amp;#REF!&amp;G1154&amp;$AB$1&amp;J1154&amp;$AC$1&amp;L1154&amp;$AD$1&amp;N1154&amp;$AE$1&amp;P1154&amp;$AF$1&amp;R1154&amp;$AG$1&amp;#REF!&amp;$AI$1</f>
        <v>#REF!</v>
      </c>
    </row>
    <row r="1155" spans="1:23" hidden="1" x14ac:dyDescent="0.25">
      <c r="A1155" s="2" t="s">
        <v>3080</v>
      </c>
      <c r="B1155" s="2" t="s">
        <v>3081</v>
      </c>
      <c r="C1155" s="3"/>
      <c r="D1155" s="23" t="str">
        <f t="shared" si="402"/>
        <v/>
      </c>
      <c r="E1155" s="4">
        <v>7.8</v>
      </c>
      <c r="F1155" s="2" t="s">
        <v>2224</v>
      </c>
      <c r="G1155" s="19">
        <f>VLOOKUP(F1155,frs!$A$2:$E$41,2,FALSE)</f>
        <v>39</v>
      </c>
      <c r="H1155" s="2" t="b">
        <v>0</v>
      </c>
      <c r="I1155" s="2" t="s">
        <v>4709</v>
      </c>
      <c r="J1155" s="19">
        <f>VLOOKUP(I1155,Families!$A$2:$B$11,2,FALSE)</f>
        <v>2</v>
      </c>
      <c r="K1155" s="2" t="s">
        <v>4744</v>
      </c>
      <c r="L1155" s="19">
        <f>IFERROR(VLOOKUP(K1155,Appellations!$A$2:$B$77,2,FALSE),"0")</f>
        <v>26</v>
      </c>
      <c r="M1155" s="2" t="s">
        <v>4745</v>
      </c>
      <c r="N1155" s="19">
        <f>IFERROR(VLOOKUP(M1155,Regions!$A$2:$B$41,2,FALSE),"0")</f>
        <v>33</v>
      </c>
      <c r="O1155" s="2" t="s">
        <v>4689</v>
      </c>
      <c r="P1155" s="19">
        <f>IFERROR(VLOOKUP(O1155,Colors!$A$2:$B$11,2,FALSE),"0")</f>
        <v>2</v>
      </c>
      <c r="Q1155" s="2" t="s">
        <v>4688</v>
      </c>
      <c r="R1155" s="19">
        <f>IFERROR(VLOOKUP(Q1155,Contenants!$A$2:$B$21,2,FALSE),"0")</f>
        <v>16</v>
      </c>
      <c r="S1155" s="2"/>
      <c r="T1155" s="50" t="str">
        <f t="shared" si="403"/>
        <v>Cdr Seb. Chabal Chartreux Blanc</v>
      </c>
      <c r="U1155" s="19" t="str">
        <f>SUBSTITUTE(SUBSTITUTE(SUBSTITUTE(SUBSTITUTE(SUBSTITUTE(SUBSTITUTE(SUBSTITUTE(SUBSTITUTE(SUBSTITUTE(SUBSTITUTE(SUBSTITUTE(SUBSTITUTE(S1155,"C:\Users\Admin\OneDrive\Site Internet\",""),"BAG-IN-BOX\",""),"BOURGOGNE\",""),"BEAUJOLAIS\",""),"CHAMPAGNE ET EFFERVESCENTS\",""),"LANGUEDOC\",""),"LOIRE\",""),"PROVENCE\",""),"RHONE NORD\",""),"RHONE SUD\",""),"SPIRITUEUX\",""),"SUD OUEST\","")</f>
        <v/>
      </c>
      <c r="V1155" s="19" t="e">
        <f>IF(#REF!="",0,1)</f>
        <v>#REF!</v>
      </c>
      <c r="W1155" s="20" t="e">
        <f>$X$1&amp;A1155&amp;$Y$1&amp;T1155&amp;$Z$1&amp;D1155&amp;$AA$1&amp;E1155&amp;#REF!&amp;G1155&amp;$AB$1&amp;J1155&amp;$AC$1&amp;L1155&amp;$AD$1&amp;N1155&amp;$AE$1&amp;P1155&amp;$AF$1&amp;R1155&amp;$AG$1&amp;#REF!&amp;$AI$1</f>
        <v>#REF!</v>
      </c>
    </row>
    <row r="1156" spans="1:23" s="29" customFormat="1" hidden="1" x14ac:dyDescent="0.25">
      <c r="A1156" s="2" t="s">
        <v>540</v>
      </c>
      <c r="B1156" s="2" t="s">
        <v>541</v>
      </c>
      <c r="C1156" s="3"/>
      <c r="D1156" s="27" t="str">
        <f t="shared" si="400"/>
        <v/>
      </c>
      <c r="E1156" s="4">
        <v>7.8</v>
      </c>
      <c r="F1156" s="2" t="s">
        <v>2261</v>
      </c>
      <c r="H1156" s="2" t="b">
        <v>1</v>
      </c>
      <c r="I1156" s="2" t="s">
        <v>4709</v>
      </c>
      <c r="K1156" s="2" t="s">
        <v>4924</v>
      </c>
      <c r="M1156" s="2" t="s">
        <v>4857</v>
      </c>
      <c r="O1156" s="2" t="s">
        <v>4689</v>
      </c>
      <c r="Q1156" s="2" t="s">
        <v>4688</v>
      </c>
      <c r="S1156" s="2"/>
      <c r="V1156" s="19">
        <f t="shared" ref="V1156:V1159" si="404">IF(U1156="",0,1)</f>
        <v>0</v>
      </c>
    </row>
    <row r="1157" spans="1:23" s="20" customFormat="1" hidden="1" x14ac:dyDescent="0.25">
      <c r="A1157" s="2" t="s">
        <v>534</v>
      </c>
      <c r="B1157" s="2" t="s">
        <v>535</v>
      </c>
      <c r="C1157" s="3"/>
      <c r="D1157" s="18" t="str">
        <f t="shared" si="400"/>
        <v/>
      </c>
      <c r="E1157" s="4">
        <v>10.199999999999999</v>
      </c>
      <c r="F1157" s="2" t="s">
        <v>2261</v>
      </c>
      <c r="H1157" s="2" t="b">
        <v>1</v>
      </c>
      <c r="I1157" s="2" t="s">
        <v>4709</v>
      </c>
      <c r="K1157" s="2" t="s">
        <v>4924</v>
      </c>
      <c r="M1157" s="2" t="s">
        <v>4857</v>
      </c>
      <c r="O1157" s="2" t="s">
        <v>4689</v>
      </c>
      <c r="Q1157" s="2" t="s">
        <v>4688</v>
      </c>
      <c r="S1157" s="2"/>
      <c r="V1157" s="19">
        <f t="shared" si="404"/>
        <v>0</v>
      </c>
    </row>
    <row r="1158" spans="1:23" s="20" customFormat="1" hidden="1" x14ac:dyDescent="0.25">
      <c r="A1158" s="2" t="s">
        <v>536</v>
      </c>
      <c r="B1158" s="2" t="s">
        <v>537</v>
      </c>
      <c r="C1158" s="3"/>
      <c r="D1158" s="18" t="str">
        <f t="shared" si="400"/>
        <v/>
      </c>
      <c r="E1158" s="4">
        <v>12.15</v>
      </c>
      <c r="F1158" s="2" t="s">
        <v>2261</v>
      </c>
      <c r="H1158" s="2" t="b">
        <v>1</v>
      </c>
      <c r="I1158" s="2" t="s">
        <v>4709</v>
      </c>
      <c r="K1158" s="2" t="s">
        <v>4924</v>
      </c>
      <c r="M1158" s="2" t="s">
        <v>4857</v>
      </c>
      <c r="O1158" s="2" t="s">
        <v>4689</v>
      </c>
      <c r="Q1158" s="2" t="s">
        <v>4688</v>
      </c>
      <c r="S1158" s="2"/>
      <c r="V1158" s="19">
        <f t="shared" si="404"/>
        <v>0</v>
      </c>
    </row>
    <row r="1159" spans="1:23" s="20" customFormat="1" hidden="1" x14ac:dyDescent="0.25">
      <c r="A1159" s="2" t="s">
        <v>512</v>
      </c>
      <c r="B1159" s="2" t="s">
        <v>513</v>
      </c>
      <c r="C1159" s="3"/>
      <c r="D1159" s="18" t="str">
        <f t="shared" si="400"/>
        <v/>
      </c>
      <c r="E1159" s="4">
        <v>12.5</v>
      </c>
      <c r="F1159" s="2" t="s">
        <v>2262</v>
      </c>
      <c r="H1159" s="2" t="b">
        <v>1</v>
      </c>
      <c r="I1159" s="2" t="s">
        <v>2308</v>
      </c>
      <c r="K1159" s="2" t="s">
        <v>4879</v>
      </c>
      <c r="M1159" s="2" t="s">
        <v>4755</v>
      </c>
      <c r="O1159" s="2" t="s">
        <v>2306</v>
      </c>
      <c r="Q1159" s="2" t="s">
        <v>4688</v>
      </c>
      <c r="S1159" s="2"/>
      <c r="V1159" s="19">
        <f t="shared" si="404"/>
        <v>0</v>
      </c>
    </row>
    <row r="1160" spans="1:23" s="20" customFormat="1" hidden="1" x14ac:dyDescent="0.25">
      <c r="A1160" s="2" t="s">
        <v>2847</v>
      </c>
      <c r="B1160" s="2" t="s">
        <v>2848</v>
      </c>
      <c r="C1160" s="3"/>
      <c r="D1160" s="18" t="str">
        <f t="shared" si="400"/>
        <v/>
      </c>
      <c r="E1160" s="4">
        <v>10.6</v>
      </c>
      <c r="F1160" s="2" t="s">
        <v>2262</v>
      </c>
      <c r="H1160" s="2" t="b">
        <v>0</v>
      </c>
      <c r="I1160" s="2" t="s">
        <v>2308</v>
      </c>
      <c r="K1160" s="2" t="s">
        <v>4879</v>
      </c>
      <c r="M1160" s="2" t="s">
        <v>4755</v>
      </c>
      <c r="O1160" s="2" t="s">
        <v>2306</v>
      </c>
      <c r="Q1160" s="2" t="s">
        <v>4688</v>
      </c>
      <c r="S1160" s="2"/>
    </row>
    <row r="1161" spans="1:23" s="20" customFormat="1" hidden="1" x14ac:dyDescent="0.25">
      <c r="A1161" s="2" t="s">
        <v>4397</v>
      </c>
      <c r="B1161" s="2" t="s">
        <v>4398</v>
      </c>
      <c r="C1161" s="3"/>
      <c r="D1161" s="18" t="str">
        <f t="shared" si="400"/>
        <v/>
      </c>
      <c r="E1161" s="4">
        <v>9.9</v>
      </c>
      <c r="F1161" s="2" t="s">
        <v>2262</v>
      </c>
      <c r="H1161" s="2" t="b">
        <v>0</v>
      </c>
      <c r="I1161" s="2" t="s">
        <v>4709</v>
      </c>
      <c r="K1161" s="2" t="s">
        <v>4751</v>
      </c>
      <c r="M1161" s="2" t="s">
        <v>4752</v>
      </c>
      <c r="O1161" s="2" t="s">
        <v>4689</v>
      </c>
      <c r="Q1161" s="2" t="s">
        <v>4688</v>
      </c>
      <c r="S1161" s="2"/>
    </row>
    <row r="1162" spans="1:23" s="20" customFormat="1" hidden="1" x14ac:dyDescent="0.25">
      <c r="A1162" s="2" t="s">
        <v>2842</v>
      </c>
      <c r="B1162" s="2" t="s">
        <v>2843</v>
      </c>
      <c r="C1162" s="3"/>
      <c r="D1162" s="40" t="str">
        <f t="shared" si="400"/>
        <v/>
      </c>
      <c r="E1162" s="4">
        <v>11.4</v>
      </c>
      <c r="F1162" s="2" t="s">
        <v>2262</v>
      </c>
      <c r="G1162" s="42"/>
      <c r="H1162" s="2" t="b">
        <v>0</v>
      </c>
      <c r="I1162" s="2" t="s">
        <v>4709</v>
      </c>
      <c r="J1162" s="42"/>
      <c r="K1162" s="2" t="s">
        <v>4879</v>
      </c>
      <c r="L1162" s="42"/>
      <c r="M1162" s="2" t="s">
        <v>4755</v>
      </c>
      <c r="N1162" s="42"/>
      <c r="O1162" s="2" t="s">
        <v>4689</v>
      </c>
      <c r="P1162" s="42"/>
      <c r="Q1162" s="2" t="s">
        <v>4688</v>
      </c>
      <c r="R1162" s="42"/>
      <c r="S1162" s="2"/>
      <c r="T1162" s="42"/>
      <c r="U1162" s="42"/>
      <c r="V1162" s="42"/>
      <c r="W1162" s="42"/>
    </row>
    <row r="1163" spans="1:23" hidden="1" x14ac:dyDescent="0.25">
      <c r="A1163" s="2" t="s">
        <v>2882</v>
      </c>
      <c r="B1163" s="2" t="s">
        <v>2883</v>
      </c>
      <c r="C1163" s="3"/>
      <c r="D1163" s="23" t="str">
        <f>SUBSTITUTE(SUBSTITUTE(SUBSTITUTE(C1163,CHAR(13),""),CHAR(10),"&lt;br&gt;"),". &amp;car(10)",".")</f>
        <v/>
      </c>
      <c r="E1163" s="4">
        <v>13.6</v>
      </c>
      <c r="F1163" s="2" t="s">
        <v>2262</v>
      </c>
      <c r="G1163" s="19" t="e">
        <f>VLOOKUP(F1163,frs!$A$2:$E$41,2,FALSE)</f>
        <v>#N/A</v>
      </c>
      <c r="H1163" s="2" t="b">
        <v>0</v>
      </c>
      <c r="I1163" s="2" t="s">
        <v>4709</v>
      </c>
      <c r="J1163" s="19">
        <f>VLOOKUP(I1163,Families!$A$2:$B$11,2,FALSE)</f>
        <v>2</v>
      </c>
      <c r="K1163" s="2" t="s">
        <v>4957</v>
      </c>
      <c r="L1163" s="19">
        <f>IFERROR(VLOOKUP(K1163,Appellations!$A$2:$B$77,2,FALSE),"0")</f>
        <v>30</v>
      </c>
      <c r="M1163" s="2" t="s">
        <v>4755</v>
      </c>
      <c r="N1163" s="19">
        <f>IFERROR(VLOOKUP(M1163,Regions!$A$2:$B$41,2,FALSE),"0")</f>
        <v>35</v>
      </c>
      <c r="O1163" s="2" t="s">
        <v>4689</v>
      </c>
      <c r="P1163" s="19">
        <f>IFERROR(VLOOKUP(O1163,Colors!$A$2:$B$11,2,FALSE),"0")</f>
        <v>2</v>
      </c>
      <c r="Q1163" s="2" t="s">
        <v>4688</v>
      </c>
      <c r="R1163" s="19">
        <f>IFERROR(VLOOKUP(Q1163,Contenants!$A$2:$B$21,2,FALSE),"0")</f>
        <v>16</v>
      </c>
      <c r="S1163" s="2"/>
      <c r="T1163" s="50" t="str">
        <f>PROPER(B1163)</f>
        <v>C/Roussillon Centenaire Lafage Blanc</v>
      </c>
      <c r="U1163" s="19" t="str">
        <f>SUBSTITUTE(SUBSTITUTE(SUBSTITUTE(SUBSTITUTE(SUBSTITUTE(SUBSTITUTE(SUBSTITUTE(SUBSTITUTE(SUBSTITUTE(SUBSTITUTE(SUBSTITUTE(SUBSTITUTE(S1163,"C:\Users\Admin\OneDrive\Site Internet\",""),"BAG-IN-BOX\",""),"BOURGOGNE\",""),"BEAUJOLAIS\",""),"CHAMPAGNE ET EFFERVESCENTS\",""),"LANGUEDOC\",""),"LOIRE\",""),"PROVENCE\",""),"RHONE NORD\",""),"RHONE SUD\",""),"SPIRITUEUX\",""),"SUD OUEST\","")</f>
        <v/>
      </c>
      <c r="V1163" s="19" t="e">
        <f>IF(#REF!="",0,1)</f>
        <v>#REF!</v>
      </c>
      <c r="W1163" s="20" t="e">
        <f>$X$1&amp;A1163&amp;$Y$1&amp;T1163&amp;$Z$1&amp;D1163&amp;$AA$1&amp;E1163&amp;#REF!&amp;G1163&amp;$AB$1&amp;J1163&amp;$AC$1&amp;L1163&amp;$AD$1&amp;N1163&amp;$AE$1&amp;P1163&amp;$AF$1&amp;R1163&amp;$AG$1&amp;#REF!&amp;$AI$1</f>
        <v>#REF!</v>
      </c>
    </row>
    <row r="1164" spans="1:23" s="29" customFormat="1" hidden="1" x14ac:dyDescent="0.25">
      <c r="A1164" s="2" t="s">
        <v>2849</v>
      </c>
      <c r="B1164" s="2" t="s">
        <v>2850</v>
      </c>
      <c r="C1164" s="3"/>
      <c r="D1164" s="27" t="str">
        <f t="shared" si="400"/>
        <v/>
      </c>
      <c r="E1164" s="4">
        <v>26.6</v>
      </c>
      <c r="F1164" s="2" t="s">
        <v>2262</v>
      </c>
      <c r="H1164" s="2" t="b">
        <v>0</v>
      </c>
      <c r="I1164" s="2" t="s">
        <v>2308</v>
      </c>
      <c r="K1164" s="2" t="s">
        <v>4879</v>
      </c>
      <c r="M1164" s="2" t="s">
        <v>4755</v>
      </c>
      <c r="O1164" s="2" t="s">
        <v>2306</v>
      </c>
      <c r="Q1164" s="2" t="s">
        <v>4688</v>
      </c>
      <c r="S1164" s="2"/>
    </row>
    <row r="1165" spans="1:23" s="20" customFormat="1" hidden="1" x14ac:dyDescent="0.25">
      <c r="A1165" s="2" t="s">
        <v>3603</v>
      </c>
      <c r="B1165" s="2" t="s">
        <v>3604</v>
      </c>
      <c r="C1165" s="3"/>
      <c r="D1165" s="18" t="str">
        <f t="shared" si="400"/>
        <v/>
      </c>
      <c r="E1165" s="4">
        <v>14.8</v>
      </c>
      <c r="F1165" s="2" t="s">
        <v>23</v>
      </c>
      <c r="H1165" s="2" t="b">
        <v>0</v>
      </c>
      <c r="I1165" s="2" t="s">
        <v>4709</v>
      </c>
      <c r="K1165" s="2" t="s">
        <v>4724</v>
      </c>
      <c r="M1165" s="2" t="s">
        <v>4718</v>
      </c>
      <c r="O1165" s="2" t="s">
        <v>4689</v>
      </c>
      <c r="Q1165" s="2" t="s">
        <v>4688</v>
      </c>
      <c r="S1165" s="2"/>
    </row>
    <row r="1166" spans="1:23" s="20" customFormat="1" hidden="1" x14ac:dyDescent="0.25">
      <c r="A1166" s="2" t="s">
        <v>4035</v>
      </c>
      <c r="B1166" s="2" t="s">
        <v>4036</v>
      </c>
      <c r="C1166" s="3"/>
      <c r="D1166" s="18" t="str">
        <f t="shared" si="400"/>
        <v/>
      </c>
      <c r="E1166" s="4">
        <v>17.05</v>
      </c>
      <c r="F1166" s="2" t="s">
        <v>23</v>
      </c>
      <c r="H1166" s="2" t="b">
        <v>0</v>
      </c>
      <c r="I1166" s="2" t="s">
        <v>4716</v>
      </c>
      <c r="K1166" s="2" t="s">
        <v>4834</v>
      </c>
      <c r="M1166" s="2" t="s">
        <v>4745</v>
      </c>
      <c r="O1166" s="2" t="s">
        <v>4719</v>
      </c>
      <c r="Q1166" s="2" t="s">
        <v>4688</v>
      </c>
      <c r="S1166" s="2"/>
    </row>
    <row r="1167" spans="1:23" s="20" customFormat="1" ht="257.25" hidden="1" x14ac:dyDescent="0.25">
      <c r="A1167" s="2" t="s">
        <v>1957</v>
      </c>
      <c r="B1167" s="2" t="s">
        <v>1958</v>
      </c>
      <c r="C1167" s="3" t="s">
        <v>5460</v>
      </c>
      <c r="D1167" s="18" t="str">
        <f t="shared" si="400"/>
        <v>Un vin rouge grec puissant et fruité. Idéal pour un carré d'agneau légèrement épicé.&lt;br&gt;&lt;br&gt;Encépagement : Agiorgitiko&lt;br&gt;&lt;br&gt;Dégustation : Robe rouge sombre ; Nez intense de fruits rouges et de fruits secs ; Bouche généreuse aux saveurs de cerise, mûre, groseille.&lt;br&gt;Accord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167" s="4">
        <v>21.2</v>
      </c>
      <c r="F1167" s="2" t="s">
        <v>23</v>
      </c>
      <c r="H1167" s="2" t="b">
        <v>1</v>
      </c>
      <c r="I1167" s="2" t="s">
        <v>4716</v>
      </c>
      <c r="K1167" s="2"/>
      <c r="M1167" s="2" t="s">
        <v>4958</v>
      </c>
      <c r="O1167" s="2" t="s">
        <v>4719</v>
      </c>
      <c r="Q1167" s="2" t="s">
        <v>4688</v>
      </c>
      <c r="S1167" s="2" t="s">
        <v>6484</v>
      </c>
      <c r="V1167" s="19">
        <f>IF(U1167="",0,1)</f>
        <v>0</v>
      </c>
    </row>
    <row r="1168" spans="1:23" s="20" customFormat="1" hidden="1" x14ac:dyDescent="0.25">
      <c r="A1168" s="2" t="s">
        <v>2575</v>
      </c>
      <c r="B1168" s="2" t="s">
        <v>2576</v>
      </c>
      <c r="C1168" s="3"/>
      <c r="D1168" s="18" t="str">
        <f t="shared" si="400"/>
        <v/>
      </c>
      <c r="E1168" s="4">
        <v>16.5</v>
      </c>
      <c r="F1168" s="2" t="s">
        <v>2566</v>
      </c>
      <c r="H1168" s="2" t="b">
        <v>0</v>
      </c>
      <c r="I1168" s="2" t="s">
        <v>2301</v>
      </c>
      <c r="K1168" s="2" t="s">
        <v>4749</v>
      </c>
      <c r="M1168" s="2" t="s">
        <v>4745</v>
      </c>
      <c r="O1168" s="2" t="s">
        <v>4719</v>
      </c>
      <c r="Q1168" s="2"/>
      <c r="S1168" s="2"/>
    </row>
    <row r="1169" spans="1:23" s="20" customFormat="1" hidden="1" x14ac:dyDescent="0.25">
      <c r="A1169" s="2" t="s">
        <v>2573</v>
      </c>
      <c r="B1169" s="2" t="s">
        <v>2574</v>
      </c>
      <c r="C1169" s="3"/>
      <c r="D1169" s="18" t="str">
        <f t="shared" si="400"/>
        <v/>
      </c>
      <c r="E1169" s="4">
        <v>29.7</v>
      </c>
      <c r="F1169" s="2" t="s">
        <v>2566</v>
      </c>
      <c r="H1169" s="2" t="b">
        <v>0</v>
      </c>
      <c r="I1169" s="2" t="s">
        <v>2301</v>
      </c>
      <c r="K1169" s="2" t="s">
        <v>4749</v>
      </c>
      <c r="M1169" s="2" t="s">
        <v>4745</v>
      </c>
      <c r="O1169" s="2" t="s">
        <v>4719</v>
      </c>
      <c r="Q1169" s="2"/>
      <c r="S1169" s="2"/>
    </row>
    <row r="1170" spans="1:23" s="20" customFormat="1" hidden="1" x14ac:dyDescent="0.25">
      <c r="A1170" s="2" t="s">
        <v>2571</v>
      </c>
      <c r="B1170" s="2" t="s">
        <v>2572</v>
      </c>
      <c r="C1170" s="3"/>
      <c r="D1170" s="18" t="str">
        <f t="shared" si="400"/>
        <v/>
      </c>
      <c r="E1170" s="4">
        <v>18.600000000000001</v>
      </c>
      <c r="F1170" s="2" t="s">
        <v>2566</v>
      </c>
      <c r="H1170" s="2" t="b">
        <v>0</v>
      </c>
      <c r="I1170" s="2" t="s">
        <v>2301</v>
      </c>
      <c r="K1170" s="2" t="s">
        <v>4749</v>
      </c>
      <c r="M1170" s="2" t="s">
        <v>4745</v>
      </c>
      <c r="O1170" s="2" t="s">
        <v>2306</v>
      </c>
      <c r="Q1170" s="2"/>
      <c r="S1170" s="2"/>
    </row>
    <row r="1171" spans="1:23" s="20" customFormat="1" hidden="1" x14ac:dyDescent="0.25">
      <c r="A1171" s="2" t="s">
        <v>2569</v>
      </c>
      <c r="B1171" s="2" t="s">
        <v>2570</v>
      </c>
      <c r="C1171" s="3"/>
      <c r="D1171" s="18" t="str">
        <f t="shared" si="400"/>
        <v/>
      </c>
      <c r="E1171" s="4">
        <v>32.85</v>
      </c>
      <c r="F1171" s="2" t="s">
        <v>2566</v>
      </c>
      <c r="H1171" s="2" t="b">
        <v>0</v>
      </c>
      <c r="I1171" s="2" t="s">
        <v>2301</v>
      </c>
      <c r="K1171" s="2" t="s">
        <v>4749</v>
      </c>
      <c r="M1171" s="2" t="s">
        <v>4745</v>
      </c>
      <c r="O1171" s="2" t="s">
        <v>2306</v>
      </c>
      <c r="Q1171" s="2"/>
      <c r="S1171" s="2"/>
    </row>
    <row r="1172" spans="1:23" s="20" customFormat="1" hidden="1" x14ac:dyDescent="0.25">
      <c r="A1172" s="2" t="s">
        <v>2567</v>
      </c>
      <c r="B1172" s="2" t="s">
        <v>2568</v>
      </c>
      <c r="C1172" s="3"/>
      <c r="D1172" s="40" t="str">
        <f t="shared" si="400"/>
        <v/>
      </c>
      <c r="E1172" s="4">
        <v>19.2</v>
      </c>
      <c r="F1172" s="2" t="s">
        <v>2566</v>
      </c>
      <c r="G1172" s="42"/>
      <c r="H1172" s="2" t="b">
        <v>0</v>
      </c>
      <c r="I1172" s="2" t="s">
        <v>2301</v>
      </c>
      <c r="J1172" s="42"/>
      <c r="K1172" s="2" t="s">
        <v>4749</v>
      </c>
      <c r="L1172" s="42"/>
      <c r="M1172" s="2" t="s">
        <v>4745</v>
      </c>
      <c r="N1172" s="42"/>
      <c r="O1172" s="2" t="s">
        <v>4689</v>
      </c>
      <c r="P1172" s="42"/>
      <c r="Q1172" s="2"/>
      <c r="R1172" s="42"/>
      <c r="S1172" s="2"/>
      <c r="T1172" s="42"/>
      <c r="U1172" s="42"/>
      <c r="V1172" s="42"/>
      <c r="W1172" s="42"/>
    </row>
    <row r="1173" spans="1:23" hidden="1" x14ac:dyDescent="0.25">
      <c r="A1173" s="2" t="s">
        <v>2564</v>
      </c>
      <c r="B1173" s="2" t="s">
        <v>2565</v>
      </c>
      <c r="C1173" s="3"/>
      <c r="D1173" s="23" t="str">
        <f t="shared" ref="D1173:D1178" si="405">SUBSTITUTE(SUBSTITUTE(SUBSTITUTE(C1173,CHAR(13),""),CHAR(10),"&lt;br&gt;"),". &amp;car(10)",".")</f>
        <v/>
      </c>
      <c r="E1173" s="4">
        <v>34.15</v>
      </c>
      <c r="F1173" s="2" t="s">
        <v>2566</v>
      </c>
      <c r="G1173" s="19" t="e">
        <f>VLOOKUP(F1173,frs!$A$2:$E$41,2,FALSE)</f>
        <v>#N/A</v>
      </c>
      <c r="H1173" s="2" t="b">
        <v>0</v>
      </c>
      <c r="I1173" s="2" t="s">
        <v>2301</v>
      </c>
      <c r="J1173" s="19">
        <f>VLOOKUP(I1173,Families!$A$2:$B$11,2,FALSE)</f>
        <v>4</v>
      </c>
      <c r="K1173" s="2" t="s">
        <v>4749</v>
      </c>
      <c r="L1173" s="19">
        <f>IFERROR(VLOOKUP(K1173,Appellations!$A$2:$B$77,2,FALSE),"0")</f>
        <v>38</v>
      </c>
      <c r="M1173" s="2" t="s">
        <v>4745</v>
      </c>
      <c r="N1173" s="19">
        <f>IFERROR(VLOOKUP(M1173,Regions!$A$2:$B$41,2,FALSE),"0")</f>
        <v>33</v>
      </c>
      <c r="O1173" s="2" t="s">
        <v>4689</v>
      </c>
      <c r="P1173" s="19">
        <f>IFERROR(VLOOKUP(O1173,Colors!$A$2:$B$11,2,FALSE),"0")</f>
        <v>2</v>
      </c>
      <c r="Q1173" s="2"/>
      <c r="R1173" s="19" t="str">
        <f>IFERROR(VLOOKUP(Q1173,Contenants!$A$2:$B$21,2,FALSE),"0")</f>
        <v>0</v>
      </c>
      <c r="S1173" s="2"/>
      <c r="T1173" s="50" t="str">
        <f t="shared" ref="T1173:T1178" si="406">PROPER(B1173)</f>
        <v>Bib Fontaine Du Clos Blanc 10 L</v>
      </c>
      <c r="U1173" s="19" t="str">
        <f t="shared" ref="U1173:U1178" si="407">SUBSTITUTE(SUBSTITUTE(SUBSTITUTE(SUBSTITUTE(SUBSTITUTE(SUBSTITUTE(SUBSTITUTE(SUBSTITUTE(SUBSTITUTE(SUBSTITUTE(SUBSTITUTE(SUBSTITUTE(S1173,"C:\Users\Admin\OneDrive\Site Internet\",""),"BAG-IN-BOX\",""),"BOURGOGNE\",""),"BEAUJOLAIS\",""),"CHAMPAGNE ET EFFERVESCENTS\",""),"LANGUEDOC\",""),"LOIRE\",""),"PROVENCE\",""),"RHONE NORD\",""),"RHONE SUD\",""),"SPIRITUEUX\",""),"SUD OUEST\","")</f>
        <v/>
      </c>
      <c r="V1173" s="19" t="e">
        <f>IF(#REF!="",0,1)</f>
        <v>#REF!</v>
      </c>
      <c r="W1173" s="20" t="e">
        <f>$X$1&amp;A1173&amp;$Y$1&amp;T1173&amp;$Z$1&amp;D1173&amp;$AA$1&amp;E1173&amp;#REF!&amp;G1173&amp;$AB$1&amp;J1173&amp;$AC$1&amp;L1173&amp;$AD$1&amp;N1173&amp;$AE$1&amp;P1173&amp;$AF$1&amp;R1173&amp;$AG$1&amp;#REF!&amp;$AI$1</f>
        <v>#REF!</v>
      </c>
    </row>
    <row r="1174" spans="1:23" hidden="1" x14ac:dyDescent="0.25">
      <c r="A1174" s="2" t="s">
        <v>4359</v>
      </c>
      <c r="B1174" s="2" t="s">
        <v>4360</v>
      </c>
      <c r="C1174" s="3"/>
      <c r="D1174" s="23" t="str">
        <f t="shared" si="405"/>
        <v/>
      </c>
      <c r="E1174" s="4">
        <v>12.9</v>
      </c>
      <c r="F1174" s="2" t="s">
        <v>2566</v>
      </c>
      <c r="G1174" s="19" t="e">
        <f>VLOOKUP(F1174,frs!$A$2:$E$41,2,FALSE)</f>
        <v>#N/A</v>
      </c>
      <c r="H1174" s="2" t="b">
        <v>0</v>
      </c>
      <c r="I1174" s="2" t="s">
        <v>4716</v>
      </c>
      <c r="J1174" s="19">
        <f>VLOOKUP(I1174,Families!$A$2:$B$11,2,FALSE)</f>
        <v>1</v>
      </c>
      <c r="K1174" s="2" t="s">
        <v>4853</v>
      </c>
      <c r="L1174" s="19" t="str">
        <f>IFERROR(VLOOKUP(K1174,Appellations!$A$2:$B$77,2,FALSE),"0")</f>
        <v>0</v>
      </c>
      <c r="M1174" s="2" t="s">
        <v>4745</v>
      </c>
      <c r="N1174" s="19">
        <f>IFERROR(VLOOKUP(M1174,Regions!$A$2:$B$41,2,FALSE),"0")</f>
        <v>33</v>
      </c>
      <c r="O1174" s="2" t="s">
        <v>4719</v>
      </c>
      <c r="P1174" s="19">
        <f>IFERROR(VLOOKUP(O1174,Colors!$A$2:$B$11,2,FALSE),"0")</f>
        <v>8</v>
      </c>
      <c r="Q1174" s="2" t="s">
        <v>4688</v>
      </c>
      <c r="R1174" s="19">
        <f>IFERROR(VLOOKUP(Q1174,Contenants!$A$2:$B$21,2,FALSE),"0")</f>
        <v>16</v>
      </c>
      <c r="S1174" s="2"/>
      <c r="T1174" s="50" t="str">
        <f t="shared" si="406"/>
        <v>Vacqueyras Reflets De L'Ame Fdc Rouge</v>
      </c>
      <c r="U1174" s="19" t="str">
        <f t="shared" si="407"/>
        <v/>
      </c>
      <c r="V1174" s="19" t="e">
        <f>IF(#REF!="",0,1)</f>
        <v>#REF!</v>
      </c>
      <c r="W1174" s="20" t="e">
        <f>$X$1&amp;A1174&amp;$Y$1&amp;T1174&amp;$Z$1&amp;D1174&amp;$AA$1&amp;E1174&amp;#REF!&amp;G1174&amp;$AB$1&amp;J1174&amp;$AC$1&amp;L1174&amp;$AD$1&amp;N1174&amp;$AE$1&amp;P1174&amp;$AF$1&amp;R1174&amp;$AG$1&amp;#REF!&amp;$AI$1</f>
        <v>#REF!</v>
      </c>
    </row>
    <row r="1175" spans="1:23" hidden="1" x14ac:dyDescent="0.25">
      <c r="A1175" s="2" t="s">
        <v>3706</v>
      </c>
      <c r="B1175" s="2" t="s">
        <v>3707</v>
      </c>
      <c r="C1175" s="3"/>
      <c r="D1175" s="23" t="str">
        <f t="shared" si="405"/>
        <v/>
      </c>
      <c r="E1175" s="4">
        <v>5.9</v>
      </c>
      <c r="F1175" s="2" t="s">
        <v>2566</v>
      </c>
      <c r="G1175" s="19" t="e">
        <f>VLOOKUP(F1175,frs!$A$2:$E$41,2,FALSE)</f>
        <v>#N/A</v>
      </c>
      <c r="H1175" s="2" t="b">
        <v>0</v>
      </c>
      <c r="I1175" s="2" t="s">
        <v>4716</v>
      </c>
      <c r="J1175" s="19">
        <f>VLOOKUP(I1175,Families!$A$2:$B$11,2,FALSE)</f>
        <v>1</v>
      </c>
      <c r="K1175" s="2" t="s">
        <v>4753</v>
      </c>
      <c r="L1175" s="19" t="str">
        <f>IFERROR(VLOOKUP(K1175,Appellations!$A$2:$B$77,2,FALSE),"0")</f>
        <v>0</v>
      </c>
      <c r="M1175" s="2" t="s">
        <v>4745</v>
      </c>
      <c r="N1175" s="19">
        <f>IFERROR(VLOOKUP(M1175,Regions!$A$2:$B$41,2,FALSE),"0")</f>
        <v>33</v>
      </c>
      <c r="O1175" s="2" t="s">
        <v>4719</v>
      </c>
      <c r="P1175" s="19">
        <f>IFERROR(VLOOKUP(O1175,Colors!$A$2:$B$11,2,FALSE),"0")</f>
        <v>8</v>
      </c>
      <c r="Q1175" s="2" t="s">
        <v>4688</v>
      </c>
      <c r="R1175" s="19">
        <f>IFERROR(VLOOKUP(Q1175,Contenants!$A$2:$B$21,2,FALSE),"0")</f>
        <v>16</v>
      </c>
      <c r="S1175" s="2"/>
      <c r="T1175" s="50" t="str">
        <f t="shared" si="406"/>
        <v>Igp Vaucluse Certitude Fdc Rouge</v>
      </c>
      <c r="U1175" s="19" t="str">
        <f t="shared" si="407"/>
        <v/>
      </c>
      <c r="V1175" s="19" t="e">
        <f>IF(#REF!="",0,1)</f>
        <v>#REF!</v>
      </c>
      <c r="W1175" s="20" t="e">
        <f>$X$1&amp;A1175&amp;$Y$1&amp;T1175&amp;$Z$1&amp;D1175&amp;$AA$1&amp;E1175&amp;#REF!&amp;G1175&amp;$AB$1&amp;J1175&amp;$AC$1&amp;L1175&amp;$AD$1&amp;N1175&amp;$AE$1&amp;P1175&amp;$AF$1&amp;R1175&amp;$AG$1&amp;#REF!&amp;$AI$1</f>
        <v>#REF!</v>
      </c>
    </row>
    <row r="1176" spans="1:23" hidden="1" x14ac:dyDescent="0.25">
      <c r="A1176" s="2" t="s">
        <v>3704</v>
      </c>
      <c r="B1176" s="2" t="s">
        <v>3705</v>
      </c>
      <c r="C1176" s="3"/>
      <c r="D1176" s="23" t="str">
        <f t="shared" si="405"/>
        <v/>
      </c>
      <c r="E1176" s="4">
        <v>5.9</v>
      </c>
      <c r="F1176" s="2" t="s">
        <v>2566</v>
      </c>
      <c r="G1176" s="19" t="e">
        <f>VLOOKUP(F1176,frs!$A$2:$E$41,2,FALSE)</f>
        <v>#N/A</v>
      </c>
      <c r="H1176" s="2" t="b">
        <v>0</v>
      </c>
      <c r="I1176" s="2" t="s">
        <v>2308</v>
      </c>
      <c r="J1176" s="19">
        <f>VLOOKUP(I1176,Families!$A$2:$B$11,2,FALSE)</f>
        <v>3</v>
      </c>
      <c r="K1176" s="2" t="s">
        <v>4753</v>
      </c>
      <c r="L1176" s="19" t="str">
        <f>IFERROR(VLOOKUP(K1176,Appellations!$A$2:$B$77,2,FALSE),"0")</f>
        <v>0</v>
      </c>
      <c r="M1176" s="2" t="s">
        <v>4745</v>
      </c>
      <c r="N1176" s="19">
        <f>IFERROR(VLOOKUP(M1176,Regions!$A$2:$B$41,2,FALSE),"0")</f>
        <v>33</v>
      </c>
      <c r="O1176" s="2" t="s">
        <v>2306</v>
      </c>
      <c r="P1176" s="19">
        <f>IFERROR(VLOOKUP(O1176,Colors!$A$2:$B$11,2,FALSE),"0")</f>
        <v>7</v>
      </c>
      <c r="Q1176" s="2" t="s">
        <v>4688</v>
      </c>
      <c r="R1176" s="19">
        <f>IFERROR(VLOOKUP(Q1176,Contenants!$A$2:$B$21,2,FALSE),"0")</f>
        <v>16</v>
      </c>
      <c r="S1176" s="2"/>
      <c r="T1176" s="50" t="str">
        <f t="shared" si="406"/>
        <v>Igp Vaucluse Certitude Fdc Rose</v>
      </c>
      <c r="U1176" s="19" t="str">
        <f t="shared" si="407"/>
        <v/>
      </c>
      <c r="V1176" s="19" t="e">
        <f>IF(#REF!="",0,1)</f>
        <v>#REF!</v>
      </c>
      <c r="W1176" s="20" t="e">
        <f>$X$1&amp;A1176&amp;$Y$1&amp;T1176&amp;$Z$1&amp;D1176&amp;$AA$1&amp;E1176&amp;#REF!&amp;G1176&amp;$AB$1&amp;J1176&amp;$AC$1&amp;L1176&amp;$AD$1&amp;N1176&amp;$AE$1&amp;P1176&amp;$AF$1&amp;R1176&amp;$AG$1&amp;#REF!&amp;$AI$1</f>
        <v>#REF!</v>
      </c>
    </row>
    <row r="1177" spans="1:23" hidden="1" x14ac:dyDescent="0.25">
      <c r="A1177" s="2" t="s">
        <v>1364</v>
      </c>
      <c r="B1177" s="2" t="s">
        <v>1365</v>
      </c>
      <c r="C1177" s="3"/>
      <c r="D1177" s="23" t="str">
        <f t="shared" si="405"/>
        <v/>
      </c>
      <c r="E1177" s="4">
        <v>4.3499999999999996</v>
      </c>
      <c r="F1177" s="2" t="s">
        <v>2252</v>
      </c>
      <c r="G1177" s="19" t="e">
        <f>VLOOKUP(F1177,frs!$A$2:$E$41,2,FALSE)</f>
        <v>#N/A</v>
      </c>
      <c r="H1177" s="2" t="b">
        <v>0</v>
      </c>
      <c r="I1177" s="2" t="s">
        <v>4686</v>
      </c>
      <c r="J1177" s="19">
        <f>VLOOKUP(I1177,Families!$A$2:$B$11,2,FALSE)</f>
        <v>9</v>
      </c>
      <c r="K1177" s="2"/>
      <c r="L1177" s="19" t="str">
        <f>IFERROR(VLOOKUP(K1177,Appellations!$A$2:$B$77,2,FALSE),"0")</f>
        <v>0</v>
      </c>
      <c r="M1177" s="2" t="s">
        <v>4934</v>
      </c>
      <c r="N1177" s="19" t="str">
        <f>IFERROR(VLOOKUP(M1177,Regions!$A$2:$B$41,2,FALSE),"0")</f>
        <v>0</v>
      </c>
      <c r="O1177" s="2"/>
      <c r="P1177" s="19" t="str">
        <f>IFERROR(VLOOKUP(O1177,Colors!$A$2:$B$11,2,FALSE),"0")</f>
        <v>0</v>
      </c>
      <c r="Q1177" s="2" t="s">
        <v>4935</v>
      </c>
      <c r="R1177" s="19">
        <f>IFERROR(VLOOKUP(Q1177,Contenants!$A$2:$B$21,2,FALSE),"0")</f>
        <v>4</v>
      </c>
      <c r="S1177" s="2"/>
      <c r="T1177" s="50" t="str">
        <f t="shared" si="406"/>
        <v>Jdf Framboise 25 Cl</v>
      </c>
      <c r="U1177" s="19" t="str">
        <f t="shared" si="407"/>
        <v/>
      </c>
      <c r="V1177" s="19">
        <f t="shared" ref="V1177:V1182" si="408">IF(U1177="",0,1)</f>
        <v>0</v>
      </c>
      <c r="W1177" s="20" t="e">
        <f>$X$1&amp;A1177&amp;$Y$1&amp;T1177&amp;$Z$1&amp;D1177&amp;$AA$1&amp;E1177&amp;#REF!&amp;G1177&amp;$AB$1&amp;J1177&amp;$AC$1&amp;L1177&amp;$AD$1&amp;N1177&amp;$AE$1&amp;P1177&amp;$AF$1&amp;R1177&amp;$AG$1&amp;#REF!&amp;$AI$1</f>
        <v>#REF!</v>
      </c>
    </row>
    <row r="1178" spans="1:23" hidden="1" x14ac:dyDescent="0.25">
      <c r="A1178" s="2" t="s">
        <v>1388</v>
      </c>
      <c r="B1178" s="2" t="s">
        <v>1389</v>
      </c>
      <c r="C1178" s="3"/>
      <c r="D1178" s="23" t="str">
        <f t="shared" si="405"/>
        <v/>
      </c>
      <c r="E1178" s="4">
        <v>3</v>
      </c>
      <c r="F1178" s="2" t="s">
        <v>2252</v>
      </c>
      <c r="G1178" s="19" t="e">
        <f>VLOOKUP(F1178,frs!$A$2:$E$41,2,FALSE)</f>
        <v>#N/A</v>
      </c>
      <c r="H1178" s="2" t="b">
        <v>0</v>
      </c>
      <c r="I1178" s="2" t="s">
        <v>4686</v>
      </c>
      <c r="J1178" s="19">
        <f>VLOOKUP(I1178,Families!$A$2:$B$11,2,FALSE)</f>
        <v>9</v>
      </c>
      <c r="K1178" s="2"/>
      <c r="L1178" s="19" t="str">
        <f>IFERROR(VLOOKUP(K1178,Appellations!$A$2:$B$77,2,FALSE),"0")</f>
        <v>0</v>
      </c>
      <c r="M1178" s="2" t="s">
        <v>4934</v>
      </c>
      <c r="N1178" s="19" t="str">
        <f>IFERROR(VLOOKUP(M1178,Regions!$A$2:$B$41,2,FALSE),"0")</f>
        <v>0</v>
      </c>
      <c r="O1178" s="2"/>
      <c r="P1178" s="19" t="str">
        <f>IFERROR(VLOOKUP(O1178,Colors!$A$2:$B$11,2,FALSE),"0")</f>
        <v>0</v>
      </c>
      <c r="Q1178" s="2" t="s">
        <v>4935</v>
      </c>
      <c r="R1178" s="19">
        <f>IFERROR(VLOOKUP(Q1178,Contenants!$A$2:$B$21,2,FALSE),"0")</f>
        <v>4</v>
      </c>
      <c r="S1178" s="2"/>
      <c r="T1178" s="50" t="str">
        <f t="shared" si="406"/>
        <v>Jdf Pomme Framboise 25 Cl</v>
      </c>
      <c r="U1178" s="19" t="str">
        <f t="shared" si="407"/>
        <v/>
      </c>
      <c r="V1178" s="19">
        <f t="shared" si="408"/>
        <v>0</v>
      </c>
      <c r="W1178" s="20" t="e">
        <f>$X$1&amp;A1178&amp;$Y$1&amp;T1178&amp;$Z$1&amp;D1178&amp;$AA$1&amp;E1178&amp;#REF!&amp;G1178&amp;$AB$1&amp;J1178&amp;$AC$1&amp;L1178&amp;$AD$1&amp;N1178&amp;$AE$1&amp;P1178&amp;$AF$1&amp;R1178&amp;$AG$1&amp;#REF!&amp;$AI$1</f>
        <v>#REF!</v>
      </c>
    </row>
    <row r="1179" spans="1:23" s="29" customFormat="1" hidden="1" x14ac:dyDescent="0.25">
      <c r="A1179" s="2" t="s">
        <v>1370</v>
      </c>
      <c r="B1179" s="2" t="s">
        <v>1371</v>
      </c>
      <c r="C1179" s="3"/>
      <c r="D1179" s="27" t="str">
        <f t="shared" si="400"/>
        <v/>
      </c>
      <c r="E1179" s="4">
        <v>4.2</v>
      </c>
      <c r="F1179" s="2" t="s">
        <v>2252</v>
      </c>
      <c r="H1179" s="2" t="b">
        <v>0</v>
      </c>
      <c r="I1179" s="2" t="s">
        <v>4686</v>
      </c>
      <c r="K1179" s="2"/>
      <c r="M1179" s="2" t="s">
        <v>4934</v>
      </c>
      <c r="O1179" s="2"/>
      <c r="Q1179" s="2" t="s">
        <v>4935</v>
      </c>
      <c r="S1179" s="2"/>
      <c r="V1179" s="19">
        <f t="shared" si="408"/>
        <v>0</v>
      </c>
    </row>
    <row r="1180" spans="1:23" s="20" customFormat="1" hidden="1" x14ac:dyDescent="0.25">
      <c r="A1180" s="2" t="s">
        <v>1378</v>
      </c>
      <c r="B1180" s="2" t="s">
        <v>1379</v>
      </c>
      <c r="C1180" s="3"/>
      <c r="D1180" s="18" t="str">
        <f t="shared" si="400"/>
        <v/>
      </c>
      <c r="E1180" s="4">
        <v>3.05</v>
      </c>
      <c r="F1180" s="2" t="s">
        <v>2252</v>
      </c>
      <c r="H1180" s="2" t="b">
        <v>0</v>
      </c>
      <c r="I1180" s="2" t="s">
        <v>4686</v>
      </c>
      <c r="K1180" s="2"/>
      <c r="M1180" s="2" t="s">
        <v>4934</v>
      </c>
      <c r="O1180" s="2"/>
      <c r="Q1180" s="2" t="s">
        <v>4935</v>
      </c>
      <c r="S1180" s="2"/>
      <c r="V1180" s="19">
        <f t="shared" si="408"/>
        <v>0</v>
      </c>
    </row>
    <row r="1181" spans="1:23" s="20" customFormat="1" hidden="1" x14ac:dyDescent="0.25">
      <c r="A1181" s="2" t="s">
        <v>1362</v>
      </c>
      <c r="B1181" s="2" t="s">
        <v>1363</v>
      </c>
      <c r="C1181" s="3"/>
      <c r="D1181" s="18" t="str">
        <f t="shared" si="400"/>
        <v/>
      </c>
      <c r="E1181" s="4">
        <v>9.1999999999999993</v>
      </c>
      <c r="F1181" s="2" t="s">
        <v>2252</v>
      </c>
      <c r="H1181" s="2" t="b">
        <v>0</v>
      </c>
      <c r="I1181" s="2" t="s">
        <v>4686</v>
      </c>
      <c r="K1181" s="2"/>
      <c r="M1181" s="2" t="s">
        <v>4934</v>
      </c>
      <c r="O1181" s="2"/>
      <c r="Q1181" s="2" t="s">
        <v>574</v>
      </c>
      <c r="S1181" s="2"/>
      <c r="V1181" s="19">
        <f t="shared" si="408"/>
        <v>0</v>
      </c>
    </row>
    <row r="1182" spans="1:23" s="20" customFormat="1" hidden="1" x14ac:dyDescent="0.25">
      <c r="A1182" s="2" t="s">
        <v>1386</v>
      </c>
      <c r="B1182" s="2" t="s">
        <v>1387</v>
      </c>
      <c r="C1182" s="3"/>
      <c r="D1182" s="18" t="str">
        <f t="shared" si="400"/>
        <v/>
      </c>
      <c r="E1182" s="4">
        <v>5.3</v>
      </c>
      <c r="F1182" s="2" t="s">
        <v>2252</v>
      </c>
      <c r="H1182" s="2" t="b">
        <v>0</v>
      </c>
      <c r="I1182" s="2" t="s">
        <v>4686</v>
      </c>
      <c r="K1182" s="2"/>
      <c r="M1182" s="2" t="s">
        <v>4934</v>
      </c>
      <c r="O1182" s="2"/>
      <c r="Q1182" s="2" t="s">
        <v>574</v>
      </c>
      <c r="S1182" s="2"/>
      <c r="V1182" s="19">
        <f t="shared" si="408"/>
        <v>0</v>
      </c>
    </row>
    <row r="1183" spans="1:23" s="20" customFormat="1" hidden="1" x14ac:dyDescent="0.25">
      <c r="A1183" s="2" t="s">
        <v>2528</v>
      </c>
      <c r="B1183" s="2" t="s">
        <v>2529</v>
      </c>
      <c r="C1183" s="3"/>
      <c r="D1183" s="18" t="str">
        <f t="shared" si="400"/>
        <v/>
      </c>
      <c r="E1183" s="4">
        <v>49.8</v>
      </c>
      <c r="F1183" s="2" t="s">
        <v>2530</v>
      </c>
      <c r="H1183" s="2" t="b">
        <v>0</v>
      </c>
      <c r="I1183" s="2" t="s">
        <v>2301</v>
      </c>
      <c r="K1183" s="2" t="s">
        <v>4746</v>
      </c>
      <c r="M1183" s="2" t="s">
        <v>4741</v>
      </c>
      <c r="O1183" s="2" t="s">
        <v>2306</v>
      </c>
      <c r="Q1183" s="2"/>
      <c r="S1183" s="2"/>
    </row>
    <row r="1184" spans="1:23" s="20" customFormat="1" hidden="1" x14ac:dyDescent="0.25">
      <c r="A1184" s="2" t="s">
        <v>2531</v>
      </c>
      <c r="B1184" s="2" t="s">
        <v>2532</v>
      </c>
      <c r="C1184" s="3"/>
      <c r="D1184" s="40" t="str">
        <f t="shared" si="400"/>
        <v/>
      </c>
      <c r="E1184" s="4">
        <v>29.6</v>
      </c>
      <c r="F1184" s="2" t="s">
        <v>2530</v>
      </c>
      <c r="G1184" s="42"/>
      <c r="H1184" s="2" t="b">
        <v>0</v>
      </c>
      <c r="I1184" s="2" t="s">
        <v>2301</v>
      </c>
      <c r="J1184" s="42"/>
      <c r="K1184" s="2" t="s">
        <v>4746</v>
      </c>
      <c r="L1184" s="42"/>
      <c r="M1184" s="2" t="s">
        <v>4741</v>
      </c>
      <c r="N1184" s="42"/>
      <c r="O1184" s="2" t="s">
        <v>2306</v>
      </c>
      <c r="P1184" s="42"/>
      <c r="Q1184" s="2"/>
      <c r="R1184" s="42"/>
      <c r="S1184" s="2"/>
      <c r="T1184" s="42"/>
      <c r="U1184" s="42"/>
      <c r="V1184" s="42"/>
      <c r="W1184" s="42"/>
    </row>
    <row r="1185" spans="1:23" hidden="1" x14ac:dyDescent="0.25">
      <c r="A1185" s="2" t="s">
        <v>2533</v>
      </c>
      <c r="B1185" s="2" t="s">
        <v>2534</v>
      </c>
      <c r="C1185" s="3"/>
      <c r="D1185" s="23" t="str">
        <f t="shared" ref="D1185:D1188" si="409">SUBSTITUTE(SUBSTITUTE(SUBSTITUTE(C1185,CHAR(13),""),CHAR(10),"&lt;br&gt;"),". &amp;car(10)",".")</f>
        <v/>
      </c>
      <c r="E1185" s="4">
        <v>29.6</v>
      </c>
      <c r="F1185" s="2" t="s">
        <v>2530</v>
      </c>
      <c r="G1185" s="19" t="e">
        <f>VLOOKUP(F1185,frs!$A$2:$E$41,2,FALSE)</f>
        <v>#N/A</v>
      </c>
      <c r="H1185" s="2" t="b">
        <v>0</v>
      </c>
      <c r="I1185" s="2" t="s">
        <v>2301</v>
      </c>
      <c r="J1185" s="19">
        <f>VLOOKUP(I1185,Families!$A$2:$B$11,2,FALSE)</f>
        <v>4</v>
      </c>
      <c r="K1185" s="2" t="s">
        <v>4746</v>
      </c>
      <c r="L1185" s="19" t="str">
        <f>IFERROR(VLOOKUP(K1185,Appellations!$A$2:$B$77,2,FALSE),"0")</f>
        <v>0</v>
      </c>
      <c r="M1185" s="2" t="s">
        <v>4741</v>
      </c>
      <c r="N1185" s="19">
        <f>IFERROR(VLOOKUP(M1185,Regions!$A$2:$B$41,2,FALSE),"0")</f>
        <v>32</v>
      </c>
      <c r="O1185" s="2" t="s">
        <v>4719</v>
      </c>
      <c r="P1185" s="19">
        <f>IFERROR(VLOOKUP(O1185,Colors!$A$2:$B$11,2,FALSE),"0")</f>
        <v>8</v>
      </c>
      <c r="Q1185" s="2"/>
      <c r="R1185" s="19" t="str">
        <f>IFERROR(VLOOKUP(Q1185,Contenants!$A$2:$B$21,2,FALSE),"0")</f>
        <v>0</v>
      </c>
      <c r="S1185" s="2"/>
      <c r="T1185" s="50" t="str">
        <f t="shared" ref="T1185:T1188" si="410">PROPER(B1185)</f>
        <v>Bib Cht Vauclaire Rouge 5 L</v>
      </c>
      <c r="U1185" s="19" t="str">
        <f>SUBSTITUTE(SUBSTITUTE(SUBSTITUTE(SUBSTITUTE(SUBSTITUTE(SUBSTITUTE(SUBSTITUTE(SUBSTITUTE(SUBSTITUTE(SUBSTITUTE(SUBSTITUTE(SUBSTITUTE(S1185,"C:\Users\Admin\OneDrive\Site Internet\",""),"BAG-IN-BOX\",""),"BOURGOGNE\",""),"BEAUJOLAIS\",""),"CHAMPAGNE ET EFFERVESCENTS\",""),"LANGUEDOC\",""),"LOIRE\",""),"PROVENCE\",""),"RHONE NORD\",""),"RHONE SUD\",""),"SPIRITUEUX\",""),"SUD OUEST\","")</f>
        <v/>
      </c>
      <c r="V1185" s="19" t="e">
        <f>IF(#REF!="",0,1)</f>
        <v>#REF!</v>
      </c>
      <c r="W1185" s="20" t="e">
        <f>$X$1&amp;A1185&amp;$Y$1&amp;T1185&amp;$Z$1&amp;D1185&amp;$AA$1&amp;E1185&amp;#REF!&amp;G1185&amp;$AB$1&amp;J1185&amp;$AC$1&amp;L1185&amp;$AD$1&amp;N1185&amp;$AE$1&amp;P1185&amp;$AF$1&amp;R1185&amp;$AG$1&amp;#REF!&amp;$AI$1</f>
        <v>#REF!</v>
      </c>
    </row>
    <row r="1186" spans="1:23" hidden="1" x14ac:dyDescent="0.25">
      <c r="A1186" s="2" t="s">
        <v>3398</v>
      </c>
      <c r="B1186" s="2" t="s">
        <v>3399</v>
      </c>
      <c r="C1186" s="3"/>
      <c r="D1186" s="23" t="str">
        <f t="shared" si="409"/>
        <v/>
      </c>
      <c r="E1186" s="4">
        <v>8.1999999999999993</v>
      </c>
      <c r="F1186" s="2" t="s">
        <v>2530</v>
      </c>
      <c r="G1186" s="19" t="e">
        <f>VLOOKUP(F1186,frs!$A$2:$E$41,2,FALSE)</f>
        <v>#N/A</v>
      </c>
      <c r="H1186" s="2" t="b">
        <v>0</v>
      </c>
      <c r="I1186" s="2" t="s">
        <v>2308</v>
      </c>
      <c r="J1186" s="19">
        <f>VLOOKUP(I1186,Families!$A$2:$B$11,2,FALSE)</f>
        <v>3</v>
      </c>
      <c r="K1186" s="2" t="s">
        <v>4746</v>
      </c>
      <c r="L1186" s="19" t="str">
        <f>IFERROR(VLOOKUP(K1186,Appellations!$A$2:$B$77,2,FALSE),"0")</f>
        <v>0</v>
      </c>
      <c r="M1186" s="2" t="s">
        <v>4741</v>
      </c>
      <c r="N1186" s="19">
        <f>IFERROR(VLOOKUP(M1186,Regions!$A$2:$B$41,2,FALSE),"0")</f>
        <v>32</v>
      </c>
      <c r="O1186" s="2" t="s">
        <v>2306</v>
      </c>
      <c r="P1186" s="19">
        <f>IFERROR(VLOOKUP(O1186,Colors!$A$2:$B$11,2,FALSE),"0")</f>
        <v>7</v>
      </c>
      <c r="Q1186" s="2" t="s">
        <v>4688</v>
      </c>
      <c r="R1186" s="19">
        <f>IFERROR(VLOOKUP(Q1186,Contenants!$A$2:$B$21,2,FALSE),"0")</f>
        <v>16</v>
      </c>
      <c r="S1186" s="2"/>
      <c r="T1186" s="50" t="str">
        <f t="shared" si="410"/>
        <v>Cot.Aix Cht Vauclaire Cuvee Chateau Rose</v>
      </c>
      <c r="U1186" s="19" t="str">
        <f>SUBSTITUTE(SUBSTITUTE(SUBSTITUTE(SUBSTITUTE(SUBSTITUTE(SUBSTITUTE(SUBSTITUTE(SUBSTITUTE(SUBSTITUTE(SUBSTITUTE(SUBSTITUTE(SUBSTITUTE(S1186,"C:\Users\Admin\OneDrive\Site Internet\",""),"BAG-IN-BOX\",""),"BOURGOGNE\",""),"BEAUJOLAIS\",""),"CHAMPAGNE ET EFFERVESCENTS\",""),"LANGUEDOC\",""),"LOIRE\",""),"PROVENCE\",""),"RHONE NORD\",""),"RHONE SUD\",""),"SPIRITUEUX\",""),"SUD OUEST\","")</f>
        <v/>
      </c>
      <c r="V1186" s="19" t="e">
        <f>IF(#REF!="",0,1)</f>
        <v>#REF!</v>
      </c>
      <c r="W1186" s="20" t="e">
        <f>$X$1&amp;A1186&amp;$Y$1&amp;T1186&amp;$Z$1&amp;D1186&amp;$AA$1&amp;E1186&amp;#REF!&amp;G1186&amp;$AB$1&amp;J1186&amp;$AC$1&amp;L1186&amp;$AD$1&amp;N1186&amp;$AE$1&amp;P1186&amp;$AF$1&amp;R1186&amp;$AG$1&amp;#REF!&amp;$AI$1</f>
        <v>#REF!</v>
      </c>
    </row>
    <row r="1187" spans="1:23" hidden="1" x14ac:dyDescent="0.25">
      <c r="A1187" s="2" t="s">
        <v>3394</v>
      </c>
      <c r="B1187" s="2" t="s">
        <v>3395</v>
      </c>
      <c r="C1187" s="3"/>
      <c r="D1187" s="23" t="str">
        <f t="shared" si="409"/>
        <v/>
      </c>
      <c r="E1187" s="4">
        <v>8.1999999999999993</v>
      </c>
      <c r="F1187" s="2" t="s">
        <v>2530</v>
      </c>
      <c r="G1187" s="19" t="e">
        <f>VLOOKUP(F1187,frs!$A$2:$E$41,2,FALSE)</f>
        <v>#N/A</v>
      </c>
      <c r="H1187" s="2" t="b">
        <v>0</v>
      </c>
      <c r="I1187" s="2" t="s">
        <v>4709</v>
      </c>
      <c r="J1187" s="19">
        <f>VLOOKUP(I1187,Families!$A$2:$B$11,2,FALSE)</f>
        <v>2</v>
      </c>
      <c r="K1187" s="2" t="s">
        <v>4746</v>
      </c>
      <c r="L1187" s="19" t="str">
        <f>IFERROR(VLOOKUP(K1187,Appellations!$A$2:$B$77,2,FALSE),"0")</f>
        <v>0</v>
      </c>
      <c r="M1187" s="2" t="s">
        <v>4741</v>
      </c>
      <c r="N1187" s="19">
        <f>IFERROR(VLOOKUP(M1187,Regions!$A$2:$B$41,2,FALSE),"0")</f>
        <v>32</v>
      </c>
      <c r="O1187" s="2" t="s">
        <v>4689</v>
      </c>
      <c r="P1187" s="19">
        <f>IFERROR(VLOOKUP(O1187,Colors!$A$2:$B$11,2,FALSE),"0")</f>
        <v>2</v>
      </c>
      <c r="Q1187" s="2" t="s">
        <v>4688</v>
      </c>
      <c r="R1187" s="19">
        <f>IFERROR(VLOOKUP(Q1187,Contenants!$A$2:$B$21,2,FALSE),"0")</f>
        <v>16</v>
      </c>
      <c r="S1187" s="2"/>
      <c r="T1187" s="50" t="str">
        <f t="shared" si="410"/>
        <v>Cot.Aix Cht Vauclaire Cuvee Chateau Blc</v>
      </c>
      <c r="U1187" s="19" t="str">
        <f>SUBSTITUTE(SUBSTITUTE(SUBSTITUTE(SUBSTITUTE(SUBSTITUTE(SUBSTITUTE(SUBSTITUTE(SUBSTITUTE(SUBSTITUTE(SUBSTITUTE(SUBSTITUTE(SUBSTITUTE(S1187,"C:\Users\Admin\OneDrive\Site Internet\",""),"BAG-IN-BOX\",""),"BOURGOGNE\",""),"BEAUJOLAIS\",""),"CHAMPAGNE ET EFFERVESCENTS\",""),"LANGUEDOC\",""),"LOIRE\",""),"PROVENCE\",""),"RHONE NORD\",""),"RHONE SUD\",""),"SPIRITUEUX\",""),"SUD OUEST\","")</f>
        <v/>
      </c>
      <c r="V1187" s="19" t="e">
        <f>IF(#REF!="",0,1)</f>
        <v>#REF!</v>
      </c>
      <c r="W1187" s="20" t="e">
        <f>$X$1&amp;A1187&amp;$Y$1&amp;T1187&amp;$Z$1&amp;D1187&amp;$AA$1&amp;E1187&amp;#REF!&amp;G1187&amp;$AB$1&amp;J1187&amp;$AC$1&amp;L1187&amp;$AD$1&amp;N1187&amp;$AE$1&amp;P1187&amp;$AF$1&amp;R1187&amp;$AG$1&amp;#REF!&amp;$AI$1</f>
        <v>#REF!</v>
      </c>
    </row>
    <row r="1188" spans="1:23" hidden="1" x14ac:dyDescent="0.25">
      <c r="A1188" s="2" t="s">
        <v>3396</v>
      </c>
      <c r="B1188" s="2" t="s">
        <v>3397</v>
      </c>
      <c r="C1188" s="3"/>
      <c r="D1188" s="23" t="str">
        <f t="shared" si="409"/>
        <v/>
      </c>
      <c r="E1188" s="4">
        <v>8.1999999999999993</v>
      </c>
      <c r="F1188" s="2" t="s">
        <v>2530</v>
      </c>
      <c r="G1188" s="19" t="e">
        <f>VLOOKUP(F1188,frs!$A$2:$E$41,2,FALSE)</f>
        <v>#N/A</v>
      </c>
      <c r="H1188" s="2" t="b">
        <v>0</v>
      </c>
      <c r="I1188" s="2" t="s">
        <v>4716</v>
      </c>
      <c r="J1188" s="19">
        <f>VLOOKUP(I1188,Families!$A$2:$B$11,2,FALSE)</f>
        <v>1</v>
      </c>
      <c r="K1188" s="2" t="s">
        <v>4746</v>
      </c>
      <c r="L1188" s="19" t="str">
        <f>IFERROR(VLOOKUP(K1188,Appellations!$A$2:$B$77,2,FALSE),"0")</f>
        <v>0</v>
      </c>
      <c r="M1188" s="2" t="s">
        <v>4741</v>
      </c>
      <c r="N1188" s="19">
        <f>IFERROR(VLOOKUP(M1188,Regions!$A$2:$B$41,2,FALSE),"0")</f>
        <v>32</v>
      </c>
      <c r="O1188" s="2" t="s">
        <v>4719</v>
      </c>
      <c r="P1188" s="19">
        <f>IFERROR(VLOOKUP(O1188,Colors!$A$2:$B$11,2,FALSE),"0")</f>
        <v>8</v>
      </c>
      <c r="Q1188" s="2" t="s">
        <v>4688</v>
      </c>
      <c r="R1188" s="19">
        <f>IFERROR(VLOOKUP(Q1188,Contenants!$A$2:$B$21,2,FALSE),"0")</f>
        <v>16</v>
      </c>
      <c r="S1188" s="2"/>
      <c r="T1188" s="50" t="str">
        <f t="shared" si="410"/>
        <v>Cot.Aix Cht Vauclaire Cuvee Chateau Rge</v>
      </c>
      <c r="U1188" s="19" t="str">
        <f>SUBSTITUTE(SUBSTITUTE(SUBSTITUTE(SUBSTITUTE(SUBSTITUTE(SUBSTITUTE(SUBSTITUTE(SUBSTITUTE(SUBSTITUTE(SUBSTITUTE(SUBSTITUTE(SUBSTITUTE(S1188,"C:\Users\Admin\OneDrive\Site Internet\",""),"BAG-IN-BOX\",""),"BOURGOGNE\",""),"BEAUJOLAIS\",""),"CHAMPAGNE ET EFFERVESCENTS\",""),"LANGUEDOC\",""),"LOIRE\",""),"PROVENCE\",""),"RHONE NORD\",""),"RHONE SUD\",""),"SPIRITUEUX\",""),"SUD OUEST\","")</f>
        <v/>
      </c>
      <c r="V1188" s="19" t="e">
        <f>IF(#REF!="",0,1)</f>
        <v>#REF!</v>
      </c>
      <c r="W1188" s="20" t="e">
        <f>$X$1&amp;A1188&amp;$Y$1&amp;T1188&amp;$Z$1&amp;D1188&amp;$AA$1&amp;E1188&amp;#REF!&amp;G1188&amp;$AB$1&amp;J1188&amp;$AC$1&amp;L1188&amp;$AD$1&amp;N1188&amp;$AE$1&amp;P1188&amp;$AF$1&amp;R1188&amp;$AG$1&amp;#REF!&amp;$AI$1</f>
        <v>#REF!</v>
      </c>
    </row>
    <row r="1189" spans="1:23" s="29" customFormat="1" ht="257.25" hidden="1" x14ac:dyDescent="0.25">
      <c r="A1189" s="2" t="s">
        <v>664</v>
      </c>
      <c r="B1189" s="2" t="s">
        <v>665</v>
      </c>
      <c r="C1189" s="3" t="s">
        <v>4959</v>
      </c>
      <c r="D1189" s="27" t="str">
        <f t="shared" si="400"/>
        <v>Un Côtes de Provence rouge épicé et fruité. Idéal sur une côte de boeuf grillée.&lt;br&gt;&lt;br&gt;Encépagement : Syrah, Grenache.&lt;br&gt;&lt;br&gt;Dégustation : Robe rouge sombre, Nez expressif fruité et poivré, Bouche souple, légèrement épicée aux notes gourmandes de fruits rouges.&lt;br&gt;Accord mets/vin : tapas, mezzés,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89" s="4">
        <v>12.2</v>
      </c>
      <c r="F1189" s="2" t="s">
        <v>2263</v>
      </c>
      <c r="H1189" s="2" t="b">
        <v>1</v>
      </c>
      <c r="I1189" s="2" t="s">
        <v>4716</v>
      </c>
      <c r="K1189" s="2" t="s">
        <v>4740</v>
      </c>
      <c r="M1189" s="2" t="s">
        <v>4741</v>
      </c>
      <c r="O1189" s="2" t="s">
        <v>4719</v>
      </c>
      <c r="Q1189" s="2" t="s">
        <v>4688</v>
      </c>
      <c r="S1189" s="2" t="s">
        <v>6485</v>
      </c>
      <c r="V1189" s="19">
        <f t="shared" ref="V1189:V1192" si="411">IF(U1189="",0,1)</f>
        <v>0</v>
      </c>
    </row>
    <row r="1190" spans="1:23" s="20" customFormat="1" ht="257.25" hidden="1" x14ac:dyDescent="0.25">
      <c r="A1190" s="2" t="s">
        <v>648</v>
      </c>
      <c r="B1190" s="2" t="s">
        <v>649</v>
      </c>
      <c r="C1190" s="3" t="s">
        <v>4960</v>
      </c>
      <c r="D1190" s="18" t="str">
        <f t="shared" si="400"/>
        <v>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0" s="4">
        <v>12.2</v>
      </c>
      <c r="F1190" s="2" t="s">
        <v>2263</v>
      </c>
      <c r="H1190" s="2" t="b">
        <v>1</v>
      </c>
      <c r="I1190" s="2" t="s">
        <v>4709</v>
      </c>
      <c r="K1190" s="2" t="s">
        <v>4740</v>
      </c>
      <c r="M1190" s="2" t="s">
        <v>4741</v>
      </c>
      <c r="O1190" s="2" t="s">
        <v>4689</v>
      </c>
      <c r="Q1190" s="2" t="s">
        <v>4688</v>
      </c>
      <c r="S1190" s="2" t="s">
        <v>5698</v>
      </c>
      <c r="V1190" s="19">
        <f t="shared" si="411"/>
        <v>0</v>
      </c>
    </row>
    <row r="1191" spans="1:23" s="20" customFormat="1" ht="257.25" hidden="1" x14ac:dyDescent="0.25">
      <c r="A1191" s="2" t="s">
        <v>640</v>
      </c>
      <c r="B1191" s="2" t="s">
        <v>641</v>
      </c>
      <c r="C1191" s="3" t="s">
        <v>4961</v>
      </c>
      <c r="D1191" s="40" t="str">
        <f t="shared" si="400"/>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1" s="4">
        <v>9.85</v>
      </c>
      <c r="F1191" s="2" t="s">
        <v>2263</v>
      </c>
      <c r="G1191" s="42"/>
      <c r="H1191" s="2" t="b">
        <v>1</v>
      </c>
      <c r="I1191" s="2" t="s">
        <v>2308</v>
      </c>
      <c r="J1191" s="42"/>
      <c r="K1191" s="2" t="s">
        <v>4740</v>
      </c>
      <c r="L1191" s="42"/>
      <c r="M1191" s="2" t="s">
        <v>4741</v>
      </c>
      <c r="N1191" s="42"/>
      <c r="O1191" s="2" t="s">
        <v>2306</v>
      </c>
      <c r="P1191" s="42"/>
      <c r="Q1191" s="2" t="s">
        <v>4688</v>
      </c>
      <c r="R1191" s="42"/>
      <c r="S1191" s="2" t="s">
        <v>5700</v>
      </c>
      <c r="T1191" s="42"/>
      <c r="U1191" s="42"/>
      <c r="V1191" s="19">
        <f t="shared" si="411"/>
        <v>0</v>
      </c>
      <c r="W1191" s="42"/>
    </row>
    <row r="1192" spans="1:23" ht="256.5" x14ac:dyDescent="0.25">
      <c r="A1192" s="2" t="s">
        <v>660</v>
      </c>
      <c r="B1192" s="2" t="s">
        <v>661</v>
      </c>
      <c r="C1192" s="3" t="s">
        <v>4962</v>
      </c>
      <c r="D1192" s="23" t="str">
        <f t="shared" ref="D1192:D1194" si="412">SUBSTITUTE(SUBSTITUTE(SUBSTITUTE(C1192,CHAR(13),""),CHAR(10),"&lt;br&gt;"),". &amp;car(10)",".")</f>
        <v>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2" s="4">
        <v>12.2</v>
      </c>
      <c r="F1192" s="2" t="s">
        <v>2263</v>
      </c>
      <c r="G1192" s="19">
        <f>VLOOKUP(F1192,frs!$A$2:$B$45,2,FALSE)</f>
        <v>38</v>
      </c>
      <c r="H1192" s="2" t="b">
        <v>1</v>
      </c>
      <c r="I1192" s="2" t="s">
        <v>2308</v>
      </c>
      <c r="J1192" s="19">
        <f>VLOOKUP(I1192,Families!$A$2:$B$11,2,FALSE)</f>
        <v>3</v>
      </c>
      <c r="K1192" s="2" t="s">
        <v>4740</v>
      </c>
      <c r="L1192" s="19">
        <f>IFERROR(VLOOKUP(K1192,Appellations!$A$2:$B$80,2,FALSE),"0")</f>
        <v>25</v>
      </c>
      <c r="M1192" s="2" t="s">
        <v>4741</v>
      </c>
      <c r="N1192" s="19">
        <f>IFERROR(VLOOKUP(M1192,Regions!$A$2:$B$44,2,FALSE),"0")</f>
        <v>32</v>
      </c>
      <c r="O1192" s="2" t="s">
        <v>2306</v>
      </c>
      <c r="P1192" s="19">
        <f>IFERROR(VLOOKUP(O1192,Colors!$A$2:$B$11,2,FALSE),"0")</f>
        <v>7</v>
      </c>
      <c r="Q1192" s="2" t="s">
        <v>4688</v>
      </c>
      <c r="R1192" s="19">
        <f>IFERROR(VLOOKUP(Q1192,Contenants!$A$2:$B$21,2,FALSE),"0")</f>
        <v>16</v>
      </c>
      <c r="S1192" s="2" t="s">
        <v>5692</v>
      </c>
      <c r="T1192" s="50" t="s">
        <v>6257</v>
      </c>
      <c r="U1192" s="19" t="str">
        <f>SUBSTITUTE(S1192,"C:\Users\Admin\OneDrive\Site Internet\","")</f>
        <v>chateau_des_bormettes_argentiere_rose.png</v>
      </c>
      <c r="V1192" s="19">
        <f t="shared" si="411"/>
        <v>1</v>
      </c>
      <c r="W1192" s="20" t="str">
        <f t="shared" ref="W1192" si="413">$X$1&amp;A1192&amp;$Y$1&amp;T1192&amp;$Z$1&amp;D1192&amp;$AA$1&amp;G1192&amp;$AB$1&amp;J1192&amp;$AC$1&amp;L1192&amp;$AD$1&amp;N1192&amp;$AE$1&amp;P1192&amp;$AF$1&amp;R1192&amp;$AG$1&amp;U1192&amp;$AH$1&amp;V1192&amp;$AI$1</f>
        <v>("01204", "L'Argentiere Bormettes Rosé  ", "Un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"16", "chateau_des_bormettes_argentiere_rose.png", "1"),</v>
      </c>
    </row>
    <row r="1193" spans="1:23" hidden="1" x14ac:dyDescent="0.25">
      <c r="A1193" s="2" t="s">
        <v>3874</v>
      </c>
      <c r="B1193" s="2" t="s">
        <v>3875</v>
      </c>
      <c r="C1193" s="3"/>
      <c r="D1193" s="23" t="str">
        <f t="shared" si="412"/>
        <v/>
      </c>
      <c r="E1193" s="4">
        <v>6.95</v>
      </c>
      <c r="F1193" s="2" t="s">
        <v>2218</v>
      </c>
      <c r="G1193" s="19" t="e">
        <f>VLOOKUP(F1193,frs!$A$2:$E$41,2,FALSE)</f>
        <v>#N/A</v>
      </c>
      <c r="H1193" s="2" t="b">
        <v>0</v>
      </c>
      <c r="I1193" s="2" t="s">
        <v>4687</v>
      </c>
      <c r="J1193" s="19">
        <f>VLOOKUP(I1193,Families!$A$2:$B$11,2,FALSE)</f>
        <v>6</v>
      </c>
      <c r="K1193" s="2"/>
      <c r="L1193" s="19" t="str">
        <f>IFERROR(VLOOKUP(K1193,Appellations!$A$2:$B$77,2,FALSE),"0")</f>
        <v>0</v>
      </c>
      <c r="M1193" s="2" t="s">
        <v>4819</v>
      </c>
      <c r="N1193" s="19">
        <f>IFERROR(VLOOKUP(M1193,Regions!$A$2:$B$41,2,FALSE),"0")</f>
        <v>23</v>
      </c>
      <c r="O1193" s="2"/>
      <c r="P1193" s="19" t="str">
        <f>IFERROR(VLOOKUP(O1193,Colors!$A$2:$B$11,2,FALSE),"0")</f>
        <v>0</v>
      </c>
      <c r="Q1193" s="2" t="s">
        <v>4688</v>
      </c>
      <c r="R1193" s="19">
        <f>IFERROR(VLOOKUP(Q1193,Contenants!$A$2:$B$21,2,FALSE),"0")</f>
        <v>16</v>
      </c>
      <c r="S1193" s="2"/>
      <c r="T1193" s="50" t="str">
        <f t="shared" ref="T1193:T1194" si="414">PROPER(B1193)</f>
        <v>Moscato Spumente Dolce 1528 Butterfly</v>
      </c>
      <c r="U1193" s="19" t="str">
        <f>SUBSTITUTE(SUBSTITUTE(SUBSTITUTE(SUBSTITUTE(SUBSTITUTE(SUBSTITUTE(SUBSTITUTE(SUBSTITUTE(SUBSTITUTE(SUBSTITUTE(SUBSTITUTE(SUBSTITUTE(S1193,"C:\Users\Admin\OneDrive\Site Internet\",""),"BAG-IN-BOX\",""),"BOURGOGNE\",""),"BEAUJOLAIS\",""),"CHAMPAGNE ET EFFERVESCENTS\",""),"LANGUEDOC\",""),"LOIRE\",""),"PROVENCE\",""),"RHONE NORD\",""),"RHONE SUD\",""),"SPIRITUEUX\",""),"SUD OUEST\","")</f>
        <v/>
      </c>
      <c r="V1193" s="19" t="e">
        <f>IF(#REF!="",0,1)</f>
        <v>#REF!</v>
      </c>
      <c r="W1193" s="20" t="e">
        <f>$X$1&amp;A1193&amp;$Y$1&amp;T1193&amp;$Z$1&amp;D1193&amp;$AA$1&amp;E1193&amp;#REF!&amp;G1193&amp;$AB$1&amp;J1193&amp;$AC$1&amp;L1193&amp;$AD$1&amp;N1193&amp;$AE$1&amp;P1193&amp;$AF$1&amp;R1193&amp;$AG$1&amp;#REF!&amp;$AI$1</f>
        <v>#REF!</v>
      </c>
    </row>
    <row r="1194" spans="1:23" hidden="1" x14ac:dyDescent="0.25">
      <c r="A1194" s="2" t="s">
        <v>3650</v>
      </c>
      <c r="B1194" s="2" t="s">
        <v>3651</v>
      </c>
      <c r="C1194" s="3"/>
      <c r="D1194" s="23" t="str">
        <f t="shared" si="412"/>
        <v/>
      </c>
      <c r="E1194" s="4">
        <v>10.7</v>
      </c>
      <c r="F1194" s="2" t="s">
        <v>2248</v>
      </c>
      <c r="G1194" s="19">
        <f>VLOOKUP(F1194,frs!$A$2:$E$41,2,FALSE)</f>
        <v>37</v>
      </c>
      <c r="H1194" s="2" t="b">
        <v>0</v>
      </c>
      <c r="I1194" s="2" t="s">
        <v>2308</v>
      </c>
      <c r="J1194" s="19">
        <f>VLOOKUP(I1194,Families!$A$2:$B$11,2,FALSE)</f>
        <v>3</v>
      </c>
      <c r="K1194" s="2" t="s">
        <v>4900</v>
      </c>
      <c r="L1194" s="19">
        <f>IFERROR(VLOOKUP(K1194,Appellations!$A$2:$B$77,2,FALSE),"0")</f>
        <v>40</v>
      </c>
      <c r="M1194" s="2" t="s">
        <v>4822</v>
      </c>
      <c r="N1194" s="19">
        <f>IFERROR(VLOOKUP(M1194,Regions!$A$2:$B$41,2,FALSE),"0")</f>
        <v>27</v>
      </c>
      <c r="O1194" s="2" t="s">
        <v>2306</v>
      </c>
      <c r="P1194" s="19">
        <f>IFERROR(VLOOKUP(O1194,Colors!$A$2:$B$11,2,FALSE),"0")</f>
        <v>7</v>
      </c>
      <c r="Q1194" s="2" t="s">
        <v>4688</v>
      </c>
      <c r="R1194" s="19">
        <f>IFERROR(VLOOKUP(Q1194,Contenants!$A$2:$B$21,2,FALSE),"0")</f>
        <v>16</v>
      </c>
      <c r="S1194" s="2"/>
      <c r="T1194" s="50" t="str">
        <f t="shared" si="414"/>
        <v>Igp Loire Ovni Mourat Rose</v>
      </c>
      <c r="U1194" s="19" t="str">
        <f>SUBSTITUTE(SUBSTITUTE(SUBSTITUTE(SUBSTITUTE(SUBSTITUTE(SUBSTITUTE(SUBSTITUTE(SUBSTITUTE(SUBSTITUTE(SUBSTITUTE(SUBSTITUTE(SUBSTITUTE(S1194,"C:\Users\Admin\OneDrive\Site Internet\",""),"BAG-IN-BOX\",""),"BOURGOGNE\",""),"BEAUJOLAIS\",""),"CHAMPAGNE ET EFFERVESCENTS\",""),"LANGUEDOC\",""),"LOIRE\",""),"PROVENCE\",""),"RHONE NORD\",""),"RHONE SUD\",""),"SPIRITUEUX\",""),"SUD OUEST\","")</f>
        <v/>
      </c>
      <c r="V1194" s="19" t="e">
        <f>IF(#REF!="",0,1)</f>
        <v>#REF!</v>
      </c>
      <c r="W1194" s="20" t="e">
        <f>$X$1&amp;A1194&amp;$Y$1&amp;T1194&amp;$Z$1&amp;D1194&amp;$AA$1&amp;E1194&amp;#REF!&amp;G1194&amp;$AB$1&amp;J1194&amp;$AC$1&amp;L1194&amp;$AD$1&amp;N1194&amp;$AE$1&amp;P1194&amp;$AF$1&amp;R1194&amp;$AG$1&amp;#REF!&amp;$AI$1</f>
        <v>#REF!</v>
      </c>
    </row>
    <row r="1195" spans="1:23" s="29" customFormat="1" hidden="1" x14ac:dyDescent="0.25">
      <c r="A1195" s="2" t="s">
        <v>3652</v>
      </c>
      <c r="B1195" s="2" t="s">
        <v>3653</v>
      </c>
      <c r="C1195" s="3"/>
      <c r="D1195" s="36" t="str">
        <f t="shared" si="400"/>
        <v/>
      </c>
      <c r="E1195" s="4">
        <v>23.75</v>
      </c>
      <c r="F1195" s="2" t="s">
        <v>2248</v>
      </c>
      <c r="G1195" s="38"/>
      <c r="H1195" s="2" t="b">
        <v>0</v>
      </c>
      <c r="I1195" s="2" t="s">
        <v>2308</v>
      </c>
      <c r="J1195" s="38"/>
      <c r="K1195" s="2" t="s">
        <v>4900</v>
      </c>
      <c r="L1195" s="38"/>
      <c r="M1195" s="2" t="s">
        <v>4822</v>
      </c>
      <c r="N1195" s="38"/>
      <c r="O1195" s="2" t="s">
        <v>2306</v>
      </c>
      <c r="P1195" s="38"/>
      <c r="Q1195" s="2" t="s">
        <v>2303</v>
      </c>
      <c r="R1195" s="38"/>
      <c r="S1195" s="2"/>
      <c r="T1195" s="38"/>
      <c r="U1195" s="38"/>
      <c r="V1195" s="38"/>
      <c r="W1195" s="38"/>
    </row>
    <row r="1196" spans="1:23" hidden="1" x14ac:dyDescent="0.25">
      <c r="A1196" s="2" t="s">
        <v>970</v>
      </c>
      <c r="B1196" s="2" t="s">
        <v>971</v>
      </c>
      <c r="C1196" s="3"/>
      <c r="D1196" s="23" t="str">
        <f t="shared" ref="D1196:D1200" si="415">SUBSTITUTE(SUBSTITUTE(SUBSTITUTE(C1196,CHAR(13),""),CHAR(10),"&lt;br&gt;"),". &amp;car(10)",".")</f>
        <v/>
      </c>
      <c r="E1196" s="4">
        <v>10.199999999999999</v>
      </c>
      <c r="F1196" s="2" t="s">
        <v>2237</v>
      </c>
      <c r="G1196" s="19">
        <f>VLOOKUP(F1196,frs!$A$2:$E$41,2,FALSE)</f>
        <v>21</v>
      </c>
      <c r="H1196" s="2" t="b">
        <v>1</v>
      </c>
      <c r="I1196" s="2" t="s">
        <v>2308</v>
      </c>
      <c r="J1196" s="19">
        <f>VLOOKUP(I1196,Families!$A$2:$B$11,2,FALSE)</f>
        <v>3</v>
      </c>
      <c r="K1196" s="2" t="s">
        <v>4859</v>
      </c>
      <c r="L1196" s="19">
        <f>IFERROR(VLOOKUP(K1196,Appellations!$A$2:$B$77,2,FALSE),"0")</f>
        <v>21</v>
      </c>
      <c r="M1196" s="2" t="s">
        <v>4743</v>
      </c>
      <c r="N1196" s="19">
        <f>IFERROR(VLOOKUP(M1196,Regions!$A$2:$B$41,2,FALSE),"0")</f>
        <v>24</v>
      </c>
      <c r="O1196" s="2" t="s">
        <v>2306</v>
      </c>
      <c r="P1196" s="19">
        <f>IFERROR(VLOOKUP(O1196,Colors!$A$2:$B$11,2,FALSE),"0")</f>
        <v>7</v>
      </c>
      <c r="Q1196" s="2" t="s">
        <v>4688</v>
      </c>
      <c r="R1196" s="19">
        <f>IFERROR(VLOOKUP(Q1196,Contenants!$A$2:$B$21,2,FALSE),"0")</f>
        <v>16</v>
      </c>
      <c r="S1196" s="2"/>
      <c r="T1196" s="50" t="str">
        <f t="shared" ref="T1196:T1199" si="416">PROPER(B1196)</f>
        <v>Corbieres Cht De Luc Jumelles Rose</v>
      </c>
      <c r="U1196" s="19" t="str">
        <f>SUBSTITUTE(SUBSTITUTE(SUBSTITUTE(SUBSTITUTE(SUBSTITUTE(SUBSTITUTE(SUBSTITUTE(SUBSTITUTE(SUBSTITUTE(SUBSTITUTE(SUBSTITUTE(SUBSTITUTE(S1196,"C:\Users\Admin\OneDrive\Site Internet\",""),"BAG-IN-BOX\",""),"BOURGOGNE\",""),"BEAUJOLAIS\",""),"CHAMPAGNE ET EFFERVESCENTS\",""),"LANGUEDOC\",""),"LOIRE\",""),"PROVENCE\",""),"RHONE NORD\",""),"RHONE SUD\",""),"SPIRITUEUX\",""),"SUD OUEST\","")</f>
        <v/>
      </c>
      <c r="V1196" s="19">
        <f t="shared" ref="V1196:V1198" si="417">IF(U1196="",0,1)</f>
        <v>0</v>
      </c>
      <c r="W1196" s="20" t="e">
        <f>$X$1&amp;A1196&amp;$Y$1&amp;T1196&amp;$Z$1&amp;D1196&amp;$AA$1&amp;E1196&amp;#REF!&amp;G1196&amp;$AB$1&amp;J1196&amp;$AC$1&amp;L1196&amp;$AD$1&amp;N1196&amp;$AE$1&amp;P1196&amp;$AF$1&amp;R1196&amp;$AG$1&amp;#REF!&amp;$AI$1</f>
        <v>#REF!</v>
      </c>
    </row>
    <row r="1197" spans="1:23" hidden="1" x14ac:dyDescent="0.25">
      <c r="A1197" s="2" t="s">
        <v>1304</v>
      </c>
      <c r="B1197" s="2" t="s">
        <v>1305</v>
      </c>
      <c r="C1197" s="3"/>
      <c r="D1197" s="23" t="str">
        <f t="shared" si="415"/>
        <v/>
      </c>
      <c r="E1197" s="4">
        <v>8.3000000000000007</v>
      </c>
      <c r="F1197" s="2" t="s">
        <v>2237</v>
      </c>
      <c r="G1197" s="19">
        <f>VLOOKUP(F1197,frs!$A$2:$E$41,2,FALSE)</f>
        <v>21</v>
      </c>
      <c r="H1197" s="2" t="b">
        <v>1</v>
      </c>
      <c r="I1197" s="2" t="s">
        <v>2308</v>
      </c>
      <c r="J1197" s="19">
        <f>VLOOKUP(I1197,Families!$A$2:$B$11,2,FALSE)</f>
        <v>3</v>
      </c>
      <c r="K1197" s="2" t="s">
        <v>263</v>
      </c>
      <c r="L1197" s="19">
        <f>IFERROR(VLOOKUP(K1197,Appellations!$A$2:$B$77,2,FALSE),"0")</f>
        <v>42</v>
      </c>
      <c r="M1197" s="2" t="s">
        <v>4743</v>
      </c>
      <c r="N1197" s="19">
        <f>IFERROR(VLOOKUP(M1197,Regions!$A$2:$B$41,2,FALSE),"0")</f>
        <v>24</v>
      </c>
      <c r="O1197" s="2" t="s">
        <v>2306</v>
      </c>
      <c r="P1197" s="19">
        <f>IFERROR(VLOOKUP(O1197,Colors!$A$2:$B$11,2,FALSE),"0")</f>
        <v>7</v>
      </c>
      <c r="Q1197" s="2" t="s">
        <v>4688</v>
      </c>
      <c r="R1197" s="19">
        <f>IFERROR(VLOOKUP(Q1197,Contenants!$A$2:$B$21,2,FALSE),"0")</f>
        <v>16</v>
      </c>
      <c r="S1197" s="2"/>
      <c r="T1197" s="50" t="str">
        <f t="shared" si="416"/>
        <v>Igp Oc L'Instant G.Courtade Rose</v>
      </c>
      <c r="U1197" s="19" t="str">
        <f>SUBSTITUTE(SUBSTITUTE(SUBSTITUTE(SUBSTITUTE(SUBSTITUTE(SUBSTITUTE(SUBSTITUTE(SUBSTITUTE(SUBSTITUTE(SUBSTITUTE(SUBSTITUTE(SUBSTITUTE(S1197,"C:\Users\Admin\OneDrive\Site Internet\",""),"BAG-IN-BOX\",""),"BOURGOGNE\",""),"BEAUJOLAIS\",""),"CHAMPAGNE ET EFFERVESCENTS\",""),"LANGUEDOC\",""),"LOIRE\",""),"PROVENCE\",""),"RHONE NORD\",""),"RHONE SUD\",""),"SPIRITUEUX\",""),"SUD OUEST\","")</f>
        <v/>
      </c>
      <c r="V1197" s="19">
        <f t="shared" si="417"/>
        <v>0</v>
      </c>
      <c r="W1197" s="20" t="e">
        <f>$X$1&amp;A1197&amp;$Y$1&amp;T1197&amp;$Z$1&amp;D1197&amp;$AA$1&amp;E1197&amp;#REF!&amp;G1197&amp;$AB$1&amp;J1197&amp;$AC$1&amp;L1197&amp;$AD$1&amp;N1197&amp;$AE$1&amp;P1197&amp;$AF$1&amp;R1197&amp;$AG$1&amp;#REF!&amp;$AI$1</f>
        <v>#REF!</v>
      </c>
    </row>
    <row r="1198" spans="1:23" hidden="1" x14ac:dyDescent="0.25">
      <c r="A1198" s="2" t="s">
        <v>1306</v>
      </c>
      <c r="B1198" s="2" t="s">
        <v>1307</v>
      </c>
      <c r="C1198" s="3"/>
      <c r="D1198" s="23" t="str">
        <f t="shared" si="415"/>
        <v/>
      </c>
      <c r="E1198" s="4">
        <v>19.45</v>
      </c>
      <c r="F1198" s="2" t="s">
        <v>2237</v>
      </c>
      <c r="G1198" s="19">
        <f>VLOOKUP(F1198,frs!$A$2:$E$41,2,FALSE)</f>
        <v>21</v>
      </c>
      <c r="H1198" s="2" t="b">
        <v>1</v>
      </c>
      <c r="I1198" s="2" t="s">
        <v>2308</v>
      </c>
      <c r="J1198" s="19">
        <f>VLOOKUP(I1198,Families!$A$2:$B$11,2,FALSE)</f>
        <v>3</v>
      </c>
      <c r="K1198" s="2" t="s">
        <v>263</v>
      </c>
      <c r="L1198" s="19">
        <f>IFERROR(VLOOKUP(K1198,Appellations!$A$2:$B$77,2,FALSE),"0")</f>
        <v>42</v>
      </c>
      <c r="M1198" s="2" t="s">
        <v>4743</v>
      </c>
      <c r="N1198" s="19">
        <f>IFERROR(VLOOKUP(M1198,Regions!$A$2:$B$41,2,FALSE),"0")</f>
        <v>24</v>
      </c>
      <c r="O1198" s="2" t="s">
        <v>2306</v>
      </c>
      <c r="P1198" s="19">
        <f>IFERROR(VLOOKUP(O1198,Colors!$A$2:$B$11,2,FALSE),"0")</f>
        <v>7</v>
      </c>
      <c r="Q1198" s="2" t="s">
        <v>2303</v>
      </c>
      <c r="R1198" s="19">
        <f>IFERROR(VLOOKUP(Q1198,Contenants!$A$2:$B$21,2,FALSE),"0")</f>
        <v>19</v>
      </c>
      <c r="S1198" s="2"/>
      <c r="T1198" s="50" t="str">
        <f t="shared" si="416"/>
        <v>Igp Oc L'Instant G.Courtade Rose Magnum</v>
      </c>
      <c r="U1198" s="19" t="str">
        <f>SUBSTITUTE(SUBSTITUTE(SUBSTITUTE(SUBSTITUTE(SUBSTITUTE(SUBSTITUTE(SUBSTITUTE(SUBSTITUTE(SUBSTITUTE(SUBSTITUTE(SUBSTITUTE(SUBSTITUTE(S1198,"C:\Users\Admin\OneDrive\Site Internet\",""),"BAG-IN-BOX\",""),"BOURGOGNE\",""),"BEAUJOLAIS\",""),"CHAMPAGNE ET EFFERVESCENTS\",""),"LANGUEDOC\",""),"LOIRE\",""),"PROVENCE\",""),"RHONE NORD\",""),"RHONE SUD\",""),"SPIRITUEUX\",""),"SUD OUEST\","")</f>
        <v/>
      </c>
      <c r="V1198" s="19">
        <f t="shared" si="417"/>
        <v>0</v>
      </c>
      <c r="W1198" s="20" t="e">
        <f>$X$1&amp;A1198&amp;$Y$1&amp;T1198&amp;$Z$1&amp;D1198&amp;$AA$1&amp;E1198&amp;#REF!&amp;G1198&amp;$AB$1&amp;J1198&amp;$AC$1&amp;L1198&amp;$AD$1&amp;N1198&amp;$AE$1&amp;P1198&amp;$AF$1&amp;R1198&amp;$AG$1&amp;#REF!&amp;$AI$1</f>
        <v>#REF!</v>
      </c>
    </row>
    <row r="1199" spans="1:23" hidden="1" x14ac:dyDescent="0.25">
      <c r="A1199" s="2" t="s">
        <v>3680</v>
      </c>
      <c r="B1199" s="2" t="s">
        <v>3681</v>
      </c>
      <c r="C1199" s="3"/>
      <c r="D1199" s="23" t="str">
        <f t="shared" si="415"/>
        <v/>
      </c>
      <c r="E1199" s="4">
        <v>51.9</v>
      </c>
      <c r="F1199" s="2" t="s">
        <v>2237</v>
      </c>
      <c r="G1199" s="19">
        <f>VLOOKUP(F1199,frs!$A$2:$E$41,2,FALSE)</f>
        <v>21</v>
      </c>
      <c r="H1199" s="2" t="b">
        <v>0</v>
      </c>
      <c r="I1199" s="2" t="s">
        <v>2308</v>
      </c>
      <c r="J1199" s="19">
        <f>VLOOKUP(I1199,Families!$A$2:$B$11,2,FALSE)</f>
        <v>3</v>
      </c>
      <c r="K1199" s="2" t="s">
        <v>263</v>
      </c>
      <c r="L1199" s="19">
        <f>IFERROR(VLOOKUP(K1199,Appellations!$A$2:$B$77,2,FALSE),"0")</f>
        <v>42</v>
      </c>
      <c r="M1199" s="2" t="s">
        <v>4743</v>
      </c>
      <c r="N1199" s="19">
        <f>IFERROR(VLOOKUP(M1199,Regions!$A$2:$B$41,2,FALSE),"0")</f>
        <v>24</v>
      </c>
      <c r="O1199" s="2" t="s">
        <v>2306</v>
      </c>
      <c r="P1199" s="19">
        <f>IFERROR(VLOOKUP(O1199,Colors!$A$2:$B$11,2,FALSE),"0")</f>
        <v>7</v>
      </c>
      <c r="Q1199" s="2" t="s">
        <v>2304</v>
      </c>
      <c r="R1199" s="19">
        <f>IFERROR(VLOOKUP(Q1199,Contenants!$A$2:$B$21,2,FALSE),"0")</f>
        <v>18</v>
      </c>
      <c r="S1199" s="2"/>
      <c r="T1199" s="50" t="str">
        <f t="shared" si="416"/>
        <v>Igp Oc L'Instant G.Courtade Rose Jero</v>
      </c>
      <c r="U1199" s="19" t="str">
        <f>SUBSTITUTE(SUBSTITUTE(SUBSTITUTE(SUBSTITUTE(SUBSTITUTE(SUBSTITUTE(SUBSTITUTE(SUBSTITUTE(SUBSTITUTE(SUBSTITUTE(SUBSTITUTE(SUBSTITUTE(S1199,"C:\Users\Admin\OneDrive\Site Internet\",""),"BAG-IN-BOX\",""),"BOURGOGNE\",""),"BEAUJOLAIS\",""),"CHAMPAGNE ET EFFERVESCENTS\",""),"LANGUEDOC\",""),"LOIRE\",""),"PROVENCE\",""),"RHONE NORD\",""),"RHONE SUD\",""),"SPIRITUEUX\",""),"SUD OUEST\","")</f>
        <v/>
      </c>
      <c r="V1199" s="19" t="e">
        <f>IF(#REF!="",0,1)</f>
        <v>#REF!</v>
      </c>
      <c r="W1199" s="20" t="e">
        <f>$X$1&amp;A1199&amp;$Y$1&amp;T1199&amp;$Z$1&amp;D1199&amp;$AA$1&amp;E1199&amp;#REF!&amp;G1199&amp;$AB$1&amp;J1199&amp;$AC$1&amp;L1199&amp;$AD$1&amp;N1199&amp;$AE$1&amp;P1199&amp;$AF$1&amp;R1199&amp;$AG$1&amp;#REF!&amp;$AI$1</f>
        <v>#REF!</v>
      </c>
    </row>
    <row r="1200" spans="1:23" ht="242.25" x14ac:dyDescent="0.25">
      <c r="A1200" s="2" t="s">
        <v>656</v>
      </c>
      <c r="B1200" s="2" t="s">
        <v>657</v>
      </c>
      <c r="C1200" s="3" t="s">
        <v>4963</v>
      </c>
      <c r="D1200" s="23" t="str">
        <f t="shared" si="415"/>
        <v>Un Côte de Provence La Londe rosé d'une grande finesse, idéal sur des grillades ou une paella.&lt;br&gt;&lt;br&gt;Encépagement : Grenache, cinsault&lt;br&gt;&lt;br&gt;Dégustation : Nez subtil sur des notes d'agrumes confits. La bouche est fraîche, ample aux saveurs de pêches blanches. La finale est bien équilibrée et élégante.&lt;br&gt;Accord mets/vin : crustacés ou des poissons fins.&lt;br&gt;&lt;br&gt;Le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00" s="4">
        <v>17.100000000000001</v>
      </c>
      <c r="F1200" s="2" t="s">
        <v>2263</v>
      </c>
      <c r="G1200" s="19">
        <f>VLOOKUP(F1200,frs!$A$2:$B$45,2,FALSE)</f>
        <v>38</v>
      </c>
      <c r="H1200" s="2" t="b">
        <v>1</v>
      </c>
      <c r="I1200" s="2" t="s">
        <v>2308</v>
      </c>
      <c r="J1200" s="19">
        <f>VLOOKUP(I1200,Families!$A$2:$B$11,2,FALSE)</f>
        <v>3</v>
      </c>
      <c r="K1200" s="2" t="s">
        <v>4740</v>
      </c>
      <c r="L1200" s="19">
        <f>IFERROR(VLOOKUP(K1200,Appellations!$A$2:$B$80,2,FALSE),"0")</f>
        <v>25</v>
      </c>
      <c r="M1200" s="2" t="s">
        <v>4741</v>
      </c>
      <c r="N1200" s="19">
        <f>IFERROR(VLOOKUP(M1200,Regions!$A$2:$B$44,2,FALSE),"0")</f>
        <v>32</v>
      </c>
      <c r="O1200" s="2" t="s">
        <v>2306</v>
      </c>
      <c r="P1200" s="19">
        <f>IFERROR(VLOOKUP(O1200,Colors!$A$2:$B$11,2,FALSE),"0")</f>
        <v>7</v>
      </c>
      <c r="Q1200" s="2" t="s">
        <v>4688</v>
      </c>
      <c r="R1200" s="19">
        <f>IFERROR(VLOOKUP(Q1200,Contenants!$A$2:$B$21,2,FALSE),"0")</f>
        <v>16</v>
      </c>
      <c r="S1200" s="2" t="s">
        <v>5693</v>
      </c>
      <c r="T1200" s="50" t="s">
        <v>6258</v>
      </c>
      <c r="U1200" s="19" t="str">
        <f>SUBSTITUTE(S1200,"C:\Users\Admin\OneDrive\Site Internet\","")</f>
        <v>chateau_des_bormettes_instinct_parcellaire_rose.png</v>
      </c>
      <c r="V1200" s="19">
        <f t="shared" ref="V1200:V1204" si="418">IF(U1200="",0,1)</f>
        <v>1</v>
      </c>
      <c r="W1200" s="20" t="str">
        <f t="shared" ref="W1200" si="419">$X$1&amp;A1200&amp;$Y$1&amp;T1200&amp;$Z$1&amp;D1200&amp;$AA$1&amp;G1200&amp;$AB$1&amp;J1200&amp;$AC$1&amp;L1200&amp;$AD$1&amp;N1200&amp;$AE$1&amp;P1200&amp;$AF$1&amp;R1200&amp;$AG$1&amp;U1200&amp;$AH$1&amp;V1200&amp;$AI$1</f>
        <v>("01212", "Instinct Parcellaire Bormettes Rosé ", "Un Côte de Provence La Londe rosé d'une grande finesse, idéal sur des grillades ou une paella.&lt;br&gt;&lt;br&gt;Encépagement : Grenache, cinsault&lt;br&gt;&lt;br&gt;Dégustation : Nez subtil sur des notes d'agrumes confits. La bouche est fraîche, ample aux saveurs de pêches blanches. La finale est bien équilibrée et élégante.&lt;br&gt;Accord mets/vin : crustacés ou des poissons fins.&lt;br&gt;&lt;br&gt;Le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"16", "chateau_des_bormettes_instinct_parcellaire_rose.png", "1"),</v>
      </c>
    </row>
    <row r="1201" spans="1:23" s="29" customFormat="1" hidden="1" x14ac:dyDescent="0.25">
      <c r="A1201" s="2" t="s">
        <v>1967</v>
      </c>
      <c r="B1201" s="2" t="s">
        <v>1968</v>
      </c>
      <c r="C1201" s="3"/>
      <c r="D1201" s="27" t="str">
        <f t="shared" si="400"/>
        <v/>
      </c>
      <c r="E1201" s="4">
        <v>35.6</v>
      </c>
      <c r="F1201" s="2" t="s">
        <v>2264</v>
      </c>
      <c r="H1201" s="2" t="b">
        <v>1</v>
      </c>
      <c r="I1201" s="2" t="s">
        <v>4709</v>
      </c>
      <c r="K1201" s="2" t="s">
        <v>4853</v>
      </c>
      <c r="M1201" s="2" t="s">
        <v>4745</v>
      </c>
      <c r="O1201" s="2" t="s">
        <v>4689</v>
      </c>
      <c r="Q1201" s="2" t="s">
        <v>4688</v>
      </c>
      <c r="S1201" s="2"/>
      <c r="V1201" s="19">
        <f t="shared" si="418"/>
        <v>0</v>
      </c>
    </row>
    <row r="1202" spans="1:23" s="20" customFormat="1" hidden="1" x14ac:dyDescent="0.25">
      <c r="A1202" s="2" t="s">
        <v>1969</v>
      </c>
      <c r="B1202" s="2" t="s">
        <v>1970</v>
      </c>
      <c r="C1202" s="3"/>
      <c r="D1202" s="18" t="str">
        <f t="shared" si="400"/>
        <v/>
      </c>
      <c r="E1202" s="4">
        <v>14.45</v>
      </c>
      <c r="F1202" s="2" t="s">
        <v>2264</v>
      </c>
      <c r="H1202" s="2" t="b">
        <v>1</v>
      </c>
      <c r="I1202" s="2" t="s">
        <v>4716</v>
      </c>
      <c r="K1202" s="2" t="s">
        <v>4853</v>
      </c>
      <c r="M1202" s="2" t="s">
        <v>4745</v>
      </c>
      <c r="O1202" s="2" t="s">
        <v>4719</v>
      </c>
      <c r="Q1202" s="2" t="s">
        <v>4688</v>
      </c>
      <c r="S1202" s="2"/>
      <c r="V1202" s="19">
        <f t="shared" si="418"/>
        <v>0</v>
      </c>
    </row>
    <row r="1203" spans="1:23" s="20" customFormat="1" hidden="1" x14ac:dyDescent="0.25">
      <c r="A1203" s="2" t="s">
        <v>1963</v>
      </c>
      <c r="B1203" s="2" t="s">
        <v>1964</v>
      </c>
      <c r="C1203" s="3"/>
      <c r="D1203" s="40" t="str">
        <f t="shared" si="400"/>
        <v/>
      </c>
      <c r="E1203" s="4">
        <v>23.3</v>
      </c>
      <c r="F1203" s="2" t="s">
        <v>2264</v>
      </c>
      <c r="G1203" s="42"/>
      <c r="H1203" s="2" t="b">
        <v>1</v>
      </c>
      <c r="I1203" s="2" t="s">
        <v>4716</v>
      </c>
      <c r="J1203" s="42"/>
      <c r="K1203" s="2" t="s">
        <v>4853</v>
      </c>
      <c r="L1203" s="42"/>
      <c r="M1203" s="2" t="s">
        <v>4745</v>
      </c>
      <c r="N1203" s="42"/>
      <c r="O1203" s="2" t="s">
        <v>4719</v>
      </c>
      <c r="P1203" s="42"/>
      <c r="Q1203" s="2" t="s">
        <v>4688</v>
      </c>
      <c r="R1203" s="42"/>
      <c r="S1203" s="2"/>
      <c r="T1203" s="42"/>
      <c r="U1203" s="42"/>
      <c r="V1203" s="19">
        <f t="shared" si="418"/>
        <v>0</v>
      </c>
      <c r="W1203" s="42"/>
    </row>
    <row r="1204" spans="1:23" hidden="1" x14ac:dyDescent="0.25">
      <c r="A1204" s="2" t="s">
        <v>1965</v>
      </c>
      <c r="B1204" s="2" t="s">
        <v>1966</v>
      </c>
      <c r="C1204" s="3"/>
      <c r="D1204" s="23" t="str">
        <f t="shared" ref="D1204:D1205" si="420">SUBSTITUTE(SUBSTITUTE(SUBSTITUTE(C1204,CHAR(13),""),CHAR(10),"&lt;br&gt;"),". &amp;car(10)",".")</f>
        <v/>
      </c>
      <c r="E1204" s="4">
        <v>31.5</v>
      </c>
      <c r="F1204" s="2" t="s">
        <v>2264</v>
      </c>
      <c r="G1204" s="19" t="e">
        <f>VLOOKUP(F1204,frs!$A$2:$E$41,2,FALSE)</f>
        <v>#N/A</v>
      </c>
      <c r="H1204" s="2" t="b">
        <v>1</v>
      </c>
      <c r="I1204" s="2" t="s">
        <v>4716</v>
      </c>
      <c r="J1204" s="19">
        <f>VLOOKUP(I1204,Families!$A$2:$B$11,2,FALSE)</f>
        <v>1</v>
      </c>
      <c r="K1204" s="2" t="s">
        <v>4853</v>
      </c>
      <c r="L1204" s="19" t="str">
        <f>IFERROR(VLOOKUP(K1204,Appellations!$A$2:$B$77,2,FALSE),"0")</f>
        <v>0</v>
      </c>
      <c r="M1204" s="2" t="s">
        <v>4745</v>
      </c>
      <c r="N1204" s="19">
        <f>IFERROR(VLOOKUP(M1204,Regions!$A$2:$B$41,2,FALSE),"0")</f>
        <v>33</v>
      </c>
      <c r="O1204" s="2" t="s">
        <v>4719</v>
      </c>
      <c r="P1204" s="19">
        <f>IFERROR(VLOOKUP(O1204,Colors!$A$2:$B$11,2,FALSE),"0")</f>
        <v>8</v>
      </c>
      <c r="Q1204" s="2" t="s">
        <v>4688</v>
      </c>
      <c r="R1204" s="19">
        <f>IFERROR(VLOOKUP(Q1204,Contenants!$A$2:$B$21,2,FALSE),"0")</f>
        <v>16</v>
      </c>
      <c r="S1204" s="2"/>
      <c r="T1204" s="50" t="str">
        <f t="shared" ref="T1204:T1205" si="421">PROPER(B1204)</f>
        <v>Vacqueyras Montirius Le Clos Rouge</v>
      </c>
      <c r="U1204" s="19" t="str">
        <f>SUBSTITUTE(SUBSTITUTE(SUBSTITUTE(SUBSTITUTE(SUBSTITUTE(SUBSTITUTE(SUBSTITUTE(SUBSTITUTE(SUBSTITUTE(SUBSTITUTE(SUBSTITUTE(SUBSTITUTE(S1204,"C:\Users\Admin\OneDrive\Site Internet\",""),"BAG-IN-BOX\",""),"BOURGOGNE\",""),"BEAUJOLAIS\",""),"CHAMPAGNE ET EFFERVESCENTS\",""),"LANGUEDOC\",""),"LOIRE\",""),"PROVENCE\",""),"RHONE NORD\",""),"RHONE SUD\",""),"SPIRITUEUX\",""),"SUD OUEST\","")</f>
        <v/>
      </c>
      <c r="V1204" s="19">
        <f t="shared" si="418"/>
        <v>0</v>
      </c>
      <c r="W1204" s="20" t="e">
        <f>$X$1&amp;A1204&amp;$Y$1&amp;T1204&amp;$Z$1&amp;D1204&amp;$AA$1&amp;E1204&amp;#REF!&amp;G1204&amp;$AB$1&amp;J1204&amp;$AC$1&amp;L1204&amp;$AD$1&amp;N1204&amp;$AE$1&amp;P1204&amp;$AF$1&amp;R1204&amp;$AG$1&amp;#REF!&amp;$AI$1</f>
        <v>#REF!</v>
      </c>
    </row>
    <row r="1205" spans="1:23" hidden="1" x14ac:dyDescent="0.25">
      <c r="A1205" s="2" t="s">
        <v>3889</v>
      </c>
      <c r="B1205" s="2" t="s">
        <v>3890</v>
      </c>
      <c r="C1205" s="3"/>
      <c r="D1205" s="23" t="str">
        <f t="shared" si="420"/>
        <v/>
      </c>
      <c r="E1205" s="4">
        <v>8.5500000000000007</v>
      </c>
      <c r="F1205" s="2" t="s">
        <v>2249</v>
      </c>
      <c r="G1205" s="19" t="e">
        <f>VLOOKUP(F1205,frs!$A$2:$E$41,2,FALSE)</f>
        <v>#N/A</v>
      </c>
      <c r="H1205" s="2" t="b">
        <v>0</v>
      </c>
      <c r="I1205" s="2" t="s">
        <v>4709</v>
      </c>
      <c r="J1205" s="19">
        <f>VLOOKUP(I1205,Families!$A$2:$B$11,2,FALSE)</f>
        <v>2</v>
      </c>
      <c r="K1205" s="2" t="s">
        <v>4823</v>
      </c>
      <c r="L1205" s="19" t="str">
        <f>IFERROR(VLOOKUP(K1205,Appellations!$A$2:$B$77,2,FALSE),"0")</f>
        <v>0</v>
      </c>
      <c r="M1205" s="2" t="s">
        <v>4822</v>
      </c>
      <c r="N1205" s="19">
        <f>IFERROR(VLOOKUP(M1205,Regions!$A$2:$B$41,2,FALSE),"0")</f>
        <v>27</v>
      </c>
      <c r="O1205" s="2" t="s">
        <v>4689</v>
      </c>
      <c r="P1205" s="19">
        <f>IFERROR(VLOOKUP(O1205,Colors!$A$2:$B$11,2,FALSE),"0")</f>
        <v>2</v>
      </c>
      <c r="Q1205" s="2" t="s">
        <v>4688</v>
      </c>
      <c r="R1205" s="19">
        <f>IFERROR(VLOOKUP(Q1205,Contenants!$A$2:$B$21,2,FALSE),"0")</f>
        <v>16</v>
      </c>
      <c r="S1205" s="2"/>
      <c r="T1205" s="50" t="str">
        <f t="shared" si="421"/>
        <v>Muscadet Perdrix De L'Annee B.C. Blanc</v>
      </c>
      <c r="U1205" s="19" t="str">
        <f>SUBSTITUTE(SUBSTITUTE(SUBSTITUTE(SUBSTITUTE(SUBSTITUTE(SUBSTITUTE(SUBSTITUTE(SUBSTITUTE(SUBSTITUTE(SUBSTITUTE(SUBSTITUTE(SUBSTITUTE(S1205,"C:\Users\Admin\OneDrive\Site Internet\",""),"BAG-IN-BOX\",""),"BOURGOGNE\",""),"BEAUJOLAIS\",""),"CHAMPAGNE ET EFFERVESCENTS\",""),"LANGUEDOC\",""),"LOIRE\",""),"PROVENCE\",""),"RHONE NORD\",""),"RHONE SUD\",""),"SPIRITUEUX\",""),"SUD OUEST\","")</f>
        <v/>
      </c>
      <c r="V1205" s="19" t="e">
        <f>IF(#REF!="",0,1)</f>
        <v>#REF!</v>
      </c>
      <c r="W1205" s="20" t="e">
        <f>$X$1&amp;A1205&amp;$Y$1&amp;T1205&amp;$Z$1&amp;D1205&amp;$AA$1&amp;E1205&amp;#REF!&amp;G1205&amp;$AB$1&amp;J1205&amp;$AC$1&amp;L1205&amp;$AD$1&amp;N1205&amp;$AE$1&amp;P1205&amp;$AF$1&amp;R1205&amp;$AG$1&amp;#REF!&amp;$AI$1</f>
        <v>#REF!</v>
      </c>
    </row>
    <row r="1206" spans="1:23" s="29" customFormat="1" hidden="1" x14ac:dyDescent="0.25">
      <c r="A1206" s="2" t="s">
        <v>2496</v>
      </c>
      <c r="B1206" s="2" t="s">
        <v>2497</v>
      </c>
      <c r="C1206" s="3"/>
      <c r="D1206" s="27" t="str">
        <f t="shared" si="400"/>
        <v/>
      </c>
      <c r="E1206" s="4">
        <v>16.899999999999999</v>
      </c>
      <c r="F1206" s="2" t="s">
        <v>2498</v>
      </c>
      <c r="H1206" s="2" t="b">
        <v>0</v>
      </c>
      <c r="I1206" s="2" t="s">
        <v>4716</v>
      </c>
      <c r="K1206" s="2" t="s">
        <v>4768</v>
      </c>
      <c r="M1206" s="2" t="s">
        <v>4762</v>
      </c>
      <c r="O1206" s="2" t="s">
        <v>4719</v>
      </c>
      <c r="Q1206" s="2" t="s">
        <v>4688</v>
      </c>
      <c r="S1206" s="2"/>
    </row>
    <row r="1207" spans="1:23" s="20" customFormat="1" hidden="1" x14ac:dyDescent="0.25">
      <c r="A1207" s="2" t="s">
        <v>3794</v>
      </c>
      <c r="B1207" s="2" t="s">
        <v>3795</v>
      </c>
      <c r="C1207" s="3"/>
      <c r="D1207" s="40" t="str">
        <f t="shared" si="400"/>
        <v/>
      </c>
      <c r="E1207" s="4">
        <v>16.899999999999999</v>
      </c>
      <c r="F1207" s="2" t="s">
        <v>2498</v>
      </c>
      <c r="G1207" s="42"/>
      <c r="H1207" s="2" t="b">
        <v>0</v>
      </c>
      <c r="I1207" s="2" t="s">
        <v>4709</v>
      </c>
      <c r="J1207" s="42"/>
      <c r="K1207" s="2" t="s">
        <v>4903</v>
      </c>
      <c r="L1207" s="42"/>
      <c r="M1207" s="2" t="s">
        <v>4762</v>
      </c>
      <c r="N1207" s="42"/>
      <c r="O1207" s="2" t="s">
        <v>4689</v>
      </c>
      <c r="P1207" s="42"/>
      <c r="Q1207" s="2" t="s">
        <v>4688</v>
      </c>
      <c r="R1207" s="42"/>
      <c r="S1207" s="2"/>
      <c r="T1207" s="42"/>
      <c r="U1207" s="42"/>
      <c r="V1207" s="42"/>
      <c r="W1207" s="42"/>
    </row>
    <row r="1208" spans="1:23" ht="199.5" x14ac:dyDescent="0.25">
      <c r="A1208" s="2" t="s">
        <v>1981</v>
      </c>
      <c r="B1208" s="2" t="s">
        <v>1982</v>
      </c>
      <c r="C1208" s="3" t="s">
        <v>4400</v>
      </c>
      <c r="D1208" s="23" t="str">
        <f t="shared" ref="D1208:D1210" si="422">SUBSTITUTE(SUBSTITUTE(SUBSTITUTE(C1208,CHAR(13),""),CHAR(10),"&lt;br&gt;"),". &amp;car(10)",".")</f>
        <v>Un rosé frais et léger, idéal pour des apéritifs et grillades entre amis.&lt;br&gt;&lt;br&gt;Encépagement : Carignan, Cinsault.&lt;br&gt;&lt;br&gt;Dégustation : Nez vif aux notes de petits fruits rouges ; Bouche ample et légère.&lt;br&gt;Accord mets/vin : apéritif, poissons.&lt;br&gt;&lt;br&gt;Existe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208" s="4">
        <v>10.6</v>
      </c>
      <c r="F1208" s="2" t="s">
        <v>2230</v>
      </c>
      <c r="G1208" s="19">
        <f>VLOOKUP(F1208,frs!$A$2:$B$45,2,FALSE)</f>
        <v>17</v>
      </c>
      <c r="H1208" s="2" t="b">
        <v>1</v>
      </c>
      <c r="I1208" s="2" t="s">
        <v>2308</v>
      </c>
      <c r="J1208" s="19">
        <f>VLOOKUP(I1208,Families!$A$2:$B$11,2,FALSE)</f>
        <v>3</v>
      </c>
      <c r="K1208" s="2" t="s">
        <v>4751</v>
      </c>
      <c r="L1208" s="19">
        <f>IFERROR(VLOOKUP(K1208,Appellations!$A$2:$B$80,2,FALSE),"0")</f>
        <v>78</v>
      </c>
      <c r="M1208" s="2" t="s">
        <v>4752</v>
      </c>
      <c r="N1208" s="19">
        <f>IFERROR(VLOOKUP(M1208,Regions!$A$2:$B$44,2,FALSE),"0")</f>
        <v>20</v>
      </c>
      <c r="O1208" s="2" t="s">
        <v>2306</v>
      </c>
      <c r="P1208" s="19">
        <f>IFERROR(VLOOKUP(O1208,Colors!$A$2:$B$11,2,FALSE),"0")</f>
        <v>7</v>
      </c>
      <c r="Q1208" s="2" t="s">
        <v>4688</v>
      </c>
      <c r="R1208" s="19">
        <f>IFERROR(VLOOKUP(Q1208,Contenants!$A$2:$B$21,2,FALSE),"0")</f>
        <v>16</v>
      </c>
      <c r="S1208" s="2" t="s">
        <v>5694</v>
      </c>
      <c r="T1208" s="50" t="s">
        <v>6260</v>
      </c>
      <c r="U1208" s="19" t="str">
        <f t="shared" ref="U1208:U1209" si="423">SUBSTITUTE(S1208,"C:\Users\Admin\OneDrive\Site Internet\","")</f>
        <v>domaine_chretienne_15_rose.png</v>
      </c>
      <c r="V1208" s="19">
        <f t="shared" ref="V1208:V1209" si="424">IF(U1208="",0,1)</f>
        <v>1</v>
      </c>
      <c r="W1208" s="20" t="str">
        <f t="shared" ref="W1208:W1209" si="425">$X$1&amp;A1208&amp;$Y$1&amp;T1208&amp;$Z$1&amp;D1208&amp;$AA$1&amp;G1208&amp;$AB$1&amp;J1208&amp;$AC$1&amp;L1208&amp;$AD$1&amp;N1208&amp;$AE$1&amp;P1208&amp;$AF$1&amp;R1208&amp;$AG$1&amp;U1208&amp;$AH$1&amp;V1208&amp;$AI$1</f>
        <v>("01220", "Le 15 La Chretienne Rosé  ", "Un rosé frais et léger, idéal pour des apéritifs et grillades entre amis.&lt;br&gt;&lt;br&gt;Encépagement : Carignan, Cinsault.&lt;br&gt;&lt;br&gt;Dégustation : Nez vif aux notes de petits fruits rouges ; Bouche ample et légère.&lt;br&gt;Accord mets/vin : apéritif, poissons.&lt;br&gt;&lt;br&gt;Existe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"3", "78", "20","7", "16", "domaine_chretienne_15_rose.png", "1"),</v>
      </c>
    </row>
    <row r="1209" spans="1:23" ht="270.75" x14ac:dyDescent="0.25">
      <c r="A1209" s="2" t="s">
        <v>750</v>
      </c>
      <c r="B1209" s="2" t="s">
        <v>751</v>
      </c>
      <c r="C1209" s="3" t="s">
        <v>5263</v>
      </c>
      <c r="D1209" s="23" t="str">
        <f t="shared" si="422"/>
        <v>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209" s="4">
        <v>26.4</v>
      </c>
      <c r="F1209" s="2" t="s">
        <v>2234</v>
      </c>
      <c r="G1209" s="19">
        <f>VLOOKUP(F1209,frs!$A$2:$B$45,2,FALSE)</f>
        <v>13</v>
      </c>
      <c r="H1209" s="2" t="b">
        <v>1</v>
      </c>
      <c r="I1209" s="2" t="s">
        <v>4709</v>
      </c>
      <c r="J1209" s="19">
        <f>VLOOKUP(I1209,Families!$A$2:$B$11,2,FALSE)</f>
        <v>2</v>
      </c>
      <c r="K1209" s="2" t="s">
        <v>4840</v>
      </c>
      <c r="L1209" s="19">
        <f>IFERROR(VLOOKUP(K1209,Appellations!$A$2:$B$80,2,FALSE),"0")</f>
        <v>27</v>
      </c>
      <c r="M1209" s="2" t="s">
        <v>4745</v>
      </c>
      <c r="N1209" s="19">
        <f>IFERROR(VLOOKUP(M1209,Regions!$A$2:$B$44,2,FALSE),"0")</f>
        <v>33</v>
      </c>
      <c r="O1209" s="2" t="s">
        <v>4689</v>
      </c>
      <c r="P1209" s="19">
        <f>IFERROR(VLOOKUP(O1209,Colors!$A$2:$B$11,2,FALSE),"0")</f>
        <v>2</v>
      </c>
      <c r="Q1209" s="2" t="s">
        <v>2303</v>
      </c>
      <c r="R1209" s="19">
        <f>IFERROR(VLOOKUP(Q1209,Contenants!$A$2:$B$21,2,FALSE),"0")</f>
        <v>19</v>
      </c>
      <c r="S1209" s="2" t="s">
        <v>5721</v>
      </c>
      <c r="T1209" s="50" t="s">
        <v>6259</v>
      </c>
      <c r="U1209" s="19" t="str">
        <f t="shared" si="423"/>
        <v>domaine_clavel_syrius_blanc.png</v>
      </c>
      <c r="V1209" s="19">
        <f t="shared" si="424"/>
        <v>1</v>
      </c>
      <c r="W1209" s="20" t="str">
        <f t="shared" si="425"/>
        <v>("01221", "Syrius Clavel Blanc Magnum ", "Un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"2", "27", "33","2", "19", "domaine_clavel_syrius_blanc.png", "1"),</v>
      </c>
    </row>
    <row r="1210" spans="1:23" hidden="1" x14ac:dyDescent="0.25">
      <c r="A1210" s="2" t="s">
        <v>4334</v>
      </c>
      <c r="B1210" s="2" t="s">
        <v>4335</v>
      </c>
      <c r="C1210" s="3"/>
      <c r="D1210" s="23" t="str">
        <f t="shared" si="422"/>
        <v/>
      </c>
      <c r="E1210" s="4">
        <v>37.450000000000003</v>
      </c>
      <c r="F1210" s="2" t="s">
        <v>464</v>
      </c>
      <c r="G1210" s="19" t="e">
        <f>VLOOKUP(F1210,frs!$A$2:$E$41,2,FALSE)</f>
        <v>#N/A</v>
      </c>
      <c r="H1210" s="2" t="b">
        <v>0</v>
      </c>
      <c r="I1210" s="2" t="s">
        <v>4693</v>
      </c>
      <c r="J1210" s="19">
        <f>VLOOKUP(I1210,Families!$A$2:$B$11,2,FALSE)</f>
        <v>7</v>
      </c>
      <c r="K1210" s="2"/>
      <c r="L1210" s="19" t="str">
        <f>IFERROR(VLOOKUP(K1210,Appellations!$A$2:$B$77,2,FALSE),"0")</f>
        <v>0</v>
      </c>
      <c r="M1210" s="2" t="s">
        <v>4703</v>
      </c>
      <c r="N1210" s="19">
        <f>IFERROR(VLOOKUP(M1210,Regions!$A$2:$B$41,2,FALSE),"0")</f>
        <v>34</v>
      </c>
      <c r="O1210" s="2"/>
      <c r="P1210" s="19" t="str">
        <f>IFERROR(VLOOKUP(O1210,Colors!$A$2:$B$11,2,FALSE),"0")</f>
        <v>0</v>
      </c>
      <c r="Q1210" s="2"/>
      <c r="R1210" s="19" t="str">
        <f>IFERROR(VLOOKUP(Q1210,Contenants!$A$2:$B$21,2,FALSE),"0")</f>
        <v>0</v>
      </c>
      <c r="S1210" s="2"/>
      <c r="T1210" s="50" t="str">
        <f t="shared" ref="T1210" si="426">PROPER(B1210)</f>
        <v>Ti'Arranges De Ced Gwamare Citron Gingem</v>
      </c>
      <c r="U1210" s="19" t="str">
        <f>SUBSTITUTE(SUBSTITUTE(SUBSTITUTE(SUBSTITUTE(SUBSTITUTE(SUBSTITUTE(SUBSTITUTE(SUBSTITUTE(SUBSTITUTE(SUBSTITUTE(SUBSTITUTE(SUBSTITUTE(S1210,"C:\Users\Admin\OneDrive\Site Internet\",""),"BAG-IN-BOX\",""),"BOURGOGNE\",""),"BEAUJOLAIS\",""),"CHAMPAGNE ET EFFERVESCENTS\",""),"LANGUEDOC\",""),"LOIRE\",""),"PROVENCE\",""),"RHONE NORD\",""),"RHONE SUD\",""),"SPIRITUEUX\",""),"SUD OUEST\","")</f>
        <v/>
      </c>
      <c r="V1210" s="19" t="e">
        <f>IF(#REF!="",0,1)</f>
        <v>#REF!</v>
      </c>
      <c r="W1210" s="20" t="e">
        <f>$X$1&amp;A1210&amp;$Y$1&amp;T1210&amp;$Z$1&amp;D1210&amp;$AA$1&amp;E1210&amp;#REF!&amp;G1210&amp;$AB$1&amp;J1210&amp;$AC$1&amp;L1210&amp;$AD$1&amp;N1210&amp;$AE$1&amp;P1210&amp;$AF$1&amp;R1210&amp;$AG$1&amp;#REF!&amp;$AI$1</f>
        <v>#REF!</v>
      </c>
    </row>
    <row r="1211" spans="1:23" s="29" customFormat="1" hidden="1" x14ac:dyDescent="0.25">
      <c r="A1211" s="2" t="s">
        <v>4336</v>
      </c>
      <c r="B1211" s="2" t="s">
        <v>4337</v>
      </c>
      <c r="C1211" s="3"/>
      <c r="D1211" s="27" t="str">
        <f t="shared" si="400"/>
        <v/>
      </c>
      <c r="E1211" s="4">
        <v>35.65</v>
      </c>
      <c r="F1211" s="2" t="s">
        <v>464</v>
      </c>
      <c r="H1211" s="2" t="b">
        <v>0</v>
      </c>
      <c r="I1211" s="2" t="s">
        <v>4693</v>
      </c>
      <c r="K1211" s="2"/>
      <c r="M1211" s="2" t="s">
        <v>4703</v>
      </c>
      <c r="O1211" s="2"/>
      <c r="Q1211" s="2"/>
      <c r="S1211" s="2"/>
    </row>
    <row r="1212" spans="1:23" s="20" customFormat="1" hidden="1" x14ac:dyDescent="0.25">
      <c r="A1212" s="2" t="s">
        <v>1141</v>
      </c>
      <c r="B1212" s="2" t="s">
        <v>1142</v>
      </c>
      <c r="C1212" s="3"/>
      <c r="D1212" s="18" t="str">
        <f t="shared" si="400"/>
        <v/>
      </c>
      <c r="E1212" s="4">
        <v>13.75</v>
      </c>
      <c r="F1212" s="2" t="s">
        <v>2247</v>
      </c>
      <c r="H1212" s="2" t="b">
        <v>1</v>
      </c>
      <c r="I1212" s="2" t="s">
        <v>2308</v>
      </c>
      <c r="K1212" s="2" t="s">
        <v>4898</v>
      </c>
      <c r="M1212" s="2" t="s">
        <v>4741</v>
      </c>
      <c r="O1212" s="2" t="s">
        <v>2306</v>
      </c>
      <c r="Q1212" s="2" t="s">
        <v>4688</v>
      </c>
      <c r="S1212" s="2"/>
      <c r="U1212" s="19" t="str">
        <f t="shared" ref="U1212:U1213" si="427">SUBSTITUTE(S1212,"C:\Users\Admin\OneDrive\Site Internet\","")</f>
        <v/>
      </c>
      <c r="V1212" s="19">
        <f t="shared" ref="V1212:V1214" si="428">IF(U1212="",0,1)</f>
        <v>0</v>
      </c>
    </row>
    <row r="1213" spans="1:23" s="20" customFormat="1" hidden="1" x14ac:dyDescent="0.25">
      <c r="A1213" s="2" t="s">
        <v>1018</v>
      </c>
      <c r="B1213" s="2" t="s">
        <v>1019</v>
      </c>
      <c r="C1213" s="3"/>
      <c r="D1213" s="40" t="str">
        <f t="shared" si="400"/>
        <v/>
      </c>
      <c r="E1213" s="4">
        <v>15.1</v>
      </c>
      <c r="F1213" s="2" t="s">
        <v>2265</v>
      </c>
      <c r="G1213" s="42"/>
      <c r="H1213" s="2" t="b">
        <v>1</v>
      </c>
      <c r="I1213" s="2" t="s">
        <v>4709</v>
      </c>
      <c r="J1213" s="42"/>
      <c r="K1213" s="2" t="s">
        <v>4746</v>
      </c>
      <c r="L1213" s="42"/>
      <c r="M1213" s="2" t="s">
        <v>4741</v>
      </c>
      <c r="N1213" s="42"/>
      <c r="O1213" s="2" t="s">
        <v>4689</v>
      </c>
      <c r="P1213" s="42"/>
      <c r="Q1213" s="2" t="s">
        <v>4688</v>
      </c>
      <c r="R1213" s="42"/>
      <c r="S1213" s="2"/>
      <c r="T1213" s="42"/>
      <c r="U1213" s="19" t="str">
        <f t="shared" si="427"/>
        <v/>
      </c>
      <c r="V1213" s="19">
        <f t="shared" si="428"/>
        <v>0</v>
      </c>
      <c r="W1213" s="42"/>
    </row>
    <row r="1214" spans="1:23" hidden="1" x14ac:dyDescent="0.25">
      <c r="A1214" s="2" t="s">
        <v>1020</v>
      </c>
      <c r="B1214" s="2" t="s">
        <v>1021</v>
      </c>
      <c r="C1214" s="3"/>
      <c r="D1214" s="23" t="str">
        <f t="shared" ref="D1214:D1217" si="429">SUBSTITUTE(SUBSTITUTE(SUBSTITUTE(C1214,CHAR(13),""),CHAR(10),"&lt;br&gt;"),". &amp;car(10)",".")</f>
        <v/>
      </c>
      <c r="E1214" s="4">
        <v>14.3</v>
      </c>
      <c r="F1214" s="2" t="s">
        <v>2265</v>
      </c>
      <c r="G1214" s="19" t="e">
        <f>VLOOKUP(F1214,frs!$A$2:$E$41,2,FALSE)</f>
        <v>#N/A</v>
      </c>
      <c r="H1214" s="2" t="b">
        <v>1</v>
      </c>
      <c r="I1214" s="2" t="s">
        <v>2308</v>
      </c>
      <c r="J1214" s="19">
        <f>VLOOKUP(I1214,Families!$A$2:$B$11,2,FALSE)</f>
        <v>3</v>
      </c>
      <c r="K1214" s="2" t="s">
        <v>4746</v>
      </c>
      <c r="L1214" s="19" t="str">
        <f>IFERROR(VLOOKUP(K1214,Appellations!$A$2:$B$77,2,FALSE),"0")</f>
        <v>0</v>
      </c>
      <c r="M1214" s="2" t="s">
        <v>4741</v>
      </c>
      <c r="N1214" s="19">
        <f>IFERROR(VLOOKUP(M1214,Regions!$A$2:$B$41,2,FALSE),"0")</f>
        <v>32</v>
      </c>
      <c r="O1214" s="2" t="s">
        <v>2306</v>
      </c>
      <c r="P1214" s="19">
        <f>IFERROR(VLOOKUP(O1214,Colors!$A$2:$B$11,2,FALSE),"0")</f>
        <v>7</v>
      </c>
      <c r="Q1214" s="2" t="s">
        <v>4688</v>
      </c>
      <c r="R1214" s="19">
        <f>IFERROR(VLOOKUP(Q1214,Contenants!$A$2:$B$21,2,FALSE),"0")</f>
        <v>16</v>
      </c>
      <c r="S1214" s="2"/>
      <c r="T1214" s="50" t="str">
        <f t="shared" ref="T1214:T1217" si="430">PROPER(B1214)</f>
        <v>Cot.Aix Chateau De Beaupre Rose</v>
      </c>
      <c r="U1214" s="19" t="str">
        <f>SUBSTITUTE(SUBSTITUTE(SUBSTITUTE(SUBSTITUTE(SUBSTITUTE(SUBSTITUTE(SUBSTITUTE(SUBSTITUTE(SUBSTITUTE(SUBSTITUTE(SUBSTITUTE(SUBSTITUTE(S1214,"C:\Users\Admin\OneDrive\Site Internet\",""),"BAG-IN-BOX\",""),"BOURGOGNE\",""),"BEAUJOLAIS\",""),"CHAMPAGNE ET EFFERVESCENTS\",""),"LANGUEDOC\",""),"LOIRE\",""),"PROVENCE\",""),"RHONE NORD\",""),"RHONE SUD\",""),"SPIRITUEUX\",""),"SUD OUEST\","")</f>
        <v/>
      </c>
      <c r="V1214" s="19">
        <f t="shared" si="428"/>
        <v>0</v>
      </c>
      <c r="W1214" s="20" t="e">
        <f>$X$1&amp;A1214&amp;$Y$1&amp;T1214&amp;$Z$1&amp;D1214&amp;$AA$1&amp;E1214&amp;#REF!&amp;G1214&amp;$AB$1&amp;J1214&amp;$AC$1&amp;L1214&amp;$AD$1&amp;N1214&amp;$AE$1&amp;P1214&amp;$AF$1&amp;R1214&amp;$AG$1&amp;#REF!&amp;$AI$1</f>
        <v>#REF!</v>
      </c>
    </row>
    <row r="1215" spans="1:23" hidden="1" x14ac:dyDescent="0.25">
      <c r="A1215" s="2" t="s">
        <v>4423</v>
      </c>
      <c r="B1215" s="2" t="s">
        <v>4424</v>
      </c>
      <c r="C1215" s="3"/>
      <c r="D1215" s="23" t="str">
        <f t="shared" si="429"/>
        <v/>
      </c>
      <c r="E1215" s="4">
        <v>10.6</v>
      </c>
      <c r="F1215" s="2" t="s">
        <v>4425</v>
      </c>
      <c r="G1215" s="19" t="e">
        <f>VLOOKUP(F1215,frs!$A$2:$E$41,2,FALSE)</f>
        <v>#N/A</v>
      </c>
      <c r="H1215" s="2" t="b">
        <v>0</v>
      </c>
      <c r="I1215" s="2" t="s">
        <v>4709</v>
      </c>
      <c r="J1215" s="19">
        <f>VLOOKUP(I1215,Families!$A$2:$B$11,2,FALSE)</f>
        <v>2</v>
      </c>
      <c r="K1215" s="2" t="s">
        <v>4751</v>
      </c>
      <c r="L1215" s="19" t="str">
        <f>IFERROR(VLOOKUP(K1215,Appellations!$A$2:$B$77,2,FALSE),"0")</f>
        <v>0</v>
      </c>
      <c r="M1215" s="2" t="s">
        <v>4752</v>
      </c>
      <c r="N1215" s="19">
        <f>IFERROR(VLOOKUP(M1215,Regions!$A$2:$B$41,2,FALSE),"0")</f>
        <v>20</v>
      </c>
      <c r="O1215" s="2" t="s">
        <v>4689</v>
      </c>
      <c r="P1215" s="19">
        <f>IFERROR(VLOOKUP(O1215,Colors!$A$2:$B$11,2,FALSE),"0")</f>
        <v>2</v>
      </c>
      <c r="Q1215" s="2" t="s">
        <v>4688</v>
      </c>
      <c r="R1215" s="19">
        <f>IFERROR(VLOOKUP(Q1215,Contenants!$A$2:$B$21,2,FALSE),"0")</f>
        <v>16</v>
      </c>
      <c r="S1215" s="2"/>
      <c r="T1215" s="50" t="str">
        <f t="shared" si="430"/>
        <v>Vdp French Colombard F.Double Blanc</v>
      </c>
      <c r="U1215" s="19" t="str">
        <f>SUBSTITUTE(SUBSTITUTE(SUBSTITUTE(SUBSTITUTE(SUBSTITUTE(SUBSTITUTE(SUBSTITUTE(SUBSTITUTE(SUBSTITUTE(SUBSTITUTE(SUBSTITUTE(SUBSTITUTE(S1215,"C:\Users\Admin\OneDrive\Site Internet\",""),"BAG-IN-BOX\",""),"BOURGOGNE\",""),"BEAUJOLAIS\",""),"CHAMPAGNE ET EFFERVESCENTS\",""),"LANGUEDOC\",""),"LOIRE\",""),"PROVENCE\",""),"RHONE NORD\",""),"RHONE SUD\",""),"SPIRITUEUX\",""),"SUD OUEST\","")</f>
        <v/>
      </c>
      <c r="V1215" s="19" t="e">
        <f>IF(#REF!="",0,1)</f>
        <v>#REF!</v>
      </c>
      <c r="W1215" s="20" t="e">
        <f>$X$1&amp;A1215&amp;$Y$1&amp;T1215&amp;$Z$1&amp;D1215&amp;$AA$1&amp;E1215&amp;#REF!&amp;G1215&amp;$AB$1&amp;J1215&amp;$AC$1&amp;L1215&amp;$AD$1&amp;N1215&amp;$AE$1&amp;P1215&amp;$AF$1&amp;R1215&amp;$AG$1&amp;#REF!&amp;$AI$1</f>
        <v>#REF!</v>
      </c>
    </row>
    <row r="1216" spans="1:23" hidden="1" x14ac:dyDescent="0.25">
      <c r="A1216" s="2" t="s">
        <v>4426</v>
      </c>
      <c r="B1216" s="2" t="s">
        <v>4427</v>
      </c>
      <c r="C1216" s="3"/>
      <c r="D1216" s="23" t="str">
        <f t="shared" si="429"/>
        <v/>
      </c>
      <c r="E1216" s="4">
        <v>10.6</v>
      </c>
      <c r="F1216" s="2" t="s">
        <v>4425</v>
      </c>
      <c r="G1216" s="19" t="e">
        <f>VLOOKUP(F1216,frs!$A$2:$E$41,2,FALSE)</f>
        <v>#N/A</v>
      </c>
      <c r="H1216" s="2" t="b">
        <v>0</v>
      </c>
      <c r="I1216" s="2" t="s">
        <v>2308</v>
      </c>
      <c r="J1216" s="19">
        <f>VLOOKUP(I1216,Families!$A$2:$B$11,2,FALSE)</f>
        <v>3</v>
      </c>
      <c r="K1216" s="2" t="s">
        <v>4751</v>
      </c>
      <c r="L1216" s="19" t="str">
        <f>IFERROR(VLOOKUP(K1216,Appellations!$A$2:$B$77,2,FALSE),"0")</f>
        <v>0</v>
      </c>
      <c r="M1216" s="2" t="s">
        <v>4752</v>
      </c>
      <c r="N1216" s="19">
        <f>IFERROR(VLOOKUP(M1216,Regions!$A$2:$B$41,2,FALSE),"0")</f>
        <v>20</v>
      </c>
      <c r="O1216" s="2" t="s">
        <v>2306</v>
      </c>
      <c r="P1216" s="19">
        <f>IFERROR(VLOOKUP(O1216,Colors!$A$2:$B$11,2,FALSE),"0")</f>
        <v>7</v>
      </c>
      <c r="Q1216" s="2" t="s">
        <v>4688</v>
      </c>
      <c r="R1216" s="19">
        <f>IFERROR(VLOOKUP(Q1216,Contenants!$A$2:$B$21,2,FALSE),"0")</f>
        <v>16</v>
      </c>
      <c r="S1216" s="2"/>
      <c r="T1216" s="50" t="str">
        <f t="shared" si="430"/>
        <v>Vdp French F.Double Rose</v>
      </c>
      <c r="U1216" s="19" t="str">
        <f>SUBSTITUTE(SUBSTITUTE(SUBSTITUTE(SUBSTITUTE(SUBSTITUTE(SUBSTITUTE(SUBSTITUTE(SUBSTITUTE(SUBSTITUTE(SUBSTITUTE(SUBSTITUTE(SUBSTITUTE(S1216,"C:\Users\Admin\OneDrive\Site Internet\",""),"BAG-IN-BOX\",""),"BOURGOGNE\",""),"BEAUJOLAIS\",""),"CHAMPAGNE ET EFFERVESCENTS\",""),"LANGUEDOC\",""),"LOIRE\",""),"PROVENCE\",""),"RHONE NORD\",""),"RHONE SUD\",""),"SPIRITUEUX\",""),"SUD OUEST\","")</f>
        <v/>
      </c>
      <c r="V1216" s="19" t="e">
        <f>IF(#REF!="",0,1)</f>
        <v>#REF!</v>
      </c>
      <c r="W1216" s="20" t="e">
        <f>$X$1&amp;A1216&amp;$Y$1&amp;T1216&amp;$Z$1&amp;D1216&amp;$AA$1&amp;E1216&amp;#REF!&amp;G1216&amp;$AB$1&amp;J1216&amp;$AC$1&amp;L1216&amp;$AD$1&amp;N1216&amp;$AE$1&amp;P1216&amp;$AF$1&amp;R1216&amp;$AG$1&amp;#REF!&amp;$AI$1</f>
        <v>#REF!</v>
      </c>
    </row>
    <row r="1217" spans="1:23" hidden="1" x14ac:dyDescent="0.25">
      <c r="A1217" s="2" t="s">
        <v>3246</v>
      </c>
      <c r="B1217" s="2" t="s">
        <v>3247</v>
      </c>
      <c r="C1217" s="3"/>
      <c r="D1217" s="23" t="str">
        <f t="shared" si="429"/>
        <v/>
      </c>
      <c r="E1217" s="4">
        <v>15</v>
      </c>
      <c r="F1217" s="2" t="s">
        <v>3245</v>
      </c>
      <c r="G1217" s="19" t="e">
        <f>VLOOKUP(F1217,frs!$A$2:$E$41,2,FALSE)</f>
        <v>#N/A</v>
      </c>
      <c r="H1217" s="2" t="b">
        <v>0</v>
      </c>
      <c r="I1217" s="2" t="s">
        <v>2308</v>
      </c>
      <c r="J1217" s="19">
        <f>VLOOKUP(I1217,Families!$A$2:$B$11,2,FALSE)</f>
        <v>3</v>
      </c>
      <c r="K1217" s="2" t="s">
        <v>4851</v>
      </c>
      <c r="L1217" s="19" t="str">
        <f>IFERROR(VLOOKUP(K1217,Appellations!$A$2:$B$77,2,FALSE),"0")</f>
        <v>0</v>
      </c>
      <c r="M1217" s="2" t="s">
        <v>4743</v>
      </c>
      <c r="N1217" s="19">
        <f>IFERROR(VLOOKUP(M1217,Regions!$A$2:$B$41,2,FALSE),"0")</f>
        <v>24</v>
      </c>
      <c r="O1217" s="2" t="s">
        <v>2306</v>
      </c>
      <c r="P1217" s="19">
        <f>IFERROR(VLOOKUP(O1217,Colors!$A$2:$B$11,2,FALSE),"0")</f>
        <v>7</v>
      </c>
      <c r="Q1217" s="2" t="s">
        <v>4688</v>
      </c>
      <c r="R1217" s="19">
        <f>IFERROR(VLOOKUP(Q1217,Contenants!$A$2:$B$21,2,FALSE),"0")</f>
        <v>16</v>
      </c>
      <c r="S1217" s="2"/>
      <c r="T1217" s="50" t="str">
        <f t="shared" si="430"/>
        <v>Cht Puech Haut Prestige Rose</v>
      </c>
      <c r="U1217" s="19" t="str">
        <f>SUBSTITUTE(SUBSTITUTE(SUBSTITUTE(SUBSTITUTE(SUBSTITUTE(SUBSTITUTE(SUBSTITUTE(SUBSTITUTE(SUBSTITUTE(SUBSTITUTE(SUBSTITUTE(SUBSTITUTE(S1217,"C:\Users\Admin\OneDrive\Site Internet\",""),"BAG-IN-BOX\",""),"BOURGOGNE\",""),"BEAUJOLAIS\",""),"CHAMPAGNE ET EFFERVESCENTS\",""),"LANGUEDOC\",""),"LOIRE\",""),"PROVENCE\",""),"RHONE NORD\",""),"RHONE SUD\",""),"SPIRITUEUX\",""),"SUD OUEST\","")</f>
        <v/>
      </c>
      <c r="V1217" s="19" t="e">
        <f>IF(#REF!="",0,1)</f>
        <v>#REF!</v>
      </c>
      <c r="W1217" s="20" t="e">
        <f>$X$1&amp;A1217&amp;$Y$1&amp;T1217&amp;$Z$1&amp;D1217&amp;$AA$1&amp;E1217&amp;#REF!&amp;G1217&amp;$AB$1&amp;J1217&amp;$AC$1&amp;L1217&amp;$AD$1&amp;N1217&amp;$AE$1&amp;P1217&amp;$AF$1&amp;R1217&amp;$AG$1&amp;#REF!&amp;$AI$1</f>
        <v>#REF!</v>
      </c>
    </row>
    <row r="1218" spans="1:23" s="29" customFormat="1" ht="85.5" x14ac:dyDescent="0.25">
      <c r="A1218" s="2" t="s">
        <v>2043</v>
      </c>
      <c r="B1218" s="2" t="s">
        <v>2044</v>
      </c>
      <c r="C1218" s="3" t="s">
        <v>5472</v>
      </c>
      <c r="D1218" s="27" t="str">
        <f t="shared" ref="D1218:D1277" si="431">SUBSTITUTE(SUBSTITUTE(C1218,CHAR(13),""),CHAR(10),"&lt;br&gt;")</f>
        <v>Verre soufflé en cristallin à eau ou à spiritueux d’une capacité de 50cl.&lt;br&gt;&lt;br&gt;Verre de dégustation qui donne au contenu de bonnes conditions pour se développer tant en termes de goût que d'arôme.&lt;br&gt;&lt;br&gt;Vendu par 6.</v>
      </c>
      <c r="E1218" s="4">
        <v>5.4</v>
      </c>
      <c r="F1218" s="2" t="s">
        <v>2250</v>
      </c>
      <c r="G1218" s="19">
        <f>VLOOKUP(F1218,frs!$A$2:$B$45,2,FALSE)</f>
        <v>19</v>
      </c>
      <c r="H1218" s="2" t="b">
        <v>1</v>
      </c>
      <c r="I1218" s="2" t="s">
        <v>4691</v>
      </c>
      <c r="J1218" s="19">
        <f>VLOOKUP(I1218,Families!$A$2:$B$11,2,FALSE)</f>
        <v>10</v>
      </c>
      <c r="K1218" s="2"/>
      <c r="L1218" s="19" t="str">
        <f>IFERROR(VLOOKUP(K1218,Appellations!$A$2:$B$80,2,FALSE),"0")</f>
        <v>0</v>
      </c>
      <c r="M1218" s="2" t="s">
        <v>4692</v>
      </c>
      <c r="N1218" s="19">
        <f>IFERROR(VLOOKUP(M1218,Regions!$A$2:$B$44,2,FALSE),"0")</f>
        <v>39</v>
      </c>
      <c r="O1218" s="2"/>
      <c r="P1218" s="19" t="str">
        <f>IFERROR(VLOOKUP(O1218,Colors!$A$2:$B$11,2,FALSE),"0")</f>
        <v>0</v>
      </c>
      <c r="Q1218" s="2" t="s">
        <v>4695</v>
      </c>
      <c r="R1218" s="19">
        <f>IFERROR(VLOOKUP(Q1218,Contenants!$A$2:$B$21,2,FALSE),"0")</f>
        <v>13</v>
      </c>
      <c r="S1218" s="2" t="s">
        <v>6486</v>
      </c>
      <c r="T1218" s="50" t="s">
        <v>6597</v>
      </c>
      <c r="U1218" s="19" t="str">
        <f t="shared" ref="U1218:U1221" si="432">SUBSTITUTE(SUBSTITUTE(SUBSTITUTE(SUBSTITUTE(SUBSTITUTE(SUBSTITUTE(SUBSTITUTE(SUBSTITUTE(SUBSTITUTE(SUBSTITUTE(SUBSTITUTE(SUBSTITUTE(S1218,"C:\Users\Admin\OneDrive\Site Internet\",""),"BAG-IN-BOX\",""),"BOURGOGNE\",""),"BEAUJOLAIS\",""),"CHAMPAGNE ET EFFERVESCENTS\",""),"LANGUEDOC\",""),"LOIRE\",""),"PROVENCE\",""),"RHONE NORD\",""),"RHONE SUD\",""),"SPIRITUEUX\",""),"SUD OUEST\","")</f>
        <v>verre_a_eau_ou_spiritueux_tumbler_50_cl.png</v>
      </c>
      <c r="V1218" s="19">
        <f t="shared" ref="V1218:V1221" si="433">IF(U1218="",0,1)</f>
        <v>1</v>
      </c>
      <c r="W1218" s="20" t="str">
        <f t="shared" ref="W1218" si="434">$X$1&amp;A1218&amp;$Y$1&amp;T1218&amp;$Z$1&amp;D1218&amp;$AA$1&amp;G1218&amp;$AB$1&amp;J1218&amp;$AC$1&amp;L1218&amp;$AD$1&amp;N1218&amp;$AE$1&amp;P1218&amp;$AF$1&amp;R1218&amp;$AG$1&amp;U1218&amp;$AH$1&amp;V1218&amp;$AI$1</f>
        <v>("01230", "Verre à eau Tumbler 50 Cl", "Verre soufflé en cristallin à eau ou à spiritueux d’une capacité de 50cl.&lt;br&gt;&lt;br&gt;Verre de dégustation qui donne au contenu de bonnes conditions pour se développer tant en termes de goût que d'arôme.&lt;br&gt;&lt;br&gt;Vendu par 6.", "19", "10", "0", "39","0", "13", "verre_a_eau_ou_spiritueux_tumbler_50_cl.png", "1"),</v>
      </c>
    </row>
    <row r="1219" spans="1:23" s="20" customFormat="1" hidden="1" x14ac:dyDescent="0.25">
      <c r="A1219" s="2" t="s">
        <v>1044</v>
      </c>
      <c r="B1219" s="2" t="s">
        <v>1045</v>
      </c>
      <c r="C1219" s="3"/>
      <c r="D1219" s="18" t="str">
        <f t="shared" si="431"/>
        <v/>
      </c>
      <c r="E1219" s="4">
        <v>15.65</v>
      </c>
      <c r="F1219" s="2" t="s">
        <v>2266</v>
      </c>
      <c r="H1219" s="2" t="b">
        <v>1</v>
      </c>
      <c r="I1219" s="2" t="s">
        <v>4716</v>
      </c>
      <c r="K1219" s="2" t="s">
        <v>4746</v>
      </c>
      <c r="M1219" s="2" t="s">
        <v>4741</v>
      </c>
      <c r="O1219" s="2" t="s">
        <v>4719</v>
      </c>
      <c r="Q1219" s="2" t="s">
        <v>4688</v>
      </c>
      <c r="S1219" s="2"/>
      <c r="U1219" s="19" t="str">
        <f t="shared" si="432"/>
        <v/>
      </c>
      <c r="V1219" s="19">
        <f t="shared" si="433"/>
        <v>0</v>
      </c>
    </row>
    <row r="1220" spans="1:23" s="20" customFormat="1" hidden="1" x14ac:dyDescent="0.25">
      <c r="A1220" s="2" t="s">
        <v>1046</v>
      </c>
      <c r="B1220" s="2" t="s">
        <v>1047</v>
      </c>
      <c r="C1220" s="3"/>
      <c r="D1220" s="18" t="str">
        <f t="shared" si="431"/>
        <v/>
      </c>
      <c r="E1220" s="4">
        <v>15.65</v>
      </c>
      <c r="F1220" s="2" t="s">
        <v>2266</v>
      </c>
      <c r="H1220" s="2" t="b">
        <v>1</v>
      </c>
      <c r="I1220" s="2" t="s">
        <v>2308</v>
      </c>
      <c r="K1220" s="2" t="s">
        <v>4746</v>
      </c>
      <c r="M1220" s="2" t="s">
        <v>4741</v>
      </c>
      <c r="O1220" s="2" t="s">
        <v>2306</v>
      </c>
      <c r="Q1220" s="2" t="s">
        <v>4688</v>
      </c>
      <c r="S1220" s="2"/>
      <c r="U1220" s="19" t="str">
        <f t="shared" si="432"/>
        <v/>
      </c>
      <c r="V1220" s="19">
        <f t="shared" si="433"/>
        <v>0</v>
      </c>
    </row>
    <row r="1221" spans="1:23" s="20" customFormat="1" hidden="1" x14ac:dyDescent="0.25">
      <c r="A1221" s="2" t="s">
        <v>1040</v>
      </c>
      <c r="B1221" s="2" t="s">
        <v>1041</v>
      </c>
      <c r="C1221" s="3"/>
      <c r="D1221" s="18" t="str">
        <f t="shared" si="431"/>
        <v/>
      </c>
      <c r="E1221" s="4">
        <v>25.05</v>
      </c>
      <c r="F1221" s="2" t="s">
        <v>2266</v>
      </c>
      <c r="H1221" s="2" t="b">
        <v>1</v>
      </c>
      <c r="I1221" s="2" t="s">
        <v>4716</v>
      </c>
      <c r="K1221" s="2" t="s">
        <v>4746</v>
      </c>
      <c r="M1221" s="2" t="s">
        <v>4741</v>
      </c>
      <c r="O1221" s="2" t="s">
        <v>4719</v>
      </c>
      <c r="Q1221" s="2" t="s">
        <v>4688</v>
      </c>
      <c r="S1221" s="2"/>
      <c r="U1221" s="19" t="str">
        <f t="shared" si="432"/>
        <v/>
      </c>
      <c r="V1221" s="19">
        <f t="shared" si="433"/>
        <v>0</v>
      </c>
    </row>
    <row r="1222" spans="1:23" s="20" customFormat="1" hidden="1" x14ac:dyDescent="0.25">
      <c r="A1222" s="2" t="s">
        <v>2671</v>
      </c>
      <c r="B1222" s="2" t="s">
        <v>2672</v>
      </c>
      <c r="C1222" s="3"/>
      <c r="D1222" s="18" t="str">
        <f t="shared" si="431"/>
        <v/>
      </c>
      <c r="E1222" s="4">
        <v>3.55</v>
      </c>
      <c r="F1222" s="2" t="s">
        <v>2246</v>
      </c>
      <c r="H1222" s="2" t="b">
        <v>0</v>
      </c>
      <c r="I1222" s="2" t="s">
        <v>2307</v>
      </c>
      <c r="K1222" s="2"/>
      <c r="M1222" s="2" t="s">
        <v>2307</v>
      </c>
      <c r="O1222" s="2"/>
      <c r="Q1222" s="2" t="s">
        <v>4804</v>
      </c>
      <c r="S1222" s="2"/>
    </row>
    <row r="1223" spans="1:23" s="20" customFormat="1" hidden="1" x14ac:dyDescent="0.25">
      <c r="A1223" s="2" t="s">
        <v>2673</v>
      </c>
      <c r="B1223" s="2" t="s">
        <v>2674</v>
      </c>
      <c r="C1223" s="3"/>
      <c r="D1223" s="18" t="str">
        <f t="shared" si="431"/>
        <v/>
      </c>
      <c r="E1223" s="4">
        <v>3.45</v>
      </c>
      <c r="F1223" s="2" t="s">
        <v>2246</v>
      </c>
      <c r="H1223" s="2" t="b">
        <v>0</v>
      </c>
      <c r="I1223" s="2" t="s">
        <v>2307</v>
      </c>
      <c r="K1223" s="2"/>
      <c r="M1223" s="2" t="s">
        <v>2307</v>
      </c>
      <c r="O1223" s="2"/>
      <c r="Q1223" s="2" t="s">
        <v>4804</v>
      </c>
      <c r="S1223" s="2"/>
    </row>
    <row r="1224" spans="1:23" s="20" customFormat="1" hidden="1" x14ac:dyDescent="0.25">
      <c r="A1224" s="2" t="s">
        <v>2669</v>
      </c>
      <c r="B1224" s="2" t="s">
        <v>2670</v>
      </c>
      <c r="C1224" s="3"/>
      <c r="D1224" s="18" t="str">
        <f t="shared" si="431"/>
        <v/>
      </c>
      <c r="E1224" s="4">
        <v>3.6</v>
      </c>
      <c r="F1224" s="2" t="s">
        <v>2246</v>
      </c>
      <c r="H1224" s="2" t="b">
        <v>0</v>
      </c>
      <c r="I1224" s="2" t="s">
        <v>2307</v>
      </c>
      <c r="K1224" s="2"/>
      <c r="M1224" s="2" t="s">
        <v>2307</v>
      </c>
      <c r="O1224" s="2"/>
      <c r="Q1224" s="2" t="s">
        <v>4804</v>
      </c>
      <c r="S1224" s="2"/>
    </row>
    <row r="1225" spans="1:23" s="20" customFormat="1" hidden="1" x14ac:dyDescent="0.25">
      <c r="A1225" s="2" t="s">
        <v>2675</v>
      </c>
      <c r="B1225" s="2" t="s">
        <v>2676</v>
      </c>
      <c r="C1225" s="3"/>
      <c r="D1225" s="18" t="str">
        <f t="shared" si="431"/>
        <v/>
      </c>
      <c r="E1225" s="4">
        <v>3.85</v>
      </c>
      <c r="F1225" s="2" t="s">
        <v>2246</v>
      </c>
      <c r="H1225" s="2" t="b">
        <v>0</v>
      </c>
      <c r="I1225" s="2" t="s">
        <v>2307</v>
      </c>
      <c r="K1225" s="2"/>
      <c r="M1225" s="2" t="s">
        <v>2307</v>
      </c>
      <c r="O1225" s="2"/>
      <c r="Q1225" s="2" t="s">
        <v>4804</v>
      </c>
      <c r="S1225" s="2"/>
    </row>
    <row r="1226" spans="1:23" s="20" customFormat="1" hidden="1" x14ac:dyDescent="0.25">
      <c r="A1226" s="2" t="s">
        <v>2677</v>
      </c>
      <c r="B1226" s="2" t="s">
        <v>2678</v>
      </c>
      <c r="C1226" s="3"/>
      <c r="D1226" s="18" t="str">
        <f t="shared" si="431"/>
        <v/>
      </c>
      <c r="E1226" s="4">
        <v>3.95</v>
      </c>
      <c r="F1226" s="2" t="s">
        <v>2246</v>
      </c>
      <c r="H1226" s="2" t="b">
        <v>0</v>
      </c>
      <c r="I1226" s="2" t="s">
        <v>2307</v>
      </c>
      <c r="K1226" s="2"/>
      <c r="M1226" s="2" t="s">
        <v>2307</v>
      </c>
      <c r="O1226" s="2"/>
      <c r="Q1226" s="2" t="s">
        <v>4804</v>
      </c>
      <c r="S1226" s="2"/>
    </row>
    <row r="1227" spans="1:23" s="20" customFormat="1" hidden="1" x14ac:dyDescent="0.25">
      <c r="A1227" s="2" t="s">
        <v>2765</v>
      </c>
      <c r="B1227" s="2" t="s">
        <v>2766</v>
      </c>
      <c r="C1227" s="3"/>
      <c r="D1227" s="18" t="str">
        <f t="shared" si="431"/>
        <v/>
      </c>
      <c r="E1227" s="4">
        <v>3.9</v>
      </c>
      <c r="F1227" s="2" t="s">
        <v>2246</v>
      </c>
      <c r="H1227" s="2" t="b">
        <v>0</v>
      </c>
      <c r="I1227" s="2" t="s">
        <v>2307</v>
      </c>
      <c r="K1227" s="2"/>
      <c r="M1227" s="2" t="s">
        <v>2307</v>
      </c>
      <c r="O1227" s="2"/>
      <c r="Q1227" s="2" t="s">
        <v>4804</v>
      </c>
      <c r="S1227" s="2"/>
    </row>
    <row r="1228" spans="1:23" s="20" customFormat="1" hidden="1" x14ac:dyDescent="0.25">
      <c r="A1228" s="2" t="s">
        <v>2769</v>
      </c>
      <c r="B1228" s="2" t="s">
        <v>2770</v>
      </c>
      <c r="C1228" s="3"/>
      <c r="D1228" s="18" t="str">
        <f t="shared" si="431"/>
        <v/>
      </c>
      <c r="E1228" s="4">
        <v>5</v>
      </c>
      <c r="F1228" s="2" t="s">
        <v>2246</v>
      </c>
      <c r="H1228" s="2" t="b">
        <v>0</v>
      </c>
      <c r="I1228" s="2" t="s">
        <v>2307</v>
      </c>
      <c r="K1228" s="2"/>
      <c r="M1228" s="2" t="s">
        <v>2307</v>
      </c>
      <c r="O1228" s="2"/>
      <c r="Q1228" s="2" t="s">
        <v>4804</v>
      </c>
      <c r="S1228" s="2"/>
    </row>
    <row r="1229" spans="1:23" s="20" customFormat="1" hidden="1" x14ac:dyDescent="0.25">
      <c r="A1229" s="2" t="s">
        <v>2767</v>
      </c>
      <c r="B1229" s="2" t="s">
        <v>2768</v>
      </c>
      <c r="C1229" s="3"/>
      <c r="D1229" s="18" t="str">
        <f t="shared" si="431"/>
        <v/>
      </c>
      <c r="E1229" s="4">
        <v>4.1500000000000004</v>
      </c>
      <c r="F1229" s="2" t="s">
        <v>2246</v>
      </c>
      <c r="H1229" s="2" t="b">
        <v>0</v>
      </c>
      <c r="I1229" s="2" t="s">
        <v>2307</v>
      </c>
      <c r="K1229" s="2"/>
      <c r="M1229" s="2" t="s">
        <v>2307</v>
      </c>
      <c r="O1229" s="2"/>
      <c r="Q1229" s="2" t="s">
        <v>4804</v>
      </c>
      <c r="S1229" s="2"/>
    </row>
    <row r="1230" spans="1:23" s="20" customFormat="1" hidden="1" x14ac:dyDescent="0.25">
      <c r="A1230" s="2" t="s">
        <v>2787</v>
      </c>
      <c r="B1230" s="2" t="s">
        <v>2788</v>
      </c>
      <c r="C1230" s="3"/>
      <c r="D1230" s="18" t="str">
        <f t="shared" si="431"/>
        <v/>
      </c>
      <c r="E1230" s="4">
        <v>3.7</v>
      </c>
      <c r="F1230" s="2" t="s">
        <v>2246</v>
      </c>
      <c r="H1230" s="2" t="b">
        <v>0</v>
      </c>
      <c r="I1230" s="2" t="s">
        <v>2307</v>
      </c>
      <c r="K1230" s="2"/>
      <c r="M1230" s="2" t="s">
        <v>2307</v>
      </c>
      <c r="O1230" s="2"/>
      <c r="Q1230" s="2" t="s">
        <v>4804</v>
      </c>
      <c r="S1230" s="2"/>
    </row>
    <row r="1231" spans="1:23" s="20" customFormat="1" hidden="1" x14ac:dyDescent="0.25">
      <c r="A1231" s="2" t="s">
        <v>2791</v>
      </c>
      <c r="B1231" s="2" t="s">
        <v>2792</v>
      </c>
      <c r="C1231" s="3"/>
      <c r="D1231" s="18" t="str">
        <f t="shared" si="431"/>
        <v/>
      </c>
      <c r="E1231" s="4">
        <v>3.8</v>
      </c>
      <c r="F1231" s="2" t="s">
        <v>2246</v>
      </c>
      <c r="H1231" s="2" t="b">
        <v>0</v>
      </c>
      <c r="I1231" s="2" t="s">
        <v>2307</v>
      </c>
      <c r="K1231" s="2"/>
      <c r="M1231" s="2" t="s">
        <v>2307</v>
      </c>
      <c r="O1231" s="2"/>
      <c r="Q1231" s="2" t="s">
        <v>4804</v>
      </c>
      <c r="S1231" s="2"/>
    </row>
    <row r="1232" spans="1:23" s="20" customFormat="1" hidden="1" x14ac:dyDescent="0.25">
      <c r="A1232" s="2" t="s">
        <v>2793</v>
      </c>
      <c r="B1232" s="2" t="s">
        <v>2794</v>
      </c>
      <c r="C1232" s="3"/>
      <c r="D1232" s="40" t="str">
        <f t="shared" si="431"/>
        <v/>
      </c>
      <c r="E1232" s="4">
        <v>3.8</v>
      </c>
      <c r="F1232" s="2" t="s">
        <v>2246</v>
      </c>
      <c r="G1232" s="42"/>
      <c r="H1232" s="2" t="b">
        <v>0</v>
      </c>
      <c r="I1232" s="2" t="s">
        <v>2307</v>
      </c>
      <c r="J1232" s="42"/>
      <c r="K1232" s="2"/>
      <c r="L1232" s="42"/>
      <c r="M1232" s="2" t="s">
        <v>2307</v>
      </c>
      <c r="N1232" s="42"/>
      <c r="O1232" s="2"/>
      <c r="P1232" s="42"/>
      <c r="Q1232" s="2" t="s">
        <v>4804</v>
      </c>
      <c r="R1232" s="42"/>
      <c r="S1232" s="2"/>
      <c r="T1232" s="42"/>
      <c r="U1232" s="42"/>
      <c r="V1232" s="42"/>
      <c r="W1232" s="42"/>
    </row>
    <row r="1233" spans="1:23" hidden="1" x14ac:dyDescent="0.25">
      <c r="A1233" s="2" t="s">
        <v>2789</v>
      </c>
      <c r="B1233" s="2" t="s">
        <v>2790</v>
      </c>
      <c r="C1233" s="3"/>
      <c r="D1233" s="23" t="str">
        <f t="shared" ref="D1233:D1236" si="435">SUBSTITUTE(SUBSTITUTE(SUBSTITUTE(C1233,CHAR(13),""),CHAR(10),"&lt;br&gt;"),". &amp;car(10)",".")</f>
        <v/>
      </c>
      <c r="E1233" s="4">
        <v>3.7</v>
      </c>
      <c r="F1233" s="2" t="s">
        <v>2246</v>
      </c>
      <c r="G1233" s="19">
        <f>VLOOKUP(F1233,frs!$A$2:$E$41,2,FALSE)</f>
        <v>22</v>
      </c>
      <c r="H1233" s="2" t="b">
        <v>0</v>
      </c>
      <c r="I1233" s="2" t="s">
        <v>2307</v>
      </c>
      <c r="J1233" s="19">
        <f>VLOOKUP(I1233,Families!$A$2:$B$11,2,FALSE)</f>
        <v>8</v>
      </c>
      <c r="K1233" s="2"/>
      <c r="L1233" s="19" t="str">
        <f>IFERROR(VLOOKUP(K1233,Appellations!$A$2:$B$77,2,FALSE),"0")</f>
        <v>0</v>
      </c>
      <c r="M1233" s="2" t="s">
        <v>2307</v>
      </c>
      <c r="N1233" s="19">
        <f>IFERROR(VLOOKUP(M1233,Regions!$A$2:$B$41,2,FALSE),"0")</f>
        <v>7</v>
      </c>
      <c r="O1233" s="2"/>
      <c r="P1233" s="19" t="str">
        <f>IFERROR(VLOOKUP(O1233,Colors!$A$2:$B$11,2,FALSE),"0")</f>
        <v>0</v>
      </c>
      <c r="Q1233" s="2" t="s">
        <v>4804</v>
      </c>
      <c r="R1233" s="19">
        <f>IFERROR(VLOOKUP(Q1233,Contenants!$A$2:$B$21,2,FALSE),"0")</f>
        <v>8</v>
      </c>
      <c r="S1233" s="2"/>
      <c r="T1233" s="50" t="str">
        <f t="shared" ref="T1233:T1236" si="436">PROPER(B1233)</f>
        <v>Biere Vic Brewery  Old Wives 33 Cl</v>
      </c>
      <c r="U1233" s="19" t="str">
        <f>SUBSTITUTE(SUBSTITUTE(SUBSTITUTE(SUBSTITUTE(SUBSTITUTE(SUBSTITUTE(SUBSTITUTE(SUBSTITUTE(SUBSTITUTE(SUBSTITUTE(SUBSTITUTE(SUBSTITUTE(S1233,"C:\Users\Admin\OneDrive\Site Internet\",""),"BAG-IN-BOX\",""),"BOURGOGNE\",""),"BEAUJOLAIS\",""),"CHAMPAGNE ET EFFERVESCENTS\",""),"LANGUEDOC\",""),"LOIRE\",""),"PROVENCE\",""),"RHONE NORD\",""),"RHONE SUD\",""),"SPIRITUEUX\",""),"SUD OUEST\","")</f>
        <v/>
      </c>
      <c r="V1233" s="19" t="e">
        <f>IF(#REF!="",0,1)</f>
        <v>#REF!</v>
      </c>
      <c r="W1233" s="20" t="e">
        <f>$X$1&amp;A1233&amp;$Y$1&amp;T1233&amp;$Z$1&amp;D1233&amp;$AA$1&amp;E1233&amp;#REF!&amp;G1233&amp;$AB$1&amp;J1233&amp;$AC$1&amp;L1233&amp;$AD$1&amp;N1233&amp;$AE$1&amp;P1233&amp;$AF$1&amp;R1233&amp;$AG$1&amp;#REF!&amp;$AI$1</f>
        <v>#REF!</v>
      </c>
    </row>
    <row r="1234" spans="1:23" hidden="1" x14ac:dyDescent="0.25">
      <c r="A1234" s="2" t="s">
        <v>3400</v>
      </c>
      <c r="B1234" s="2" t="s">
        <v>3401</v>
      </c>
      <c r="C1234" s="3"/>
      <c r="D1234" s="23" t="str">
        <f t="shared" si="435"/>
        <v/>
      </c>
      <c r="E1234" s="4">
        <v>29</v>
      </c>
      <c r="F1234" s="2" t="s">
        <v>2236</v>
      </c>
      <c r="G1234" s="19" t="e">
        <f>VLOOKUP(F1234,frs!$A$2:$E$41,2,FALSE)</f>
        <v>#N/A</v>
      </c>
      <c r="H1234" s="2" t="b">
        <v>0</v>
      </c>
      <c r="I1234" s="2" t="s">
        <v>4716</v>
      </c>
      <c r="J1234" s="19">
        <f>VLOOKUP(I1234,Families!$A$2:$B$11,2,FALSE)</f>
        <v>1</v>
      </c>
      <c r="K1234" s="2" t="s">
        <v>4746</v>
      </c>
      <c r="L1234" s="19" t="str">
        <f>IFERROR(VLOOKUP(K1234,Appellations!$A$2:$B$77,2,FALSE),"0")</f>
        <v>0</v>
      </c>
      <c r="M1234" s="2" t="s">
        <v>4741</v>
      </c>
      <c r="N1234" s="19">
        <f>IFERROR(VLOOKUP(M1234,Regions!$A$2:$B$41,2,FALSE),"0")</f>
        <v>32</v>
      </c>
      <c r="O1234" s="2" t="s">
        <v>4719</v>
      </c>
      <c r="P1234" s="19">
        <f>IFERROR(VLOOKUP(O1234,Colors!$A$2:$B$11,2,FALSE),"0")</f>
        <v>8</v>
      </c>
      <c r="Q1234" s="2" t="s">
        <v>4688</v>
      </c>
      <c r="R1234" s="19">
        <f>IFERROR(VLOOKUP(Q1234,Contenants!$A$2:$B$21,2,FALSE),"0")</f>
        <v>16</v>
      </c>
      <c r="S1234" s="2"/>
      <c r="T1234" s="50" t="str">
        <f t="shared" si="436"/>
        <v>Cot.Aix Cht Vignelaure Rouge 2008</v>
      </c>
      <c r="U1234" s="19" t="str">
        <f>SUBSTITUTE(SUBSTITUTE(SUBSTITUTE(SUBSTITUTE(SUBSTITUTE(SUBSTITUTE(SUBSTITUTE(SUBSTITUTE(SUBSTITUTE(SUBSTITUTE(SUBSTITUTE(SUBSTITUTE(S1234,"C:\Users\Admin\OneDrive\Site Internet\",""),"BAG-IN-BOX\",""),"BOURGOGNE\",""),"BEAUJOLAIS\",""),"CHAMPAGNE ET EFFERVESCENTS\",""),"LANGUEDOC\",""),"LOIRE\",""),"PROVENCE\",""),"RHONE NORD\",""),"RHONE SUD\",""),"SPIRITUEUX\",""),"SUD OUEST\","")</f>
        <v/>
      </c>
      <c r="V1234" s="19" t="e">
        <f>IF(#REF!="",0,1)</f>
        <v>#REF!</v>
      </c>
      <c r="W1234" s="20" t="e">
        <f>$X$1&amp;A1234&amp;$Y$1&amp;T1234&amp;$Z$1&amp;D1234&amp;$AA$1&amp;E1234&amp;#REF!&amp;G1234&amp;$AB$1&amp;J1234&amp;$AC$1&amp;L1234&amp;$AD$1&amp;N1234&amp;$AE$1&amp;P1234&amp;$AF$1&amp;R1234&amp;$AG$1&amp;#REF!&amp;$AI$1</f>
        <v>#REF!</v>
      </c>
    </row>
    <row r="1235" spans="1:23" hidden="1" x14ac:dyDescent="0.25">
      <c r="A1235" s="2" t="s">
        <v>3674</v>
      </c>
      <c r="B1235" s="2" t="s">
        <v>3675</v>
      </c>
      <c r="C1235" s="3"/>
      <c r="D1235" s="23" t="str">
        <f t="shared" si="435"/>
        <v/>
      </c>
      <c r="E1235" s="4">
        <v>9.5</v>
      </c>
      <c r="F1235" s="2" t="s">
        <v>2251</v>
      </c>
      <c r="G1235" s="19" t="e">
        <f>VLOOKUP(F1235,frs!$A$2:$E$41,2,FALSE)</f>
        <v>#N/A</v>
      </c>
      <c r="H1235" s="2" t="b">
        <v>0</v>
      </c>
      <c r="I1235" s="2" t="s">
        <v>2308</v>
      </c>
      <c r="J1235" s="19">
        <f>VLOOKUP(I1235,Families!$A$2:$B$11,2,FALSE)</f>
        <v>3</v>
      </c>
      <c r="K1235" s="2" t="s">
        <v>263</v>
      </c>
      <c r="L1235" s="19">
        <f>IFERROR(VLOOKUP(K1235,Appellations!$A$2:$B$77,2,FALSE),"0")</f>
        <v>42</v>
      </c>
      <c r="M1235" s="2" t="s">
        <v>4743</v>
      </c>
      <c r="N1235" s="19">
        <f>IFERROR(VLOOKUP(M1235,Regions!$A$2:$B$41,2,FALSE),"0")</f>
        <v>24</v>
      </c>
      <c r="O1235" s="2" t="s">
        <v>2306</v>
      </c>
      <c r="P1235" s="19">
        <f>IFERROR(VLOOKUP(O1235,Colors!$A$2:$B$11,2,FALSE),"0")</f>
        <v>7</v>
      </c>
      <c r="Q1235" s="2" t="s">
        <v>4688</v>
      </c>
      <c r="R1235" s="19">
        <f>IFERROR(VLOOKUP(Q1235,Contenants!$A$2:$B$21,2,FALSE),"0")</f>
        <v>16</v>
      </c>
      <c r="S1235" s="2"/>
      <c r="T1235" s="50" t="str">
        <f t="shared" si="436"/>
        <v>Igp Oc Gris Blanc G.B. Rose</v>
      </c>
      <c r="U1235" s="19" t="str">
        <f>SUBSTITUTE(SUBSTITUTE(SUBSTITUTE(SUBSTITUTE(SUBSTITUTE(SUBSTITUTE(SUBSTITUTE(SUBSTITUTE(SUBSTITUTE(SUBSTITUTE(SUBSTITUTE(SUBSTITUTE(S1235,"C:\Users\Admin\OneDrive\Site Internet\",""),"BAG-IN-BOX\",""),"BOURGOGNE\",""),"BEAUJOLAIS\",""),"CHAMPAGNE ET EFFERVESCENTS\",""),"LANGUEDOC\",""),"LOIRE\",""),"PROVENCE\",""),"RHONE NORD\",""),"RHONE SUD\",""),"SPIRITUEUX\",""),"SUD OUEST\","")</f>
        <v/>
      </c>
      <c r="V1235" s="19" t="e">
        <f>IF(#REF!="",0,1)</f>
        <v>#REF!</v>
      </c>
      <c r="W1235" s="20" t="e">
        <f>$X$1&amp;A1235&amp;$Y$1&amp;T1235&amp;$Z$1&amp;D1235&amp;$AA$1&amp;E1235&amp;#REF!&amp;G1235&amp;$AB$1&amp;J1235&amp;$AC$1&amp;L1235&amp;$AD$1&amp;N1235&amp;$AE$1&amp;P1235&amp;$AF$1&amp;R1235&amp;$AG$1&amp;#REF!&amp;$AI$1</f>
        <v>#REF!</v>
      </c>
    </row>
    <row r="1236" spans="1:23" hidden="1" x14ac:dyDescent="0.25">
      <c r="A1236" s="2" t="s">
        <v>3676</v>
      </c>
      <c r="B1236" s="2" t="s">
        <v>3677</v>
      </c>
      <c r="C1236" s="3"/>
      <c r="D1236" s="23" t="str">
        <f t="shared" si="435"/>
        <v/>
      </c>
      <c r="E1236" s="4">
        <v>19.5</v>
      </c>
      <c r="F1236" s="2" t="s">
        <v>2251</v>
      </c>
      <c r="G1236" s="19" t="e">
        <f>VLOOKUP(F1236,frs!$A$2:$E$41,2,FALSE)</f>
        <v>#N/A</v>
      </c>
      <c r="H1236" s="2" t="b">
        <v>0</v>
      </c>
      <c r="I1236" s="2" t="s">
        <v>2308</v>
      </c>
      <c r="J1236" s="19">
        <f>VLOOKUP(I1236,Families!$A$2:$B$11,2,FALSE)</f>
        <v>3</v>
      </c>
      <c r="K1236" s="2" t="s">
        <v>263</v>
      </c>
      <c r="L1236" s="19">
        <f>IFERROR(VLOOKUP(K1236,Appellations!$A$2:$B$77,2,FALSE),"0")</f>
        <v>42</v>
      </c>
      <c r="M1236" s="2" t="s">
        <v>4743</v>
      </c>
      <c r="N1236" s="19">
        <f>IFERROR(VLOOKUP(M1236,Regions!$A$2:$B$41,2,FALSE),"0")</f>
        <v>24</v>
      </c>
      <c r="O1236" s="2" t="s">
        <v>2306</v>
      </c>
      <c r="P1236" s="19">
        <f>IFERROR(VLOOKUP(O1236,Colors!$A$2:$B$11,2,FALSE),"0")</f>
        <v>7</v>
      </c>
      <c r="Q1236" s="2" t="s">
        <v>2303</v>
      </c>
      <c r="R1236" s="19">
        <f>IFERROR(VLOOKUP(Q1236,Contenants!$A$2:$B$21,2,FALSE),"0")</f>
        <v>19</v>
      </c>
      <c r="S1236" s="2"/>
      <c r="T1236" s="50" t="str">
        <f t="shared" si="436"/>
        <v>Igp Oc Gris Blanc G.B. Rose Magnum</v>
      </c>
      <c r="U1236" s="19" t="str">
        <f>SUBSTITUTE(SUBSTITUTE(SUBSTITUTE(SUBSTITUTE(SUBSTITUTE(SUBSTITUTE(SUBSTITUTE(SUBSTITUTE(SUBSTITUTE(SUBSTITUTE(SUBSTITUTE(SUBSTITUTE(S1236,"C:\Users\Admin\OneDrive\Site Internet\",""),"BAG-IN-BOX\",""),"BOURGOGNE\",""),"BEAUJOLAIS\",""),"CHAMPAGNE ET EFFERVESCENTS\",""),"LANGUEDOC\",""),"LOIRE\",""),"PROVENCE\",""),"RHONE NORD\",""),"RHONE SUD\",""),"SPIRITUEUX\",""),"SUD OUEST\","")</f>
        <v/>
      </c>
      <c r="V1236" s="19" t="e">
        <f>IF(#REF!="",0,1)</f>
        <v>#REF!</v>
      </c>
      <c r="W1236" s="20" t="e">
        <f>$X$1&amp;A1236&amp;$Y$1&amp;T1236&amp;$Z$1&amp;D1236&amp;$AA$1&amp;E1236&amp;#REF!&amp;G1236&amp;$AB$1&amp;J1236&amp;$AC$1&amp;L1236&amp;$AD$1&amp;N1236&amp;$AE$1&amp;P1236&amp;$AF$1&amp;R1236&amp;$AG$1&amp;#REF!&amp;$AI$1</f>
        <v>#REF!</v>
      </c>
    </row>
    <row r="1237" spans="1:23" s="29" customFormat="1" hidden="1" x14ac:dyDescent="0.25">
      <c r="A1237" s="2" t="s">
        <v>245</v>
      </c>
      <c r="B1237" s="2" t="s">
        <v>246</v>
      </c>
      <c r="C1237" s="3"/>
      <c r="D1237" s="27" t="str">
        <f t="shared" si="431"/>
        <v/>
      </c>
      <c r="E1237" s="4">
        <v>13.15</v>
      </c>
      <c r="F1237" s="2" t="s">
        <v>2224</v>
      </c>
      <c r="H1237" s="2" t="b">
        <v>1</v>
      </c>
      <c r="I1237" s="2" t="s">
        <v>2301</v>
      </c>
      <c r="K1237" s="2" t="s">
        <v>4749</v>
      </c>
      <c r="M1237" s="2" t="s">
        <v>4745</v>
      </c>
      <c r="O1237" s="2" t="s">
        <v>2306</v>
      </c>
      <c r="Q1237" s="2"/>
      <c r="S1237" s="2"/>
      <c r="U1237" s="19" t="str">
        <f t="shared" ref="U1237:U1239" si="437">SUBSTITUTE(SUBSTITUTE(SUBSTITUTE(SUBSTITUTE(SUBSTITUTE(SUBSTITUTE(SUBSTITUTE(SUBSTITUTE(SUBSTITUTE(SUBSTITUTE(SUBSTITUTE(SUBSTITUTE(S1237,"C:\Users\Admin\OneDrive\Site Internet\",""),"BAG-IN-BOX\",""),"BOURGOGNE\",""),"BEAUJOLAIS\",""),"CHAMPAGNE ET EFFERVESCENTS\",""),"LANGUEDOC\",""),"LOIRE\",""),"PROVENCE\",""),"RHONE NORD\",""),"RHONE SUD\",""),"SPIRITUEUX\",""),"SUD OUEST\","")</f>
        <v/>
      </c>
      <c r="V1237" s="19">
        <f t="shared" ref="V1237:V1240" si="438">IF(U1237="",0,1)</f>
        <v>0</v>
      </c>
    </row>
    <row r="1238" spans="1:23" s="20" customFormat="1" hidden="1" x14ac:dyDescent="0.25">
      <c r="A1238" s="2" t="s">
        <v>288</v>
      </c>
      <c r="B1238" s="2" t="s">
        <v>289</v>
      </c>
      <c r="C1238" s="3"/>
      <c r="D1238" s="18" t="str">
        <f t="shared" si="431"/>
        <v/>
      </c>
      <c r="E1238" s="4">
        <v>12.8</v>
      </c>
      <c r="F1238" s="2" t="s">
        <v>2224</v>
      </c>
      <c r="H1238" s="2" t="b">
        <v>1</v>
      </c>
      <c r="I1238" s="2" t="s">
        <v>2301</v>
      </c>
      <c r="K1238" s="2"/>
      <c r="M1238" s="2"/>
      <c r="O1238" s="2"/>
      <c r="Q1238" s="2"/>
      <c r="S1238" s="2"/>
      <c r="U1238" s="19" t="str">
        <f t="shared" si="437"/>
        <v/>
      </c>
      <c r="V1238" s="19">
        <f t="shared" si="438"/>
        <v>0</v>
      </c>
    </row>
    <row r="1239" spans="1:23" s="20" customFormat="1" ht="213.75" x14ac:dyDescent="0.25">
      <c r="A1239" s="2" t="s">
        <v>930</v>
      </c>
      <c r="B1239" s="2" t="s">
        <v>931</v>
      </c>
      <c r="C1239" s="3" t="s">
        <v>4964</v>
      </c>
      <c r="D1239" s="40" t="str">
        <f t="shared" si="431"/>
        <v>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75cl.&lt;br&gt;&lt;br&gt;Domaine familial depuis des années, le Domaine Maldant-Pauvelot s’étend sur 18 Ha sur les Grands Terroirs de Bourgogne. Jean-Luc Maldant reprends les reines en 2009 et installe le domaine dans la qualité de ses produits.</v>
      </c>
      <c r="E1239" s="4">
        <v>56.15</v>
      </c>
      <c r="F1239" s="2" t="s">
        <v>2219</v>
      </c>
      <c r="G1239" s="19">
        <f>VLOOKUP(F1239,frs!$A$2:$B$45,2,FALSE)</f>
        <v>23</v>
      </c>
      <c r="H1239" s="2" t="b">
        <v>1</v>
      </c>
      <c r="I1239" s="2" t="s">
        <v>4716</v>
      </c>
      <c r="J1239" s="19">
        <f>VLOOKUP(I1239,Families!$A$2:$B$11,2,FALSE)</f>
        <v>1</v>
      </c>
      <c r="K1239" s="2" t="s">
        <v>4871</v>
      </c>
      <c r="L1239" s="19">
        <f>IFERROR(VLOOKUP(K1239,Appellations!$A$2:$B$80,2,FALSE),"0")</f>
        <v>19</v>
      </c>
      <c r="M1239" s="2" t="s">
        <v>4762</v>
      </c>
      <c r="N1239" s="19">
        <f>IFERROR(VLOOKUP(M1239,Regions!$A$2:$B$44,2,FALSE),"0")</f>
        <v>10</v>
      </c>
      <c r="O1239" s="2" t="s">
        <v>4719</v>
      </c>
      <c r="P1239" s="19">
        <f>IFERROR(VLOOKUP(O1239,Colors!$A$2:$B$11,2,FALSE),"0")</f>
        <v>8</v>
      </c>
      <c r="Q1239" s="2" t="s">
        <v>2303</v>
      </c>
      <c r="R1239" s="19">
        <f>IFERROR(VLOOKUP(Q1239,Contenants!$A$2:$B$21,2,FALSE),"0")</f>
        <v>19</v>
      </c>
      <c r="S1239" s="2" t="s">
        <v>5661</v>
      </c>
      <c r="T1239" s="50" t="s">
        <v>6598</v>
      </c>
      <c r="U1239" s="19" t="str">
        <f t="shared" si="437"/>
        <v>jean_luc_maldant_chorey_les_beaune_rouge.png</v>
      </c>
      <c r="V1239" s="19">
        <f t="shared" si="438"/>
        <v>1</v>
      </c>
      <c r="W1239" s="20" t="str">
        <f t="shared" ref="W1239:W1240" si="439">$X$1&amp;A1239&amp;$Y$1&amp;T1239&amp;$Z$1&amp;D1239&amp;$AA$1&amp;G1239&amp;$AB$1&amp;J1239&amp;$AC$1&amp;L1239&amp;$AD$1&amp;N1239&amp;$AE$1&amp;P1239&amp;$AF$1&amp;R1239&amp;$AG$1&amp;U1239&amp;$AH$1&amp;V1239&amp;$AI$1</f>
        <v>("01251", "Chorey Les Beaunes Maldant Rouge", "Un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75cl.&lt;br&gt;&lt;br&gt;Domaine familial depuis des années, le Domaine Maldant-Pauvelot s’étend sur 18 Ha sur les Grands Terroirs de Bourgogne. Jean-Luc Maldant reprends les reines en 2009 et installe le domaine dans la qualité de ses produits.", "23", "1", "19", "10","8", "19", "jean_luc_maldant_chorey_les_beaune_rouge.png", "1"),</v>
      </c>
    </row>
    <row r="1240" spans="1:23" ht="228" x14ac:dyDescent="0.25">
      <c r="A1240" s="2" t="s">
        <v>1851</v>
      </c>
      <c r="B1240" s="2" t="s">
        <v>1852</v>
      </c>
      <c r="C1240" s="3" t="s">
        <v>4965</v>
      </c>
      <c r="D1240" s="23" t="str">
        <f>SUBSTITUTE(SUBSTITUTE(SUBSTITUTE(C1240,CHAR(13),""),CHAR(10),"&lt;br&gt;"),". &amp;car(10)",".")</f>
        <v>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75cl.&lt;br&gt;&lt;br&gt;Domaine familial depuis des années, le Domaine Maldant-Pauvelot s’étend sur 18 Ha sur les Grands Terroirs de Bourgogne. Jean-Luc Maldant reprends les reines en 2009 et installe le domaine dans la qualité de ses produits.</v>
      </c>
      <c r="E1240" s="4">
        <v>60.45</v>
      </c>
      <c r="F1240" s="2" t="s">
        <v>2219</v>
      </c>
      <c r="G1240" s="19">
        <f>VLOOKUP(F1240,frs!$A$2:$B$45,2,FALSE)</f>
        <v>23</v>
      </c>
      <c r="H1240" s="2" t="b">
        <v>1</v>
      </c>
      <c r="I1240" s="2" t="s">
        <v>4716</v>
      </c>
      <c r="J1240" s="19">
        <f>VLOOKUP(I1240,Families!$A$2:$B$11,2,FALSE)</f>
        <v>1</v>
      </c>
      <c r="K1240" s="2" t="s">
        <v>4801</v>
      </c>
      <c r="L1240" s="19">
        <f>IFERROR(VLOOKUP(K1240,Appellations!$A$2:$B$80,2,FALSE),"0")</f>
        <v>70</v>
      </c>
      <c r="M1240" s="2" t="s">
        <v>4762</v>
      </c>
      <c r="N1240" s="19">
        <f>IFERROR(VLOOKUP(M1240,Regions!$A$2:$B$44,2,FALSE),"0")</f>
        <v>10</v>
      </c>
      <c r="O1240" s="2" t="s">
        <v>4719</v>
      </c>
      <c r="P1240" s="19">
        <f>IFERROR(VLOOKUP(O1240,Colors!$A$2:$B$11,2,FALSE),"0")</f>
        <v>8</v>
      </c>
      <c r="Q1240" s="2" t="s">
        <v>2303</v>
      </c>
      <c r="R1240" s="19">
        <f>IFERROR(VLOOKUP(Q1240,Contenants!$A$2:$B$21,2,FALSE),"0")</f>
        <v>19</v>
      </c>
      <c r="S1240" s="2" t="s">
        <v>5654</v>
      </c>
      <c r="T1240" s="50" t="s">
        <v>6261</v>
      </c>
      <c r="U1240" s="19" t="str">
        <f>SUBSTITUTE(S1240,"C:\Users\Admin\OneDrive\Site Internet\","")</f>
        <v>jean_luc_maldant_savigny_les_beaune_rouge.png</v>
      </c>
      <c r="V1240" s="19">
        <f t="shared" si="438"/>
        <v>1</v>
      </c>
      <c r="W1240" s="20" t="str">
        <f t="shared" si="439"/>
        <v>("01252", "Savigny-les-Beaunes Maldant Rouge Magnum ", "Un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75cl.&lt;br&gt;&lt;br&gt;Domaine familial depuis des années, le Domaine Maldant-Pauvelot s’étend sur 18 Ha sur les Grands Terroirs de Bourgogne. Jean-Luc Maldant reprends les reines en 2009 et installe le domaine dans la qualité de ses produits.", "23", "1", "70", "10","8", "19", "jean_luc_maldant_savigny_les_beaune_rouge.png", "1"),</v>
      </c>
    </row>
    <row r="1241" spans="1:23" s="29" customFormat="1" hidden="1" x14ac:dyDescent="0.25">
      <c r="A1241" s="2" t="s">
        <v>3286</v>
      </c>
      <c r="B1241" s="2" t="s">
        <v>3287</v>
      </c>
      <c r="C1241" s="3"/>
      <c r="D1241" s="27" t="str">
        <f t="shared" si="431"/>
        <v/>
      </c>
      <c r="E1241" s="4">
        <v>53.55</v>
      </c>
      <c r="F1241" s="2" t="s">
        <v>2219</v>
      </c>
      <c r="H1241" s="2" t="b">
        <v>0</v>
      </c>
      <c r="I1241" s="2" t="s">
        <v>4693</v>
      </c>
      <c r="K1241" s="2"/>
      <c r="M1241" s="2" t="s">
        <v>5926</v>
      </c>
      <c r="O1241" s="2"/>
      <c r="Q1241" s="2"/>
      <c r="S1241" s="2"/>
    </row>
    <row r="1242" spans="1:23" s="20" customFormat="1" hidden="1" x14ac:dyDescent="0.25">
      <c r="A1242" s="2" t="s">
        <v>3288</v>
      </c>
      <c r="B1242" s="2" t="s">
        <v>3289</v>
      </c>
      <c r="C1242" s="3"/>
      <c r="D1242" s="40" t="str">
        <f t="shared" si="431"/>
        <v/>
      </c>
      <c r="E1242" s="4">
        <v>65.2</v>
      </c>
      <c r="F1242" s="2" t="s">
        <v>2219</v>
      </c>
      <c r="G1242" s="42"/>
      <c r="H1242" s="2" t="b">
        <v>0</v>
      </c>
      <c r="I1242" s="2" t="s">
        <v>4693</v>
      </c>
      <c r="J1242" s="42"/>
      <c r="K1242" s="2"/>
      <c r="L1242" s="42"/>
      <c r="M1242" s="2" t="s">
        <v>5926</v>
      </c>
      <c r="N1242" s="42"/>
      <c r="O1242" s="2"/>
      <c r="P1242" s="42"/>
      <c r="Q1242" s="2"/>
      <c r="R1242" s="42"/>
      <c r="S1242" s="2"/>
      <c r="T1242" s="42"/>
      <c r="U1242" s="42"/>
      <c r="V1242" s="42"/>
      <c r="W1242" s="42"/>
    </row>
    <row r="1243" spans="1:23" hidden="1" x14ac:dyDescent="0.25">
      <c r="A1243" s="2" t="s">
        <v>3284</v>
      </c>
      <c r="B1243" s="2" t="s">
        <v>3285</v>
      </c>
      <c r="C1243" s="3"/>
      <c r="D1243" s="23" t="str">
        <f t="shared" ref="D1243:D1244" si="440">SUBSTITUTE(SUBSTITUTE(SUBSTITUTE(C1243,CHAR(13),""),CHAR(10),"&lt;br&gt;"),". &amp;car(10)",".")</f>
        <v/>
      </c>
      <c r="E1243" s="4">
        <v>91.55</v>
      </c>
      <c r="F1243" s="2" t="s">
        <v>2219</v>
      </c>
      <c r="G1243" s="19">
        <f>VLOOKUP(F1243,frs!$A$2:$E$41,2,FALSE)</f>
        <v>23</v>
      </c>
      <c r="H1243" s="2" t="b">
        <v>0</v>
      </c>
      <c r="I1243" s="2" t="s">
        <v>4693</v>
      </c>
      <c r="J1243" s="19">
        <f>VLOOKUP(I1243,Families!$A$2:$B$11,2,FALSE)</f>
        <v>7</v>
      </c>
      <c r="K1243" s="2"/>
      <c r="L1243" s="19" t="str">
        <f>IFERROR(VLOOKUP(K1243,Appellations!$A$2:$B$77,2,FALSE),"0")</f>
        <v>0</v>
      </c>
      <c r="M1243" s="2" t="s">
        <v>5926</v>
      </c>
      <c r="N1243" s="19">
        <f>IFERROR(VLOOKUP(M1243,Regions!$A$2:$B$41,2,FALSE),"0")</f>
        <v>14</v>
      </c>
      <c r="O1243" s="2"/>
      <c r="P1243" s="19" t="str">
        <f>IFERROR(VLOOKUP(O1243,Colors!$A$2:$B$11,2,FALSE),"0")</f>
        <v>0</v>
      </c>
      <c r="Q1243" s="2"/>
      <c r="R1243" s="19" t="str">
        <f>IFERROR(VLOOKUP(Q1243,Contenants!$A$2:$B$21,2,FALSE),"0")</f>
        <v>0</v>
      </c>
      <c r="S1243" s="2"/>
      <c r="T1243" s="50" t="str">
        <f t="shared" ref="T1243" si="441">PROPER(B1243)</f>
        <v>Cognac Deau Jl Maldant Napoleon</v>
      </c>
      <c r="U1243" s="19" t="str">
        <f>SUBSTITUTE(SUBSTITUTE(SUBSTITUTE(SUBSTITUTE(SUBSTITUTE(SUBSTITUTE(SUBSTITUTE(SUBSTITUTE(SUBSTITUTE(SUBSTITUTE(SUBSTITUTE(SUBSTITUTE(S1243,"C:\Users\Admin\OneDrive\Site Internet\",""),"BAG-IN-BOX\",""),"BOURGOGNE\",""),"BEAUJOLAIS\",""),"CHAMPAGNE ET EFFERVESCENTS\",""),"LANGUEDOC\",""),"LOIRE\",""),"PROVENCE\",""),"RHONE NORD\",""),"RHONE SUD\",""),"SPIRITUEUX\",""),"SUD OUEST\","")</f>
        <v/>
      </c>
      <c r="V1243" s="19" t="e">
        <f>IF(#REF!="",0,1)</f>
        <v>#REF!</v>
      </c>
      <c r="W1243" s="20" t="e">
        <f>$X$1&amp;A1243&amp;$Y$1&amp;T1243&amp;$Z$1&amp;D1243&amp;$AA$1&amp;E1243&amp;#REF!&amp;G1243&amp;$AB$1&amp;J1243&amp;$AC$1&amp;L1243&amp;$AD$1&amp;N1243&amp;$AE$1&amp;P1243&amp;$AF$1&amp;R1243&amp;$AG$1&amp;#REF!&amp;$AI$1</f>
        <v>#REF!</v>
      </c>
    </row>
    <row r="1244" spans="1:23" ht="199.5" x14ac:dyDescent="0.25">
      <c r="A1244" s="2" t="s">
        <v>229</v>
      </c>
      <c r="B1244" s="2" t="s">
        <v>230</v>
      </c>
      <c r="C1244" s="3" t="s">
        <v>2561</v>
      </c>
      <c r="D1244" s="23" t="str">
        <f t="shared" si="440"/>
        <v>Un vin blanc sec, rond et élégant.&lt;br&gt;&lt;br&gt;Encépagement : assemblage de différents cépages phares de la Provence.&lt;br&gt;&lt;br&gt;Dégustation : sec aux notes d’agrumes et de fruits exotiques, finale fraiche et longue.&lt;br&gt;Accord mets/vin : vollaile, apéritif, poisons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244" s="4">
        <v>37.15</v>
      </c>
      <c r="F1244" s="2" t="s">
        <v>2223</v>
      </c>
      <c r="G1244" s="19">
        <f>VLOOKUP(F1244,frs!$A$2:$B$45,2,FALSE)</f>
        <v>15</v>
      </c>
      <c r="H1244" s="2" t="b">
        <v>1</v>
      </c>
      <c r="I1244" s="2" t="s">
        <v>2301</v>
      </c>
      <c r="J1244" s="19">
        <f>VLOOKUP(I1244,Families!$A$2:$B$11,2,FALSE)</f>
        <v>4</v>
      </c>
      <c r="K1244" s="2" t="s">
        <v>4747</v>
      </c>
      <c r="L1244" s="19">
        <f>IFERROR(VLOOKUP(K1244,Appellations!$A$2:$B$80,2,FALSE),"0")</f>
        <v>23</v>
      </c>
      <c r="M1244" s="2" t="s">
        <v>4741</v>
      </c>
      <c r="N1244" s="19">
        <f>IFERROR(VLOOKUP(M1244,Regions!$A$2:$B$44,2,FALSE),"0")</f>
        <v>32</v>
      </c>
      <c r="O1244" s="2" t="s">
        <v>4689</v>
      </c>
      <c r="P1244" s="19">
        <f>IFERROR(VLOOKUP(O1244,Colors!$A$2:$B$11,2,FALSE),"0")</f>
        <v>2</v>
      </c>
      <c r="Q1244" s="2"/>
      <c r="R1244" s="19" t="str">
        <f>IFERROR(VLOOKUP(Q1244,Contenants!$A$2:$B$21,2,FALSE),"0")</f>
        <v>0</v>
      </c>
      <c r="S1244" s="2" t="s">
        <v>5589</v>
      </c>
      <c r="T1244" s="50" t="s">
        <v>6456</v>
      </c>
      <c r="U1244" s="19" t="str">
        <f>SUBSTITUTE(S1244,"C:\Users\Admin\OneDrive\Site Internet\","")</f>
        <v>bag-in-box-domaine-de-la-goujonne-coteaux_varois-blanc.png</v>
      </c>
      <c r="V1244" s="19">
        <f>IF(U1244="",0,1)</f>
        <v>1</v>
      </c>
      <c r="W1244" s="20" t="str">
        <f t="shared" ref="W1244" si="442">$X$1&amp;A1244&amp;$Y$1&amp;T1244&amp;$Z$1&amp;D1244&amp;$AA$1&amp;G1244&amp;$AB$1&amp;J1244&amp;$AC$1&amp;L1244&amp;$AD$1&amp;N1244&amp;$AE$1&amp;P1244&amp;$AF$1&amp;R1244&amp;$AG$1&amp;U1244&amp;$AH$1&amp;V1244&amp;$AI$1</f>
        <v>("01256", "BIB Côteaux Varois La Goujonne Blanc  5 L", "Un vin blanc sec, rond et élégant.&lt;br&gt;&lt;br&gt;Encépagement : assemblage de différents cépages phares de la Provence.&lt;br&gt;&lt;br&gt;Dégustation : sec aux notes d’agrumes et de fruits exotiques, finale fraiche et longue.&lt;br&gt;Accord mets/vin : vollaile, apéritif, poisons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"32","2", "0", "bag-in-box-domaine-de-la-goujonne-coteaux_varois-blanc.png", "1"),</v>
      </c>
    </row>
    <row r="1245" spans="1:23" s="29" customFormat="1" hidden="1" x14ac:dyDescent="0.25">
      <c r="A1245" s="2" t="s">
        <v>3419</v>
      </c>
      <c r="B1245" s="2" t="s">
        <v>3420</v>
      </c>
      <c r="C1245" s="3"/>
      <c r="D1245" s="27" t="str">
        <f t="shared" si="431"/>
        <v/>
      </c>
      <c r="E1245" s="4">
        <v>10.6</v>
      </c>
      <c r="F1245" s="2" t="s">
        <v>3404</v>
      </c>
      <c r="H1245" s="2" t="b">
        <v>0</v>
      </c>
      <c r="I1245" s="2" t="s">
        <v>4716</v>
      </c>
      <c r="K1245" s="2" t="s">
        <v>4746</v>
      </c>
      <c r="M1245" s="2" t="s">
        <v>4741</v>
      </c>
      <c r="O1245" s="2" t="s">
        <v>4719</v>
      </c>
      <c r="Q1245" s="2" t="s">
        <v>4688</v>
      </c>
      <c r="S1245" s="2"/>
    </row>
    <row r="1246" spans="1:23" s="20" customFormat="1" hidden="1" x14ac:dyDescent="0.25">
      <c r="A1246" s="2" t="s">
        <v>4457</v>
      </c>
      <c r="B1246" s="2" t="s">
        <v>4458</v>
      </c>
      <c r="C1246" s="3"/>
      <c r="D1246" s="40" t="str">
        <f t="shared" si="431"/>
        <v/>
      </c>
      <c r="E1246" s="4">
        <v>6.75</v>
      </c>
      <c r="F1246" s="2" t="s">
        <v>2250</v>
      </c>
      <c r="G1246" s="42"/>
      <c r="H1246" s="2" t="b">
        <v>0</v>
      </c>
      <c r="I1246" s="2" t="s">
        <v>4691</v>
      </c>
      <c r="J1246" s="42"/>
      <c r="K1246" s="2"/>
      <c r="L1246" s="42"/>
      <c r="M1246" s="2" t="s">
        <v>4692</v>
      </c>
      <c r="N1246" s="42"/>
      <c r="O1246" s="2"/>
      <c r="P1246" s="42"/>
      <c r="Q1246" s="2"/>
      <c r="R1246" s="42"/>
      <c r="S1246" s="2"/>
      <c r="T1246" s="42"/>
      <c r="U1246" s="42"/>
      <c r="V1246" s="42"/>
      <c r="W1246" s="42"/>
    </row>
    <row r="1247" spans="1:23" hidden="1" x14ac:dyDescent="0.25">
      <c r="A1247" s="2" t="s">
        <v>1264</v>
      </c>
      <c r="B1247" s="2" t="s">
        <v>1265</v>
      </c>
      <c r="C1247" s="3"/>
      <c r="D1247" s="23" t="str">
        <f t="shared" ref="D1247:D1250" si="443">SUBSTITUTE(SUBSTITUTE(SUBSTITUTE(C1247,CHAR(13),""),CHAR(10),"&lt;br&gt;"),". &amp;car(10)",".")</f>
        <v/>
      </c>
      <c r="E1247" s="4">
        <v>15.3</v>
      </c>
      <c r="F1247" s="2" t="s">
        <v>2224</v>
      </c>
      <c r="G1247" s="19">
        <f>VLOOKUP(F1247,frs!$A$2:$E$41,2,FALSE)</f>
        <v>39</v>
      </c>
      <c r="H1247" s="2" t="b">
        <v>1</v>
      </c>
      <c r="I1247" s="2" t="s">
        <v>2308</v>
      </c>
      <c r="J1247" s="19">
        <f>VLOOKUP(I1247,Families!$A$2:$B$11,2,FALSE)</f>
        <v>3</v>
      </c>
      <c r="K1247" s="2" t="s">
        <v>4749</v>
      </c>
      <c r="L1247" s="19">
        <f>IFERROR(VLOOKUP(K1247,Appellations!$A$2:$B$77,2,FALSE),"0")</f>
        <v>38</v>
      </c>
      <c r="M1247" s="2" t="s">
        <v>4745</v>
      </c>
      <c r="N1247" s="19">
        <f>IFERROR(VLOOKUP(M1247,Regions!$A$2:$B$41,2,FALSE),"0")</f>
        <v>33</v>
      </c>
      <c r="O1247" s="2" t="s">
        <v>2306</v>
      </c>
      <c r="P1247" s="19">
        <f>IFERROR(VLOOKUP(O1247,Colors!$A$2:$B$11,2,FALSE),"0")</f>
        <v>7</v>
      </c>
      <c r="Q1247" s="2" t="s">
        <v>2303</v>
      </c>
      <c r="R1247" s="19">
        <f>IFERROR(VLOOKUP(Q1247,Contenants!$A$2:$B$21,2,FALSE),"0")</f>
        <v>19</v>
      </c>
      <c r="S1247" s="2"/>
      <c r="T1247" s="50" t="str">
        <f t="shared" ref="T1247:T1250" si="444">PROPER(B1247)</f>
        <v>Igp Gard La Nuit. Chats Gris Rose Magnum</v>
      </c>
      <c r="U1247" s="19" t="str">
        <f>SUBSTITUTE(SUBSTITUTE(SUBSTITUTE(SUBSTITUTE(SUBSTITUTE(SUBSTITUTE(SUBSTITUTE(SUBSTITUTE(SUBSTITUTE(SUBSTITUTE(SUBSTITUTE(SUBSTITUTE(S1247,"C:\Users\Admin\OneDrive\Site Internet\",""),"BAG-IN-BOX\",""),"BOURGOGNE\",""),"BEAUJOLAIS\",""),"CHAMPAGNE ET EFFERVESCENTS\",""),"LANGUEDOC\",""),"LOIRE\",""),"PROVENCE\",""),"RHONE NORD\",""),"RHONE SUD\",""),"SPIRITUEUX\",""),"SUD OUEST\","")</f>
        <v/>
      </c>
      <c r="V1247" s="19">
        <f t="shared" ref="V1247:V1248" si="445">IF(U1247="",0,1)</f>
        <v>0</v>
      </c>
      <c r="W1247" s="20" t="e">
        <f>$X$1&amp;A1247&amp;$Y$1&amp;T1247&amp;$Z$1&amp;D1247&amp;$AA$1&amp;E1247&amp;#REF!&amp;G1247&amp;$AB$1&amp;J1247&amp;$AC$1&amp;L1247&amp;$AD$1&amp;N1247&amp;$AE$1&amp;P1247&amp;$AF$1&amp;R1247&amp;$AG$1&amp;#REF!&amp;$AI$1</f>
        <v>#REF!</v>
      </c>
    </row>
    <row r="1248" spans="1:23" ht="370.5" x14ac:dyDescent="0.25">
      <c r="A1248" s="2" t="s">
        <v>850</v>
      </c>
      <c r="B1248" s="2" t="s">
        <v>851</v>
      </c>
      <c r="C1248" s="3" t="s">
        <v>4966</v>
      </c>
      <c r="D1248" s="23" t="str">
        <f t="shared" si="443"/>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248" s="4">
        <v>18.2</v>
      </c>
      <c r="F1248" s="2" t="s">
        <v>2228</v>
      </c>
      <c r="G1248" s="19">
        <f>VLOOKUP(F1248,frs!$A$2:$B$45,2,FALSE)</f>
        <v>6</v>
      </c>
      <c r="H1248" s="2" t="b">
        <v>1</v>
      </c>
      <c r="I1248" s="2" t="s">
        <v>4805</v>
      </c>
      <c r="J1248" s="19">
        <f>VLOOKUP(I1248,Families!$A$2:$B$11,2,FALSE)</f>
        <v>5</v>
      </c>
      <c r="K1248" s="2" t="s">
        <v>4806</v>
      </c>
      <c r="L1248" s="19">
        <f>IFERROR(VLOOKUP(K1248,Appellations!$A$2:$B$80,2,FALSE),"0")</f>
        <v>16</v>
      </c>
      <c r="M1248" s="2" t="s">
        <v>4806</v>
      </c>
      <c r="N1248" s="19">
        <f>IFERROR(VLOOKUP(M1248,Regions!$A$2:$B$44,2,FALSE),"0")</f>
        <v>12</v>
      </c>
      <c r="O1248" s="2"/>
      <c r="P1248" s="19" t="str">
        <f>IFERROR(VLOOKUP(O1248,Colors!$A$2:$B$11,2,FALSE),"0")</f>
        <v>0</v>
      </c>
      <c r="Q1248" s="2" t="s">
        <v>4833</v>
      </c>
      <c r="R1248" s="19">
        <f>IFERROR(VLOOKUP(Q1248,Contenants!$A$2:$B$21,2,FALSE),"0")</f>
        <v>11</v>
      </c>
      <c r="S1248" s="2" t="s">
        <v>5785</v>
      </c>
      <c r="T1248" s="50" t="s">
        <v>6425</v>
      </c>
      <c r="U1248" s="19" t="str">
        <f>SUBSTITUTE(S1248,"C:\Users\Admin\OneDrive\Site Internet\","")</f>
        <v>champagne_jean_noel_haton_reserve.png</v>
      </c>
      <c r="V1248" s="19">
        <f t="shared" si="445"/>
        <v>1</v>
      </c>
      <c r="W1248" s="20" t="str">
        <f t="shared" ref="W1248" si="446">$X$1&amp;A1248&amp;$Y$1&amp;T1248&amp;$Z$1&amp;D1248&amp;$AA$1&amp;G1248&amp;$AB$1&amp;J1248&amp;$AC$1&amp;L1248&amp;$AD$1&amp;N1248&amp;$AE$1&amp;P1248&amp;$AF$1&amp;R1248&amp;$AG$1&amp;U1248&amp;$AH$1&amp;V1248&amp;$AI$1</f>
        <v>("01260", "Champagne Haton  Réserve",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"11", "champagne_jean_noel_haton_reserve.png", "1"),</v>
      </c>
    </row>
    <row r="1249" spans="1:23" hidden="1" x14ac:dyDescent="0.25">
      <c r="A1249" s="2" t="s">
        <v>2745</v>
      </c>
      <c r="B1249" s="2" t="s">
        <v>2746</v>
      </c>
      <c r="C1249" s="3"/>
      <c r="D1249" s="23" t="str">
        <f t="shared" si="443"/>
        <v/>
      </c>
      <c r="E1249" s="4">
        <v>3.9</v>
      </c>
      <c r="F1249" s="2" t="s">
        <v>2291</v>
      </c>
      <c r="G1249" s="19" t="e">
        <f>VLOOKUP(F1249,frs!$A$2:$E$41,2,FALSE)</f>
        <v>#N/A</v>
      </c>
      <c r="H1249" s="2" t="b">
        <v>0</v>
      </c>
      <c r="I1249" s="2" t="s">
        <v>2307</v>
      </c>
      <c r="J1249" s="19">
        <f>VLOOKUP(I1249,Families!$A$2:$B$11,2,FALSE)</f>
        <v>8</v>
      </c>
      <c r="K1249" s="2"/>
      <c r="L1249" s="19" t="str">
        <f>IFERROR(VLOOKUP(K1249,Appellations!$A$2:$B$77,2,FALSE),"0")</f>
        <v>0</v>
      </c>
      <c r="M1249" s="2" t="s">
        <v>2307</v>
      </c>
      <c r="N1249" s="19">
        <f>IFERROR(VLOOKUP(M1249,Regions!$A$2:$B$41,2,FALSE),"0")</f>
        <v>7</v>
      </c>
      <c r="O1249" s="2"/>
      <c r="P1249" s="19" t="str">
        <f>IFERROR(VLOOKUP(O1249,Colors!$A$2:$B$11,2,FALSE),"0")</f>
        <v>0</v>
      </c>
      <c r="Q1249" s="2" t="s">
        <v>4804</v>
      </c>
      <c r="R1249" s="19">
        <f>IFERROR(VLOOKUP(Q1249,Contenants!$A$2:$B$21,2,FALSE),"0")</f>
        <v>8</v>
      </c>
      <c r="S1249" s="2"/>
      <c r="T1249" s="50" t="str">
        <f t="shared" si="444"/>
        <v>Biere Mojo Blonde Aromatisee Citron/Ging</v>
      </c>
      <c r="U1249" s="19" t="str">
        <f>SUBSTITUTE(SUBSTITUTE(SUBSTITUTE(SUBSTITUTE(SUBSTITUTE(SUBSTITUTE(SUBSTITUTE(SUBSTITUTE(SUBSTITUTE(SUBSTITUTE(SUBSTITUTE(SUBSTITUTE(S1249,"C:\Users\Admin\OneDrive\Site Internet\",""),"BAG-IN-BOX\",""),"BOURGOGNE\",""),"BEAUJOLAIS\",""),"CHAMPAGNE ET EFFERVESCENTS\",""),"LANGUEDOC\",""),"LOIRE\",""),"PROVENCE\",""),"RHONE NORD\",""),"RHONE SUD\",""),"SPIRITUEUX\",""),"SUD OUEST\","")</f>
        <v/>
      </c>
      <c r="V1249" s="19" t="e">
        <f>IF(#REF!="",0,1)</f>
        <v>#REF!</v>
      </c>
      <c r="W1249" s="20" t="e">
        <f>$X$1&amp;A1249&amp;$Y$1&amp;T1249&amp;$Z$1&amp;D1249&amp;$AA$1&amp;E1249&amp;#REF!&amp;G1249&amp;$AB$1&amp;J1249&amp;$AC$1&amp;L1249&amp;$AD$1&amp;N1249&amp;$AE$1&amp;P1249&amp;$AF$1&amp;R1249&amp;$AG$1&amp;#REF!&amp;$AI$1</f>
        <v>#REF!</v>
      </c>
    </row>
    <row r="1250" spans="1:23" hidden="1" x14ac:dyDescent="0.25">
      <c r="A1250" s="2" t="s">
        <v>3213</v>
      </c>
      <c r="B1250" s="2" t="s">
        <v>3214</v>
      </c>
      <c r="C1250" s="3"/>
      <c r="D1250" s="23" t="str">
        <f t="shared" si="443"/>
        <v/>
      </c>
      <c r="E1250" s="4">
        <v>49</v>
      </c>
      <c r="F1250" s="2" t="s">
        <v>3215</v>
      </c>
      <c r="G1250" s="19" t="e">
        <f>VLOOKUP(F1250,frs!$A$2:$E$41,2,FALSE)</f>
        <v>#N/A</v>
      </c>
      <c r="H1250" s="2" t="b">
        <v>0</v>
      </c>
      <c r="I1250" s="2" t="s">
        <v>4805</v>
      </c>
      <c r="J1250" s="19">
        <f>VLOOKUP(I1250,Families!$A$2:$B$11,2,FALSE)</f>
        <v>5</v>
      </c>
      <c r="K1250" s="2" t="s">
        <v>4806</v>
      </c>
      <c r="L1250" s="19">
        <f>IFERROR(VLOOKUP(K1250,Appellations!$A$2:$B$77,2,FALSE),"0")</f>
        <v>16</v>
      </c>
      <c r="M1250" s="2" t="s">
        <v>4806</v>
      </c>
      <c r="N1250" s="19">
        <f>IFERROR(VLOOKUP(M1250,Regions!$A$2:$B$41,2,FALSE),"0")</f>
        <v>12</v>
      </c>
      <c r="O1250" s="2"/>
      <c r="P1250" s="19" t="str">
        <f>IFERROR(VLOOKUP(O1250,Colors!$A$2:$B$11,2,FALSE),"0")</f>
        <v>0</v>
      </c>
      <c r="Q1250" s="2"/>
      <c r="R1250" s="19" t="str">
        <f>IFERROR(VLOOKUP(Q1250,Contenants!$A$2:$B$21,2,FALSE),"0")</f>
        <v>0</v>
      </c>
      <c r="S1250" s="2"/>
      <c r="T1250" s="50" t="str">
        <f t="shared" si="444"/>
        <v>Champagne Jacquesson Cuvee 741</v>
      </c>
      <c r="U1250" s="19" t="str">
        <f>SUBSTITUTE(SUBSTITUTE(SUBSTITUTE(SUBSTITUTE(SUBSTITUTE(SUBSTITUTE(SUBSTITUTE(SUBSTITUTE(SUBSTITUTE(SUBSTITUTE(SUBSTITUTE(SUBSTITUTE(S1250,"C:\Users\Admin\OneDrive\Site Internet\",""),"BAG-IN-BOX\",""),"BOURGOGNE\",""),"BEAUJOLAIS\",""),"CHAMPAGNE ET EFFERVESCENTS\",""),"LANGUEDOC\",""),"LOIRE\",""),"PROVENCE\",""),"RHONE NORD\",""),"RHONE SUD\",""),"SPIRITUEUX\",""),"SUD OUEST\","")</f>
        <v/>
      </c>
      <c r="V1250" s="19" t="e">
        <f>IF(#REF!="",0,1)</f>
        <v>#REF!</v>
      </c>
      <c r="W1250" s="20" t="e">
        <f>$X$1&amp;A1250&amp;$Y$1&amp;T1250&amp;$Z$1&amp;D1250&amp;$AA$1&amp;E1250&amp;#REF!&amp;G1250&amp;$AB$1&amp;J1250&amp;$AC$1&amp;L1250&amp;$AD$1&amp;N1250&amp;$AE$1&amp;P1250&amp;$AF$1&amp;R1250&amp;$AG$1&amp;#REF!&amp;$AI$1</f>
        <v>#REF!</v>
      </c>
    </row>
    <row r="1251" spans="1:23" s="29" customFormat="1" hidden="1" x14ac:dyDescent="0.25">
      <c r="A1251" s="2" t="s">
        <v>556</v>
      </c>
      <c r="B1251" s="2" t="s">
        <v>557</v>
      </c>
      <c r="C1251" s="3"/>
      <c r="D1251" s="27" t="str">
        <f t="shared" si="431"/>
        <v/>
      </c>
      <c r="E1251" s="4">
        <v>4.4000000000000004</v>
      </c>
      <c r="F1251" s="2" t="s">
        <v>2241</v>
      </c>
      <c r="H1251" s="2" t="b">
        <v>1</v>
      </c>
      <c r="I1251" s="2" t="s">
        <v>4691</v>
      </c>
      <c r="K1251" s="2"/>
      <c r="M1251" s="2"/>
      <c r="O1251" s="2"/>
      <c r="Q1251" s="2"/>
      <c r="S1251" s="2"/>
      <c r="V1251" s="19">
        <f t="shared" ref="V1251:V1252" si="447">IF(U1251="",0,1)</f>
        <v>0</v>
      </c>
    </row>
    <row r="1252" spans="1:23" s="20" customFormat="1" hidden="1" x14ac:dyDescent="0.25">
      <c r="A1252" s="2" t="s">
        <v>1350</v>
      </c>
      <c r="B1252" s="2" t="s">
        <v>1351</v>
      </c>
      <c r="C1252" s="3"/>
      <c r="D1252" s="18" t="str">
        <f t="shared" si="431"/>
        <v/>
      </c>
      <c r="E1252" s="4">
        <v>3.95</v>
      </c>
      <c r="F1252" s="2" t="s">
        <v>2252</v>
      </c>
      <c r="H1252" s="2" t="b">
        <v>1</v>
      </c>
      <c r="I1252" s="2" t="s">
        <v>4686</v>
      </c>
      <c r="K1252" s="2"/>
      <c r="M1252" s="2" t="s">
        <v>4934</v>
      </c>
      <c r="O1252" s="2"/>
      <c r="Q1252" s="2" t="s">
        <v>4935</v>
      </c>
      <c r="S1252" s="2"/>
      <c r="V1252" s="19">
        <f t="shared" si="447"/>
        <v>0</v>
      </c>
    </row>
    <row r="1253" spans="1:23" s="20" customFormat="1" hidden="1" x14ac:dyDescent="0.25">
      <c r="A1253" s="2" t="s">
        <v>1352</v>
      </c>
      <c r="B1253" s="2" t="s">
        <v>1353</v>
      </c>
      <c r="C1253" s="3"/>
      <c r="D1253" s="40" t="str">
        <f t="shared" si="431"/>
        <v/>
      </c>
      <c r="E1253" s="4">
        <v>10.15</v>
      </c>
      <c r="F1253" s="2" t="s">
        <v>2252</v>
      </c>
      <c r="G1253" s="42"/>
      <c r="H1253" s="2" t="b">
        <v>0</v>
      </c>
      <c r="I1253" s="2" t="s">
        <v>4686</v>
      </c>
      <c r="J1253" s="42"/>
      <c r="K1253" s="2"/>
      <c r="L1253" s="42"/>
      <c r="M1253" s="2" t="s">
        <v>4934</v>
      </c>
      <c r="N1253" s="42"/>
      <c r="O1253" s="2"/>
      <c r="P1253" s="42"/>
      <c r="Q1253" s="2" t="s">
        <v>574</v>
      </c>
      <c r="R1253" s="42"/>
      <c r="S1253" s="2"/>
      <c r="T1253" s="42"/>
      <c r="U1253" s="42"/>
      <c r="V1253" s="19">
        <f t="shared" ref="V1253:V1254" si="448">IF(U1253="",0,1)</f>
        <v>0</v>
      </c>
      <c r="W1253" s="42"/>
    </row>
    <row r="1254" spans="1:23" hidden="1" x14ac:dyDescent="0.25">
      <c r="A1254" s="2" t="s">
        <v>1354</v>
      </c>
      <c r="B1254" s="2" t="s">
        <v>1355</v>
      </c>
      <c r="C1254" s="3"/>
      <c r="D1254" s="23" t="str">
        <f t="shared" ref="D1254:D1259" si="449">SUBSTITUTE(SUBSTITUTE(SUBSTITUTE(C1254,CHAR(13),""),CHAR(10),"&lt;br&gt;"),". &amp;car(10)",".")</f>
        <v/>
      </c>
      <c r="E1254" s="4">
        <v>4.0999999999999996</v>
      </c>
      <c r="F1254" s="2" t="s">
        <v>2252</v>
      </c>
      <c r="G1254" s="19" t="e">
        <f>VLOOKUP(F1254,frs!$A$2:$E$41,2,FALSE)</f>
        <v>#N/A</v>
      </c>
      <c r="H1254" s="2" t="b">
        <v>0</v>
      </c>
      <c r="I1254" s="2" t="s">
        <v>4686</v>
      </c>
      <c r="J1254" s="19">
        <f>VLOOKUP(I1254,Families!$A$2:$B$11,2,FALSE)</f>
        <v>9</v>
      </c>
      <c r="K1254" s="2"/>
      <c r="L1254" s="19" t="str">
        <f>IFERROR(VLOOKUP(K1254,Appellations!$A$2:$B$77,2,FALSE),"0")</f>
        <v>0</v>
      </c>
      <c r="M1254" s="2" t="s">
        <v>4934</v>
      </c>
      <c r="N1254" s="19" t="str">
        <f>IFERROR(VLOOKUP(M1254,Regions!$A$2:$B$41,2,FALSE),"0")</f>
        <v>0</v>
      </c>
      <c r="O1254" s="2"/>
      <c r="P1254" s="19" t="str">
        <f>IFERROR(VLOOKUP(O1254,Colors!$A$2:$B$11,2,FALSE),"0")</f>
        <v>0</v>
      </c>
      <c r="Q1254" s="2" t="s">
        <v>4935</v>
      </c>
      <c r="R1254" s="19">
        <f>IFERROR(VLOOKUP(Q1254,Contenants!$A$2:$B$21,2,FALSE),"0")</f>
        <v>4</v>
      </c>
      <c r="S1254" s="2"/>
      <c r="T1254" s="50" t="str">
        <f t="shared" ref="T1254:T1259" si="450">PROPER(B1254)</f>
        <v>Jdf Cassis Noir Bourgogne 25 Cl</v>
      </c>
      <c r="U1254" s="19" t="str">
        <f t="shared" ref="U1254:U1259" si="451">SUBSTITUTE(SUBSTITUTE(SUBSTITUTE(SUBSTITUTE(SUBSTITUTE(SUBSTITUTE(SUBSTITUTE(SUBSTITUTE(SUBSTITUTE(SUBSTITUTE(SUBSTITUTE(SUBSTITUTE(S1254,"C:\Users\Admin\OneDrive\Site Internet\",""),"BAG-IN-BOX\",""),"BOURGOGNE\",""),"BEAUJOLAIS\",""),"CHAMPAGNE ET EFFERVESCENTS\",""),"LANGUEDOC\",""),"LOIRE\",""),"PROVENCE\",""),"RHONE NORD\",""),"RHONE SUD\",""),"SPIRITUEUX\",""),"SUD OUEST\","")</f>
        <v/>
      </c>
      <c r="V1254" s="19">
        <f t="shared" si="448"/>
        <v>0</v>
      </c>
      <c r="W1254" s="20" t="e">
        <f>$X$1&amp;A1254&amp;$Y$1&amp;T1254&amp;$Z$1&amp;D1254&amp;$AA$1&amp;E1254&amp;#REF!&amp;G1254&amp;$AB$1&amp;J1254&amp;$AC$1&amp;L1254&amp;$AD$1&amp;N1254&amp;$AE$1&amp;P1254&amp;$AF$1&amp;R1254&amp;$AG$1&amp;#REF!&amp;$AI$1</f>
        <v>#REF!</v>
      </c>
    </row>
    <row r="1255" spans="1:23" hidden="1" x14ac:dyDescent="0.25">
      <c r="A1255" s="2" t="s">
        <v>2507</v>
      </c>
      <c r="B1255" s="2" t="s">
        <v>2508</v>
      </c>
      <c r="C1255" s="3"/>
      <c r="D1255" s="23" t="str">
        <f t="shared" si="449"/>
        <v/>
      </c>
      <c r="E1255" s="4">
        <v>32.700000000000003</v>
      </c>
      <c r="F1255" s="2" t="s">
        <v>2509</v>
      </c>
      <c r="G1255" s="19" t="e">
        <f>VLOOKUP(F1255,frs!$A$2:$E$41,2,FALSE)</f>
        <v>#N/A</v>
      </c>
      <c r="H1255" s="2" t="b">
        <v>0</v>
      </c>
      <c r="I1255" s="2" t="s">
        <v>2301</v>
      </c>
      <c r="J1255" s="19">
        <f>VLOOKUP(I1255,Families!$A$2:$B$11,2,FALSE)</f>
        <v>4</v>
      </c>
      <c r="K1255" s="2" t="s">
        <v>4740</v>
      </c>
      <c r="L1255" s="19">
        <f>IFERROR(VLOOKUP(K1255,Appellations!$A$2:$B$77,2,FALSE),"0")</f>
        <v>25</v>
      </c>
      <c r="M1255" s="2" t="s">
        <v>4741</v>
      </c>
      <c r="N1255" s="19">
        <f>IFERROR(VLOOKUP(M1255,Regions!$A$2:$B$41,2,FALSE),"0")</f>
        <v>32</v>
      </c>
      <c r="O1255" s="2" t="s">
        <v>2306</v>
      </c>
      <c r="P1255" s="19">
        <f>IFERROR(VLOOKUP(O1255,Colors!$A$2:$B$11,2,FALSE),"0")</f>
        <v>7</v>
      </c>
      <c r="Q1255" s="2"/>
      <c r="R1255" s="19" t="str">
        <f>IFERROR(VLOOKUP(Q1255,Contenants!$A$2:$B$21,2,FALSE),"0")</f>
        <v>0</v>
      </c>
      <c r="S1255" s="2"/>
      <c r="T1255" s="50" t="str">
        <f t="shared" si="450"/>
        <v>Bib Cdp Bastide Neuve Rose 5L</v>
      </c>
      <c r="U1255" s="19" t="str">
        <f t="shared" si="451"/>
        <v/>
      </c>
      <c r="V1255" s="19" t="e">
        <f>IF(#REF!="",0,1)</f>
        <v>#REF!</v>
      </c>
      <c r="W1255" s="20" t="e">
        <f>$X$1&amp;A1255&amp;$Y$1&amp;T1255&amp;$Z$1&amp;D1255&amp;$AA$1&amp;E1255&amp;#REF!&amp;G1255&amp;$AB$1&amp;J1255&amp;$AC$1&amp;L1255&amp;$AD$1&amp;N1255&amp;$AE$1&amp;P1255&amp;$AF$1&amp;R1255&amp;$AG$1&amp;#REF!&amp;$AI$1</f>
        <v>#REF!</v>
      </c>
    </row>
    <row r="1256" spans="1:23" hidden="1" x14ac:dyDescent="0.25">
      <c r="A1256" s="2" t="s">
        <v>2510</v>
      </c>
      <c r="B1256" s="2" t="s">
        <v>2511</v>
      </c>
      <c r="C1256" s="3"/>
      <c r="D1256" s="23" t="str">
        <f t="shared" si="449"/>
        <v/>
      </c>
      <c r="E1256" s="4">
        <v>32.700000000000003</v>
      </c>
      <c r="F1256" s="2" t="s">
        <v>2509</v>
      </c>
      <c r="G1256" s="19" t="e">
        <f>VLOOKUP(F1256,frs!$A$2:$E$41,2,FALSE)</f>
        <v>#N/A</v>
      </c>
      <c r="H1256" s="2" t="b">
        <v>0</v>
      </c>
      <c r="I1256" s="2" t="s">
        <v>2301</v>
      </c>
      <c r="J1256" s="19">
        <f>VLOOKUP(I1256,Families!$A$2:$B$11,2,FALSE)</f>
        <v>4</v>
      </c>
      <c r="K1256" s="2" t="s">
        <v>4740</v>
      </c>
      <c r="L1256" s="19">
        <f>IFERROR(VLOOKUP(K1256,Appellations!$A$2:$B$77,2,FALSE),"0")</f>
        <v>25</v>
      </c>
      <c r="M1256" s="2" t="s">
        <v>4741</v>
      </c>
      <c r="N1256" s="19">
        <f>IFERROR(VLOOKUP(M1256,Regions!$A$2:$B$41,2,FALSE),"0")</f>
        <v>32</v>
      </c>
      <c r="O1256" s="2" t="s">
        <v>4719</v>
      </c>
      <c r="P1256" s="19">
        <f>IFERROR(VLOOKUP(O1256,Colors!$A$2:$B$11,2,FALSE),"0")</f>
        <v>8</v>
      </c>
      <c r="Q1256" s="2"/>
      <c r="R1256" s="19" t="str">
        <f>IFERROR(VLOOKUP(Q1256,Contenants!$A$2:$B$21,2,FALSE),"0")</f>
        <v>0</v>
      </c>
      <c r="S1256" s="2"/>
      <c r="T1256" s="50" t="str">
        <f t="shared" si="450"/>
        <v>Bib Cdp Bastide Neuve Rouge 5 L</v>
      </c>
      <c r="U1256" s="19" t="str">
        <f t="shared" si="451"/>
        <v/>
      </c>
      <c r="V1256" s="19" t="e">
        <f>IF(#REF!="",0,1)</f>
        <v>#REF!</v>
      </c>
      <c r="W1256" s="20" t="e">
        <f>$X$1&amp;A1256&amp;$Y$1&amp;T1256&amp;$Z$1&amp;D1256&amp;$AA$1&amp;E1256&amp;#REF!&amp;G1256&amp;$AB$1&amp;J1256&amp;$AC$1&amp;L1256&amp;$AD$1&amp;N1256&amp;$AE$1&amp;P1256&amp;$AF$1&amp;R1256&amp;$AG$1&amp;#REF!&amp;$AI$1</f>
        <v>#REF!</v>
      </c>
    </row>
    <row r="1257" spans="1:23" hidden="1" x14ac:dyDescent="0.25">
      <c r="A1257" s="2" t="s">
        <v>3044</v>
      </c>
      <c r="B1257" s="2" t="s">
        <v>3045</v>
      </c>
      <c r="C1257" s="3"/>
      <c r="D1257" s="23" t="str">
        <f t="shared" si="449"/>
        <v/>
      </c>
      <c r="E1257" s="4">
        <v>11.45</v>
      </c>
      <c r="F1257" s="2" t="s">
        <v>2509</v>
      </c>
      <c r="G1257" s="19" t="e">
        <f>VLOOKUP(F1257,frs!$A$2:$E$41,2,FALSE)</f>
        <v>#N/A</v>
      </c>
      <c r="H1257" s="2" t="b">
        <v>0</v>
      </c>
      <c r="I1257" s="2" t="s">
        <v>2308</v>
      </c>
      <c r="J1257" s="19">
        <f>VLOOKUP(I1257,Families!$A$2:$B$11,2,FALSE)</f>
        <v>3</v>
      </c>
      <c r="K1257" s="2" t="s">
        <v>4740</v>
      </c>
      <c r="L1257" s="19">
        <f>IFERROR(VLOOKUP(K1257,Appellations!$A$2:$B$77,2,FALSE),"0")</f>
        <v>25</v>
      </c>
      <c r="M1257" s="2" t="s">
        <v>4741</v>
      </c>
      <c r="N1257" s="19">
        <f>IFERROR(VLOOKUP(M1257,Regions!$A$2:$B$41,2,FALSE),"0")</f>
        <v>32</v>
      </c>
      <c r="O1257" s="2" t="s">
        <v>2306</v>
      </c>
      <c r="P1257" s="19">
        <f>IFERROR(VLOOKUP(O1257,Colors!$A$2:$B$11,2,FALSE),"0")</f>
        <v>7</v>
      </c>
      <c r="Q1257" s="2" t="s">
        <v>4688</v>
      </c>
      <c r="R1257" s="19">
        <f>IFERROR(VLOOKUP(Q1257,Contenants!$A$2:$B$21,2,FALSE),"0")</f>
        <v>16</v>
      </c>
      <c r="S1257" s="2"/>
      <c r="T1257" s="50" t="str">
        <f t="shared" si="450"/>
        <v>Cdp Perle Des Anges Bastide Neuve Rose</v>
      </c>
      <c r="U1257" s="19" t="str">
        <f t="shared" si="451"/>
        <v/>
      </c>
      <c r="V1257" s="19" t="e">
        <f>IF(#REF!="",0,1)</f>
        <v>#REF!</v>
      </c>
      <c r="W1257" s="20" t="e">
        <f>$X$1&amp;A1257&amp;$Y$1&amp;T1257&amp;$Z$1&amp;D1257&amp;$AA$1&amp;E1257&amp;#REF!&amp;G1257&amp;$AB$1&amp;J1257&amp;$AC$1&amp;L1257&amp;$AD$1&amp;N1257&amp;$AE$1&amp;P1257&amp;$AF$1&amp;R1257&amp;$AG$1&amp;#REF!&amp;$AI$1</f>
        <v>#REF!</v>
      </c>
    </row>
    <row r="1258" spans="1:23" hidden="1" x14ac:dyDescent="0.25">
      <c r="A1258" s="2" t="s">
        <v>2085</v>
      </c>
      <c r="B1258" s="2" t="s">
        <v>2086</v>
      </c>
      <c r="C1258" s="3"/>
      <c r="D1258" s="23" t="str">
        <f t="shared" si="449"/>
        <v/>
      </c>
      <c r="E1258" s="4">
        <v>21.1</v>
      </c>
      <c r="F1258" s="2" t="s">
        <v>2221</v>
      </c>
      <c r="G1258" s="19" t="e">
        <f>VLOOKUP(F1258,frs!$A$2:$E$41,2,FALSE)</f>
        <v>#N/A</v>
      </c>
      <c r="H1258" s="2" t="b">
        <v>1</v>
      </c>
      <c r="I1258" s="2" t="s">
        <v>4693</v>
      </c>
      <c r="J1258" s="19">
        <f>VLOOKUP(I1258,Families!$A$2:$B$11,2,FALSE)</f>
        <v>7</v>
      </c>
      <c r="K1258" s="2"/>
      <c r="L1258" s="19" t="str">
        <f>IFERROR(VLOOKUP(K1258,Appellations!$A$2:$B$77,2,FALSE),"0")</f>
        <v>0</v>
      </c>
      <c r="M1258" s="2" t="s">
        <v>4698</v>
      </c>
      <c r="N1258" s="19" t="str">
        <f>IFERROR(VLOOKUP(M1258,Regions!$A$2:$B$41,2,FALSE),"0")</f>
        <v>0</v>
      </c>
      <c r="O1258" s="2"/>
      <c r="P1258" s="19" t="str">
        <f>IFERROR(VLOOKUP(O1258,Colors!$A$2:$B$11,2,FALSE),"0")</f>
        <v>0</v>
      </c>
      <c r="Q1258" s="2" t="s">
        <v>4696</v>
      </c>
      <c r="R1258" s="19">
        <f>IFERROR(VLOOKUP(Q1258,Contenants!$A$2:$B$21,2,FALSE),"0")</f>
        <v>15</v>
      </c>
      <c r="S1258" s="2"/>
      <c r="T1258" s="50" t="str">
        <f t="shared" si="450"/>
        <v>Whisky Burn Mac Kenzie</v>
      </c>
      <c r="U1258" s="19" t="str">
        <f t="shared" si="451"/>
        <v/>
      </c>
      <c r="V1258" s="19">
        <f t="shared" ref="V1258:V1263" si="452">IF(U1258="",0,1)</f>
        <v>0</v>
      </c>
      <c r="W1258" s="20" t="e">
        <f>$X$1&amp;A1258&amp;$Y$1&amp;T1258&amp;$Z$1&amp;D1258&amp;$AA$1&amp;E1258&amp;#REF!&amp;G1258&amp;$AB$1&amp;J1258&amp;$AC$1&amp;L1258&amp;$AD$1&amp;N1258&amp;$AE$1&amp;P1258&amp;$AF$1&amp;R1258&amp;$AG$1&amp;#REF!&amp;$AI$1</f>
        <v>#REF!</v>
      </c>
    </row>
    <row r="1259" spans="1:23" hidden="1" x14ac:dyDescent="0.25">
      <c r="A1259" s="2" t="s">
        <v>1750</v>
      </c>
      <c r="B1259" s="2" t="s">
        <v>1751</v>
      </c>
      <c r="C1259" s="3"/>
      <c r="D1259" s="23" t="str">
        <f t="shared" si="449"/>
        <v/>
      </c>
      <c r="E1259" s="4">
        <v>59.95</v>
      </c>
      <c r="F1259" s="2" t="s">
        <v>464</v>
      </c>
      <c r="G1259" s="19" t="e">
        <f>VLOOKUP(F1259,frs!$A$2:$E$41,2,FALSE)</f>
        <v>#N/A</v>
      </c>
      <c r="H1259" s="2" t="b">
        <v>1</v>
      </c>
      <c r="I1259" s="2" t="s">
        <v>4693</v>
      </c>
      <c r="J1259" s="19">
        <f>VLOOKUP(I1259,Families!$A$2:$B$11,2,FALSE)</f>
        <v>7</v>
      </c>
      <c r="K1259" s="2"/>
      <c r="L1259" s="19" t="str">
        <f>IFERROR(VLOOKUP(K1259,Appellations!$A$2:$B$77,2,FALSE),"0")</f>
        <v>0</v>
      </c>
      <c r="M1259" s="2" t="s">
        <v>4703</v>
      </c>
      <c r="N1259" s="19">
        <f>IFERROR(VLOOKUP(M1259,Regions!$A$2:$B$41,2,FALSE),"0")</f>
        <v>34</v>
      </c>
      <c r="O1259" s="2"/>
      <c r="P1259" s="19" t="str">
        <f>IFERROR(VLOOKUP(O1259,Colors!$A$2:$B$11,2,FALSE),"0")</f>
        <v>0</v>
      </c>
      <c r="Q1259" s="2" t="s">
        <v>4696</v>
      </c>
      <c r="R1259" s="19">
        <f>IFERROR(VLOOKUP(Q1259,Contenants!$A$2:$B$21,2,FALSE),"0")</f>
        <v>15</v>
      </c>
      <c r="S1259" s="2"/>
      <c r="T1259" s="50" t="str">
        <f t="shared" si="450"/>
        <v>Rhum Guadeloupe Maison Du Monde</v>
      </c>
      <c r="U1259" s="19" t="str">
        <f t="shared" si="451"/>
        <v/>
      </c>
      <c r="V1259" s="19">
        <f t="shared" si="452"/>
        <v>0</v>
      </c>
      <c r="W1259" s="20" t="e">
        <f>$X$1&amp;A1259&amp;$Y$1&amp;T1259&amp;$Z$1&amp;D1259&amp;$AA$1&amp;E1259&amp;#REF!&amp;G1259&amp;$AB$1&amp;J1259&amp;$AC$1&amp;L1259&amp;$AD$1&amp;N1259&amp;$AE$1&amp;P1259&amp;$AF$1&amp;R1259&amp;$AG$1&amp;#REF!&amp;$AI$1</f>
        <v>#REF!</v>
      </c>
    </row>
    <row r="1260" spans="1:23" s="29" customFormat="1" hidden="1" x14ac:dyDescent="0.25">
      <c r="A1260" s="2" t="s">
        <v>1752</v>
      </c>
      <c r="B1260" s="2" t="s">
        <v>1753</v>
      </c>
      <c r="C1260" s="3"/>
      <c r="D1260" s="36" t="str">
        <f t="shared" si="431"/>
        <v/>
      </c>
      <c r="E1260" s="4">
        <v>74.099999999999994</v>
      </c>
      <c r="F1260" s="2" t="s">
        <v>464</v>
      </c>
      <c r="G1260" s="38"/>
      <c r="H1260" s="2" t="b">
        <v>1</v>
      </c>
      <c r="I1260" s="2" t="s">
        <v>4693</v>
      </c>
      <c r="J1260" s="38"/>
      <c r="K1260" s="2"/>
      <c r="L1260" s="38"/>
      <c r="M1260" s="2" t="s">
        <v>4703</v>
      </c>
      <c r="N1260" s="38"/>
      <c r="O1260" s="2"/>
      <c r="P1260" s="38"/>
      <c r="Q1260" s="2" t="s">
        <v>4696</v>
      </c>
      <c r="R1260" s="38"/>
      <c r="S1260" s="2"/>
      <c r="T1260" s="38"/>
      <c r="U1260" s="38"/>
      <c r="V1260" s="19">
        <f t="shared" si="452"/>
        <v>0</v>
      </c>
      <c r="W1260" s="38"/>
    </row>
    <row r="1261" spans="1:23" hidden="1" x14ac:dyDescent="0.25">
      <c r="A1261" s="2" t="s">
        <v>1795</v>
      </c>
      <c r="B1261" s="2" t="s">
        <v>1796</v>
      </c>
      <c r="C1261" s="3"/>
      <c r="D1261" s="23" t="str">
        <f>SUBSTITUTE(SUBSTITUTE(SUBSTITUTE(C1261,CHAR(13),""),CHAR(10),"&lt;br&gt;"),". &amp;car(10)",".")</f>
        <v/>
      </c>
      <c r="E1261" s="4">
        <v>65.349999999999994</v>
      </c>
      <c r="F1261" s="2" t="s">
        <v>464</v>
      </c>
      <c r="G1261" s="19" t="e">
        <f>VLOOKUP(F1261,frs!$A$2:$E$41,2,FALSE)</f>
        <v>#N/A</v>
      </c>
      <c r="H1261" s="2" t="b">
        <v>1</v>
      </c>
      <c r="I1261" s="2" t="s">
        <v>4693</v>
      </c>
      <c r="J1261" s="19">
        <f>VLOOKUP(I1261,Families!$A$2:$B$11,2,FALSE)</f>
        <v>7</v>
      </c>
      <c r="K1261" s="2"/>
      <c r="L1261" s="19" t="str">
        <f>IFERROR(VLOOKUP(K1261,Appellations!$A$2:$B$77,2,FALSE),"0")</f>
        <v>0</v>
      </c>
      <c r="M1261" s="2" t="s">
        <v>4703</v>
      </c>
      <c r="N1261" s="19">
        <f>IFERROR(VLOOKUP(M1261,Regions!$A$2:$B$41,2,FALSE),"0")</f>
        <v>34</v>
      </c>
      <c r="O1261" s="2"/>
      <c r="P1261" s="19" t="str">
        <f>IFERROR(VLOOKUP(O1261,Colors!$A$2:$B$11,2,FALSE),"0")</f>
        <v>0</v>
      </c>
      <c r="Q1261" s="2" t="s">
        <v>4696</v>
      </c>
      <c r="R1261" s="19">
        <f>IFERROR(VLOOKUP(Q1261,Contenants!$A$2:$B$21,2,FALSE),"0")</f>
        <v>15</v>
      </c>
      <c r="S1261" s="2"/>
      <c r="T1261" s="50" t="str">
        <f>PROPER(B1261)</f>
        <v>Rhum Reunion Maison Du Monde</v>
      </c>
      <c r="U1261" s="19" t="str">
        <f>SUBSTITUTE(SUBSTITUTE(SUBSTITUTE(SUBSTITUTE(SUBSTITUTE(SUBSTITUTE(SUBSTITUTE(SUBSTITUTE(SUBSTITUTE(SUBSTITUTE(SUBSTITUTE(SUBSTITUTE(S1261,"C:\Users\Admin\OneDrive\Site Internet\",""),"BAG-IN-BOX\",""),"BOURGOGNE\",""),"BEAUJOLAIS\",""),"CHAMPAGNE ET EFFERVESCENTS\",""),"LANGUEDOC\",""),"LOIRE\",""),"PROVENCE\",""),"RHONE NORD\",""),"RHONE SUD\",""),"SPIRITUEUX\",""),"SUD OUEST\","")</f>
        <v/>
      </c>
      <c r="V1261" s="19">
        <f t="shared" si="452"/>
        <v>0</v>
      </c>
      <c r="W1261" s="20" t="e">
        <f>$X$1&amp;A1261&amp;$Y$1&amp;T1261&amp;$Z$1&amp;D1261&amp;$AA$1&amp;E1261&amp;#REF!&amp;G1261&amp;$AB$1&amp;J1261&amp;$AC$1&amp;L1261&amp;$AD$1&amp;N1261&amp;$AE$1&amp;P1261&amp;$AF$1&amp;R1261&amp;$AG$1&amp;#REF!&amp;$AI$1</f>
        <v>#REF!</v>
      </c>
    </row>
    <row r="1262" spans="1:23" s="29" customFormat="1" hidden="1" x14ac:dyDescent="0.25">
      <c r="A1262" s="2" t="s">
        <v>1801</v>
      </c>
      <c r="B1262" s="2" t="s">
        <v>1802</v>
      </c>
      <c r="C1262" s="3"/>
      <c r="D1262" s="27" t="str">
        <f t="shared" si="431"/>
        <v/>
      </c>
      <c r="E1262" s="4">
        <v>65.150000000000006</v>
      </c>
      <c r="F1262" s="2" t="s">
        <v>464</v>
      </c>
      <c r="H1262" s="2" t="b">
        <v>1</v>
      </c>
      <c r="I1262" s="2" t="s">
        <v>4693</v>
      </c>
      <c r="K1262" s="2"/>
      <c r="M1262" s="2" t="s">
        <v>4703</v>
      </c>
      <c r="O1262" s="2"/>
      <c r="Q1262" s="2" t="s">
        <v>4696</v>
      </c>
      <c r="S1262" s="2"/>
      <c r="V1262" s="19">
        <f t="shared" si="452"/>
        <v>0</v>
      </c>
    </row>
    <row r="1263" spans="1:23" s="20" customFormat="1" hidden="1" x14ac:dyDescent="0.25">
      <c r="A1263" s="2" t="s">
        <v>1477</v>
      </c>
      <c r="B1263" s="2" t="s">
        <v>1478</v>
      </c>
      <c r="C1263" s="3"/>
      <c r="D1263" s="18" t="str">
        <f t="shared" si="431"/>
        <v/>
      </c>
      <c r="E1263" s="4">
        <v>15.8</v>
      </c>
      <c r="F1263" s="2" t="s">
        <v>2233</v>
      </c>
      <c r="H1263" s="2" t="b">
        <v>1</v>
      </c>
      <c r="I1263" s="2" t="s">
        <v>4709</v>
      </c>
      <c r="K1263" s="2" t="s">
        <v>4850</v>
      </c>
      <c r="M1263" s="2" t="s">
        <v>4745</v>
      </c>
      <c r="O1263" s="2" t="s">
        <v>4689</v>
      </c>
      <c r="Q1263" s="2" t="s">
        <v>4688</v>
      </c>
      <c r="S1263" s="2"/>
      <c r="V1263" s="19">
        <f t="shared" si="452"/>
        <v>0</v>
      </c>
    </row>
    <row r="1264" spans="1:23" s="20" customFormat="1" hidden="1" x14ac:dyDescent="0.25">
      <c r="A1264" s="2" t="s">
        <v>3581</v>
      </c>
      <c r="B1264" s="2" t="s">
        <v>3582</v>
      </c>
      <c r="C1264" s="3"/>
      <c r="D1264" s="40" t="str">
        <f t="shared" si="431"/>
        <v/>
      </c>
      <c r="E1264" s="4">
        <v>23.65</v>
      </c>
      <c r="F1264" s="2" t="s">
        <v>2233</v>
      </c>
      <c r="G1264" s="42"/>
      <c r="H1264" s="2" t="b">
        <v>0</v>
      </c>
      <c r="I1264" s="2" t="s">
        <v>4716</v>
      </c>
      <c r="J1264" s="42"/>
      <c r="K1264" s="2" t="s">
        <v>4847</v>
      </c>
      <c r="L1264" s="42"/>
      <c r="M1264" s="2" t="s">
        <v>4745</v>
      </c>
      <c r="N1264" s="42"/>
      <c r="O1264" s="2" t="s">
        <v>4719</v>
      </c>
      <c r="P1264" s="42"/>
      <c r="Q1264" s="2" t="s">
        <v>4688</v>
      </c>
      <c r="R1264" s="42"/>
      <c r="S1264" s="2"/>
      <c r="T1264" s="42"/>
      <c r="U1264" s="42"/>
      <c r="V1264" s="42"/>
      <c r="W1264" s="42"/>
    </row>
    <row r="1265" spans="1:23" hidden="1" x14ac:dyDescent="0.25">
      <c r="A1265" s="2" t="s">
        <v>974</v>
      </c>
      <c r="B1265" s="2" t="s">
        <v>975</v>
      </c>
      <c r="C1265" s="3"/>
      <c r="D1265" s="23" t="str">
        <f t="shared" ref="D1265:D1266" si="453">SUBSTITUTE(SUBSTITUTE(SUBSTITUTE(C1265,CHAR(13),""),CHAR(10),"&lt;br&gt;"),". &amp;car(10)",".")</f>
        <v/>
      </c>
      <c r="E1265" s="4">
        <v>43.65</v>
      </c>
      <c r="F1265" s="2" t="s">
        <v>2233</v>
      </c>
      <c r="G1265" s="19">
        <f>VLOOKUP(F1265,frs!$A$2:$E$41,2,FALSE)</f>
        <v>36</v>
      </c>
      <c r="H1265" s="2" t="b">
        <v>1</v>
      </c>
      <c r="I1265" s="2" t="s">
        <v>4716</v>
      </c>
      <c r="J1265" s="19">
        <f>VLOOKUP(I1265,Families!$A$2:$B$11,2,FALSE)</f>
        <v>1</v>
      </c>
      <c r="K1265" s="2" t="s">
        <v>4967</v>
      </c>
      <c r="L1265" s="19" t="str">
        <f>IFERROR(VLOOKUP(K1265,Appellations!$A$2:$B$77,2,FALSE),"0")</f>
        <v>0</v>
      </c>
      <c r="M1265" s="2" t="s">
        <v>4745</v>
      </c>
      <c r="N1265" s="19">
        <f>IFERROR(VLOOKUP(M1265,Regions!$A$2:$B$41,2,FALSE),"0")</f>
        <v>33</v>
      </c>
      <c r="O1265" s="2" t="s">
        <v>4719</v>
      </c>
      <c r="P1265" s="19">
        <f>IFERROR(VLOOKUP(O1265,Colors!$A$2:$B$11,2,FALSE),"0")</f>
        <v>8</v>
      </c>
      <c r="Q1265" s="2" t="s">
        <v>4688</v>
      </c>
      <c r="R1265" s="19">
        <f>IFERROR(VLOOKUP(Q1265,Contenants!$A$2:$B$21,2,FALSE),"0")</f>
        <v>16</v>
      </c>
      <c r="S1265" s="2"/>
      <c r="T1265" s="50" t="str">
        <f t="shared" ref="T1265:T1266" si="454">PROPER(B1265)</f>
        <v>Cornas Brunel Rouge</v>
      </c>
      <c r="U1265" s="19" t="str">
        <f>SUBSTITUTE(SUBSTITUTE(SUBSTITUTE(SUBSTITUTE(SUBSTITUTE(SUBSTITUTE(SUBSTITUTE(SUBSTITUTE(SUBSTITUTE(SUBSTITUTE(SUBSTITUTE(SUBSTITUTE(S1265,"C:\Users\Admin\OneDrive\Site Internet\",""),"BAG-IN-BOX\",""),"BOURGOGNE\",""),"BEAUJOLAIS\",""),"CHAMPAGNE ET EFFERVESCENTS\",""),"LANGUEDOC\",""),"LOIRE\",""),"PROVENCE\",""),"RHONE NORD\",""),"RHONE SUD\",""),"SPIRITUEUX\",""),"SUD OUEST\","")</f>
        <v/>
      </c>
      <c r="V1265" s="19">
        <f>IF(U1265="",0,1)</f>
        <v>0</v>
      </c>
      <c r="W1265" s="20" t="e">
        <f>$X$1&amp;A1265&amp;$Y$1&amp;T1265&amp;$Z$1&amp;D1265&amp;$AA$1&amp;E1265&amp;#REF!&amp;G1265&amp;$AB$1&amp;J1265&amp;$AC$1&amp;L1265&amp;$AD$1&amp;N1265&amp;$AE$1&amp;P1265&amp;$AF$1&amp;R1265&amp;$AG$1&amp;#REF!&amp;$AI$1</f>
        <v>#REF!</v>
      </c>
    </row>
    <row r="1266" spans="1:23" hidden="1" x14ac:dyDescent="0.25">
      <c r="A1266" s="2" t="s">
        <v>3125</v>
      </c>
      <c r="B1266" s="2" t="s">
        <v>3126</v>
      </c>
      <c r="C1266" s="3"/>
      <c r="D1266" s="23" t="str">
        <f t="shared" si="453"/>
        <v/>
      </c>
      <c r="E1266" s="4">
        <v>54.85</v>
      </c>
      <c r="F1266" s="2" t="s">
        <v>2233</v>
      </c>
      <c r="G1266" s="19">
        <f>VLOOKUP(F1266,frs!$A$2:$E$41,2,FALSE)</f>
        <v>36</v>
      </c>
      <c r="H1266" s="2" t="b">
        <v>0</v>
      </c>
      <c r="I1266" s="2" t="s">
        <v>4716</v>
      </c>
      <c r="J1266" s="19">
        <f>VLOOKUP(I1266,Families!$A$2:$B$11,2,FALSE)</f>
        <v>1</v>
      </c>
      <c r="K1266" s="2" t="s">
        <v>4841</v>
      </c>
      <c r="L1266" s="19">
        <f>IFERROR(VLOOKUP(K1266,Appellations!$A$2:$B$77,2,FALSE),"0")</f>
        <v>17</v>
      </c>
      <c r="M1266" s="2" t="s">
        <v>4745</v>
      </c>
      <c r="N1266" s="19">
        <f>IFERROR(VLOOKUP(M1266,Regions!$A$2:$B$41,2,FALSE),"0")</f>
        <v>33</v>
      </c>
      <c r="O1266" s="2" t="s">
        <v>4719</v>
      </c>
      <c r="P1266" s="19">
        <f>IFERROR(VLOOKUP(O1266,Colors!$A$2:$B$11,2,FALSE),"0")</f>
        <v>8</v>
      </c>
      <c r="Q1266" s="2" t="s">
        <v>4688</v>
      </c>
      <c r="R1266" s="19">
        <f>IFERROR(VLOOKUP(Q1266,Contenants!$A$2:$B$21,2,FALSE),"0")</f>
        <v>16</v>
      </c>
      <c r="S1266" s="2"/>
      <c r="T1266" s="50" t="str">
        <f t="shared" si="454"/>
        <v>Ch9 Du Pape Trad. La Gardine Rouge 2011</v>
      </c>
      <c r="U1266" s="19" t="str">
        <f>SUBSTITUTE(SUBSTITUTE(SUBSTITUTE(SUBSTITUTE(SUBSTITUTE(SUBSTITUTE(SUBSTITUTE(SUBSTITUTE(SUBSTITUTE(SUBSTITUTE(SUBSTITUTE(SUBSTITUTE(S1266,"C:\Users\Admin\OneDrive\Site Internet\",""),"BAG-IN-BOX\",""),"BOURGOGNE\",""),"BEAUJOLAIS\",""),"CHAMPAGNE ET EFFERVESCENTS\",""),"LANGUEDOC\",""),"LOIRE\",""),"PROVENCE\",""),"RHONE NORD\",""),"RHONE SUD\",""),"SPIRITUEUX\",""),"SUD OUEST\","")</f>
        <v/>
      </c>
      <c r="V1266" s="19" t="e">
        <f>IF(#REF!="",0,1)</f>
        <v>#REF!</v>
      </c>
      <c r="W1266" s="20" t="e">
        <f>$X$1&amp;A1266&amp;$Y$1&amp;T1266&amp;$Z$1&amp;D1266&amp;$AA$1&amp;E1266&amp;#REF!&amp;G1266&amp;$AB$1&amp;J1266&amp;$AC$1&amp;L1266&amp;$AD$1&amp;N1266&amp;$AE$1&amp;P1266&amp;$AF$1&amp;R1266&amp;$AG$1&amp;#REF!&amp;$AI$1</f>
        <v>#REF!</v>
      </c>
    </row>
    <row r="1267" spans="1:23" s="29" customFormat="1" hidden="1" x14ac:dyDescent="0.25">
      <c r="A1267" s="2" t="s">
        <v>3116</v>
      </c>
      <c r="B1267" s="2" t="s">
        <v>3117</v>
      </c>
      <c r="C1267" s="3"/>
      <c r="D1267" s="36" t="str">
        <f t="shared" si="431"/>
        <v/>
      </c>
      <c r="E1267" s="4">
        <v>97.2</v>
      </c>
      <c r="F1267" s="2" t="s">
        <v>2233</v>
      </c>
      <c r="G1267" s="38"/>
      <c r="H1267" s="2" t="b">
        <v>0</v>
      </c>
      <c r="I1267" s="2" t="s">
        <v>4716</v>
      </c>
      <c r="J1267" s="38"/>
      <c r="K1267" s="2" t="s">
        <v>4841</v>
      </c>
      <c r="L1267" s="38"/>
      <c r="M1267" s="2" t="s">
        <v>4745</v>
      </c>
      <c r="N1267" s="38"/>
      <c r="O1267" s="2" t="s">
        <v>4719</v>
      </c>
      <c r="P1267" s="38"/>
      <c r="Q1267" s="2" t="s">
        <v>4688</v>
      </c>
      <c r="R1267" s="38"/>
      <c r="S1267" s="2"/>
      <c r="T1267" s="38"/>
      <c r="U1267" s="38"/>
      <c r="V1267" s="38"/>
      <c r="W1267" s="38"/>
    </row>
    <row r="1268" spans="1:23" hidden="1" x14ac:dyDescent="0.25">
      <c r="A1268" s="2" t="s">
        <v>3118</v>
      </c>
      <c r="B1268" s="2" t="s">
        <v>3119</v>
      </c>
      <c r="C1268" s="3"/>
      <c r="D1268" s="23" t="str">
        <f>SUBSTITUTE(SUBSTITUTE(SUBSTITUTE(C1268,CHAR(13),""),CHAR(10),"&lt;br&gt;"),". &amp;car(10)",".")</f>
        <v/>
      </c>
      <c r="E1268" s="4">
        <v>103.7</v>
      </c>
      <c r="F1268" s="2" t="s">
        <v>2233</v>
      </c>
      <c r="G1268" s="19">
        <f>VLOOKUP(F1268,frs!$A$2:$E$41,2,FALSE)</f>
        <v>36</v>
      </c>
      <c r="H1268" s="2" t="b">
        <v>0</v>
      </c>
      <c r="I1268" s="2" t="s">
        <v>4716</v>
      </c>
      <c r="J1268" s="19">
        <f>VLOOKUP(I1268,Families!$A$2:$B$11,2,FALSE)</f>
        <v>1</v>
      </c>
      <c r="K1268" s="2" t="s">
        <v>4841</v>
      </c>
      <c r="L1268" s="19">
        <f>IFERROR(VLOOKUP(K1268,Appellations!$A$2:$B$77,2,FALSE),"0")</f>
        <v>17</v>
      </c>
      <c r="M1268" s="2" t="s">
        <v>4745</v>
      </c>
      <c r="N1268" s="19">
        <f>IFERROR(VLOOKUP(M1268,Regions!$A$2:$B$41,2,FALSE),"0")</f>
        <v>33</v>
      </c>
      <c r="O1268" s="2" t="s">
        <v>4719</v>
      </c>
      <c r="P1268" s="19">
        <f>IFERROR(VLOOKUP(O1268,Colors!$A$2:$B$11,2,FALSE),"0")</f>
        <v>8</v>
      </c>
      <c r="Q1268" s="2" t="s">
        <v>4688</v>
      </c>
      <c r="R1268" s="19">
        <f>IFERROR(VLOOKUP(Q1268,Contenants!$A$2:$B$21,2,FALSE),"0")</f>
        <v>16</v>
      </c>
      <c r="S1268" s="2"/>
      <c r="T1268" s="50" t="str">
        <f>PROPER(B1268)</f>
        <v>Ch9 Du Pape Gast.Philippe Gardine Rge 09</v>
      </c>
      <c r="U1268" s="19" t="str">
        <f>SUBSTITUTE(SUBSTITUTE(SUBSTITUTE(SUBSTITUTE(SUBSTITUTE(SUBSTITUTE(SUBSTITUTE(SUBSTITUTE(SUBSTITUTE(SUBSTITUTE(SUBSTITUTE(SUBSTITUTE(S1268,"C:\Users\Admin\OneDrive\Site Internet\",""),"BAG-IN-BOX\",""),"BOURGOGNE\",""),"BEAUJOLAIS\",""),"CHAMPAGNE ET EFFERVESCENTS\",""),"LANGUEDOC\",""),"LOIRE\",""),"PROVENCE\",""),"RHONE NORD\",""),"RHONE SUD\",""),"SPIRITUEUX\",""),"SUD OUEST\","")</f>
        <v/>
      </c>
      <c r="V1268" s="19" t="e">
        <f>IF(#REF!="",0,1)</f>
        <v>#REF!</v>
      </c>
      <c r="W1268" s="20" t="e">
        <f>$X$1&amp;A1268&amp;$Y$1&amp;T1268&amp;$Z$1&amp;D1268&amp;$AA$1&amp;E1268&amp;#REF!&amp;G1268&amp;$AB$1&amp;J1268&amp;$AC$1&amp;L1268&amp;$AD$1&amp;N1268&amp;$AE$1&amp;P1268&amp;$AF$1&amp;R1268&amp;$AG$1&amp;#REF!&amp;$AI$1</f>
        <v>#REF!</v>
      </c>
    </row>
    <row r="1269" spans="1:23" s="29" customFormat="1" ht="409.6" hidden="1" x14ac:dyDescent="0.25">
      <c r="A1269" s="2" t="s">
        <v>786</v>
      </c>
      <c r="B1269" s="2" t="s">
        <v>787</v>
      </c>
      <c r="C1269" s="3" t="s">
        <v>5274</v>
      </c>
      <c r="D1269" s="27" t="str">
        <f t="shared" si="431"/>
        <v>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1269" s="4">
        <v>102.55</v>
      </c>
      <c r="F1269" s="2" t="s">
        <v>2233</v>
      </c>
      <c r="H1269" s="2" t="b">
        <v>1</v>
      </c>
      <c r="I1269" s="2" t="s">
        <v>4716</v>
      </c>
      <c r="K1269" s="2" t="s">
        <v>4841</v>
      </c>
      <c r="M1269" s="2" t="s">
        <v>4745</v>
      </c>
      <c r="O1269" s="2" t="s">
        <v>4719</v>
      </c>
      <c r="Q1269" s="2" t="s">
        <v>4688</v>
      </c>
      <c r="S1269" s="2" t="s">
        <v>5716</v>
      </c>
      <c r="V1269" s="19">
        <f t="shared" ref="V1269:V1270" si="455">IF(U1269="",0,1)</f>
        <v>0</v>
      </c>
    </row>
    <row r="1270" spans="1:23" s="20" customFormat="1" hidden="1" x14ac:dyDescent="0.25">
      <c r="A1270" s="2" t="s">
        <v>1028</v>
      </c>
      <c r="B1270" s="2" t="s">
        <v>1029</v>
      </c>
      <c r="C1270" s="3"/>
      <c r="D1270" s="18" t="str">
        <f t="shared" si="431"/>
        <v/>
      </c>
      <c r="E1270" s="4">
        <v>28.4</v>
      </c>
      <c r="F1270" s="2" t="s">
        <v>2236</v>
      </c>
      <c r="H1270" s="2" t="b">
        <v>1</v>
      </c>
      <c r="I1270" s="2" t="s">
        <v>4716</v>
      </c>
      <c r="K1270" s="2" t="s">
        <v>4746</v>
      </c>
      <c r="M1270" s="2" t="s">
        <v>4741</v>
      </c>
      <c r="O1270" s="2" t="s">
        <v>4719</v>
      </c>
      <c r="Q1270" s="2" t="s">
        <v>4688</v>
      </c>
      <c r="S1270" s="2"/>
      <c r="V1270" s="19">
        <f t="shared" si="455"/>
        <v>0</v>
      </c>
    </row>
    <row r="1271" spans="1:23" s="20" customFormat="1" hidden="1" x14ac:dyDescent="0.25">
      <c r="A1271" s="2" t="s">
        <v>2876</v>
      </c>
      <c r="B1271" s="2" t="s">
        <v>2877</v>
      </c>
      <c r="C1271" s="3"/>
      <c r="D1271" s="18" t="str">
        <f t="shared" si="431"/>
        <v/>
      </c>
      <c r="E1271" s="4">
        <v>20.65</v>
      </c>
      <c r="F1271" s="2" t="s">
        <v>2262</v>
      </c>
      <c r="H1271" s="2" t="b">
        <v>0</v>
      </c>
      <c r="I1271" s="2" t="s">
        <v>4709</v>
      </c>
      <c r="K1271" s="2" t="s">
        <v>4957</v>
      </c>
      <c r="M1271" s="2" t="s">
        <v>4755</v>
      </c>
      <c r="O1271" s="2" t="s">
        <v>4689</v>
      </c>
      <c r="Q1271" s="2" t="s">
        <v>4688</v>
      </c>
      <c r="S1271" s="2"/>
    </row>
    <row r="1272" spans="1:23" s="20" customFormat="1" hidden="1" x14ac:dyDescent="0.25">
      <c r="A1272" s="2" t="s">
        <v>542</v>
      </c>
      <c r="B1272" s="2" t="s">
        <v>543</v>
      </c>
      <c r="C1272" s="3"/>
      <c r="D1272" s="18" t="str">
        <f t="shared" si="431"/>
        <v/>
      </c>
      <c r="E1272" s="4">
        <v>11.9</v>
      </c>
      <c r="F1272" s="2" t="s">
        <v>2262</v>
      </c>
      <c r="H1272" s="2" t="b">
        <v>1</v>
      </c>
      <c r="I1272" s="2" t="s">
        <v>4716</v>
      </c>
      <c r="K1272" s="2" t="s">
        <v>4957</v>
      </c>
      <c r="M1272" s="2" t="s">
        <v>4755</v>
      </c>
      <c r="O1272" s="2" t="s">
        <v>4719</v>
      </c>
      <c r="Q1272" s="2" t="s">
        <v>4688</v>
      </c>
      <c r="S1272" s="2"/>
      <c r="V1272" s="19">
        <f>IF(U1272="",0,1)</f>
        <v>0</v>
      </c>
    </row>
    <row r="1273" spans="1:23" s="20" customFormat="1" hidden="1" x14ac:dyDescent="0.25">
      <c r="A1273" s="2" t="s">
        <v>2853</v>
      </c>
      <c r="B1273" s="2" t="s">
        <v>2854</v>
      </c>
      <c r="C1273" s="3"/>
      <c r="D1273" s="18" t="str">
        <f t="shared" si="431"/>
        <v/>
      </c>
      <c r="E1273" s="4">
        <v>13.6</v>
      </c>
      <c r="F1273" s="2" t="s">
        <v>2262</v>
      </c>
      <c r="H1273" s="2" t="b">
        <v>0</v>
      </c>
      <c r="I1273" s="2" t="s">
        <v>4716</v>
      </c>
      <c r="K1273" s="2" t="s">
        <v>4879</v>
      </c>
      <c r="M1273" s="2" t="s">
        <v>4755</v>
      </c>
      <c r="O1273" s="2" t="s">
        <v>4719</v>
      </c>
      <c r="Q1273" s="2" t="s">
        <v>4688</v>
      </c>
      <c r="S1273" s="2"/>
    </row>
    <row r="1274" spans="1:23" s="20" customFormat="1" hidden="1" x14ac:dyDescent="0.25">
      <c r="A1274" s="2" t="s">
        <v>2851</v>
      </c>
      <c r="B1274" s="2" t="s">
        <v>2852</v>
      </c>
      <c r="C1274" s="3"/>
      <c r="D1274" s="18" t="str">
        <f t="shared" si="431"/>
        <v/>
      </c>
      <c r="E1274" s="4">
        <v>16.2</v>
      </c>
      <c r="F1274" s="2" t="s">
        <v>2262</v>
      </c>
      <c r="H1274" s="2" t="b">
        <v>0</v>
      </c>
      <c r="I1274" s="2" t="s">
        <v>4716</v>
      </c>
      <c r="K1274" s="2" t="s">
        <v>4879</v>
      </c>
      <c r="M1274" s="2" t="s">
        <v>4755</v>
      </c>
      <c r="O1274" s="2" t="s">
        <v>4719</v>
      </c>
      <c r="Q1274" s="2" t="s">
        <v>4688</v>
      </c>
      <c r="S1274" s="2"/>
    </row>
    <row r="1275" spans="1:23" s="20" customFormat="1" hidden="1" x14ac:dyDescent="0.25">
      <c r="A1275" s="2" t="s">
        <v>2872</v>
      </c>
      <c r="B1275" s="2" t="s">
        <v>2873</v>
      </c>
      <c r="C1275" s="3"/>
      <c r="D1275" s="18" t="str">
        <f t="shared" si="431"/>
        <v/>
      </c>
      <c r="E1275" s="4">
        <v>20.65</v>
      </c>
      <c r="F1275" s="2" t="s">
        <v>2262</v>
      </c>
      <c r="H1275" s="2" t="b">
        <v>0</v>
      </c>
      <c r="I1275" s="2" t="s">
        <v>4716</v>
      </c>
      <c r="K1275" s="2" t="s">
        <v>4957</v>
      </c>
      <c r="M1275" s="2" t="s">
        <v>4755</v>
      </c>
      <c r="O1275" s="2" t="s">
        <v>4719</v>
      </c>
      <c r="Q1275" s="2" t="s">
        <v>4688</v>
      </c>
      <c r="S1275" s="2"/>
    </row>
    <row r="1276" spans="1:23" s="20" customFormat="1" hidden="1" x14ac:dyDescent="0.25">
      <c r="A1276" s="2" t="s">
        <v>2878</v>
      </c>
      <c r="B1276" s="2" t="s">
        <v>2879</v>
      </c>
      <c r="C1276" s="3"/>
      <c r="D1276" s="18" t="str">
        <f t="shared" si="431"/>
        <v/>
      </c>
      <c r="E1276" s="4">
        <v>42.1</v>
      </c>
      <c r="F1276" s="2" t="s">
        <v>2262</v>
      </c>
      <c r="H1276" s="2" t="b">
        <v>0</v>
      </c>
      <c r="I1276" s="2" t="s">
        <v>4716</v>
      </c>
      <c r="K1276" s="2" t="s">
        <v>4957</v>
      </c>
      <c r="M1276" s="2" t="s">
        <v>4755</v>
      </c>
      <c r="O1276" s="2" t="s">
        <v>4719</v>
      </c>
      <c r="Q1276" s="2" t="s">
        <v>4688</v>
      </c>
      <c r="S1276" s="2"/>
    </row>
    <row r="1277" spans="1:23" s="20" customFormat="1" hidden="1" x14ac:dyDescent="0.25">
      <c r="A1277" s="2" t="s">
        <v>2880</v>
      </c>
      <c r="B1277" s="2" t="s">
        <v>2881</v>
      </c>
      <c r="C1277" s="3"/>
      <c r="D1277" s="18" t="str">
        <f t="shared" si="431"/>
        <v/>
      </c>
      <c r="E1277" s="4">
        <v>21.4</v>
      </c>
      <c r="F1277" s="2" t="s">
        <v>2262</v>
      </c>
      <c r="H1277" s="2" t="b">
        <v>0</v>
      </c>
      <c r="I1277" s="2" t="s">
        <v>4716</v>
      </c>
      <c r="K1277" s="2" t="s">
        <v>4957</v>
      </c>
      <c r="M1277" s="2" t="s">
        <v>4755</v>
      </c>
      <c r="O1277" s="2" t="s">
        <v>4719</v>
      </c>
      <c r="Q1277" s="2" t="s">
        <v>4688</v>
      </c>
      <c r="S1277" s="2"/>
    </row>
    <row r="1278" spans="1:23" s="20" customFormat="1" hidden="1" x14ac:dyDescent="0.25">
      <c r="A1278" s="2" t="s">
        <v>2860</v>
      </c>
      <c r="B1278" s="2" t="s">
        <v>2861</v>
      </c>
      <c r="C1278" s="3"/>
      <c r="D1278" s="18" t="str">
        <f t="shared" ref="D1278:D1339" si="456">SUBSTITUTE(SUBSTITUTE(C1278,CHAR(13),""),CHAR(10),"&lt;br&gt;")</f>
        <v/>
      </c>
      <c r="E1278" s="4">
        <v>9.6999999999999993</v>
      </c>
      <c r="F1278" s="2" t="s">
        <v>2857</v>
      </c>
      <c r="H1278" s="2" t="b">
        <v>0</v>
      </c>
      <c r="I1278" s="2" t="s">
        <v>4716</v>
      </c>
      <c r="K1278" s="2" t="s">
        <v>4856</v>
      </c>
      <c r="M1278" s="2" t="s">
        <v>4857</v>
      </c>
      <c r="O1278" s="2" t="s">
        <v>4719</v>
      </c>
      <c r="Q1278" s="2" t="s">
        <v>4688</v>
      </c>
      <c r="S1278" s="2"/>
    </row>
    <row r="1279" spans="1:23" s="20" customFormat="1" hidden="1" x14ac:dyDescent="0.25">
      <c r="A1279" s="2" t="s">
        <v>3458</v>
      </c>
      <c r="B1279" s="2" t="s">
        <v>3459</v>
      </c>
      <c r="C1279" s="3"/>
      <c r="D1279" s="18" t="str">
        <f t="shared" si="456"/>
        <v/>
      </c>
      <c r="E1279" s="4">
        <v>12.45</v>
      </c>
      <c r="F1279" s="2" t="s">
        <v>3460</v>
      </c>
      <c r="H1279" s="2" t="b">
        <v>0</v>
      </c>
      <c r="I1279" s="2" t="s">
        <v>4687</v>
      </c>
      <c r="K1279" s="2" t="s">
        <v>4968</v>
      </c>
      <c r="M1279" s="2" t="s">
        <v>4743</v>
      </c>
      <c r="O1279" s="2" t="s">
        <v>4689</v>
      </c>
      <c r="Q1279" s="2" t="s">
        <v>4688</v>
      </c>
      <c r="S1279" s="2"/>
    </row>
    <row r="1280" spans="1:23" s="20" customFormat="1" hidden="1" x14ac:dyDescent="0.25">
      <c r="A1280" s="2" t="s">
        <v>3749</v>
      </c>
      <c r="B1280" s="2" t="s">
        <v>3750</v>
      </c>
      <c r="C1280" s="3"/>
      <c r="D1280" s="18" t="str">
        <f t="shared" si="456"/>
        <v/>
      </c>
      <c r="E1280" s="4">
        <v>14.2</v>
      </c>
      <c r="F1280" s="2" t="s">
        <v>3460</v>
      </c>
      <c r="H1280" s="2" t="b">
        <v>0</v>
      </c>
      <c r="I1280" s="2" t="s">
        <v>4709</v>
      </c>
      <c r="K1280" s="2" t="s">
        <v>4932</v>
      </c>
      <c r="M1280" s="2" t="s">
        <v>4743</v>
      </c>
      <c r="O1280" s="2" t="s">
        <v>4689</v>
      </c>
      <c r="Q1280" s="2" t="s">
        <v>4688</v>
      </c>
      <c r="S1280" s="2"/>
    </row>
    <row r="1281" spans="1:23" s="20" customFormat="1" hidden="1" x14ac:dyDescent="0.25">
      <c r="A1281" s="2" t="s">
        <v>3747</v>
      </c>
      <c r="B1281" s="2" t="s">
        <v>3748</v>
      </c>
      <c r="C1281" s="3"/>
      <c r="D1281" s="18" t="str">
        <f t="shared" si="456"/>
        <v/>
      </c>
      <c r="E1281" s="4">
        <v>14.2</v>
      </c>
      <c r="F1281" s="2" t="s">
        <v>3460</v>
      </c>
      <c r="H1281" s="2" t="b">
        <v>0</v>
      </c>
      <c r="I1281" s="2" t="s">
        <v>4709</v>
      </c>
      <c r="K1281" s="2" t="s">
        <v>4932</v>
      </c>
      <c r="M1281" s="2" t="s">
        <v>4743</v>
      </c>
      <c r="O1281" s="2" t="s">
        <v>4689</v>
      </c>
      <c r="Q1281" s="2" t="s">
        <v>4688</v>
      </c>
      <c r="S1281" s="2"/>
    </row>
    <row r="1282" spans="1:23" s="20" customFormat="1" hidden="1" x14ac:dyDescent="0.25">
      <c r="A1282" s="2" t="s">
        <v>3745</v>
      </c>
      <c r="B1282" s="2" t="s">
        <v>3746</v>
      </c>
      <c r="C1282" s="3"/>
      <c r="D1282" s="18" t="str">
        <f t="shared" si="456"/>
        <v/>
      </c>
      <c r="E1282" s="4">
        <v>8.65</v>
      </c>
      <c r="F1282" s="2" t="s">
        <v>3460</v>
      </c>
      <c r="H1282" s="2" t="b">
        <v>0</v>
      </c>
      <c r="I1282" s="2" t="s">
        <v>4709</v>
      </c>
      <c r="K1282" s="2" t="s">
        <v>4932</v>
      </c>
      <c r="M1282" s="2" t="s">
        <v>4743</v>
      </c>
      <c r="O1282" s="2" t="s">
        <v>4689</v>
      </c>
      <c r="Q1282" s="2" t="s">
        <v>4688</v>
      </c>
      <c r="S1282" s="2"/>
    </row>
    <row r="1283" spans="1:23" s="20" customFormat="1" hidden="1" x14ac:dyDescent="0.25">
      <c r="A1283" s="2" t="s">
        <v>4677</v>
      </c>
      <c r="B1283" s="2" t="s">
        <v>4678</v>
      </c>
      <c r="C1283" s="3"/>
      <c r="D1283" s="18" t="str">
        <f t="shared" si="456"/>
        <v/>
      </c>
      <c r="E1283" s="4">
        <v>58.35</v>
      </c>
      <c r="F1283" s="2" t="s">
        <v>4083</v>
      </c>
      <c r="H1283" s="2" t="b">
        <v>0</v>
      </c>
      <c r="I1283" s="2" t="s">
        <v>4693</v>
      </c>
      <c r="K1283" s="2"/>
      <c r="M1283" s="2" t="s">
        <v>4698</v>
      </c>
      <c r="O1283" s="2"/>
      <c r="Q1283" s="2" t="s">
        <v>4696</v>
      </c>
      <c r="S1283" s="2"/>
    </row>
    <row r="1284" spans="1:23" s="20" customFormat="1" hidden="1" x14ac:dyDescent="0.25">
      <c r="A1284" s="2" t="s">
        <v>4585</v>
      </c>
      <c r="B1284" s="2" t="s">
        <v>4586</v>
      </c>
      <c r="C1284" s="3"/>
      <c r="D1284" s="18" t="str">
        <f t="shared" si="456"/>
        <v/>
      </c>
      <c r="E1284" s="4">
        <v>76.650000000000006</v>
      </c>
      <c r="F1284" s="2" t="s">
        <v>4083</v>
      </c>
      <c r="H1284" s="2" t="b">
        <v>0</v>
      </c>
      <c r="I1284" s="2" t="s">
        <v>4693</v>
      </c>
      <c r="K1284" s="2"/>
      <c r="M1284" s="2" t="s">
        <v>4698</v>
      </c>
      <c r="O1284" s="2"/>
      <c r="Q1284" s="2" t="s">
        <v>4696</v>
      </c>
      <c r="S1284" s="2"/>
    </row>
    <row r="1285" spans="1:23" s="20" customFormat="1" hidden="1" x14ac:dyDescent="0.25">
      <c r="A1285" s="2" t="s">
        <v>4589</v>
      </c>
      <c r="B1285" s="2" t="s">
        <v>4590</v>
      </c>
      <c r="C1285" s="3"/>
      <c r="D1285" s="18" t="str">
        <f t="shared" si="456"/>
        <v/>
      </c>
      <c r="E1285" s="4">
        <v>69.2</v>
      </c>
      <c r="F1285" s="2" t="s">
        <v>4083</v>
      </c>
      <c r="H1285" s="2" t="b">
        <v>0</v>
      </c>
      <c r="I1285" s="2" t="s">
        <v>4693</v>
      </c>
      <c r="K1285" s="2"/>
      <c r="M1285" s="2" t="s">
        <v>4698</v>
      </c>
      <c r="O1285" s="2"/>
      <c r="Q1285" s="2" t="s">
        <v>4696</v>
      </c>
      <c r="S1285" s="2"/>
    </row>
    <row r="1286" spans="1:23" s="20" customFormat="1" hidden="1" x14ac:dyDescent="0.25">
      <c r="A1286" s="2" t="s">
        <v>4629</v>
      </c>
      <c r="B1286" s="2" t="s">
        <v>4630</v>
      </c>
      <c r="C1286" s="3"/>
      <c r="D1286" s="18" t="str">
        <f t="shared" si="456"/>
        <v/>
      </c>
      <c r="E1286" s="4">
        <v>77.95</v>
      </c>
      <c r="F1286" s="2" t="s">
        <v>4083</v>
      </c>
      <c r="H1286" s="2" t="b">
        <v>0</v>
      </c>
      <c r="I1286" s="2" t="s">
        <v>4693</v>
      </c>
      <c r="K1286" s="2"/>
      <c r="M1286" s="2" t="s">
        <v>4698</v>
      </c>
      <c r="O1286" s="2"/>
      <c r="Q1286" s="2" t="s">
        <v>4696</v>
      </c>
      <c r="S1286" s="2"/>
    </row>
    <row r="1287" spans="1:23" s="20" customFormat="1" hidden="1" x14ac:dyDescent="0.25">
      <c r="A1287" s="2" t="s">
        <v>4649</v>
      </c>
      <c r="B1287" s="2" t="s">
        <v>4650</v>
      </c>
      <c r="C1287" s="3"/>
      <c r="D1287" s="40" t="str">
        <f t="shared" si="456"/>
        <v/>
      </c>
      <c r="E1287" s="4">
        <v>50.95</v>
      </c>
      <c r="F1287" s="2" t="s">
        <v>4083</v>
      </c>
      <c r="G1287" s="42"/>
      <c r="H1287" s="2" t="b">
        <v>0</v>
      </c>
      <c r="I1287" s="2" t="s">
        <v>4693</v>
      </c>
      <c r="J1287" s="42"/>
      <c r="K1287" s="2"/>
      <c r="L1287" s="42"/>
      <c r="M1287" s="2" t="s">
        <v>4698</v>
      </c>
      <c r="N1287" s="42"/>
      <c r="O1287" s="2"/>
      <c r="P1287" s="42"/>
      <c r="Q1287" s="2" t="s">
        <v>4696</v>
      </c>
      <c r="R1287" s="42"/>
      <c r="S1287" s="2"/>
      <c r="T1287" s="42"/>
      <c r="U1287" s="42"/>
      <c r="V1287" s="42"/>
      <c r="W1287" s="42"/>
    </row>
    <row r="1288" spans="1:23" hidden="1" x14ac:dyDescent="0.25">
      <c r="A1288" s="2" t="s">
        <v>4111</v>
      </c>
      <c r="B1288" s="2" t="s">
        <v>4112</v>
      </c>
      <c r="C1288" s="3"/>
      <c r="D1288" s="23" t="str">
        <f t="shared" ref="D1288:D1290" si="457">SUBSTITUTE(SUBSTITUTE(SUBSTITUTE(C1288,CHAR(13),""),CHAR(10),"&lt;br&gt;"),". &amp;car(10)",".")</f>
        <v/>
      </c>
      <c r="E1288" s="4">
        <v>76.95</v>
      </c>
      <c r="F1288" s="2" t="s">
        <v>4083</v>
      </c>
      <c r="G1288" s="19" t="e">
        <f>VLOOKUP(F1288,frs!$A$2:$E$41,2,FALSE)</f>
        <v>#N/A</v>
      </c>
      <c r="H1288" s="2" t="b">
        <v>0</v>
      </c>
      <c r="I1288" s="2" t="s">
        <v>4693</v>
      </c>
      <c r="J1288" s="19">
        <f>VLOOKUP(I1288,Families!$A$2:$B$11,2,FALSE)</f>
        <v>7</v>
      </c>
      <c r="K1288" s="2"/>
      <c r="L1288" s="19" t="str">
        <f>IFERROR(VLOOKUP(K1288,Appellations!$A$2:$B$77,2,FALSE),"0")</f>
        <v>0</v>
      </c>
      <c r="M1288" s="2" t="s">
        <v>4703</v>
      </c>
      <c r="N1288" s="19">
        <f>IFERROR(VLOOKUP(M1288,Regions!$A$2:$B$41,2,FALSE),"0")</f>
        <v>34</v>
      </c>
      <c r="O1288" s="2"/>
      <c r="P1288" s="19" t="str">
        <f>IFERROR(VLOOKUP(O1288,Colors!$A$2:$B$11,2,FALSE),"0")</f>
        <v>0</v>
      </c>
      <c r="Q1288" s="2" t="s">
        <v>4696</v>
      </c>
      <c r="R1288" s="19">
        <f>IFERROR(VLOOKUP(Q1288,Contenants!$A$2:$B$21,2,FALSE),"0")</f>
        <v>15</v>
      </c>
      <c r="S1288" s="2"/>
      <c r="T1288" s="50" t="str">
        <f t="shared" ref="T1288:T1290" si="458">PROPER(B1288)</f>
        <v>Rhum Rep. Dominicaine Quorhum 15 Ans</v>
      </c>
      <c r="U1288" s="19" t="str">
        <f>SUBSTITUTE(SUBSTITUTE(SUBSTITUTE(SUBSTITUTE(SUBSTITUTE(SUBSTITUTE(SUBSTITUTE(SUBSTITUTE(SUBSTITUTE(SUBSTITUTE(SUBSTITUTE(SUBSTITUTE(S1288,"C:\Users\Admin\OneDrive\Site Internet\",""),"BAG-IN-BOX\",""),"BOURGOGNE\",""),"BEAUJOLAIS\",""),"CHAMPAGNE ET EFFERVESCENTS\",""),"LANGUEDOC\",""),"LOIRE\",""),"PROVENCE\",""),"RHONE NORD\",""),"RHONE SUD\",""),"SPIRITUEUX\",""),"SUD OUEST\","")</f>
        <v/>
      </c>
      <c r="V1288" s="19" t="e">
        <f>IF(#REF!="",0,1)</f>
        <v>#REF!</v>
      </c>
      <c r="W1288" s="20" t="e">
        <f>$X$1&amp;A1288&amp;$Y$1&amp;T1288&amp;$Z$1&amp;D1288&amp;$AA$1&amp;E1288&amp;#REF!&amp;G1288&amp;$AB$1&amp;J1288&amp;$AC$1&amp;L1288&amp;$AD$1&amp;N1288&amp;$AE$1&amp;P1288&amp;$AF$1&amp;R1288&amp;$AG$1&amp;#REF!&amp;$AI$1</f>
        <v>#REF!</v>
      </c>
    </row>
    <row r="1289" spans="1:23" hidden="1" x14ac:dyDescent="0.25">
      <c r="A1289" s="2" t="s">
        <v>4109</v>
      </c>
      <c r="B1289" s="2" t="s">
        <v>4110</v>
      </c>
      <c r="C1289" s="3"/>
      <c r="D1289" s="23" t="str">
        <f t="shared" si="457"/>
        <v/>
      </c>
      <c r="E1289" s="4">
        <v>66.3</v>
      </c>
      <c r="F1289" s="2" t="s">
        <v>4083</v>
      </c>
      <c r="G1289" s="19" t="e">
        <f>VLOOKUP(F1289,frs!$A$2:$E$41,2,FALSE)</f>
        <v>#N/A</v>
      </c>
      <c r="H1289" s="2" t="b">
        <v>0</v>
      </c>
      <c r="I1289" s="2" t="s">
        <v>4693</v>
      </c>
      <c r="J1289" s="19">
        <f>VLOOKUP(I1289,Families!$A$2:$B$11,2,FALSE)</f>
        <v>7</v>
      </c>
      <c r="K1289" s="2"/>
      <c r="L1289" s="19" t="str">
        <f>IFERROR(VLOOKUP(K1289,Appellations!$A$2:$B$77,2,FALSE),"0")</f>
        <v>0</v>
      </c>
      <c r="M1289" s="2" t="s">
        <v>4703</v>
      </c>
      <c r="N1289" s="19">
        <f>IFERROR(VLOOKUP(M1289,Regions!$A$2:$B$41,2,FALSE),"0")</f>
        <v>34</v>
      </c>
      <c r="O1289" s="2"/>
      <c r="P1289" s="19" t="str">
        <f>IFERROR(VLOOKUP(O1289,Colors!$A$2:$B$11,2,FALSE),"0")</f>
        <v>0</v>
      </c>
      <c r="Q1289" s="2" t="s">
        <v>4696</v>
      </c>
      <c r="R1289" s="19">
        <f>IFERROR(VLOOKUP(Q1289,Contenants!$A$2:$B$21,2,FALSE),"0")</f>
        <v>15</v>
      </c>
      <c r="S1289" s="2"/>
      <c r="T1289" s="50" t="str">
        <f t="shared" si="458"/>
        <v>Rhum Rep. Dom. Presidente Marti 15 Ans</v>
      </c>
      <c r="U1289" s="19" t="str">
        <f>SUBSTITUTE(SUBSTITUTE(SUBSTITUTE(SUBSTITUTE(SUBSTITUTE(SUBSTITUTE(SUBSTITUTE(SUBSTITUTE(SUBSTITUTE(SUBSTITUTE(SUBSTITUTE(SUBSTITUTE(S1289,"C:\Users\Admin\OneDrive\Site Internet\",""),"BAG-IN-BOX\",""),"BOURGOGNE\",""),"BEAUJOLAIS\",""),"CHAMPAGNE ET EFFERVESCENTS\",""),"LANGUEDOC\",""),"LOIRE\",""),"PROVENCE\",""),"RHONE NORD\",""),"RHONE SUD\",""),"SPIRITUEUX\",""),"SUD OUEST\","")</f>
        <v/>
      </c>
      <c r="V1289" s="19" t="e">
        <f>IF(#REF!="",0,1)</f>
        <v>#REF!</v>
      </c>
      <c r="W1289" s="20" t="e">
        <f>$X$1&amp;A1289&amp;$Y$1&amp;T1289&amp;$Z$1&amp;D1289&amp;$AA$1&amp;E1289&amp;#REF!&amp;G1289&amp;$AB$1&amp;J1289&amp;$AC$1&amp;L1289&amp;$AD$1&amp;N1289&amp;$AE$1&amp;P1289&amp;$AF$1&amp;R1289&amp;$AG$1&amp;#REF!&amp;$AI$1</f>
        <v>#REF!</v>
      </c>
    </row>
    <row r="1290" spans="1:23" hidden="1" x14ac:dyDescent="0.25">
      <c r="A1290" s="2" t="s">
        <v>4099</v>
      </c>
      <c r="B1290" s="2" t="s">
        <v>4100</v>
      </c>
      <c r="C1290" s="3"/>
      <c r="D1290" s="23" t="str">
        <f t="shared" si="457"/>
        <v/>
      </c>
      <c r="E1290" s="4">
        <v>52.15</v>
      </c>
      <c r="F1290" s="2" t="s">
        <v>4083</v>
      </c>
      <c r="G1290" s="19" t="e">
        <f>VLOOKUP(F1290,frs!$A$2:$E$41,2,FALSE)</f>
        <v>#N/A</v>
      </c>
      <c r="H1290" s="2" t="b">
        <v>0</v>
      </c>
      <c r="I1290" s="2" t="s">
        <v>4693</v>
      </c>
      <c r="J1290" s="19">
        <f>VLOOKUP(I1290,Families!$A$2:$B$11,2,FALSE)</f>
        <v>7</v>
      </c>
      <c r="K1290" s="2"/>
      <c r="L1290" s="19" t="str">
        <f>IFERROR(VLOOKUP(K1290,Appellations!$A$2:$B$77,2,FALSE),"0")</f>
        <v>0</v>
      </c>
      <c r="M1290" s="2" t="s">
        <v>4703</v>
      </c>
      <c r="N1290" s="19">
        <f>IFERROR(VLOOKUP(M1290,Regions!$A$2:$B$41,2,FALSE),"0")</f>
        <v>34</v>
      </c>
      <c r="O1290" s="2"/>
      <c r="P1290" s="19" t="str">
        <f>IFERROR(VLOOKUP(O1290,Colors!$A$2:$B$11,2,FALSE),"0")</f>
        <v>0</v>
      </c>
      <c r="Q1290" s="2" t="s">
        <v>4696</v>
      </c>
      <c r="R1290" s="19">
        <f>IFERROR(VLOOKUP(Q1290,Contenants!$A$2:$B$21,2,FALSE),"0")</f>
        <v>15</v>
      </c>
      <c r="S1290" s="2"/>
      <c r="T1290" s="50" t="str">
        <f t="shared" si="458"/>
        <v>Rhum Ile Grenade Six Saints Caraîbes</v>
      </c>
      <c r="U1290" s="19" t="str">
        <f>SUBSTITUTE(SUBSTITUTE(SUBSTITUTE(SUBSTITUTE(SUBSTITUTE(SUBSTITUTE(SUBSTITUTE(SUBSTITUTE(SUBSTITUTE(SUBSTITUTE(SUBSTITUTE(SUBSTITUTE(S1290,"C:\Users\Admin\OneDrive\Site Internet\",""),"BAG-IN-BOX\",""),"BOURGOGNE\",""),"BEAUJOLAIS\",""),"CHAMPAGNE ET EFFERVESCENTS\",""),"LANGUEDOC\",""),"LOIRE\",""),"PROVENCE\",""),"RHONE NORD\",""),"RHONE SUD\",""),"SPIRITUEUX\",""),"SUD OUEST\","")</f>
        <v/>
      </c>
      <c r="V1290" s="19" t="e">
        <f>IF(#REF!="",0,1)</f>
        <v>#REF!</v>
      </c>
      <c r="W1290" s="20" t="e">
        <f>$X$1&amp;A1290&amp;$Y$1&amp;T1290&amp;$Z$1&amp;D1290&amp;$AA$1&amp;E1290&amp;#REF!&amp;G1290&amp;$AB$1&amp;J1290&amp;$AC$1&amp;L1290&amp;$AD$1&amp;N1290&amp;$AE$1&amp;P1290&amp;$AF$1&amp;R1290&amp;$AG$1&amp;#REF!&amp;$AI$1</f>
        <v>#REF!</v>
      </c>
    </row>
    <row r="1291" spans="1:23" s="29" customFormat="1" hidden="1" x14ac:dyDescent="0.25">
      <c r="A1291" s="2" t="s">
        <v>4103</v>
      </c>
      <c r="B1291" s="2" t="s">
        <v>4104</v>
      </c>
      <c r="C1291" s="3"/>
      <c r="D1291" s="36" t="str">
        <f t="shared" si="456"/>
        <v/>
      </c>
      <c r="E1291" s="4">
        <v>59.9</v>
      </c>
      <c r="F1291" s="2" t="s">
        <v>42</v>
      </c>
      <c r="G1291" s="38"/>
      <c r="H1291" s="2" t="b">
        <v>0</v>
      </c>
      <c r="I1291" s="2" t="s">
        <v>4693</v>
      </c>
      <c r="J1291" s="38"/>
      <c r="K1291" s="2"/>
      <c r="L1291" s="38"/>
      <c r="M1291" s="2" t="s">
        <v>4703</v>
      </c>
      <c r="N1291" s="38"/>
      <c r="O1291" s="2"/>
      <c r="P1291" s="38"/>
      <c r="Q1291" s="2" t="s">
        <v>4696</v>
      </c>
      <c r="R1291" s="38"/>
      <c r="S1291" s="2"/>
      <c r="T1291" s="38"/>
      <c r="U1291" s="38"/>
      <c r="V1291" s="38"/>
      <c r="W1291" s="38"/>
    </row>
    <row r="1292" spans="1:23" ht="356.25" x14ac:dyDescent="0.25">
      <c r="A1292" s="2" t="s">
        <v>860</v>
      </c>
      <c r="B1292" s="2" t="s">
        <v>861</v>
      </c>
      <c r="C1292" s="3" t="s">
        <v>4969</v>
      </c>
      <c r="D1292" s="23" t="str">
        <f t="shared" ref="D1292:D1294" si="459">SUBSTITUTE(SUBSTITUTE(SUBSTITUTE(C1292,CHAR(13),""),CHAR(10),"&lt;br&gt;"),". &amp;car(10)",".")</f>
        <v>Un Champagne aux bulles fines sur des notes de fruits exotiques qui s'accordera parfaitement sur un dessert aux fruits frais.&lt;br&gt;&lt;br&gt;Encépagement : Pinot noir, Chardonnay&lt;br&gt;&lt;br&gt;Dégustation : Bulles fines, nez aux notes de fruits à noyaux et agrumes ; bouche équilibrée, ample, fraîche aux notes de fruits jaune.&lt;br&gt;&lt;br&gt;La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292" s="4">
        <v>37</v>
      </c>
      <c r="F1292" s="2" t="s">
        <v>2228</v>
      </c>
      <c r="G1292" s="19">
        <f>VLOOKUP(F1292,frs!$A$2:$B$45,2,FALSE)</f>
        <v>6</v>
      </c>
      <c r="H1292" s="2" t="b">
        <v>1</v>
      </c>
      <c r="I1292" s="2" t="s">
        <v>4805</v>
      </c>
      <c r="J1292" s="19">
        <f>VLOOKUP(I1292,Families!$A$2:$B$11,2,FALSE)</f>
        <v>5</v>
      </c>
      <c r="K1292" s="2" t="s">
        <v>4806</v>
      </c>
      <c r="L1292" s="19">
        <f>IFERROR(VLOOKUP(K1292,Appellations!$A$2:$B$80,2,FALSE),"0")</f>
        <v>16</v>
      </c>
      <c r="M1292" s="2" t="s">
        <v>4806</v>
      </c>
      <c r="N1292" s="19">
        <f>IFERROR(VLOOKUP(M1292,Regions!$A$2:$B$44,2,FALSE),"0")</f>
        <v>12</v>
      </c>
      <c r="O1292" s="2"/>
      <c r="P1292" s="19" t="str">
        <f>IFERROR(VLOOKUP(O1292,Colors!$A$2:$B$11,2,FALSE),"0")</f>
        <v>0</v>
      </c>
      <c r="Q1292" s="2" t="s">
        <v>4688</v>
      </c>
      <c r="R1292" s="19">
        <f>IFERROR(VLOOKUP(Q1292,Contenants!$A$2:$B$21,2,FALSE),"0")</f>
        <v>16</v>
      </c>
      <c r="S1292" s="2" t="s">
        <v>5787</v>
      </c>
      <c r="T1292" s="50" t="s">
        <v>6424</v>
      </c>
      <c r="U1292" s="19" t="str">
        <f t="shared" ref="U1292:U1294" si="460">SUBSTITUTE(S1292,"C:\Users\Admin\OneDrive\Site Internet\","")</f>
        <v>champagne_jean_noel_haton_heritage.png</v>
      </c>
      <c r="V1292" s="19">
        <f t="shared" ref="V1292:V1294" si="461">IF(U1292="",0,1)</f>
        <v>1</v>
      </c>
      <c r="W1292" s="20" t="str">
        <f t="shared" ref="W1292:W1294" si="462">$X$1&amp;A1292&amp;$Y$1&amp;T1292&amp;$Z$1&amp;D1292&amp;$AA$1&amp;G1292&amp;$AB$1&amp;J1292&amp;$AC$1&amp;L1292&amp;$AD$1&amp;N1292&amp;$AE$1&amp;P1292&amp;$AF$1&amp;R1292&amp;$AG$1&amp;U1292&amp;$AH$1&amp;V1292&amp;$AI$1</f>
        <v>("01304", "Champagne Haton Héritage", "Un Champagne aux bulles fines sur des notes de fruits exotiques qui s'accordera parfaitement sur un dessert aux fruits frais.&lt;br&gt;&lt;br&gt;Encépagement : Pinot noir, Chardonnay&lt;br&gt;&lt;br&gt;Dégustation : Bulles fines, nez aux notes de fruits à noyaux et agrumes ; bouche équilibrée, ample, fraîche aux notes de fruits jaune.&lt;br&gt;&lt;br&gt;La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"champagne_jean_noel_haton_heritage.png", "1"),</v>
      </c>
    </row>
    <row r="1293" spans="1:23" ht="256.5" x14ac:dyDescent="0.25">
      <c r="A1293" s="2" t="s">
        <v>644</v>
      </c>
      <c r="B1293" s="2" t="s">
        <v>645</v>
      </c>
      <c r="C1293" s="3" t="s">
        <v>4970</v>
      </c>
      <c r="D1293" s="23" t="str">
        <f t="shared" si="459"/>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3" s="4">
        <v>9.85</v>
      </c>
      <c r="F1293" s="2" t="s">
        <v>2263</v>
      </c>
      <c r="G1293" s="19">
        <f>VLOOKUP(F1293,frs!$A$2:$B$45,2,FALSE)</f>
        <v>38</v>
      </c>
      <c r="H1293" s="2" t="b">
        <v>1</v>
      </c>
      <c r="I1293" s="2" t="s">
        <v>4716</v>
      </c>
      <c r="J1293" s="19">
        <f>VLOOKUP(I1293,Families!$A$2:$B$11,2,FALSE)</f>
        <v>1</v>
      </c>
      <c r="K1293" s="2" t="s">
        <v>4740</v>
      </c>
      <c r="L1293" s="19">
        <f>IFERROR(VLOOKUP(K1293,Appellations!$A$2:$B$80,2,FALSE),"0")</f>
        <v>25</v>
      </c>
      <c r="M1293" s="2" t="s">
        <v>4741</v>
      </c>
      <c r="N1293" s="19">
        <f>IFERROR(VLOOKUP(M1293,Regions!$A$2:$B$44,2,FALSE),"0")</f>
        <v>32</v>
      </c>
      <c r="O1293" s="2" t="s">
        <v>4719</v>
      </c>
      <c r="P1293" s="19">
        <f>IFERROR(VLOOKUP(O1293,Colors!$A$2:$B$11,2,FALSE),"0")</f>
        <v>8</v>
      </c>
      <c r="Q1293" s="2" t="s">
        <v>4688</v>
      </c>
      <c r="R1293" s="19">
        <f>IFERROR(VLOOKUP(Q1293,Contenants!$A$2:$B$21,2,FALSE),"0")</f>
        <v>16</v>
      </c>
      <c r="S1293" s="2" t="s">
        <v>5695</v>
      </c>
      <c r="T1293" s="50" t="s">
        <v>6262</v>
      </c>
      <c r="U1293" s="19" t="str">
        <f t="shared" si="460"/>
        <v>chateau_des_bormettes_cote_et_mer_rouge.png</v>
      </c>
      <c r="V1293" s="19">
        <f t="shared" si="461"/>
        <v>1</v>
      </c>
      <c r="W1293" s="20" t="str">
        <f t="shared" si="462"/>
        <v>("01305", "Côte et Mer Bormettes Rouge ",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"16", "chateau_des_bormettes_cote_et_mer_rouge.png", "1"),</v>
      </c>
    </row>
    <row r="1294" spans="1:23" ht="256.5" x14ac:dyDescent="0.25">
      <c r="A1294" s="2" t="s">
        <v>654</v>
      </c>
      <c r="B1294" s="2" t="s">
        <v>655</v>
      </c>
      <c r="C1294" s="3" t="s">
        <v>4971</v>
      </c>
      <c r="D1294" s="23" t="str">
        <f t="shared" si="459"/>
        <v>Un Côtes de Provence blanc sec, ample et légèrement boisé pour accompagner un risotto aux champignons.&lt;br&gt;&lt;br&gt;Encépagement : Rolle élevé en fût de chêne&lt;br&gt;&lt;br&gt;Dégustation : Nez sur des notes de fleurs d'acacia et de noisette. La bouche est ronde, équilibrée sur des notes toastées, vanillées. La finale est pleine de fraîcheur et saline.&lt;br&gt;Accord mets/vin : Saint-Jacques, crustacés ou viandes blanches.&lt;br&gt;&lt;br&gt;Le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4" s="4">
        <v>17.600000000000001</v>
      </c>
      <c r="F1294" s="2" t="s">
        <v>2263</v>
      </c>
      <c r="G1294" s="19">
        <f>VLOOKUP(F1294,frs!$A$2:$B$45,2,FALSE)</f>
        <v>38</v>
      </c>
      <c r="H1294" s="2" t="b">
        <v>1</v>
      </c>
      <c r="I1294" s="2" t="s">
        <v>4709</v>
      </c>
      <c r="J1294" s="19">
        <f>VLOOKUP(I1294,Families!$A$2:$B$11,2,FALSE)</f>
        <v>2</v>
      </c>
      <c r="K1294" s="2" t="s">
        <v>4740</v>
      </c>
      <c r="L1294" s="19">
        <f>IFERROR(VLOOKUP(K1294,Appellations!$A$2:$B$80,2,FALSE),"0")</f>
        <v>25</v>
      </c>
      <c r="M1294" s="2" t="s">
        <v>4741</v>
      </c>
      <c r="N1294" s="19">
        <f>IFERROR(VLOOKUP(M1294,Regions!$A$2:$B$44,2,FALSE),"0")</f>
        <v>32</v>
      </c>
      <c r="O1294" s="2" t="s">
        <v>4689</v>
      </c>
      <c r="P1294" s="19">
        <f>IFERROR(VLOOKUP(O1294,Colors!$A$2:$B$11,2,FALSE),"0")</f>
        <v>2</v>
      </c>
      <c r="Q1294" s="2" t="s">
        <v>4688</v>
      </c>
      <c r="R1294" s="19">
        <f>IFERROR(VLOOKUP(Q1294,Contenants!$A$2:$B$21,2,FALSE),"0")</f>
        <v>16</v>
      </c>
      <c r="S1294" s="2" t="s">
        <v>5696</v>
      </c>
      <c r="T1294" s="50" t="s">
        <v>6263</v>
      </c>
      <c r="U1294" s="19" t="str">
        <f t="shared" si="460"/>
        <v>chateau_des_bormettes_instinct_parcellaire_blanc.png</v>
      </c>
      <c r="V1294" s="19">
        <f t="shared" si="461"/>
        <v>1</v>
      </c>
      <c r="W1294" s="20" t="str">
        <f t="shared" si="462"/>
        <v>("01306", "Instinct Parcellaire Bormettes Blanc ", "Un Côtes de Provence blanc sec, ample et légèrement boisé pour accompagner un risotto aux champignons.&lt;br&gt;&lt;br&gt;Encépagement : Rolle élevé en fût de chêne&lt;br&gt;&lt;br&gt;Dégustation : Nez sur des notes de fleurs d'acacia et de noisette. La bouche est ronde, équilibrée sur des notes toastées, vanillées. La finale est pleine de fraîcheur et saline.&lt;br&gt;Accord mets/vin : Saint-Jacques, crustacés ou viandes blanches.&lt;br&gt;&lt;br&gt;Le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"16", "chateau_des_bormettes_instinct_parcellaire_blanc.png", "1"),</v>
      </c>
    </row>
    <row r="1295" spans="1:23" s="29" customFormat="1" hidden="1" x14ac:dyDescent="0.25">
      <c r="A1295" s="2" t="s">
        <v>2941</v>
      </c>
      <c r="B1295" s="2" t="s">
        <v>2942</v>
      </c>
      <c r="C1295" s="3"/>
      <c r="D1295" s="27" t="str">
        <f t="shared" si="456"/>
        <v/>
      </c>
      <c r="E1295" s="4">
        <v>15.55</v>
      </c>
      <c r="F1295" s="2" t="s">
        <v>2263</v>
      </c>
      <c r="H1295" s="2" t="b">
        <v>0</v>
      </c>
      <c r="I1295" s="2" t="s">
        <v>4716</v>
      </c>
      <c r="K1295" s="2" t="s">
        <v>4740</v>
      </c>
      <c r="M1295" s="2" t="s">
        <v>4741</v>
      </c>
      <c r="O1295" s="2" t="s">
        <v>4719</v>
      </c>
      <c r="Q1295" s="2" t="s">
        <v>4688</v>
      </c>
      <c r="S1295" s="2"/>
    </row>
    <row r="1296" spans="1:23" s="20" customFormat="1" hidden="1" x14ac:dyDescent="0.25">
      <c r="A1296" s="2" t="s">
        <v>624</v>
      </c>
      <c r="B1296" s="2" t="s">
        <v>625</v>
      </c>
      <c r="C1296" s="3"/>
      <c r="D1296" s="18" t="str">
        <f t="shared" si="456"/>
        <v/>
      </c>
      <c r="E1296" s="4">
        <v>35</v>
      </c>
      <c r="F1296" s="2" t="s">
        <v>2263</v>
      </c>
      <c r="H1296" s="2" t="b">
        <v>1</v>
      </c>
      <c r="I1296" s="2" t="s">
        <v>4716</v>
      </c>
      <c r="K1296" s="2" t="s">
        <v>4740</v>
      </c>
      <c r="M1296" s="2" t="s">
        <v>4741</v>
      </c>
      <c r="O1296" s="2" t="s">
        <v>4719</v>
      </c>
      <c r="Q1296" s="2" t="s">
        <v>2303</v>
      </c>
      <c r="S1296" s="2"/>
      <c r="V1296" s="19">
        <f t="shared" ref="V1296:V1298" si="463">IF(U1296="",0,1)</f>
        <v>0</v>
      </c>
    </row>
    <row r="1297" spans="1:23" s="20" customFormat="1" ht="271.5" hidden="1" x14ac:dyDescent="0.25">
      <c r="A1297" s="2" t="s">
        <v>662</v>
      </c>
      <c r="B1297" s="2" t="s">
        <v>663</v>
      </c>
      <c r="C1297" s="3" t="s">
        <v>4972</v>
      </c>
      <c r="D1297" s="40" t="str">
        <f t="shared" si="456"/>
        <v>Un Côtes de Provence rouge puissant et charnue qui accompagnera à merveille une daube provençale.&lt;br&gt;&lt;br&gt;Encépagement : Syrah, mourvèdre élevé en fût de chêne.&lt;br&gt;&lt;br&gt;Dégustation : Nez intense de garrigue et de fruits noirs. La bouche est puissante et généreuse avec des saveurs de fruits noirs et des notes toastées. La finale est épicée et saline.&lt;br&gt;Accord mets/vin : Viandes grillées, plats mijotés.&lt;br&gt;&lt;br&gt;Le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7" s="4">
        <v>25.7</v>
      </c>
      <c r="F1297" s="2" t="s">
        <v>2263</v>
      </c>
      <c r="G1297" s="42"/>
      <c r="H1297" s="2" t="b">
        <v>1</v>
      </c>
      <c r="I1297" s="2" t="s">
        <v>4716</v>
      </c>
      <c r="J1297" s="42"/>
      <c r="K1297" s="2" t="s">
        <v>4740</v>
      </c>
      <c r="L1297" s="42"/>
      <c r="M1297" s="2" t="s">
        <v>4741</v>
      </c>
      <c r="N1297" s="42"/>
      <c r="O1297" s="2" t="s">
        <v>4719</v>
      </c>
      <c r="P1297" s="42"/>
      <c r="Q1297" s="2" t="s">
        <v>4688</v>
      </c>
      <c r="R1297" s="42"/>
      <c r="S1297" s="2" t="s">
        <v>6487</v>
      </c>
      <c r="T1297" s="42"/>
      <c r="U1297" s="42"/>
      <c r="V1297" s="19">
        <f t="shared" si="463"/>
        <v>0</v>
      </c>
      <c r="W1297" s="42"/>
    </row>
    <row r="1298" spans="1:23" ht="285" x14ac:dyDescent="0.25">
      <c r="A1298" s="2" t="s">
        <v>1198</v>
      </c>
      <c r="B1298" s="2" t="s">
        <v>1199</v>
      </c>
      <c r="C1298" s="3" t="s">
        <v>5318</v>
      </c>
      <c r="D1298" s="23" t="str">
        <f>SUBSTITUTE(SUBSTITUTE(SUBSTITUTE(C1298,CHAR(13),""),CHAR(10),"&lt;br&gt;"),". &amp;car(10)",".")</f>
        <v>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v>
      </c>
      <c r="E1298" s="4">
        <v>22.95</v>
      </c>
      <c r="F1298" s="2" t="s">
        <v>175</v>
      </c>
      <c r="G1298" s="19">
        <f>VLOOKUP(F1298,frs!$A$2:$B$45,2,FALSE)</f>
        <v>35</v>
      </c>
      <c r="H1298" s="2" t="b">
        <v>1</v>
      </c>
      <c r="I1298" s="2" t="s">
        <v>4716</v>
      </c>
      <c r="J1298" s="19">
        <f>VLOOKUP(I1298,Families!$A$2:$B$11,2,FALSE)</f>
        <v>1</v>
      </c>
      <c r="K1298" s="2" t="s">
        <v>4847</v>
      </c>
      <c r="L1298" s="19">
        <f>IFERROR(VLOOKUP(K1298,Appellations!$A$2:$B$80,2,FALSE),"0")</f>
        <v>34</v>
      </c>
      <c r="M1298" s="2" t="s">
        <v>4745</v>
      </c>
      <c r="N1298" s="19">
        <f>IFERROR(VLOOKUP(M1298,Regions!$A$2:$B$44,2,FALSE),"0")</f>
        <v>33</v>
      </c>
      <c r="O1298" s="2" t="s">
        <v>4719</v>
      </c>
      <c r="P1298" s="19">
        <f>IFERROR(VLOOKUP(O1298,Colors!$A$2:$B$11,2,FALSE),"0")</f>
        <v>8</v>
      </c>
      <c r="Q1298" s="2" t="s">
        <v>4688</v>
      </c>
      <c r="R1298" s="19">
        <f>IFERROR(VLOOKUP(Q1298,Contenants!$A$2:$B$21,2,FALSE),"0")</f>
        <v>16</v>
      </c>
      <c r="S1298" s="2" t="s">
        <v>5727</v>
      </c>
      <c r="T1298" s="50" t="s">
        <v>6457</v>
      </c>
      <c r="U1298" s="19" t="str">
        <f>SUBSTITUTE(S1298,"C:\Users\Admin\OneDrive\Site Internet\","")</f>
        <v>rhone_rive_gauche_gigondas_signature_rouge.png</v>
      </c>
      <c r="V1298" s="19">
        <f t="shared" si="463"/>
        <v>1</v>
      </c>
      <c r="W1298" s="20" t="str">
        <f t="shared" ref="W1298" si="464">$X$1&amp;A1298&amp;$Y$1&amp;T1298&amp;$Z$1&amp;D1298&amp;$AA$1&amp;G1298&amp;$AB$1&amp;J1298&amp;$AC$1&amp;L1298&amp;$AD$1&amp;N1298&amp;$AE$1&amp;P1298&amp;$AF$1&amp;R1298&amp;$AG$1&amp;U1298&amp;$AH$1&amp;V1298&amp;$AI$1</f>
        <v>("01310", "Signature RRG Rouge", "Un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 "35", "1", "34", "33","8", "16", "rhone_rive_gauche_gigondas_signature_rouge.png", "1"),</v>
      </c>
    </row>
    <row r="1299" spans="1:23" s="29" customFormat="1" hidden="1" x14ac:dyDescent="0.25">
      <c r="A1299" s="2" t="s">
        <v>3120</v>
      </c>
      <c r="B1299" s="2" t="s">
        <v>3121</v>
      </c>
      <c r="C1299" s="3"/>
      <c r="D1299" s="27" t="str">
        <f t="shared" si="456"/>
        <v/>
      </c>
      <c r="E1299" s="4">
        <v>39.950000000000003</v>
      </c>
      <c r="F1299" s="2" t="s">
        <v>3077</v>
      </c>
      <c r="H1299" s="2" t="b">
        <v>0</v>
      </c>
      <c r="I1299" s="2" t="s">
        <v>4716</v>
      </c>
      <c r="K1299" s="2" t="s">
        <v>4841</v>
      </c>
      <c r="M1299" s="2" t="s">
        <v>4745</v>
      </c>
      <c r="O1299" s="2" t="s">
        <v>4719</v>
      </c>
      <c r="Q1299" s="2" t="s">
        <v>4688</v>
      </c>
      <c r="S1299" s="2"/>
    </row>
    <row r="1300" spans="1:23" s="20" customFormat="1" hidden="1" x14ac:dyDescent="0.25">
      <c r="A1300" s="2" t="s">
        <v>3534</v>
      </c>
      <c r="B1300" s="2" t="s">
        <v>3535</v>
      </c>
      <c r="C1300" s="3"/>
      <c r="D1300" s="18" t="str">
        <f t="shared" si="456"/>
        <v/>
      </c>
      <c r="E1300" s="4">
        <v>38.65</v>
      </c>
      <c r="F1300" s="2" t="s">
        <v>2247</v>
      </c>
      <c r="H1300" s="2" t="b">
        <v>0</v>
      </c>
      <c r="I1300" s="2" t="s">
        <v>4716</v>
      </c>
      <c r="K1300" s="2" t="s">
        <v>4898</v>
      </c>
      <c r="M1300" s="2" t="s">
        <v>4741</v>
      </c>
      <c r="O1300" s="2" t="s">
        <v>4719</v>
      </c>
      <c r="Q1300" s="2" t="s">
        <v>2303</v>
      </c>
      <c r="S1300" s="2"/>
    </row>
    <row r="1301" spans="1:23" s="20" customFormat="1" hidden="1" x14ac:dyDescent="0.25">
      <c r="A1301" s="2" t="s">
        <v>2834</v>
      </c>
      <c r="B1301" s="2" t="s">
        <v>2835</v>
      </c>
      <c r="C1301" s="3"/>
      <c r="D1301" s="40" t="str">
        <f t="shared" si="456"/>
        <v/>
      </c>
      <c r="E1301" s="4">
        <v>18.899999999999999</v>
      </c>
      <c r="F1301" s="2" t="s">
        <v>2267</v>
      </c>
      <c r="G1301" s="42"/>
      <c r="H1301" s="2" t="b">
        <v>0</v>
      </c>
      <c r="I1301" s="2" t="s">
        <v>4716</v>
      </c>
      <c r="J1301" s="42"/>
      <c r="K1301" s="2" t="s">
        <v>4973</v>
      </c>
      <c r="L1301" s="42"/>
      <c r="M1301" s="2" t="s">
        <v>4822</v>
      </c>
      <c r="N1301" s="42"/>
      <c r="O1301" s="2" t="s">
        <v>4719</v>
      </c>
      <c r="P1301" s="42"/>
      <c r="Q1301" s="2" t="s">
        <v>4688</v>
      </c>
      <c r="R1301" s="42"/>
      <c r="S1301" s="2"/>
      <c r="T1301" s="42"/>
      <c r="U1301" s="42"/>
      <c r="V1301" s="42"/>
      <c r="W1301" s="42"/>
    </row>
    <row r="1302" spans="1:23" hidden="1" x14ac:dyDescent="0.25">
      <c r="A1302" s="2" t="s">
        <v>500</v>
      </c>
      <c r="B1302" s="2" t="s">
        <v>501</v>
      </c>
      <c r="C1302" s="3"/>
      <c r="D1302" s="23" t="str">
        <f t="shared" ref="D1302:D1303" si="465">SUBSTITUTE(SUBSTITUTE(SUBSTITUTE(C1302,CHAR(13),""),CHAR(10),"&lt;br&gt;"),". &amp;car(10)",".")</f>
        <v/>
      </c>
      <c r="E1302" s="4">
        <v>21.95</v>
      </c>
      <c r="F1302" s="2" t="s">
        <v>2267</v>
      </c>
      <c r="G1302" s="19" t="e">
        <f>VLOOKUP(F1302,frs!$A$2:$E$41,2,FALSE)</f>
        <v>#N/A</v>
      </c>
      <c r="H1302" s="2" t="b">
        <v>1</v>
      </c>
      <c r="I1302" s="2" t="s">
        <v>4709</v>
      </c>
      <c r="J1302" s="19">
        <f>VLOOKUP(I1302,Families!$A$2:$B$11,2,FALSE)</f>
        <v>2</v>
      </c>
      <c r="K1302" s="2" t="s">
        <v>4973</v>
      </c>
      <c r="L1302" s="19" t="str">
        <f>IFERROR(VLOOKUP(K1302,Appellations!$A$2:$B$77,2,FALSE),"0")</f>
        <v>0</v>
      </c>
      <c r="M1302" s="2" t="s">
        <v>4822</v>
      </c>
      <c r="N1302" s="19">
        <f>IFERROR(VLOOKUP(M1302,Regions!$A$2:$B$41,2,FALSE),"0")</f>
        <v>27</v>
      </c>
      <c r="O1302" s="2" t="s">
        <v>4689</v>
      </c>
      <c r="P1302" s="19">
        <f>IFERROR(VLOOKUP(O1302,Colors!$A$2:$B$11,2,FALSE),"0")</f>
        <v>2</v>
      </c>
      <c r="Q1302" s="2" t="s">
        <v>4688</v>
      </c>
      <c r="R1302" s="19">
        <f>IFERROR(VLOOKUP(Q1302,Contenants!$A$2:$B$21,2,FALSE),"0")</f>
        <v>16</v>
      </c>
      <c r="S1302" s="2"/>
      <c r="T1302" s="50" t="str">
        <f t="shared" ref="T1302:T1303" si="466">PROPER(B1302)</f>
        <v>C/ D'Auvergne Desprat La Legendaire Blc</v>
      </c>
      <c r="U1302" s="19" t="str">
        <f>SUBSTITUTE(SUBSTITUTE(SUBSTITUTE(SUBSTITUTE(SUBSTITUTE(SUBSTITUTE(SUBSTITUTE(SUBSTITUTE(SUBSTITUTE(SUBSTITUTE(SUBSTITUTE(SUBSTITUTE(S1302,"C:\Users\Admin\OneDrive\Site Internet\",""),"BAG-IN-BOX\",""),"BOURGOGNE\",""),"BEAUJOLAIS\",""),"CHAMPAGNE ET EFFERVESCENTS\",""),"LANGUEDOC\",""),"LOIRE\",""),"PROVENCE\",""),"RHONE NORD\",""),"RHONE SUD\",""),"SPIRITUEUX\",""),"SUD OUEST\","")</f>
        <v/>
      </c>
      <c r="V1302" s="19">
        <f>IF(U1302="",0,1)</f>
        <v>0</v>
      </c>
      <c r="W1302" s="20" t="e">
        <f>$X$1&amp;A1302&amp;$Y$1&amp;T1302&amp;$Z$1&amp;D1302&amp;$AA$1&amp;E1302&amp;#REF!&amp;G1302&amp;$AB$1&amp;J1302&amp;$AC$1&amp;L1302&amp;$AD$1&amp;N1302&amp;$AE$1&amp;P1302&amp;$AF$1&amp;R1302&amp;$AG$1&amp;#REF!&amp;$AI$1</f>
        <v>#REF!</v>
      </c>
    </row>
    <row r="1303" spans="1:23" hidden="1" x14ac:dyDescent="0.25">
      <c r="A1303" s="2" t="s">
        <v>2836</v>
      </c>
      <c r="B1303" s="2" t="s">
        <v>2837</v>
      </c>
      <c r="C1303" s="3"/>
      <c r="D1303" s="23" t="str">
        <f t="shared" si="465"/>
        <v/>
      </c>
      <c r="E1303" s="4">
        <v>14.6</v>
      </c>
      <c r="F1303" s="2" t="s">
        <v>2267</v>
      </c>
      <c r="G1303" s="19" t="e">
        <f>VLOOKUP(F1303,frs!$A$2:$E$41,2,FALSE)</f>
        <v>#N/A</v>
      </c>
      <c r="H1303" s="2" t="b">
        <v>0</v>
      </c>
      <c r="I1303" s="2" t="s">
        <v>4716</v>
      </c>
      <c r="J1303" s="19">
        <f>VLOOKUP(I1303,Families!$A$2:$B$11,2,FALSE)</f>
        <v>1</v>
      </c>
      <c r="K1303" s="2" t="s">
        <v>4973</v>
      </c>
      <c r="L1303" s="19" t="str">
        <f>IFERROR(VLOOKUP(K1303,Appellations!$A$2:$B$77,2,FALSE),"0")</f>
        <v>0</v>
      </c>
      <c r="M1303" s="2" t="s">
        <v>4822</v>
      </c>
      <c r="N1303" s="19">
        <f>IFERROR(VLOOKUP(M1303,Regions!$A$2:$B$41,2,FALSE),"0")</f>
        <v>27</v>
      </c>
      <c r="O1303" s="2" t="s">
        <v>4719</v>
      </c>
      <c r="P1303" s="19">
        <f>IFERROR(VLOOKUP(O1303,Colors!$A$2:$B$11,2,FALSE),"0")</f>
        <v>8</v>
      </c>
      <c r="Q1303" s="2" t="s">
        <v>4688</v>
      </c>
      <c r="R1303" s="19">
        <f>IFERROR(VLOOKUP(Q1303,Contenants!$A$2:$B$21,2,FALSE),"0")</f>
        <v>16</v>
      </c>
      <c r="S1303" s="2"/>
      <c r="T1303" s="50" t="str">
        <f t="shared" si="466"/>
        <v>C/ D'Auvergne Desprat La Legendaire Rge</v>
      </c>
      <c r="U1303" s="19" t="str">
        <f>SUBSTITUTE(SUBSTITUTE(SUBSTITUTE(SUBSTITUTE(SUBSTITUTE(SUBSTITUTE(SUBSTITUTE(SUBSTITUTE(SUBSTITUTE(SUBSTITUTE(SUBSTITUTE(SUBSTITUTE(S1303,"C:\Users\Admin\OneDrive\Site Internet\",""),"BAG-IN-BOX\",""),"BOURGOGNE\",""),"BEAUJOLAIS\",""),"CHAMPAGNE ET EFFERVESCENTS\",""),"LANGUEDOC\",""),"LOIRE\",""),"PROVENCE\",""),"RHONE NORD\",""),"RHONE SUD\",""),"SPIRITUEUX\",""),"SUD OUEST\","")</f>
        <v/>
      </c>
      <c r="V1303" s="19" t="e">
        <f>IF(#REF!="",0,1)</f>
        <v>#REF!</v>
      </c>
      <c r="W1303" s="20" t="e">
        <f>$X$1&amp;A1303&amp;$Y$1&amp;T1303&amp;$Z$1&amp;D1303&amp;$AA$1&amp;E1303&amp;#REF!&amp;G1303&amp;$AB$1&amp;J1303&amp;$AC$1&amp;L1303&amp;$AD$1&amp;N1303&amp;$AE$1&amp;P1303&amp;$AF$1&amp;R1303&amp;$AG$1&amp;#REF!&amp;$AI$1</f>
        <v>#REF!</v>
      </c>
    </row>
    <row r="1304" spans="1:23" s="29" customFormat="1" hidden="1" x14ac:dyDescent="0.25">
      <c r="A1304" s="2" t="s">
        <v>2838</v>
      </c>
      <c r="B1304" s="2" t="s">
        <v>2839</v>
      </c>
      <c r="C1304" s="3"/>
      <c r="D1304" s="27" t="str">
        <f t="shared" si="456"/>
        <v/>
      </c>
      <c r="E1304" s="4">
        <v>7.7</v>
      </c>
      <c r="F1304" s="2" t="s">
        <v>2267</v>
      </c>
      <c r="H1304" s="2" t="b">
        <v>0</v>
      </c>
      <c r="I1304" s="2" t="s">
        <v>4709</v>
      </c>
      <c r="K1304" s="2" t="s">
        <v>4973</v>
      </c>
      <c r="M1304" s="2" t="s">
        <v>4822</v>
      </c>
      <c r="O1304" s="2" t="s">
        <v>4689</v>
      </c>
      <c r="Q1304" s="2" t="s">
        <v>4688</v>
      </c>
      <c r="S1304" s="2"/>
    </row>
    <row r="1305" spans="1:23" s="20" customFormat="1" hidden="1" x14ac:dyDescent="0.25">
      <c r="A1305" s="2" t="s">
        <v>2840</v>
      </c>
      <c r="B1305" s="2" t="s">
        <v>2841</v>
      </c>
      <c r="C1305" s="3"/>
      <c r="D1305" s="18" t="str">
        <f t="shared" si="456"/>
        <v/>
      </c>
      <c r="E1305" s="4">
        <v>7.7</v>
      </c>
      <c r="F1305" s="2" t="s">
        <v>2267</v>
      </c>
      <c r="H1305" s="2" t="b">
        <v>0</v>
      </c>
      <c r="I1305" s="2" t="s">
        <v>4716</v>
      </c>
      <c r="K1305" s="2" t="s">
        <v>4973</v>
      </c>
      <c r="M1305" s="2" t="s">
        <v>4822</v>
      </c>
      <c r="O1305" s="2" t="s">
        <v>4719</v>
      </c>
      <c r="Q1305" s="2" t="s">
        <v>4688</v>
      </c>
      <c r="S1305" s="2"/>
    </row>
    <row r="1306" spans="1:23" s="20" customFormat="1" ht="213.75" hidden="1" x14ac:dyDescent="0.25">
      <c r="A1306" s="2" t="s">
        <v>52</v>
      </c>
      <c r="B1306" s="2" t="s">
        <v>53</v>
      </c>
      <c r="C1306" s="3" t="s">
        <v>2379</v>
      </c>
      <c r="D1306" s="18" t="str">
        <f t="shared" si="456"/>
        <v>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306" s="4">
        <v>63.7</v>
      </c>
      <c r="F1306" s="2" t="s">
        <v>2230</v>
      </c>
      <c r="H1306" s="2" t="b">
        <v>1</v>
      </c>
      <c r="I1306" s="2" t="s">
        <v>4716</v>
      </c>
      <c r="K1306" s="2" t="s">
        <v>4828</v>
      </c>
      <c r="M1306" s="2" t="s">
        <v>4741</v>
      </c>
      <c r="O1306" s="2" t="s">
        <v>4719</v>
      </c>
      <c r="Q1306" s="2" t="s">
        <v>2303</v>
      </c>
      <c r="S1306" s="2" t="s">
        <v>5680</v>
      </c>
      <c r="V1306" s="19">
        <f t="shared" ref="V1306:V1307" si="467">IF(U1306="",0,1)</f>
        <v>0</v>
      </c>
    </row>
    <row r="1307" spans="1:23" s="20" customFormat="1" ht="285" hidden="1" x14ac:dyDescent="0.25">
      <c r="A1307" s="2" t="s">
        <v>1196</v>
      </c>
      <c r="B1307" s="2" t="s">
        <v>1197</v>
      </c>
      <c r="C1307" s="3" t="s">
        <v>5317</v>
      </c>
      <c r="D1307" s="18" t="str">
        <f t="shared" si="456"/>
        <v>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v>
      </c>
      <c r="E1307" s="4">
        <v>58.7</v>
      </c>
      <c r="F1307" s="2" t="s">
        <v>175</v>
      </c>
      <c r="H1307" s="2" t="b">
        <v>1</v>
      </c>
      <c r="I1307" s="2" t="s">
        <v>4716</v>
      </c>
      <c r="K1307" s="2" t="s">
        <v>4847</v>
      </c>
      <c r="M1307" s="2" t="s">
        <v>4745</v>
      </c>
      <c r="O1307" s="2" t="s">
        <v>4719</v>
      </c>
      <c r="Q1307" s="2" t="s">
        <v>2303</v>
      </c>
      <c r="S1307" s="2" t="s">
        <v>5727</v>
      </c>
      <c r="V1307" s="19">
        <f t="shared" si="467"/>
        <v>0</v>
      </c>
    </row>
    <row r="1308" spans="1:23" s="20" customFormat="1" hidden="1" x14ac:dyDescent="0.25">
      <c r="A1308" s="2" t="s">
        <v>4617</v>
      </c>
      <c r="B1308" s="2" t="s">
        <v>4618</v>
      </c>
      <c r="C1308" s="3"/>
      <c r="D1308" s="18" t="str">
        <f t="shared" si="456"/>
        <v/>
      </c>
      <c r="E1308" s="4">
        <v>44.5</v>
      </c>
      <c r="F1308" s="2" t="s">
        <v>42</v>
      </c>
      <c r="H1308" s="2" t="b">
        <v>0</v>
      </c>
      <c r="I1308" s="2" t="s">
        <v>4693</v>
      </c>
      <c r="K1308" s="2"/>
      <c r="M1308" s="2" t="s">
        <v>4698</v>
      </c>
      <c r="O1308" s="2"/>
      <c r="Q1308" s="2" t="s">
        <v>4696</v>
      </c>
      <c r="S1308" s="2"/>
    </row>
    <row r="1309" spans="1:23" s="20" customFormat="1" hidden="1" x14ac:dyDescent="0.25">
      <c r="A1309" s="2" t="s">
        <v>3006</v>
      </c>
      <c r="B1309" s="2" t="s">
        <v>3007</v>
      </c>
      <c r="C1309" s="3"/>
      <c r="D1309" s="18" t="str">
        <f t="shared" si="456"/>
        <v/>
      </c>
      <c r="E1309" s="4">
        <v>11.8</v>
      </c>
      <c r="F1309" s="2" t="s">
        <v>2509</v>
      </c>
      <c r="H1309" s="2" t="b">
        <v>0</v>
      </c>
      <c r="I1309" s="2" t="s">
        <v>4709</v>
      </c>
      <c r="K1309" s="2" t="s">
        <v>4740</v>
      </c>
      <c r="M1309" s="2" t="s">
        <v>4741</v>
      </c>
      <c r="O1309" s="2" t="s">
        <v>4689</v>
      </c>
      <c r="Q1309" s="2" t="s">
        <v>4688</v>
      </c>
      <c r="S1309" s="2"/>
    </row>
    <row r="1310" spans="1:23" s="20" customFormat="1" hidden="1" x14ac:dyDescent="0.25">
      <c r="A1310" s="2" t="s">
        <v>2939</v>
      </c>
      <c r="B1310" s="2" t="s">
        <v>2940</v>
      </c>
      <c r="C1310" s="3"/>
      <c r="D1310" s="40" t="str">
        <f t="shared" si="456"/>
        <v/>
      </c>
      <c r="E1310" s="4">
        <v>11.8</v>
      </c>
      <c r="F1310" s="2" t="s">
        <v>2509</v>
      </c>
      <c r="G1310" s="42"/>
      <c r="H1310" s="2" t="b">
        <v>0</v>
      </c>
      <c r="I1310" s="2" t="s">
        <v>4716</v>
      </c>
      <c r="J1310" s="42"/>
      <c r="K1310" s="2" t="s">
        <v>4740</v>
      </c>
      <c r="L1310" s="42"/>
      <c r="M1310" s="2" t="s">
        <v>4741</v>
      </c>
      <c r="N1310" s="42"/>
      <c r="O1310" s="2" t="s">
        <v>4719</v>
      </c>
      <c r="P1310" s="42"/>
      <c r="Q1310" s="2" t="s">
        <v>4688</v>
      </c>
      <c r="R1310" s="42"/>
      <c r="S1310" s="2"/>
      <c r="T1310" s="42"/>
      <c r="U1310" s="42"/>
      <c r="V1310" s="42"/>
      <c r="W1310" s="42"/>
    </row>
    <row r="1311" spans="1:23" hidden="1" x14ac:dyDescent="0.25">
      <c r="A1311" s="2" t="s">
        <v>4556</v>
      </c>
      <c r="B1311" s="2" t="s">
        <v>4557</v>
      </c>
      <c r="C1311" s="3"/>
      <c r="D1311" s="23" t="str">
        <f t="shared" ref="D1311:D1316" si="468">SUBSTITUTE(SUBSTITUTE(SUBSTITUTE(C1311,CHAR(13),""),CHAR(10),"&lt;br&gt;"),". &amp;car(10)",".")</f>
        <v/>
      </c>
      <c r="E1311" s="4">
        <v>69</v>
      </c>
      <c r="F1311" s="2" t="s">
        <v>42</v>
      </c>
      <c r="G1311" s="19" t="e">
        <f>VLOOKUP(F1311,frs!$A$2:$E$41,2,FALSE)</f>
        <v>#N/A</v>
      </c>
      <c r="H1311" s="2" t="b">
        <v>0</v>
      </c>
      <c r="I1311" s="2" t="s">
        <v>4693</v>
      </c>
      <c r="J1311" s="19">
        <f>VLOOKUP(I1311,Families!$A$2:$B$11,2,FALSE)</f>
        <v>7</v>
      </c>
      <c r="K1311" s="2"/>
      <c r="L1311" s="19" t="str">
        <f>IFERROR(VLOOKUP(K1311,Appellations!$A$2:$B$77,2,FALSE),"0")</f>
        <v>0</v>
      </c>
      <c r="M1311" s="2" t="s">
        <v>4698</v>
      </c>
      <c r="N1311" s="19" t="str">
        <f>IFERROR(VLOOKUP(M1311,Regions!$A$2:$B$41,2,FALSE),"0")</f>
        <v>0</v>
      </c>
      <c r="O1311" s="2"/>
      <c r="P1311" s="19" t="str">
        <f>IFERROR(VLOOKUP(O1311,Colors!$A$2:$B$11,2,FALSE),"0")</f>
        <v>0</v>
      </c>
      <c r="Q1311" s="2"/>
      <c r="R1311" s="19" t="str">
        <f>IFERROR(VLOOKUP(Q1311,Contenants!$A$2:$B$21,2,FALSE),"0")</f>
        <v>0</v>
      </c>
      <c r="S1311" s="2"/>
      <c r="T1311" s="50" t="str">
        <f t="shared" ref="T1311:T1316" si="469">PROPER(B1311)</f>
        <v>Whisky Chivas 18 Ans Pininfarina</v>
      </c>
      <c r="U1311" s="19" t="str">
        <f t="shared" ref="U1311:U1316" si="470">SUBSTITUTE(SUBSTITUTE(SUBSTITUTE(SUBSTITUTE(SUBSTITUTE(SUBSTITUTE(SUBSTITUTE(SUBSTITUTE(SUBSTITUTE(SUBSTITUTE(SUBSTITUTE(SUBSTITUTE(S1311,"C:\Users\Admin\OneDrive\Site Internet\",""),"BAG-IN-BOX\",""),"BOURGOGNE\",""),"BEAUJOLAIS\",""),"CHAMPAGNE ET EFFERVESCENTS\",""),"LANGUEDOC\",""),"LOIRE\",""),"PROVENCE\",""),"RHONE NORD\",""),"RHONE SUD\",""),"SPIRITUEUX\",""),"SUD OUEST\","")</f>
        <v/>
      </c>
      <c r="V1311" s="19" t="e">
        <f>IF(#REF!="",0,1)</f>
        <v>#REF!</v>
      </c>
      <c r="W1311" s="20" t="e">
        <f>$X$1&amp;A1311&amp;$Y$1&amp;T1311&amp;$Z$1&amp;D1311&amp;$AA$1&amp;E1311&amp;#REF!&amp;G1311&amp;$AB$1&amp;J1311&amp;$AC$1&amp;L1311&amp;$AD$1&amp;N1311&amp;$AE$1&amp;P1311&amp;$AF$1&amp;R1311&amp;$AG$1&amp;#REF!&amp;$AI$1</f>
        <v>#REF!</v>
      </c>
    </row>
    <row r="1312" spans="1:23" hidden="1" x14ac:dyDescent="0.25">
      <c r="A1312" s="2" t="s">
        <v>3180</v>
      </c>
      <c r="B1312" s="2" t="s">
        <v>3181</v>
      </c>
      <c r="C1312" s="3"/>
      <c r="D1312" s="23" t="str">
        <f t="shared" si="468"/>
        <v/>
      </c>
      <c r="E1312" s="4">
        <v>62.95</v>
      </c>
      <c r="F1312" s="2" t="s">
        <v>3156</v>
      </c>
      <c r="G1312" s="19" t="e">
        <f>VLOOKUP(F1312,frs!$A$2:$E$41,2,FALSE)</f>
        <v>#N/A</v>
      </c>
      <c r="H1312" s="2" t="b">
        <v>0</v>
      </c>
      <c r="I1312" s="2" t="s">
        <v>4805</v>
      </c>
      <c r="J1312" s="19">
        <f>VLOOKUP(I1312,Families!$A$2:$B$11,2,FALSE)</f>
        <v>5</v>
      </c>
      <c r="K1312" s="2" t="s">
        <v>4806</v>
      </c>
      <c r="L1312" s="19">
        <f>IFERROR(VLOOKUP(K1312,Appellations!$A$2:$B$77,2,FALSE),"0")</f>
        <v>16</v>
      </c>
      <c r="M1312" s="2" t="s">
        <v>4806</v>
      </c>
      <c r="N1312" s="19">
        <f>IFERROR(VLOOKUP(M1312,Regions!$A$2:$B$41,2,FALSE),"0")</f>
        <v>12</v>
      </c>
      <c r="O1312" s="2"/>
      <c r="P1312" s="19" t="str">
        <f>IFERROR(VLOOKUP(O1312,Colors!$A$2:$B$11,2,FALSE),"0")</f>
        <v>0</v>
      </c>
      <c r="Q1312" s="2" t="s">
        <v>4688</v>
      </c>
      <c r="R1312" s="19">
        <f>IFERROR(VLOOKUP(Q1312,Contenants!$A$2:$B$21,2,FALSE),"0")</f>
        <v>16</v>
      </c>
      <c r="S1312" s="2"/>
      <c r="T1312" s="50" t="str">
        <f t="shared" si="469"/>
        <v>Champagne Charles Heidsick Blanc De Blc</v>
      </c>
      <c r="U1312" s="19" t="str">
        <f t="shared" si="470"/>
        <v/>
      </c>
      <c r="V1312" s="19" t="e">
        <f>IF(#REF!="",0,1)</f>
        <v>#REF!</v>
      </c>
      <c r="W1312" s="20" t="e">
        <f>$X$1&amp;A1312&amp;$Y$1&amp;T1312&amp;$Z$1&amp;D1312&amp;$AA$1&amp;E1312&amp;#REF!&amp;G1312&amp;$AB$1&amp;J1312&amp;$AC$1&amp;L1312&amp;$AD$1&amp;N1312&amp;$AE$1&amp;P1312&amp;$AF$1&amp;R1312&amp;$AG$1&amp;#REF!&amp;$AI$1</f>
        <v>#REF!</v>
      </c>
    </row>
    <row r="1313" spans="1:23" hidden="1" x14ac:dyDescent="0.25">
      <c r="A1313" s="2" t="s">
        <v>3184</v>
      </c>
      <c r="B1313" s="2" t="s">
        <v>3185</v>
      </c>
      <c r="C1313" s="3"/>
      <c r="D1313" s="23" t="str">
        <f t="shared" si="468"/>
        <v/>
      </c>
      <c r="E1313" s="4">
        <v>75.2</v>
      </c>
      <c r="F1313" s="2" t="s">
        <v>3156</v>
      </c>
      <c r="G1313" s="19" t="e">
        <f>VLOOKUP(F1313,frs!$A$2:$E$41,2,FALSE)</f>
        <v>#N/A</v>
      </c>
      <c r="H1313" s="2" t="b">
        <v>0</v>
      </c>
      <c r="I1313" s="2" t="s">
        <v>4805</v>
      </c>
      <c r="J1313" s="19">
        <f>VLOOKUP(I1313,Families!$A$2:$B$11,2,FALSE)</f>
        <v>5</v>
      </c>
      <c r="K1313" s="2" t="s">
        <v>4806</v>
      </c>
      <c r="L1313" s="19">
        <f>IFERROR(VLOOKUP(K1313,Appellations!$A$2:$B$77,2,FALSE),"0")</f>
        <v>16</v>
      </c>
      <c r="M1313" s="2" t="s">
        <v>4806</v>
      </c>
      <c r="N1313" s="19">
        <f>IFERROR(VLOOKUP(M1313,Regions!$A$2:$B$41,2,FALSE),"0")</f>
        <v>12</v>
      </c>
      <c r="O1313" s="2"/>
      <c r="P1313" s="19" t="str">
        <f>IFERROR(VLOOKUP(O1313,Colors!$A$2:$B$11,2,FALSE),"0")</f>
        <v>0</v>
      </c>
      <c r="Q1313" s="2" t="s">
        <v>4688</v>
      </c>
      <c r="R1313" s="19">
        <f>IFERROR(VLOOKUP(Q1313,Contenants!$A$2:$B$21,2,FALSE),"0")</f>
        <v>16</v>
      </c>
      <c r="S1313" s="2"/>
      <c r="T1313" s="50" t="str">
        <f t="shared" si="469"/>
        <v>Champagne Charles Heidsick Millesime</v>
      </c>
      <c r="U1313" s="19" t="str">
        <f t="shared" si="470"/>
        <v/>
      </c>
      <c r="V1313" s="19" t="e">
        <f>IF(#REF!="",0,1)</f>
        <v>#REF!</v>
      </c>
      <c r="W1313" s="20" t="e">
        <f>$X$1&amp;A1313&amp;$Y$1&amp;T1313&amp;$Z$1&amp;D1313&amp;$AA$1&amp;E1313&amp;#REF!&amp;G1313&amp;$AB$1&amp;J1313&amp;$AC$1&amp;L1313&amp;$AD$1&amp;N1313&amp;$AE$1&amp;P1313&amp;$AF$1&amp;R1313&amp;$AG$1&amp;#REF!&amp;$AI$1</f>
        <v>#REF!</v>
      </c>
    </row>
    <row r="1314" spans="1:23" hidden="1" x14ac:dyDescent="0.25">
      <c r="A1314" s="2" t="s">
        <v>3154</v>
      </c>
      <c r="B1314" s="2" t="s">
        <v>3155</v>
      </c>
      <c r="C1314" s="3"/>
      <c r="D1314" s="23" t="str">
        <f t="shared" si="468"/>
        <v/>
      </c>
      <c r="E1314" s="4">
        <v>94.45</v>
      </c>
      <c r="F1314" s="2" t="s">
        <v>3156</v>
      </c>
      <c r="G1314" s="19" t="e">
        <f>VLOOKUP(F1314,frs!$A$2:$E$41,2,FALSE)</f>
        <v>#N/A</v>
      </c>
      <c r="H1314" s="2" t="b">
        <v>0</v>
      </c>
      <c r="I1314" s="2" t="s">
        <v>4805</v>
      </c>
      <c r="J1314" s="19">
        <f>VLOOKUP(I1314,Families!$A$2:$B$11,2,FALSE)</f>
        <v>5</v>
      </c>
      <c r="K1314" s="2" t="s">
        <v>4806</v>
      </c>
      <c r="L1314" s="19">
        <f>IFERROR(VLOOKUP(K1314,Appellations!$A$2:$B$77,2,FALSE),"0")</f>
        <v>16</v>
      </c>
      <c r="M1314" s="2" t="s">
        <v>4806</v>
      </c>
      <c r="N1314" s="19">
        <f>IFERROR(VLOOKUP(M1314,Regions!$A$2:$B$41,2,FALSE),"0")</f>
        <v>12</v>
      </c>
      <c r="O1314" s="2"/>
      <c r="P1314" s="19" t="str">
        <f>IFERROR(VLOOKUP(O1314,Colors!$A$2:$B$11,2,FALSE),"0")</f>
        <v>0</v>
      </c>
      <c r="Q1314" s="2" t="s">
        <v>2303</v>
      </c>
      <c r="R1314" s="19">
        <f>IFERROR(VLOOKUP(Q1314,Contenants!$A$2:$B$21,2,FALSE),"0")</f>
        <v>19</v>
      </c>
      <c r="S1314" s="2"/>
      <c r="T1314" s="50" t="str">
        <f t="shared" si="469"/>
        <v>Champ. Charles Heid. Brut Reserve Magnum</v>
      </c>
      <c r="U1314" s="19" t="str">
        <f t="shared" si="470"/>
        <v/>
      </c>
      <c r="V1314" s="19" t="e">
        <f>IF(#REF!="",0,1)</f>
        <v>#REF!</v>
      </c>
      <c r="W1314" s="20" t="e">
        <f>$X$1&amp;A1314&amp;$Y$1&amp;T1314&amp;$Z$1&amp;D1314&amp;$AA$1&amp;E1314&amp;#REF!&amp;G1314&amp;$AB$1&amp;J1314&amp;$AC$1&amp;L1314&amp;$AD$1&amp;N1314&amp;$AE$1&amp;P1314&amp;$AF$1&amp;R1314&amp;$AG$1&amp;#REF!&amp;$AI$1</f>
        <v>#REF!</v>
      </c>
    </row>
    <row r="1315" spans="1:23" hidden="1" x14ac:dyDescent="0.25">
      <c r="A1315" s="2" t="s">
        <v>1608</v>
      </c>
      <c r="B1315" s="2" t="s">
        <v>1609</v>
      </c>
      <c r="C1315" s="3"/>
      <c r="D1315" s="23" t="str">
        <f t="shared" si="468"/>
        <v/>
      </c>
      <c r="E1315" s="4">
        <v>39.5</v>
      </c>
      <c r="F1315" s="2" t="s">
        <v>2256</v>
      </c>
      <c r="G1315" s="19" t="e">
        <f>VLOOKUP(F1315,frs!$A$2:$E$41,2,FALSE)</f>
        <v>#N/A</v>
      </c>
      <c r="H1315" s="2" t="b">
        <v>1</v>
      </c>
      <c r="I1315" s="2" t="s">
        <v>4709</v>
      </c>
      <c r="J1315" s="19">
        <f>VLOOKUP(I1315,Families!$A$2:$B$11,2,FALSE)</f>
        <v>2</v>
      </c>
      <c r="K1315" s="2" t="s">
        <v>4948</v>
      </c>
      <c r="L1315" s="19" t="str">
        <f>IFERROR(VLOOKUP(K1315,Appellations!$A$2:$B$77,2,FALSE),"0")</f>
        <v>0</v>
      </c>
      <c r="M1315" s="2" t="s">
        <v>4844</v>
      </c>
      <c r="N1315" s="19" t="str">
        <f>IFERROR(VLOOKUP(M1315,Regions!$A$2:$B$41,2,FALSE),"0")</f>
        <v>0</v>
      </c>
      <c r="O1315" s="2" t="s">
        <v>4689</v>
      </c>
      <c r="P1315" s="19">
        <f>IFERROR(VLOOKUP(O1315,Colors!$A$2:$B$11,2,FALSE),"0")</f>
        <v>2</v>
      </c>
      <c r="Q1315" s="2" t="s">
        <v>4688</v>
      </c>
      <c r="R1315" s="19">
        <f>IFERROR(VLOOKUP(Q1315,Contenants!$A$2:$B$21,2,FALSE),"0")</f>
        <v>16</v>
      </c>
      <c r="S1315" s="2"/>
      <c r="T1315" s="50" t="str">
        <f t="shared" si="469"/>
        <v>Patrimonio Dom. Gentile Expression Blanc</v>
      </c>
      <c r="U1315" s="19" t="str">
        <f t="shared" si="470"/>
        <v/>
      </c>
      <c r="V1315" s="19">
        <f t="shared" ref="V1315:V1320" si="471">IF(U1315="",0,1)</f>
        <v>0</v>
      </c>
      <c r="W1315" s="20" t="e">
        <f>$X$1&amp;A1315&amp;$Y$1&amp;T1315&amp;$Z$1&amp;D1315&amp;$AA$1&amp;E1315&amp;#REF!&amp;G1315&amp;$AB$1&amp;J1315&amp;$AC$1&amp;L1315&amp;$AD$1&amp;N1315&amp;$AE$1&amp;P1315&amp;$AF$1&amp;R1315&amp;$AG$1&amp;#REF!&amp;$AI$1</f>
        <v>#REF!</v>
      </c>
    </row>
    <row r="1316" spans="1:23" hidden="1" x14ac:dyDescent="0.25">
      <c r="A1316" s="2" t="s">
        <v>1590</v>
      </c>
      <c r="B1316" s="2" t="s">
        <v>1591</v>
      </c>
      <c r="C1316" s="3"/>
      <c r="D1316" s="23" t="str">
        <f t="shared" si="468"/>
        <v/>
      </c>
      <c r="E1316" s="4">
        <v>25.5</v>
      </c>
      <c r="F1316" s="2" t="s">
        <v>2268</v>
      </c>
      <c r="G1316" s="19" t="e">
        <f>VLOOKUP(F1316,frs!$A$2:$E$41,2,FALSE)</f>
        <v>#N/A</v>
      </c>
      <c r="H1316" s="2" t="b">
        <v>1</v>
      </c>
      <c r="I1316" s="2" t="s">
        <v>4709</v>
      </c>
      <c r="J1316" s="19">
        <f>VLOOKUP(I1316,Families!$A$2:$B$11,2,FALSE)</f>
        <v>2</v>
      </c>
      <c r="K1316" s="2" t="s">
        <v>4887</v>
      </c>
      <c r="L1316" s="19" t="str">
        <f>IFERROR(VLOOKUP(K1316,Appellations!$A$2:$B$77,2,FALSE),"0")</f>
        <v>0</v>
      </c>
      <c r="M1316" s="2" t="s">
        <v>4741</v>
      </c>
      <c r="N1316" s="19">
        <f>IFERROR(VLOOKUP(M1316,Regions!$A$2:$B$41,2,FALSE),"0")</f>
        <v>32</v>
      </c>
      <c r="O1316" s="2" t="s">
        <v>4689</v>
      </c>
      <c r="P1316" s="19">
        <f>IFERROR(VLOOKUP(O1316,Colors!$A$2:$B$11,2,FALSE),"0")</f>
        <v>2</v>
      </c>
      <c r="Q1316" s="2" t="s">
        <v>4688</v>
      </c>
      <c r="R1316" s="19">
        <f>IFERROR(VLOOKUP(Q1316,Contenants!$A$2:$B$21,2,FALSE),"0")</f>
        <v>16</v>
      </c>
      <c r="S1316" s="2"/>
      <c r="T1316" s="50" t="str">
        <f t="shared" si="469"/>
        <v>Palette Cht Cremade Blanc 2018</v>
      </c>
      <c r="U1316" s="19" t="str">
        <f t="shared" si="470"/>
        <v/>
      </c>
      <c r="V1316" s="19">
        <f t="shared" si="471"/>
        <v>0</v>
      </c>
      <c r="W1316" s="20" t="e">
        <f>$X$1&amp;A1316&amp;$Y$1&amp;T1316&amp;$Z$1&amp;D1316&amp;$AA$1&amp;E1316&amp;#REF!&amp;G1316&amp;$AB$1&amp;J1316&amp;$AC$1&amp;L1316&amp;$AD$1&amp;N1316&amp;$AE$1&amp;P1316&amp;$AF$1&amp;R1316&amp;$AG$1&amp;#REF!&amp;$AI$1</f>
        <v>#REF!</v>
      </c>
    </row>
    <row r="1317" spans="1:23" s="29" customFormat="1" hidden="1" x14ac:dyDescent="0.25">
      <c r="A1317" s="2" t="s">
        <v>1592</v>
      </c>
      <c r="B1317" s="2" t="s">
        <v>1593</v>
      </c>
      <c r="C1317" s="3"/>
      <c r="D1317" s="27" t="str">
        <f t="shared" si="456"/>
        <v/>
      </c>
      <c r="E1317" s="4">
        <v>31.95</v>
      </c>
      <c r="F1317" s="2" t="s">
        <v>2268</v>
      </c>
      <c r="H1317" s="2" t="b">
        <v>1</v>
      </c>
      <c r="I1317" s="2" t="s">
        <v>4716</v>
      </c>
      <c r="K1317" s="2" t="s">
        <v>4887</v>
      </c>
      <c r="M1317" s="2" t="s">
        <v>4741</v>
      </c>
      <c r="O1317" s="2" t="s">
        <v>4719</v>
      </c>
      <c r="Q1317" s="2" t="s">
        <v>4688</v>
      </c>
      <c r="S1317" s="2"/>
      <c r="V1317" s="19">
        <f t="shared" si="471"/>
        <v>0</v>
      </c>
    </row>
    <row r="1318" spans="1:23" s="20" customFormat="1" hidden="1" x14ac:dyDescent="0.25">
      <c r="A1318" s="2" t="s">
        <v>1594</v>
      </c>
      <c r="B1318" s="2" t="s">
        <v>1595</v>
      </c>
      <c r="C1318" s="3"/>
      <c r="D1318" s="18" t="str">
        <f t="shared" si="456"/>
        <v/>
      </c>
      <c r="E1318" s="4">
        <v>26.9</v>
      </c>
      <c r="F1318" s="2" t="s">
        <v>2268</v>
      </c>
      <c r="H1318" s="2" t="b">
        <v>1</v>
      </c>
      <c r="I1318" s="2" t="s">
        <v>4716</v>
      </c>
      <c r="K1318" s="2" t="s">
        <v>4887</v>
      </c>
      <c r="M1318" s="2" t="s">
        <v>4741</v>
      </c>
      <c r="O1318" s="2" t="s">
        <v>4719</v>
      </c>
      <c r="Q1318" s="2" t="s">
        <v>4688</v>
      </c>
      <c r="S1318" s="2"/>
      <c r="V1318" s="19">
        <f t="shared" si="471"/>
        <v>0</v>
      </c>
    </row>
    <row r="1319" spans="1:23" s="20" customFormat="1" ht="228.75" hidden="1" x14ac:dyDescent="0.25">
      <c r="A1319" s="2" t="s">
        <v>2115</v>
      </c>
      <c r="B1319" s="2" t="s">
        <v>2116</v>
      </c>
      <c r="C1319" s="3" t="s">
        <v>5488</v>
      </c>
      <c r="D1319" s="18" t="str">
        <f t="shared" si="456"/>
        <v>Un Whisky français single malt léger et fruité qui accompagnera à merveille vos apéritifs ou vos fins de repas.&lt;br&gt;&lt;br&gt;Provenance : France (Alsace)&lt;br&gt;&lt;br&gt;Vieillissement : 5 ans en fûts de Banyuls.&lt;br&gt;&lt;br&gt;Dégustation : Robe jaune or ; Nez de sous-bois et de fruits mûrs ; Bouche gourmande, légère et boisée aux notes de vanille, de prune. Finale longue, équilibrée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319" s="4">
        <v>43.2</v>
      </c>
      <c r="F1319" s="2" t="s">
        <v>66</v>
      </c>
      <c r="H1319" s="2" t="b">
        <v>1</v>
      </c>
      <c r="I1319" s="2" t="s">
        <v>4693</v>
      </c>
      <c r="K1319" s="2"/>
      <c r="M1319" s="2" t="s">
        <v>4698</v>
      </c>
      <c r="O1319" s="2"/>
      <c r="Q1319" s="2" t="s">
        <v>4696</v>
      </c>
      <c r="S1319" s="2" t="s">
        <v>6488</v>
      </c>
      <c r="V1319" s="19">
        <f t="shared" si="471"/>
        <v>0</v>
      </c>
    </row>
    <row r="1320" spans="1:23" s="20" customFormat="1" ht="271.5" hidden="1" x14ac:dyDescent="0.25">
      <c r="A1320" s="2" t="s">
        <v>1847</v>
      </c>
      <c r="B1320" s="2" t="s">
        <v>1848</v>
      </c>
      <c r="C1320" s="3" t="s">
        <v>5443</v>
      </c>
      <c r="D1320" s="18" t="str">
        <f t="shared" si="456"/>
        <v>Un Sauterne d’une belle complexité aromatique, digne des plus beaux liquoreux. Idéal sur un foie gras ou sur un dessert aux fruits frais.&lt;br&gt;&lt;br&gt;Encépagement : Sauvignon, Sémillion, Muscadelle&lt;br&gt;&lt;br&gt;Dégustation : Robe jaune or ; Nez aux notes de fruits jaune confits ; Bouche délicatement sucrée aux notes de fruits confits.&lt;br&gt;Accord mets/vin : foie gras, dessert ou apéritif.&lt;br&gt;&lt;br&gt;Le Château Roumieu est situé dans le Haut-Barsac où sont réunis les crus les plus prestigieux du Sauternais. Depuis le 18ème siècle, ce château est une propriété familiale.&lt;br&gt;Ce nom si particulier vient d’un des parcelles du vignoble qui indiquait le passage des pèlerins se rendant Saint-Jacques de Compostelle. La superficie du vignoble est d’environ 9 hectares avec un sol sablo-graveleux et une terre argileuse.&lt;br&gt;Le Sauternes est élevé en futs de chêne pendant 2 ans avant la mise en bouteille.</v>
      </c>
      <c r="E1320" s="4">
        <v>26.15</v>
      </c>
      <c r="F1320" s="2" t="s">
        <v>2222</v>
      </c>
      <c r="H1320" s="2" t="b">
        <v>1</v>
      </c>
      <c r="I1320" s="2" t="s">
        <v>4709</v>
      </c>
      <c r="K1320" s="2" t="s">
        <v>4735</v>
      </c>
      <c r="M1320" s="2" t="s">
        <v>4718</v>
      </c>
      <c r="O1320" s="2" t="s">
        <v>4689</v>
      </c>
      <c r="Q1320" s="2" t="s">
        <v>4688</v>
      </c>
      <c r="S1320" s="2" t="s">
        <v>6489</v>
      </c>
      <c r="V1320" s="19">
        <f t="shared" si="471"/>
        <v>0</v>
      </c>
    </row>
    <row r="1321" spans="1:23" s="20" customFormat="1" hidden="1" x14ac:dyDescent="0.25">
      <c r="A1321" s="2" t="s">
        <v>4485</v>
      </c>
      <c r="B1321" s="2" t="s">
        <v>4486</v>
      </c>
      <c r="C1321" s="3"/>
      <c r="D1321" s="40" t="str">
        <f t="shared" si="456"/>
        <v/>
      </c>
      <c r="E1321" s="4">
        <v>3.8</v>
      </c>
      <c r="F1321" s="2" t="s">
        <v>3562</v>
      </c>
      <c r="G1321" s="42"/>
      <c r="H1321" s="2" t="b">
        <v>0</v>
      </c>
      <c r="I1321" s="2" t="s">
        <v>4686</v>
      </c>
      <c r="J1321" s="42"/>
      <c r="K1321" s="2"/>
      <c r="L1321" s="42"/>
      <c r="M1321" s="2"/>
      <c r="N1321" s="42"/>
      <c r="O1321" s="2"/>
      <c r="P1321" s="42"/>
      <c r="Q1321" s="2" t="s">
        <v>4974</v>
      </c>
      <c r="R1321" s="42"/>
      <c r="S1321" s="2"/>
      <c r="T1321" s="42"/>
      <c r="U1321" s="42"/>
      <c r="V1321" s="42"/>
      <c r="W1321" s="42"/>
    </row>
    <row r="1322" spans="1:23" hidden="1" x14ac:dyDescent="0.25">
      <c r="A1322" s="2" t="s">
        <v>4489</v>
      </c>
      <c r="B1322" s="2" t="s">
        <v>4490</v>
      </c>
      <c r="C1322" s="3"/>
      <c r="D1322" s="23" t="str">
        <f>SUBSTITUTE(SUBSTITUTE(SUBSTITUTE(C1322,CHAR(13),""),CHAR(10),"&lt;br&gt;"),". &amp;car(10)",".")</f>
        <v/>
      </c>
      <c r="E1322" s="4">
        <v>3.8</v>
      </c>
      <c r="F1322" s="2" t="s">
        <v>3562</v>
      </c>
      <c r="G1322" s="19" t="e">
        <f>VLOOKUP(F1322,frs!$A$2:$E$41,2,FALSE)</f>
        <v>#N/A</v>
      </c>
      <c r="H1322" s="2" t="b">
        <v>0</v>
      </c>
      <c r="I1322" s="2" t="s">
        <v>4686</v>
      </c>
      <c r="J1322" s="19">
        <f>VLOOKUP(I1322,Families!$A$2:$B$11,2,FALSE)</f>
        <v>9</v>
      </c>
      <c r="K1322" s="2"/>
      <c r="L1322" s="19" t="str">
        <f>IFERROR(VLOOKUP(K1322,Appellations!$A$2:$B$77,2,FALSE),"0")</f>
        <v>0</v>
      </c>
      <c r="M1322" s="2"/>
      <c r="N1322" s="19" t="str">
        <f>IFERROR(VLOOKUP(M1322,Regions!$A$2:$B$41,2,FALSE),"0")</f>
        <v>0</v>
      </c>
      <c r="O1322" s="2"/>
      <c r="P1322" s="19" t="str">
        <f>IFERROR(VLOOKUP(O1322,Colors!$A$2:$B$11,2,FALSE),"0")</f>
        <v>0</v>
      </c>
      <c r="Q1322" s="2"/>
      <c r="R1322" s="19" t="str">
        <f>IFERROR(VLOOKUP(Q1322,Contenants!$A$2:$B$21,2,FALSE),"0")</f>
        <v>0</v>
      </c>
      <c r="S1322" s="2"/>
      <c r="T1322" s="50" t="str">
        <f>PROPER(B1322)</f>
        <v>Verrine Lapin Tomate Basilic 160 Gr</v>
      </c>
      <c r="U1322" s="19" t="str">
        <f>SUBSTITUTE(SUBSTITUTE(SUBSTITUTE(SUBSTITUTE(SUBSTITUTE(SUBSTITUTE(SUBSTITUTE(SUBSTITUTE(SUBSTITUTE(SUBSTITUTE(SUBSTITUTE(SUBSTITUTE(S1322,"C:\Users\Admin\OneDrive\Site Internet\",""),"BAG-IN-BOX\",""),"BOURGOGNE\",""),"BEAUJOLAIS\",""),"CHAMPAGNE ET EFFERVESCENTS\",""),"LANGUEDOC\",""),"LOIRE\",""),"PROVENCE\",""),"RHONE NORD\",""),"RHONE SUD\",""),"SPIRITUEUX\",""),"SUD OUEST\","")</f>
        <v/>
      </c>
      <c r="V1322" s="19" t="e">
        <f>IF(#REF!="",0,1)</f>
        <v>#REF!</v>
      </c>
      <c r="W1322" s="20" t="e">
        <f>$X$1&amp;A1322&amp;$Y$1&amp;T1322&amp;$Z$1&amp;D1322&amp;$AA$1&amp;E1322&amp;#REF!&amp;G1322&amp;$AB$1&amp;J1322&amp;$AC$1&amp;L1322&amp;$AD$1&amp;N1322&amp;$AE$1&amp;P1322&amp;$AF$1&amp;R1322&amp;$AG$1&amp;#REF!&amp;$AI$1</f>
        <v>#REF!</v>
      </c>
    </row>
    <row r="1323" spans="1:23" s="29" customFormat="1" hidden="1" x14ac:dyDescent="0.25">
      <c r="A1323" s="2" t="s">
        <v>4491</v>
      </c>
      <c r="B1323" s="2" t="s">
        <v>4492</v>
      </c>
      <c r="C1323" s="3"/>
      <c r="D1323" s="36" t="str">
        <f t="shared" si="456"/>
        <v/>
      </c>
      <c r="E1323" s="4">
        <v>3.8</v>
      </c>
      <c r="F1323" s="2" t="s">
        <v>3562</v>
      </c>
      <c r="G1323" s="38"/>
      <c r="H1323" s="2" t="b">
        <v>0</v>
      </c>
      <c r="I1323" s="2" t="s">
        <v>4686</v>
      </c>
      <c r="J1323" s="38"/>
      <c r="K1323" s="2"/>
      <c r="L1323" s="38"/>
      <c r="M1323" s="2"/>
      <c r="N1323" s="38"/>
      <c r="O1323" s="2"/>
      <c r="P1323" s="38"/>
      <c r="Q1323" s="2"/>
      <c r="R1323" s="38"/>
      <c r="S1323" s="2"/>
      <c r="T1323" s="38"/>
      <c r="U1323" s="38"/>
      <c r="V1323" s="38"/>
      <c r="W1323" s="38"/>
    </row>
    <row r="1324" spans="1:23" hidden="1" x14ac:dyDescent="0.25">
      <c r="A1324" s="2" t="s">
        <v>4487</v>
      </c>
      <c r="B1324" s="2" t="s">
        <v>4488</v>
      </c>
      <c r="C1324" s="3"/>
      <c r="D1324" s="23" t="str">
        <f t="shared" ref="D1324:D1325" si="472">SUBSTITUTE(SUBSTITUTE(SUBSTITUTE(C1324,CHAR(13),""),CHAR(10),"&lt;br&gt;"),". &amp;car(10)",".")</f>
        <v/>
      </c>
      <c r="E1324" s="4">
        <v>3.8</v>
      </c>
      <c r="F1324" s="2" t="s">
        <v>3562</v>
      </c>
      <c r="G1324" s="19" t="e">
        <f>VLOOKUP(F1324,frs!$A$2:$E$41,2,FALSE)</f>
        <v>#N/A</v>
      </c>
      <c r="H1324" s="2" t="b">
        <v>0</v>
      </c>
      <c r="I1324" s="2" t="s">
        <v>4686</v>
      </c>
      <c r="J1324" s="19">
        <f>VLOOKUP(I1324,Families!$A$2:$B$11,2,FALSE)</f>
        <v>9</v>
      </c>
      <c r="K1324" s="2"/>
      <c r="L1324" s="19" t="str">
        <f>IFERROR(VLOOKUP(K1324,Appellations!$A$2:$B$77,2,FALSE),"0")</f>
        <v>0</v>
      </c>
      <c r="M1324" s="2"/>
      <c r="N1324" s="19" t="str">
        <f>IFERROR(VLOOKUP(M1324,Regions!$A$2:$B$41,2,FALSE),"0")</f>
        <v>0</v>
      </c>
      <c r="O1324" s="2"/>
      <c r="P1324" s="19" t="str">
        <f>IFERROR(VLOOKUP(O1324,Colors!$A$2:$B$11,2,FALSE),"0")</f>
        <v>0</v>
      </c>
      <c r="Q1324" s="2" t="s">
        <v>4974</v>
      </c>
      <c r="R1324" s="19" t="str">
        <f>IFERROR(VLOOKUP(Q1324,Contenants!$A$2:$B$21,2,FALSE),"0")</f>
        <v>0</v>
      </c>
      <c r="S1324" s="2"/>
      <c r="T1324" s="50" t="str">
        <f t="shared" ref="T1324:T1325" si="473">PROPER(B1324)</f>
        <v>Verrine Chevre Miel Amandes 160 Gr</v>
      </c>
      <c r="U1324" s="19" t="str">
        <f>SUBSTITUTE(SUBSTITUTE(SUBSTITUTE(SUBSTITUTE(SUBSTITUTE(SUBSTITUTE(SUBSTITUTE(SUBSTITUTE(SUBSTITUTE(SUBSTITUTE(SUBSTITUTE(SUBSTITUTE(S1324,"C:\Users\Admin\OneDrive\Site Internet\",""),"BAG-IN-BOX\",""),"BOURGOGNE\",""),"BEAUJOLAIS\",""),"CHAMPAGNE ET EFFERVESCENTS\",""),"LANGUEDOC\",""),"LOIRE\",""),"PROVENCE\",""),"RHONE NORD\",""),"RHONE SUD\",""),"SPIRITUEUX\",""),"SUD OUEST\","")</f>
        <v/>
      </c>
      <c r="V1324" s="19" t="e">
        <f>IF(#REF!="",0,1)</f>
        <v>#REF!</v>
      </c>
      <c r="W1324" s="20" t="e">
        <f>$X$1&amp;A1324&amp;$Y$1&amp;T1324&amp;$Z$1&amp;D1324&amp;$AA$1&amp;E1324&amp;#REF!&amp;G1324&amp;$AB$1&amp;J1324&amp;$AC$1&amp;L1324&amp;$AD$1&amp;N1324&amp;$AE$1&amp;P1324&amp;$AF$1&amp;R1324&amp;$AG$1&amp;#REF!&amp;$AI$1</f>
        <v>#REF!</v>
      </c>
    </row>
    <row r="1325" spans="1:23" hidden="1" x14ac:dyDescent="0.25">
      <c r="A1325" s="2" t="s">
        <v>3560</v>
      </c>
      <c r="B1325" s="2" t="s">
        <v>3561</v>
      </c>
      <c r="C1325" s="3"/>
      <c r="D1325" s="23" t="str">
        <f t="shared" si="472"/>
        <v/>
      </c>
      <c r="E1325" s="4">
        <v>29.9</v>
      </c>
      <c r="F1325" s="2" t="s">
        <v>3562</v>
      </c>
      <c r="G1325" s="19" t="e">
        <f>VLOOKUP(F1325,frs!$A$2:$E$41,2,FALSE)</f>
        <v>#N/A</v>
      </c>
      <c r="H1325" s="2" t="b">
        <v>0</v>
      </c>
      <c r="I1325" s="2" t="s">
        <v>4686</v>
      </c>
      <c r="J1325" s="19">
        <f>VLOOKUP(I1325,Families!$A$2:$B$11,2,FALSE)</f>
        <v>9</v>
      </c>
      <c r="K1325" s="2"/>
      <c r="L1325" s="19" t="str">
        <f>IFERROR(VLOOKUP(K1325,Appellations!$A$2:$B$77,2,FALSE),"0")</f>
        <v>0</v>
      </c>
      <c r="M1325" s="2"/>
      <c r="N1325" s="19" t="str">
        <f>IFERROR(VLOOKUP(M1325,Regions!$A$2:$B$41,2,FALSE),"0")</f>
        <v>0</v>
      </c>
      <c r="O1325" s="2"/>
      <c r="P1325" s="19" t="str">
        <f>IFERROR(VLOOKUP(O1325,Colors!$A$2:$B$11,2,FALSE),"0")</f>
        <v>0</v>
      </c>
      <c r="Q1325" s="2"/>
      <c r="R1325" s="19" t="str">
        <f>IFERROR(VLOOKUP(Q1325,Contenants!$A$2:$B$21,2,FALSE),"0")</f>
        <v>0</v>
      </c>
      <c r="S1325" s="2"/>
      <c r="T1325" s="50" t="str">
        <f t="shared" si="473"/>
        <v>Foie Gras Entier Maison 190 Gr</v>
      </c>
      <c r="U1325" s="19" t="str">
        <f>SUBSTITUTE(SUBSTITUTE(SUBSTITUTE(SUBSTITUTE(SUBSTITUTE(SUBSTITUTE(SUBSTITUTE(SUBSTITUTE(SUBSTITUTE(SUBSTITUTE(SUBSTITUTE(SUBSTITUTE(S1325,"C:\Users\Admin\OneDrive\Site Internet\",""),"BAG-IN-BOX\",""),"BOURGOGNE\",""),"BEAUJOLAIS\",""),"CHAMPAGNE ET EFFERVESCENTS\",""),"LANGUEDOC\",""),"LOIRE\",""),"PROVENCE\",""),"RHONE NORD\",""),"RHONE SUD\",""),"SPIRITUEUX\",""),"SUD OUEST\","")</f>
        <v/>
      </c>
      <c r="V1325" s="19" t="e">
        <f>IF(#REF!="",0,1)</f>
        <v>#REF!</v>
      </c>
      <c r="W1325" s="20" t="e">
        <f>$X$1&amp;A1325&amp;$Y$1&amp;T1325&amp;$Z$1&amp;D1325&amp;$AA$1&amp;E1325&amp;#REF!&amp;G1325&amp;$AB$1&amp;J1325&amp;$AC$1&amp;L1325&amp;$AD$1&amp;N1325&amp;$AE$1&amp;P1325&amp;$AF$1&amp;R1325&amp;$AG$1&amp;#REF!&amp;$AI$1</f>
        <v>#REF!</v>
      </c>
    </row>
    <row r="1326" spans="1:23" s="29" customFormat="1" ht="99.75" hidden="1" x14ac:dyDescent="0.25">
      <c r="A1326" s="2" t="s">
        <v>1174</v>
      </c>
      <c r="B1326" s="2" t="s">
        <v>1175</v>
      </c>
      <c r="C1326" s="3" t="s">
        <v>5225</v>
      </c>
      <c r="D1326" s="27" t="str">
        <f t="shared" si="456"/>
        <v>Épicerie fine spécialiste des produits gastronomiques du Périgord, foies gras, conserves artisanales.&lt;br&gt;&lt;br&gt;La Cave Bourvence vous propose :&lt;br&gt;Le bloc de foie gras et le foie gras de canard entier.&lt;br&gt;&lt;br&gt;Idéal pour vos repas de fête</v>
      </c>
      <c r="E1326" s="4">
        <v>23.4</v>
      </c>
      <c r="F1326" s="2" t="s">
        <v>2269</v>
      </c>
      <c r="H1326" s="2" t="b">
        <v>1</v>
      </c>
      <c r="I1326" s="2" t="s">
        <v>4686</v>
      </c>
      <c r="K1326" s="2"/>
      <c r="M1326" s="2" t="s">
        <v>4944</v>
      </c>
      <c r="O1326" s="2"/>
      <c r="Q1326" s="2" t="s">
        <v>4975</v>
      </c>
      <c r="S1326" s="2" t="s">
        <v>5673</v>
      </c>
      <c r="V1326" s="19">
        <f>IF(U1326="",0,1)</f>
        <v>0</v>
      </c>
    </row>
    <row r="1327" spans="1:23" s="20" customFormat="1" hidden="1" x14ac:dyDescent="0.25">
      <c r="A1327" s="2" t="s">
        <v>4483</v>
      </c>
      <c r="B1327" s="2" t="s">
        <v>4484</v>
      </c>
      <c r="C1327" s="3"/>
      <c r="D1327" s="18" t="str">
        <f t="shared" si="456"/>
        <v/>
      </c>
      <c r="E1327" s="4">
        <v>4.7</v>
      </c>
      <c r="F1327" s="2" t="s">
        <v>3562</v>
      </c>
      <c r="H1327" s="2" t="b">
        <v>0</v>
      </c>
      <c r="I1327" s="2" t="s">
        <v>4686</v>
      </c>
      <c r="K1327" s="2"/>
      <c r="M1327" s="2"/>
      <c r="O1327" s="2"/>
      <c r="Q1327" s="2" t="s">
        <v>4974</v>
      </c>
      <c r="S1327" s="2"/>
    </row>
    <row r="1328" spans="1:23" s="20" customFormat="1" ht="299.25" hidden="1" x14ac:dyDescent="0.25">
      <c r="A1328" s="2" t="s">
        <v>738</v>
      </c>
      <c r="B1328" s="2" t="s">
        <v>739</v>
      </c>
      <c r="C1328" s="3" t="s">
        <v>5257</v>
      </c>
      <c r="D1328" s="18" t="str">
        <f t="shared" si="456"/>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28" s="4">
        <v>69.5</v>
      </c>
      <c r="F1328" s="2" t="s">
        <v>2234</v>
      </c>
      <c r="H1328" s="2" t="b">
        <v>1</v>
      </c>
      <c r="I1328" s="2" t="s">
        <v>4716</v>
      </c>
      <c r="K1328" s="2" t="s">
        <v>4840</v>
      </c>
      <c r="M1328" s="2" t="s">
        <v>4745</v>
      </c>
      <c r="O1328" s="2" t="s">
        <v>4719</v>
      </c>
      <c r="Q1328" s="2" t="s">
        <v>2304</v>
      </c>
      <c r="S1328" s="2" t="s">
        <v>5709</v>
      </c>
      <c r="V1328" s="19">
        <f t="shared" ref="V1328:V1329" si="474">IF(U1328="",0,1)</f>
        <v>0</v>
      </c>
    </row>
    <row r="1329" spans="1:23" s="20" customFormat="1" hidden="1" x14ac:dyDescent="0.25">
      <c r="A1329" s="2" t="s">
        <v>502</v>
      </c>
      <c r="B1329" s="2" t="s">
        <v>503</v>
      </c>
      <c r="C1329" s="3"/>
      <c r="D1329" s="18" t="str">
        <f t="shared" si="456"/>
        <v/>
      </c>
      <c r="E1329" s="4">
        <v>29.15</v>
      </c>
      <c r="F1329" s="2" t="s">
        <v>2251</v>
      </c>
      <c r="H1329" s="2" t="b">
        <v>1</v>
      </c>
      <c r="I1329" s="2" t="s">
        <v>4709</v>
      </c>
      <c r="K1329" s="2" t="s">
        <v>4947</v>
      </c>
      <c r="M1329" s="2" t="s">
        <v>4743</v>
      </c>
      <c r="O1329" s="2" t="s">
        <v>4689</v>
      </c>
      <c r="Q1329" s="2" t="s">
        <v>4688</v>
      </c>
      <c r="S1329" s="2"/>
      <c r="V1329" s="19">
        <f t="shared" si="474"/>
        <v>0</v>
      </c>
    </row>
    <row r="1330" spans="1:23" s="20" customFormat="1" hidden="1" x14ac:dyDescent="0.25">
      <c r="A1330" s="2" t="s">
        <v>4441</v>
      </c>
      <c r="B1330" s="2" t="s">
        <v>4442</v>
      </c>
      <c r="C1330" s="3"/>
      <c r="D1330" s="18" t="str">
        <f t="shared" si="456"/>
        <v/>
      </c>
      <c r="E1330" s="4">
        <v>10.4</v>
      </c>
      <c r="F1330" s="2" t="s">
        <v>4430</v>
      </c>
      <c r="H1330" s="2" t="b">
        <v>0</v>
      </c>
      <c r="I1330" s="2" t="s">
        <v>4716</v>
      </c>
      <c r="K1330" s="2" t="s">
        <v>4899</v>
      </c>
      <c r="M1330" s="2" t="s">
        <v>4745</v>
      </c>
      <c r="O1330" s="2" t="s">
        <v>4719</v>
      </c>
      <c r="Q1330" s="2" t="s">
        <v>4688</v>
      </c>
      <c r="S1330" s="2"/>
    </row>
    <row r="1331" spans="1:23" s="20" customFormat="1" hidden="1" x14ac:dyDescent="0.25">
      <c r="A1331" s="2" t="s">
        <v>4437</v>
      </c>
      <c r="B1331" s="2" t="s">
        <v>4438</v>
      </c>
      <c r="C1331" s="3"/>
      <c r="D1331" s="18" t="str">
        <f t="shared" si="456"/>
        <v/>
      </c>
      <c r="E1331" s="4">
        <v>10.4</v>
      </c>
      <c r="F1331" s="2" t="s">
        <v>4430</v>
      </c>
      <c r="H1331" s="2" t="b">
        <v>0</v>
      </c>
      <c r="I1331" s="2" t="s">
        <v>4709</v>
      </c>
      <c r="K1331" s="2" t="s">
        <v>4899</v>
      </c>
      <c r="M1331" s="2" t="s">
        <v>4745</v>
      </c>
      <c r="O1331" s="2" t="s">
        <v>4689</v>
      </c>
      <c r="Q1331" s="2" t="s">
        <v>4688</v>
      </c>
      <c r="S1331" s="2"/>
    </row>
    <row r="1332" spans="1:23" s="20" customFormat="1" hidden="1" x14ac:dyDescent="0.25">
      <c r="A1332" s="2" t="s">
        <v>4439</v>
      </c>
      <c r="B1332" s="2" t="s">
        <v>4440</v>
      </c>
      <c r="C1332" s="3"/>
      <c r="D1332" s="18" t="str">
        <f t="shared" si="456"/>
        <v/>
      </c>
      <c r="E1332" s="4">
        <v>20.75</v>
      </c>
      <c r="F1332" s="2" t="s">
        <v>4430</v>
      </c>
      <c r="H1332" s="2" t="b">
        <v>0</v>
      </c>
      <c r="I1332" s="2" t="s">
        <v>4716</v>
      </c>
      <c r="K1332" s="2" t="s">
        <v>4899</v>
      </c>
      <c r="M1332" s="2" t="s">
        <v>4745</v>
      </c>
      <c r="O1332" s="2" t="s">
        <v>4719</v>
      </c>
      <c r="Q1332" s="2" t="s">
        <v>2303</v>
      </c>
      <c r="S1332" s="2"/>
    </row>
    <row r="1333" spans="1:23" s="20" customFormat="1" hidden="1" x14ac:dyDescent="0.25">
      <c r="A1333" s="2" t="s">
        <v>4435</v>
      </c>
      <c r="B1333" s="2" t="s">
        <v>4436</v>
      </c>
      <c r="C1333" s="3"/>
      <c r="D1333" s="18" t="str">
        <f t="shared" si="456"/>
        <v/>
      </c>
      <c r="E1333" s="4">
        <v>19.45</v>
      </c>
      <c r="F1333" s="2" t="s">
        <v>4430</v>
      </c>
      <c r="H1333" s="2" t="b">
        <v>0</v>
      </c>
      <c r="I1333" s="2" t="s">
        <v>4716</v>
      </c>
      <c r="K1333" s="2" t="s">
        <v>4899</v>
      </c>
      <c r="M1333" s="2" t="s">
        <v>4745</v>
      </c>
      <c r="O1333" s="2" t="s">
        <v>4719</v>
      </c>
      <c r="Q1333" s="2" t="s">
        <v>4688</v>
      </c>
      <c r="S1333" s="2"/>
    </row>
    <row r="1334" spans="1:23" s="20" customFormat="1" hidden="1" x14ac:dyDescent="0.25">
      <c r="A1334" s="2" t="s">
        <v>4431</v>
      </c>
      <c r="B1334" s="2" t="s">
        <v>4432</v>
      </c>
      <c r="C1334" s="3"/>
      <c r="D1334" s="18" t="str">
        <f t="shared" si="456"/>
        <v/>
      </c>
      <c r="E1334" s="4">
        <v>19.45</v>
      </c>
      <c r="F1334" s="2" t="s">
        <v>4430</v>
      </c>
      <c r="H1334" s="2" t="b">
        <v>0</v>
      </c>
      <c r="I1334" s="2" t="s">
        <v>4709</v>
      </c>
      <c r="K1334" s="2" t="s">
        <v>4899</v>
      </c>
      <c r="M1334" s="2" t="s">
        <v>4745</v>
      </c>
      <c r="O1334" s="2" t="s">
        <v>4689</v>
      </c>
      <c r="Q1334" s="2" t="s">
        <v>4688</v>
      </c>
      <c r="S1334" s="2"/>
    </row>
    <row r="1335" spans="1:23" s="20" customFormat="1" hidden="1" x14ac:dyDescent="0.25">
      <c r="A1335" s="2" t="s">
        <v>4428</v>
      </c>
      <c r="B1335" s="2" t="s">
        <v>4429</v>
      </c>
      <c r="C1335" s="3"/>
      <c r="D1335" s="18" t="str">
        <f t="shared" si="456"/>
        <v/>
      </c>
      <c r="E1335" s="4">
        <v>32.299999999999997</v>
      </c>
      <c r="F1335" s="2" t="s">
        <v>4430</v>
      </c>
      <c r="H1335" s="2" t="b">
        <v>0</v>
      </c>
      <c r="I1335" s="2" t="s">
        <v>4716</v>
      </c>
      <c r="K1335" s="2" t="s">
        <v>4899</v>
      </c>
      <c r="M1335" s="2" t="s">
        <v>4745</v>
      </c>
      <c r="O1335" s="2" t="s">
        <v>4719</v>
      </c>
      <c r="Q1335" s="2" t="s">
        <v>4688</v>
      </c>
      <c r="S1335" s="2"/>
    </row>
    <row r="1336" spans="1:23" s="20" customFormat="1" hidden="1" x14ac:dyDescent="0.25">
      <c r="A1336" s="2" t="s">
        <v>4433</v>
      </c>
      <c r="B1336" s="2" t="s">
        <v>4434</v>
      </c>
      <c r="C1336" s="3"/>
      <c r="D1336" s="18" t="str">
        <f t="shared" si="456"/>
        <v/>
      </c>
      <c r="E1336" s="4">
        <v>38.9</v>
      </c>
      <c r="F1336" s="2" t="s">
        <v>4430</v>
      </c>
      <c r="H1336" s="2" t="b">
        <v>0</v>
      </c>
      <c r="I1336" s="2" t="s">
        <v>4716</v>
      </c>
      <c r="K1336" s="2" t="s">
        <v>4899</v>
      </c>
      <c r="M1336" s="2" t="s">
        <v>4745</v>
      </c>
      <c r="O1336" s="2" t="s">
        <v>4719</v>
      </c>
      <c r="Q1336" s="2" t="s">
        <v>2303</v>
      </c>
      <c r="S1336" s="2"/>
    </row>
    <row r="1337" spans="1:23" s="20" customFormat="1" hidden="1" x14ac:dyDescent="0.25">
      <c r="A1337" s="2" t="s">
        <v>3191</v>
      </c>
      <c r="B1337" s="2" t="s">
        <v>3192</v>
      </c>
      <c r="C1337" s="3"/>
      <c r="D1337" s="18" t="str">
        <f t="shared" si="456"/>
        <v/>
      </c>
      <c r="E1337" s="4">
        <v>36.200000000000003</v>
      </c>
      <c r="F1337" s="2" t="s">
        <v>3190</v>
      </c>
      <c r="H1337" s="2" t="b">
        <v>0</v>
      </c>
      <c r="I1337" s="2" t="s">
        <v>4805</v>
      </c>
      <c r="K1337" s="2" t="s">
        <v>4806</v>
      </c>
      <c r="M1337" s="2" t="s">
        <v>4806</v>
      </c>
      <c r="O1337" s="2"/>
      <c r="Q1337" s="2" t="s">
        <v>4688</v>
      </c>
      <c r="S1337" s="2"/>
    </row>
    <row r="1338" spans="1:23" s="20" customFormat="1" hidden="1" x14ac:dyDescent="0.25">
      <c r="A1338" s="2" t="s">
        <v>3193</v>
      </c>
      <c r="B1338" s="2" t="s">
        <v>3194</v>
      </c>
      <c r="C1338" s="3"/>
      <c r="D1338" s="18" t="str">
        <f t="shared" si="456"/>
        <v/>
      </c>
      <c r="E1338" s="4">
        <v>59</v>
      </c>
      <c r="F1338" s="2" t="s">
        <v>3190</v>
      </c>
      <c r="H1338" s="2" t="b">
        <v>0</v>
      </c>
      <c r="I1338" s="2" t="s">
        <v>4805</v>
      </c>
      <c r="K1338" s="2" t="s">
        <v>4806</v>
      </c>
      <c r="M1338" s="2" t="s">
        <v>4806</v>
      </c>
      <c r="O1338" s="2"/>
      <c r="Q1338" s="2" t="s">
        <v>4688</v>
      </c>
      <c r="S1338" s="2"/>
    </row>
    <row r="1339" spans="1:23" s="20" customFormat="1" hidden="1" x14ac:dyDescent="0.25">
      <c r="A1339" s="2" t="s">
        <v>3188</v>
      </c>
      <c r="B1339" s="2" t="s">
        <v>3189</v>
      </c>
      <c r="C1339" s="3"/>
      <c r="D1339" s="40" t="str">
        <f t="shared" si="456"/>
        <v/>
      </c>
      <c r="E1339" s="4">
        <v>69</v>
      </c>
      <c r="F1339" s="2" t="s">
        <v>3190</v>
      </c>
      <c r="G1339" s="42"/>
      <c r="H1339" s="2" t="b">
        <v>0</v>
      </c>
      <c r="I1339" s="2" t="s">
        <v>4805</v>
      </c>
      <c r="J1339" s="42"/>
      <c r="K1339" s="2" t="s">
        <v>4806</v>
      </c>
      <c r="L1339" s="42"/>
      <c r="M1339" s="2" t="s">
        <v>4806</v>
      </c>
      <c r="N1339" s="42"/>
      <c r="O1339" s="2"/>
      <c r="P1339" s="42"/>
      <c r="Q1339" s="2" t="s">
        <v>4688</v>
      </c>
      <c r="R1339" s="42"/>
      <c r="S1339" s="2"/>
      <c r="T1339" s="42"/>
      <c r="U1339" s="42"/>
      <c r="V1339" s="42"/>
      <c r="W1339" s="42"/>
    </row>
    <row r="1340" spans="1:23" hidden="1" x14ac:dyDescent="0.25">
      <c r="A1340" s="2" t="s">
        <v>3503</v>
      </c>
      <c r="B1340" s="2" t="s">
        <v>3504</v>
      </c>
      <c r="C1340" s="3"/>
      <c r="D1340" s="23" t="str">
        <f t="shared" ref="D1340:D1341" si="475">SUBSTITUTE(SUBSTITUTE(SUBSTITUTE(C1340,CHAR(13),""),CHAR(10),"&lt;br&gt;"),". &amp;car(10)",".")</f>
        <v/>
      </c>
      <c r="E1340" s="4">
        <v>38.200000000000003</v>
      </c>
      <c r="F1340" s="2" t="s">
        <v>3190</v>
      </c>
      <c r="G1340" s="19" t="e">
        <f>VLOOKUP(F1340,frs!$A$2:$E$41,2,FALSE)</f>
        <v>#N/A</v>
      </c>
      <c r="H1340" s="2" t="b">
        <v>0</v>
      </c>
      <c r="I1340" s="2" t="s">
        <v>4716</v>
      </c>
      <c r="J1340" s="19">
        <f>VLOOKUP(I1340,Families!$A$2:$B$11,2,FALSE)</f>
        <v>1</v>
      </c>
      <c r="K1340" s="2" t="s">
        <v>4846</v>
      </c>
      <c r="L1340" s="19">
        <f>IFERROR(VLOOKUP(K1340,Appellations!$A$2:$B$77,2,FALSE),"0")</f>
        <v>32</v>
      </c>
      <c r="M1340" s="2" t="s">
        <v>4745</v>
      </c>
      <c r="N1340" s="19">
        <f>IFERROR(VLOOKUP(M1340,Regions!$A$2:$B$41,2,FALSE),"0")</f>
        <v>33</v>
      </c>
      <c r="O1340" s="2" t="s">
        <v>4719</v>
      </c>
      <c r="P1340" s="19">
        <f>IFERROR(VLOOKUP(O1340,Colors!$A$2:$B$11,2,FALSE),"0")</f>
        <v>8</v>
      </c>
      <c r="Q1340" s="2" t="s">
        <v>4688</v>
      </c>
      <c r="R1340" s="19">
        <f>IFERROR(VLOOKUP(Q1340,Contenants!$A$2:$B$21,2,FALSE),"0")</f>
        <v>16</v>
      </c>
      <c r="S1340" s="2"/>
      <c r="T1340" s="50" t="str">
        <f t="shared" ref="T1340:T1341" si="476">PROPER(B1340)</f>
        <v>Crozes Hermitage Delas Le Clos Rouge</v>
      </c>
      <c r="U1340" s="19" t="str">
        <f>SUBSTITUTE(SUBSTITUTE(SUBSTITUTE(SUBSTITUTE(SUBSTITUTE(SUBSTITUTE(SUBSTITUTE(SUBSTITUTE(SUBSTITUTE(SUBSTITUTE(SUBSTITUTE(SUBSTITUTE(S1340,"C:\Users\Admin\OneDrive\Site Internet\",""),"BAG-IN-BOX\",""),"BOURGOGNE\",""),"BEAUJOLAIS\",""),"CHAMPAGNE ET EFFERVESCENTS\",""),"LANGUEDOC\",""),"LOIRE\",""),"PROVENCE\",""),"RHONE NORD\",""),"RHONE SUD\",""),"SPIRITUEUX\",""),"SUD OUEST\","")</f>
        <v/>
      </c>
      <c r="V1340" s="19" t="e">
        <f>IF(#REF!="",0,1)</f>
        <v>#REF!</v>
      </c>
      <c r="W1340" s="20" t="e">
        <f>$X$1&amp;A1340&amp;$Y$1&amp;T1340&amp;$Z$1&amp;D1340&amp;$AA$1&amp;E1340&amp;#REF!&amp;G1340&amp;$AB$1&amp;J1340&amp;$AC$1&amp;L1340&amp;$AD$1&amp;N1340&amp;$AE$1&amp;P1340&amp;$AF$1&amp;R1340&amp;$AG$1&amp;#REF!&amp;$AI$1</f>
        <v>#REF!</v>
      </c>
    </row>
    <row r="1341" spans="1:23" hidden="1" x14ac:dyDescent="0.25">
      <c r="A1341" s="2" t="s">
        <v>4239</v>
      </c>
      <c r="B1341" s="2" t="s">
        <v>4240</v>
      </c>
      <c r="C1341" s="3"/>
      <c r="D1341" s="23" t="str">
        <f t="shared" si="475"/>
        <v/>
      </c>
      <c r="E1341" s="4">
        <v>22</v>
      </c>
      <c r="F1341" s="2" t="s">
        <v>3190</v>
      </c>
      <c r="G1341" s="19" t="e">
        <f>VLOOKUP(F1341,frs!$A$2:$E$41,2,FALSE)</f>
        <v>#N/A</v>
      </c>
      <c r="H1341" s="2" t="b">
        <v>0</v>
      </c>
      <c r="I1341" s="2" t="s">
        <v>4716</v>
      </c>
      <c r="J1341" s="19">
        <f>VLOOKUP(I1341,Families!$A$2:$B$11,2,FALSE)</f>
        <v>1</v>
      </c>
      <c r="K1341" s="2" t="s">
        <v>4869</v>
      </c>
      <c r="L1341" s="19">
        <f>IFERROR(VLOOKUP(K1341,Appellations!$A$2:$B$77,2,FALSE),"0")</f>
        <v>74</v>
      </c>
      <c r="M1341" s="2" t="s">
        <v>4745</v>
      </c>
      <c r="N1341" s="19">
        <f>IFERROR(VLOOKUP(M1341,Regions!$A$2:$B$41,2,FALSE),"0")</f>
        <v>33</v>
      </c>
      <c r="O1341" s="2" t="s">
        <v>4719</v>
      </c>
      <c r="P1341" s="19">
        <f>IFERROR(VLOOKUP(O1341,Colors!$A$2:$B$11,2,FALSE),"0")</f>
        <v>8</v>
      </c>
      <c r="Q1341" s="2" t="s">
        <v>4688</v>
      </c>
      <c r="R1341" s="19">
        <f>IFERROR(VLOOKUP(Q1341,Contenants!$A$2:$B$21,2,FALSE),"0")</f>
        <v>16</v>
      </c>
      <c r="S1341" s="2"/>
      <c r="T1341" s="50" t="str">
        <f t="shared" si="476"/>
        <v>St Joseph Delas Les Challeys Rouge</v>
      </c>
      <c r="U1341" s="19" t="str">
        <f>SUBSTITUTE(SUBSTITUTE(SUBSTITUTE(SUBSTITUTE(SUBSTITUTE(SUBSTITUTE(SUBSTITUTE(SUBSTITUTE(SUBSTITUTE(SUBSTITUTE(SUBSTITUTE(SUBSTITUTE(S1341,"C:\Users\Admin\OneDrive\Site Internet\",""),"BAG-IN-BOX\",""),"BOURGOGNE\",""),"BEAUJOLAIS\",""),"CHAMPAGNE ET EFFERVESCENTS\",""),"LANGUEDOC\",""),"LOIRE\",""),"PROVENCE\",""),"RHONE NORD\",""),"RHONE SUD\",""),"SPIRITUEUX\",""),"SUD OUEST\","")</f>
        <v/>
      </c>
      <c r="V1341" s="19" t="e">
        <f>IF(#REF!="",0,1)</f>
        <v>#REF!</v>
      </c>
      <c r="W1341" s="20" t="e">
        <f>$X$1&amp;A1341&amp;$Y$1&amp;T1341&amp;$Z$1&amp;D1341&amp;$AA$1&amp;E1341&amp;#REF!&amp;G1341&amp;$AB$1&amp;J1341&amp;$AC$1&amp;L1341&amp;$AD$1&amp;N1341&amp;$AE$1&amp;P1341&amp;$AF$1&amp;R1341&amp;$AG$1&amp;#REF!&amp;$AI$1</f>
        <v>#REF!</v>
      </c>
    </row>
    <row r="1342" spans="1:23" s="29" customFormat="1" hidden="1" x14ac:dyDescent="0.25">
      <c r="A1342" s="2" t="s">
        <v>3994</v>
      </c>
      <c r="B1342" s="2" t="s">
        <v>3995</v>
      </c>
      <c r="C1342" s="3"/>
      <c r="D1342" s="27" t="str">
        <f t="shared" ref="D1342:D1402" si="477">SUBSTITUTE(SUBSTITUTE(C1342,CHAR(13),""),CHAR(10),"&lt;br&gt;")</f>
        <v/>
      </c>
      <c r="E1342" s="4">
        <v>19.100000000000001</v>
      </c>
      <c r="F1342" s="2" t="s">
        <v>3190</v>
      </c>
      <c r="H1342" s="2" t="b">
        <v>0</v>
      </c>
      <c r="I1342" s="2" t="s">
        <v>4693</v>
      </c>
      <c r="K1342" s="2"/>
      <c r="M1342" s="2" t="s">
        <v>4707</v>
      </c>
      <c r="O1342" s="2"/>
      <c r="Q1342" s="2"/>
      <c r="S1342" s="2"/>
    </row>
    <row r="1343" spans="1:23" s="20" customFormat="1" hidden="1" x14ac:dyDescent="0.25">
      <c r="A1343" s="2" t="s">
        <v>3996</v>
      </c>
      <c r="B1343" s="2" t="s">
        <v>3997</v>
      </c>
      <c r="C1343" s="3"/>
      <c r="D1343" s="40" t="str">
        <f t="shared" si="477"/>
        <v/>
      </c>
      <c r="E1343" s="4">
        <v>26.5</v>
      </c>
      <c r="F1343" s="2" t="s">
        <v>3190</v>
      </c>
      <c r="G1343" s="42"/>
      <c r="H1343" s="2" t="b">
        <v>0</v>
      </c>
      <c r="I1343" s="2" t="s">
        <v>4693</v>
      </c>
      <c r="J1343" s="42"/>
      <c r="K1343" s="2"/>
      <c r="L1343" s="42"/>
      <c r="M1343" s="2" t="s">
        <v>4707</v>
      </c>
      <c r="N1343" s="42"/>
      <c r="O1343" s="2"/>
      <c r="P1343" s="42"/>
      <c r="Q1343" s="2"/>
      <c r="R1343" s="42"/>
      <c r="S1343" s="2"/>
      <c r="T1343" s="42"/>
      <c r="U1343" s="42"/>
      <c r="V1343" s="42"/>
      <c r="W1343" s="42"/>
    </row>
    <row r="1344" spans="1:23" hidden="1" x14ac:dyDescent="0.25">
      <c r="A1344" s="2" t="s">
        <v>1505</v>
      </c>
      <c r="B1344" s="2" t="s">
        <v>1506</v>
      </c>
      <c r="C1344" s="3"/>
      <c r="D1344" s="23" t="str">
        <f t="shared" ref="D1344:D1348" si="478">SUBSTITUTE(SUBSTITUTE(SUBSTITUTE(C1344,CHAR(13),""),CHAR(10),"&lt;br&gt;"),". &amp;car(10)",".")</f>
        <v/>
      </c>
      <c r="E1344" s="4">
        <v>28.45</v>
      </c>
      <c r="F1344" s="2" t="s">
        <v>2270</v>
      </c>
      <c r="G1344" s="19" t="e">
        <f>VLOOKUP(F1344,frs!$A$2:$E$41,2,FALSE)</f>
        <v>#N/A</v>
      </c>
      <c r="H1344" s="2" t="b">
        <v>1</v>
      </c>
      <c r="I1344" s="2" t="s">
        <v>4709</v>
      </c>
      <c r="J1344" s="19">
        <f>VLOOKUP(I1344,Families!$A$2:$B$11,2,FALSE)</f>
        <v>2</v>
      </c>
      <c r="K1344" s="2" t="s">
        <v>4976</v>
      </c>
      <c r="L1344" s="19" t="str">
        <f>IFERROR(VLOOKUP(K1344,Appellations!$A$2:$B$77,2,FALSE),"0")</f>
        <v>0</v>
      </c>
      <c r="M1344" s="2" t="s">
        <v>4762</v>
      </c>
      <c r="N1344" s="19">
        <f>IFERROR(VLOOKUP(M1344,Regions!$A$2:$B$41,2,FALSE),"0")</f>
        <v>10</v>
      </c>
      <c r="O1344" s="2" t="s">
        <v>4689</v>
      </c>
      <c r="P1344" s="19">
        <f>IFERROR(VLOOKUP(O1344,Colors!$A$2:$B$11,2,FALSE),"0")</f>
        <v>2</v>
      </c>
      <c r="Q1344" s="2" t="s">
        <v>4688</v>
      </c>
      <c r="R1344" s="19">
        <f>IFERROR(VLOOKUP(Q1344,Contenants!$A$2:$B$21,2,FALSE),"0")</f>
        <v>16</v>
      </c>
      <c r="S1344" s="2"/>
      <c r="T1344" s="50" t="str">
        <f t="shared" ref="T1344:T1348" si="479">PROPER(B1344)</f>
        <v>Macon Fuisse Thibert Bois La Croix Blc</v>
      </c>
      <c r="U1344" s="19" t="str">
        <f>SUBSTITUTE(SUBSTITUTE(SUBSTITUTE(SUBSTITUTE(SUBSTITUTE(SUBSTITUTE(SUBSTITUTE(SUBSTITUTE(SUBSTITUTE(SUBSTITUTE(SUBSTITUTE(SUBSTITUTE(S1344,"C:\Users\Admin\OneDrive\Site Internet\",""),"BAG-IN-BOX\",""),"BOURGOGNE\",""),"BEAUJOLAIS\",""),"CHAMPAGNE ET EFFERVESCENTS\",""),"LANGUEDOC\",""),"LOIRE\",""),"PROVENCE\",""),"RHONE NORD\",""),"RHONE SUD\",""),"SPIRITUEUX\",""),"SUD OUEST\","")</f>
        <v/>
      </c>
      <c r="V1344" s="19">
        <f t="shared" ref="V1344:V1345" si="480">IF(U1344="",0,1)</f>
        <v>0</v>
      </c>
      <c r="W1344" s="20" t="e">
        <f>$X$1&amp;A1344&amp;$Y$1&amp;T1344&amp;$Z$1&amp;D1344&amp;$AA$1&amp;E1344&amp;#REF!&amp;G1344&amp;$AB$1&amp;J1344&amp;$AC$1&amp;L1344&amp;$AD$1&amp;N1344&amp;$AE$1&amp;P1344&amp;$AF$1&amp;R1344&amp;$AG$1&amp;#REF!&amp;$AI$1</f>
        <v>#REF!</v>
      </c>
    </row>
    <row r="1345" spans="1:23" hidden="1" x14ac:dyDescent="0.25">
      <c r="A1345" s="2" t="s">
        <v>2057</v>
      </c>
      <c r="B1345" s="2" t="s">
        <v>2058</v>
      </c>
      <c r="C1345" s="3"/>
      <c r="D1345" s="23" t="str">
        <f t="shared" si="478"/>
        <v/>
      </c>
      <c r="E1345" s="4">
        <v>28.25</v>
      </c>
      <c r="F1345" s="2" t="s">
        <v>2270</v>
      </c>
      <c r="G1345" s="19" t="e">
        <f>VLOOKUP(F1345,frs!$A$2:$E$41,2,FALSE)</f>
        <v>#N/A</v>
      </c>
      <c r="H1345" s="2" t="b">
        <v>1</v>
      </c>
      <c r="I1345" s="2" t="s">
        <v>4709</v>
      </c>
      <c r="J1345" s="19">
        <f>VLOOKUP(I1345,Families!$A$2:$B$11,2,FALSE)</f>
        <v>2</v>
      </c>
      <c r="K1345" s="2" t="s">
        <v>4977</v>
      </c>
      <c r="L1345" s="19" t="str">
        <f>IFERROR(VLOOKUP(K1345,Appellations!$A$2:$B$77,2,FALSE),"0")</f>
        <v>0</v>
      </c>
      <c r="M1345" s="2" t="s">
        <v>4762</v>
      </c>
      <c r="N1345" s="19">
        <f>IFERROR(VLOOKUP(M1345,Regions!$A$2:$B$41,2,FALSE),"0")</f>
        <v>10</v>
      </c>
      <c r="O1345" s="2" t="s">
        <v>4689</v>
      </c>
      <c r="P1345" s="19">
        <f>IFERROR(VLOOKUP(O1345,Colors!$A$2:$B$11,2,FALSE),"0")</f>
        <v>2</v>
      </c>
      <c r="Q1345" s="2" t="s">
        <v>4688</v>
      </c>
      <c r="R1345" s="19">
        <f>IFERROR(VLOOKUP(Q1345,Contenants!$A$2:$B$21,2,FALSE),"0")</f>
        <v>16</v>
      </c>
      <c r="S1345" s="2"/>
      <c r="T1345" s="50" t="str">
        <f t="shared" si="479"/>
        <v>Vire-Clesse Luzy-Macarez Rive Doree Blc</v>
      </c>
      <c r="U1345" s="19" t="str">
        <f>SUBSTITUTE(SUBSTITUTE(SUBSTITUTE(SUBSTITUTE(SUBSTITUTE(SUBSTITUTE(SUBSTITUTE(SUBSTITUTE(SUBSTITUTE(SUBSTITUTE(SUBSTITUTE(SUBSTITUTE(S1345,"C:\Users\Admin\OneDrive\Site Internet\",""),"BAG-IN-BOX\",""),"BOURGOGNE\",""),"BEAUJOLAIS\",""),"CHAMPAGNE ET EFFERVESCENTS\",""),"LANGUEDOC\",""),"LOIRE\",""),"PROVENCE\",""),"RHONE NORD\",""),"RHONE SUD\",""),"SPIRITUEUX\",""),"SUD OUEST\","")</f>
        <v/>
      </c>
      <c r="V1345" s="19">
        <f t="shared" si="480"/>
        <v>0</v>
      </c>
      <c r="W1345" s="20" t="e">
        <f>$X$1&amp;A1345&amp;$Y$1&amp;T1345&amp;$Z$1&amp;D1345&amp;$AA$1&amp;E1345&amp;#REF!&amp;G1345&amp;$AB$1&amp;J1345&amp;$AC$1&amp;L1345&amp;$AD$1&amp;N1345&amp;$AE$1&amp;P1345&amp;$AF$1&amp;R1345&amp;$AG$1&amp;#REF!&amp;$AI$1</f>
        <v>#REF!</v>
      </c>
    </row>
    <row r="1346" spans="1:23" hidden="1" x14ac:dyDescent="0.25">
      <c r="A1346" s="2" t="s">
        <v>4188</v>
      </c>
      <c r="B1346" s="2" t="s">
        <v>4189</v>
      </c>
      <c r="C1346" s="3"/>
      <c r="D1346" s="23" t="str">
        <f t="shared" si="478"/>
        <v/>
      </c>
      <c r="E1346" s="4">
        <v>24.3</v>
      </c>
      <c r="F1346" s="2" t="s">
        <v>2270</v>
      </c>
      <c r="G1346" s="19" t="e">
        <f>VLOOKUP(F1346,frs!$A$2:$E$41,2,FALSE)</f>
        <v>#N/A</v>
      </c>
      <c r="H1346" s="2" t="b">
        <v>0</v>
      </c>
      <c r="I1346" s="2" t="s">
        <v>4709</v>
      </c>
      <c r="J1346" s="19">
        <f>VLOOKUP(I1346,Families!$A$2:$B$11,2,FALSE)</f>
        <v>2</v>
      </c>
      <c r="K1346" s="2" t="s">
        <v>4978</v>
      </c>
      <c r="L1346" s="19">
        <f>IFERROR(VLOOKUP(K1346,Appellations!$A$2:$B$77,2,FALSE),"0")</f>
        <v>65</v>
      </c>
      <c r="M1346" s="2" t="s">
        <v>4762</v>
      </c>
      <c r="N1346" s="19">
        <f>IFERROR(VLOOKUP(M1346,Regions!$A$2:$B$41,2,FALSE),"0")</f>
        <v>10</v>
      </c>
      <c r="O1346" s="2" t="s">
        <v>4689</v>
      </c>
      <c r="P1346" s="19">
        <f>IFERROR(VLOOKUP(O1346,Colors!$A$2:$B$11,2,FALSE),"0")</f>
        <v>2</v>
      </c>
      <c r="Q1346" s="2" t="s">
        <v>4688</v>
      </c>
      <c r="R1346" s="19">
        <f>IFERROR(VLOOKUP(Q1346,Contenants!$A$2:$B$21,2,FALSE),"0")</f>
        <v>16</v>
      </c>
      <c r="S1346" s="2"/>
      <c r="T1346" s="50" t="str">
        <f t="shared" si="479"/>
        <v>St-Veran Non Filtre Dom. Thibert Blanc</v>
      </c>
      <c r="U1346" s="19" t="str">
        <f>SUBSTITUTE(SUBSTITUTE(SUBSTITUTE(SUBSTITUTE(SUBSTITUTE(SUBSTITUTE(SUBSTITUTE(SUBSTITUTE(SUBSTITUTE(SUBSTITUTE(SUBSTITUTE(SUBSTITUTE(S1346,"C:\Users\Admin\OneDrive\Site Internet\",""),"BAG-IN-BOX\",""),"BOURGOGNE\",""),"BEAUJOLAIS\",""),"CHAMPAGNE ET EFFERVESCENTS\",""),"LANGUEDOC\",""),"LOIRE\",""),"PROVENCE\",""),"RHONE NORD\",""),"RHONE SUD\",""),"SPIRITUEUX\",""),"SUD OUEST\","")</f>
        <v/>
      </c>
      <c r="V1346" s="19" t="e">
        <f>IF(#REF!="",0,1)</f>
        <v>#REF!</v>
      </c>
      <c r="W1346" s="20" t="e">
        <f>$X$1&amp;A1346&amp;$Y$1&amp;T1346&amp;$Z$1&amp;D1346&amp;$AA$1&amp;E1346&amp;#REF!&amp;G1346&amp;$AB$1&amp;J1346&amp;$AC$1&amp;L1346&amp;$AD$1&amp;N1346&amp;$AE$1&amp;P1346&amp;$AF$1&amp;R1346&amp;$AG$1&amp;#REF!&amp;$AI$1</f>
        <v>#REF!</v>
      </c>
    </row>
    <row r="1347" spans="1:23" hidden="1" x14ac:dyDescent="0.25">
      <c r="A1347" s="2" t="s">
        <v>4006</v>
      </c>
      <c r="B1347" s="2" t="s">
        <v>4007</v>
      </c>
      <c r="C1347" s="3"/>
      <c r="D1347" s="23" t="str">
        <f t="shared" si="478"/>
        <v/>
      </c>
      <c r="E1347" s="4">
        <v>31.65</v>
      </c>
      <c r="F1347" s="2" t="s">
        <v>2270</v>
      </c>
      <c r="G1347" s="19" t="e">
        <f>VLOOKUP(F1347,frs!$A$2:$E$41,2,FALSE)</f>
        <v>#N/A</v>
      </c>
      <c r="H1347" s="2" t="b">
        <v>0</v>
      </c>
      <c r="I1347" s="2" t="s">
        <v>4709</v>
      </c>
      <c r="J1347" s="19">
        <f>VLOOKUP(I1347,Families!$A$2:$B$11,2,FALSE)</f>
        <v>2</v>
      </c>
      <c r="K1347" s="2" t="s">
        <v>4797</v>
      </c>
      <c r="L1347" s="19">
        <f>IFERROR(VLOOKUP(K1347,Appellations!$A$2:$B$77,2,FALSE),"0")</f>
        <v>58</v>
      </c>
      <c r="M1347" s="2" t="s">
        <v>4762</v>
      </c>
      <c r="N1347" s="19">
        <f>IFERROR(VLOOKUP(M1347,Regions!$A$2:$B$41,2,FALSE),"0")</f>
        <v>10</v>
      </c>
      <c r="O1347" s="2" t="s">
        <v>4689</v>
      </c>
      <c r="P1347" s="19">
        <f>IFERROR(VLOOKUP(O1347,Colors!$A$2:$B$11,2,FALSE),"0")</f>
        <v>2</v>
      </c>
      <c r="Q1347" s="2" t="s">
        <v>4688</v>
      </c>
      <c r="R1347" s="19">
        <f>IFERROR(VLOOKUP(Q1347,Contenants!$A$2:$B$21,2,FALSE),"0")</f>
        <v>16</v>
      </c>
      <c r="S1347" s="2"/>
      <c r="T1347" s="50" t="str">
        <f t="shared" si="479"/>
        <v>Pouilly-Fuisse Domaine Thibert Blanc</v>
      </c>
      <c r="U1347" s="19" t="str">
        <f>SUBSTITUTE(SUBSTITUTE(SUBSTITUTE(SUBSTITUTE(SUBSTITUTE(SUBSTITUTE(SUBSTITUTE(SUBSTITUTE(SUBSTITUTE(SUBSTITUTE(SUBSTITUTE(SUBSTITUTE(S1347,"C:\Users\Admin\OneDrive\Site Internet\",""),"BAG-IN-BOX\",""),"BOURGOGNE\",""),"BEAUJOLAIS\",""),"CHAMPAGNE ET EFFERVESCENTS\",""),"LANGUEDOC\",""),"LOIRE\",""),"PROVENCE\",""),"RHONE NORD\",""),"RHONE SUD\",""),"SPIRITUEUX\",""),"SUD OUEST\","")</f>
        <v/>
      </c>
      <c r="V1347" s="19" t="e">
        <f>IF(#REF!="",0,1)</f>
        <v>#REF!</v>
      </c>
      <c r="W1347" s="20" t="e">
        <f>$X$1&amp;A1347&amp;$Y$1&amp;T1347&amp;$Z$1&amp;D1347&amp;$AA$1&amp;E1347&amp;#REF!&amp;G1347&amp;$AB$1&amp;J1347&amp;$AC$1&amp;L1347&amp;$AD$1&amp;N1347&amp;$AE$1&amp;P1347&amp;$AF$1&amp;R1347&amp;$AG$1&amp;#REF!&amp;$AI$1</f>
        <v>#REF!</v>
      </c>
    </row>
    <row r="1348" spans="1:23" hidden="1" x14ac:dyDescent="0.25">
      <c r="A1348" s="2" t="s">
        <v>1544</v>
      </c>
      <c r="B1348" s="2" t="s">
        <v>1545</v>
      </c>
      <c r="C1348" s="3"/>
      <c r="D1348" s="23" t="str">
        <f t="shared" si="478"/>
        <v/>
      </c>
      <c r="E1348" s="4">
        <v>32.6</v>
      </c>
      <c r="F1348" s="2" t="s">
        <v>2270</v>
      </c>
      <c r="G1348" s="19" t="e">
        <f>VLOOKUP(F1348,frs!$A$2:$E$41,2,FALSE)</f>
        <v>#N/A</v>
      </c>
      <c r="H1348" s="2" t="b">
        <v>1</v>
      </c>
      <c r="I1348" s="2" t="s">
        <v>4709</v>
      </c>
      <c r="J1348" s="19">
        <f>VLOOKUP(I1348,Families!$A$2:$B$11,2,FALSE)</f>
        <v>2</v>
      </c>
      <c r="K1348" s="2" t="s">
        <v>4788</v>
      </c>
      <c r="L1348" s="19" t="str">
        <f>IFERROR(VLOOKUP(K1348,Appellations!$A$2:$B$77,2,FALSE),"0")</f>
        <v>0</v>
      </c>
      <c r="M1348" s="2" t="s">
        <v>4762</v>
      </c>
      <c r="N1348" s="19">
        <f>IFERROR(VLOOKUP(M1348,Regions!$A$2:$B$41,2,FALSE),"0")</f>
        <v>10</v>
      </c>
      <c r="O1348" s="2" t="s">
        <v>4689</v>
      </c>
      <c r="P1348" s="19">
        <f>IFERROR(VLOOKUP(O1348,Colors!$A$2:$B$11,2,FALSE),"0")</f>
        <v>2</v>
      </c>
      <c r="Q1348" s="2" t="s">
        <v>4688</v>
      </c>
      <c r="R1348" s="19">
        <f>IFERROR(VLOOKUP(Q1348,Contenants!$A$2:$B$21,2,FALSE),"0")</f>
        <v>16</v>
      </c>
      <c r="S1348" s="2"/>
      <c r="T1348" s="50" t="str">
        <f t="shared" si="479"/>
        <v>Mercurey Domaine Hubert Garrey Blanc</v>
      </c>
      <c r="U1348" s="19" t="str">
        <f>SUBSTITUTE(SUBSTITUTE(SUBSTITUTE(SUBSTITUTE(SUBSTITUTE(SUBSTITUTE(SUBSTITUTE(SUBSTITUTE(SUBSTITUTE(SUBSTITUTE(SUBSTITUTE(SUBSTITUTE(S1348,"C:\Users\Admin\OneDrive\Site Internet\",""),"BAG-IN-BOX\",""),"BOURGOGNE\",""),"BEAUJOLAIS\",""),"CHAMPAGNE ET EFFERVESCENTS\",""),"LANGUEDOC\",""),"LOIRE\",""),"PROVENCE\",""),"RHONE NORD\",""),"RHONE SUD\",""),"SPIRITUEUX\",""),"SUD OUEST\","")</f>
        <v/>
      </c>
      <c r="V1348" s="19">
        <f t="shared" ref="V1348:V1352" si="481">IF(U1348="",0,1)</f>
        <v>0</v>
      </c>
      <c r="W1348" s="20" t="e">
        <f>$X$1&amp;A1348&amp;$Y$1&amp;T1348&amp;$Z$1&amp;D1348&amp;$AA$1&amp;E1348&amp;#REF!&amp;G1348&amp;$AB$1&amp;J1348&amp;$AC$1&amp;L1348&amp;$AD$1&amp;N1348&amp;$AE$1&amp;P1348&amp;$AF$1&amp;R1348&amp;$AG$1&amp;#REF!&amp;$AI$1</f>
        <v>#REF!</v>
      </c>
    </row>
    <row r="1349" spans="1:23" s="29" customFormat="1" hidden="1" x14ac:dyDescent="0.25">
      <c r="A1349" s="2" t="s">
        <v>1206</v>
      </c>
      <c r="B1349" s="2" t="s">
        <v>1207</v>
      </c>
      <c r="C1349" s="3"/>
      <c r="D1349" s="27" t="str">
        <f t="shared" si="477"/>
        <v/>
      </c>
      <c r="E1349" s="4">
        <v>23.9</v>
      </c>
      <c r="F1349" s="2" t="s">
        <v>2270</v>
      </c>
      <c r="H1349" s="2" t="b">
        <v>1</v>
      </c>
      <c r="I1349" s="2" t="s">
        <v>4709</v>
      </c>
      <c r="K1349" s="2" t="s">
        <v>4780</v>
      </c>
      <c r="M1349" s="2" t="s">
        <v>4762</v>
      </c>
      <c r="O1349" s="2" t="s">
        <v>4689</v>
      </c>
      <c r="Q1349" s="2" t="s">
        <v>4688</v>
      </c>
      <c r="S1349" s="2"/>
      <c r="V1349" s="19">
        <f t="shared" si="481"/>
        <v>0</v>
      </c>
    </row>
    <row r="1350" spans="1:23" s="20" customFormat="1" hidden="1" x14ac:dyDescent="0.25">
      <c r="A1350" s="2" t="s">
        <v>1556</v>
      </c>
      <c r="B1350" s="2" t="s">
        <v>1557</v>
      </c>
      <c r="C1350" s="3"/>
      <c r="D1350" s="40" t="str">
        <f t="shared" si="477"/>
        <v/>
      </c>
      <c r="E1350" s="4">
        <v>34.299999999999997</v>
      </c>
      <c r="F1350" s="2" t="s">
        <v>2270</v>
      </c>
      <c r="G1350" s="42"/>
      <c r="H1350" s="2" t="b">
        <v>1</v>
      </c>
      <c r="I1350" s="2" t="s">
        <v>4709</v>
      </c>
      <c r="J1350" s="42"/>
      <c r="K1350" s="2" t="s">
        <v>4791</v>
      </c>
      <c r="L1350" s="42"/>
      <c r="M1350" s="2" t="s">
        <v>4762</v>
      </c>
      <c r="N1350" s="42"/>
      <c r="O1350" s="2" t="s">
        <v>4689</v>
      </c>
      <c r="P1350" s="42"/>
      <c r="Q1350" s="2" t="s">
        <v>4688</v>
      </c>
      <c r="R1350" s="42"/>
      <c r="S1350" s="2"/>
      <c r="T1350" s="42"/>
      <c r="U1350" s="42"/>
      <c r="V1350" s="19">
        <f t="shared" si="481"/>
        <v>0</v>
      </c>
      <c r="W1350" s="42"/>
    </row>
    <row r="1351" spans="1:23" hidden="1" x14ac:dyDescent="0.25">
      <c r="A1351" s="2" t="s">
        <v>1825</v>
      </c>
      <c r="B1351" s="2" t="s">
        <v>1826</v>
      </c>
      <c r="C1351" s="3"/>
      <c r="D1351" s="23" t="str">
        <f t="shared" ref="D1351:D1355" si="482">SUBSTITUTE(SUBSTITUTE(SUBSTITUTE(C1351,CHAR(13),""),CHAR(10),"&lt;br&gt;"),". &amp;car(10)",".")</f>
        <v/>
      </c>
      <c r="E1351" s="4">
        <v>40.799999999999997</v>
      </c>
      <c r="F1351" s="2" t="s">
        <v>2270</v>
      </c>
      <c r="G1351" s="19" t="e">
        <f>VLOOKUP(F1351,frs!$A$2:$E$41,2,FALSE)</f>
        <v>#N/A</v>
      </c>
      <c r="H1351" s="2" t="b">
        <v>1</v>
      </c>
      <c r="I1351" s="2" t="s">
        <v>4709</v>
      </c>
      <c r="J1351" s="19">
        <f>VLOOKUP(I1351,Families!$A$2:$B$11,2,FALSE)</f>
        <v>2</v>
      </c>
      <c r="K1351" s="2" t="s">
        <v>4979</v>
      </c>
      <c r="L1351" s="19" t="str">
        <f>IFERROR(VLOOKUP(K1351,Appellations!$A$2:$B$77,2,FALSE),"0")</f>
        <v>0</v>
      </c>
      <c r="M1351" s="2" t="s">
        <v>4762</v>
      </c>
      <c r="N1351" s="19">
        <f>IFERROR(VLOOKUP(M1351,Regions!$A$2:$B$41,2,FALSE),"0")</f>
        <v>10</v>
      </c>
      <c r="O1351" s="2" t="s">
        <v>4689</v>
      </c>
      <c r="P1351" s="19">
        <f>IFERROR(VLOOKUP(O1351,Colors!$A$2:$B$11,2,FALSE),"0")</f>
        <v>2</v>
      </c>
      <c r="Q1351" s="2" t="s">
        <v>4688</v>
      </c>
      <c r="R1351" s="19">
        <f>IFERROR(VLOOKUP(Q1351,Contenants!$A$2:$B$21,2,FALSE),"0")</f>
        <v>16</v>
      </c>
      <c r="S1351" s="2"/>
      <c r="T1351" s="50" t="str">
        <f t="shared" ref="T1351:T1355" si="483">PROPER(B1351)</f>
        <v>Rully 1Cc La Pucelle Dom. P.Milan Blanc</v>
      </c>
      <c r="U1351" s="19" t="str">
        <f>SUBSTITUTE(SUBSTITUTE(SUBSTITUTE(SUBSTITUTE(SUBSTITUTE(SUBSTITUTE(SUBSTITUTE(SUBSTITUTE(SUBSTITUTE(SUBSTITUTE(SUBSTITUTE(SUBSTITUTE(S1351,"C:\Users\Admin\OneDrive\Site Internet\",""),"BAG-IN-BOX\",""),"BOURGOGNE\",""),"BEAUJOLAIS\",""),"CHAMPAGNE ET EFFERVESCENTS\",""),"LANGUEDOC\",""),"LOIRE\",""),"PROVENCE\",""),"RHONE NORD\",""),"RHONE SUD\",""),"SPIRITUEUX\",""),"SUD OUEST\","")</f>
        <v/>
      </c>
      <c r="V1351" s="19">
        <f t="shared" si="481"/>
        <v>0</v>
      </c>
      <c r="W1351" s="20" t="e">
        <f>$X$1&amp;A1351&amp;$Y$1&amp;T1351&amp;$Z$1&amp;D1351&amp;$AA$1&amp;E1351&amp;#REF!&amp;G1351&amp;$AB$1&amp;J1351&amp;$AC$1&amp;L1351&amp;$AD$1&amp;N1351&amp;$AE$1&amp;P1351&amp;$AF$1&amp;R1351&amp;$AG$1&amp;#REF!&amp;$AI$1</f>
        <v>#REF!</v>
      </c>
    </row>
    <row r="1352" spans="1:23" hidden="1" x14ac:dyDescent="0.25">
      <c r="A1352" s="2" t="s">
        <v>918</v>
      </c>
      <c r="B1352" s="2" t="s">
        <v>919</v>
      </c>
      <c r="C1352" s="3"/>
      <c r="D1352" s="23" t="str">
        <f t="shared" si="482"/>
        <v/>
      </c>
      <c r="E1352" s="4">
        <v>44.4</v>
      </c>
      <c r="F1352" s="2" t="s">
        <v>2270</v>
      </c>
      <c r="G1352" s="19" t="e">
        <f>VLOOKUP(F1352,frs!$A$2:$E$41,2,FALSE)</f>
        <v>#N/A</v>
      </c>
      <c r="H1352" s="2" t="b">
        <v>1</v>
      </c>
      <c r="I1352" s="2" t="s">
        <v>4709</v>
      </c>
      <c r="J1352" s="19">
        <f>VLOOKUP(I1352,Families!$A$2:$B$11,2,FALSE)</f>
        <v>2</v>
      </c>
      <c r="K1352" s="2" t="s">
        <v>4906</v>
      </c>
      <c r="L1352" s="19" t="str">
        <f>IFERROR(VLOOKUP(K1352,Appellations!$A$2:$B$77,2,FALSE),"0")</f>
        <v>0</v>
      </c>
      <c r="M1352" s="2" t="s">
        <v>4762</v>
      </c>
      <c r="N1352" s="19">
        <f>IFERROR(VLOOKUP(M1352,Regions!$A$2:$B$41,2,FALSE),"0")</f>
        <v>10</v>
      </c>
      <c r="O1352" s="2" t="s">
        <v>4689</v>
      </c>
      <c r="P1352" s="19">
        <f>IFERROR(VLOOKUP(O1352,Colors!$A$2:$B$11,2,FALSE),"0")</f>
        <v>2</v>
      </c>
      <c r="Q1352" s="2" t="s">
        <v>4688</v>
      </c>
      <c r="R1352" s="19">
        <f>IFERROR(VLOOKUP(Q1352,Contenants!$A$2:$B$21,2,FALSE),"0")</f>
        <v>16</v>
      </c>
      <c r="S1352" s="2"/>
      <c r="T1352" s="50" t="str">
        <f t="shared" si="483"/>
        <v>Chassagne-Montrachet Dom.Lamy-Pillot Blc</v>
      </c>
      <c r="U1352" s="19" t="str">
        <f>SUBSTITUTE(SUBSTITUTE(SUBSTITUTE(SUBSTITUTE(SUBSTITUTE(SUBSTITUTE(SUBSTITUTE(SUBSTITUTE(SUBSTITUTE(SUBSTITUTE(SUBSTITUTE(SUBSTITUTE(S1352,"C:\Users\Admin\OneDrive\Site Internet\",""),"BAG-IN-BOX\",""),"BOURGOGNE\",""),"BEAUJOLAIS\",""),"CHAMPAGNE ET EFFERVESCENTS\",""),"LANGUEDOC\",""),"LOIRE\",""),"PROVENCE\",""),"RHONE NORD\",""),"RHONE SUD\",""),"SPIRITUEUX\",""),"SUD OUEST\","")</f>
        <v/>
      </c>
      <c r="V1352" s="19">
        <f t="shared" si="481"/>
        <v>0</v>
      </c>
      <c r="W1352" s="20" t="e">
        <f>$X$1&amp;A1352&amp;$Y$1&amp;T1352&amp;$Z$1&amp;D1352&amp;$AA$1&amp;E1352&amp;#REF!&amp;G1352&amp;$AB$1&amp;J1352&amp;$AC$1&amp;L1352&amp;$AD$1&amp;N1352&amp;$AE$1&amp;P1352&amp;$AF$1&amp;R1352&amp;$AG$1&amp;#REF!&amp;$AI$1</f>
        <v>#REF!</v>
      </c>
    </row>
    <row r="1353" spans="1:23" hidden="1" x14ac:dyDescent="0.25">
      <c r="A1353" s="2" t="s">
        <v>4026</v>
      </c>
      <c r="B1353" s="2" t="s">
        <v>4027</v>
      </c>
      <c r="C1353" s="3"/>
      <c r="D1353" s="23" t="str">
        <f t="shared" si="482"/>
        <v/>
      </c>
      <c r="E1353" s="4">
        <v>59.3</v>
      </c>
      <c r="F1353" s="2" t="s">
        <v>2270</v>
      </c>
      <c r="G1353" s="19" t="e">
        <f>VLOOKUP(F1353,frs!$A$2:$E$41,2,FALSE)</f>
        <v>#N/A</v>
      </c>
      <c r="H1353" s="2" t="b">
        <v>0</v>
      </c>
      <c r="I1353" s="2" t="s">
        <v>4709</v>
      </c>
      <c r="J1353" s="19">
        <f>VLOOKUP(I1353,Families!$A$2:$B$11,2,FALSE)</f>
        <v>2</v>
      </c>
      <c r="K1353" s="2" t="s">
        <v>4907</v>
      </c>
      <c r="L1353" s="19" t="str">
        <f>IFERROR(VLOOKUP(K1353,Appellations!$A$2:$B$77,2,FALSE),"0")</f>
        <v>0</v>
      </c>
      <c r="M1353" s="2" t="s">
        <v>4762</v>
      </c>
      <c r="N1353" s="19">
        <f>IFERROR(VLOOKUP(M1353,Regions!$A$2:$B$41,2,FALSE),"0")</f>
        <v>10</v>
      </c>
      <c r="O1353" s="2" t="s">
        <v>4689</v>
      </c>
      <c r="P1353" s="19">
        <f>IFERROR(VLOOKUP(O1353,Colors!$A$2:$B$11,2,FALSE),"0")</f>
        <v>2</v>
      </c>
      <c r="Q1353" s="2" t="s">
        <v>4688</v>
      </c>
      <c r="R1353" s="19">
        <f>IFERROR(VLOOKUP(Q1353,Contenants!$A$2:$B$21,2,FALSE),"0")</f>
        <v>16</v>
      </c>
      <c r="S1353" s="2"/>
      <c r="T1353" s="50" t="str">
        <f t="shared" si="483"/>
        <v>Puligny-Montrachet Chanzy Reuchaux Blanc</v>
      </c>
      <c r="U1353" s="19" t="str">
        <f>SUBSTITUTE(SUBSTITUTE(SUBSTITUTE(SUBSTITUTE(SUBSTITUTE(SUBSTITUTE(SUBSTITUTE(SUBSTITUTE(SUBSTITUTE(SUBSTITUTE(SUBSTITUTE(SUBSTITUTE(S1353,"C:\Users\Admin\OneDrive\Site Internet\",""),"BAG-IN-BOX\",""),"BOURGOGNE\",""),"BEAUJOLAIS\",""),"CHAMPAGNE ET EFFERVESCENTS\",""),"LANGUEDOC\",""),"LOIRE\",""),"PROVENCE\",""),"RHONE NORD\",""),"RHONE SUD\",""),"SPIRITUEUX\",""),"SUD OUEST\","")</f>
        <v/>
      </c>
      <c r="V1353" s="19" t="e">
        <f>IF(#REF!="",0,1)</f>
        <v>#REF!</v>
      </c>
      <c r="W1353" s="20" t="e">
        <f>$X$1&amp;A1353&amp;$Y$1&amp;T1353&amp;$Z$1&amp;D1353&amp;$AA$1&amp;E1353&amp;#REF!&amp;G1353&amp;$AB$1&amp;J1353&amp;$AC$1&amp;L1353&amp;$AD$1&amp;N1353&amp;$AE$1&amp;P1353&amp;$AF$1&amp;R1353&amp;$AG$1&amp;#REF!&amp;$AI$1</f>
        <v>#REF!</v>
      </c>
    </row>
    <row r="1354" spans="1:23" hidden="1" x14ac:dyDescent="0.25">
      <c r="A1354" s="2" t="s">
        <v>3848</v>
      </c>
      <c r="B1354" s="2" t="s">
        <v>3849</v>
      </c>
      <c r="C1354" s="3"/>
      <c r="D1354" s="23" t="str">
        <f t="shared" si="482"/>
        <v/>
      </c>
      <c r="E1354" s="4">
        <v>47.1</v>
      </c>
      <c r="F1354" s="2" t="s">
        <v>2270</v>
      </c>
      <c r="G1354" s="19" t="e">
        <f>VLOOKUP(F1354,frs!$A$2:$E$41,2,FALSE)</f>
        <v>#N/A</v>
      </c>
      <c r="H1354" s="2" t="b">
        <v>0</v>
      </c>
      <c r="I1354" s="2" t="s">
        <v>4709</v>
      </c>
      <c r="J1354" s="19">
        <f>VLOOKUP(I1354,Families!$A$2:$B$11,2,FALSE)</f>
        <v>2</v>
      </c>
      <c r="K1354" s="2" t="s">
        <v>4790</v>
      </c>
      <c r="L1354" s="19" t="str">
        <f>IFERROR(VLOOKUP(K1354,Appellations!$A$2:$B$77,2,FALSE),"0")</f>
        <v>0</v>
      </c>
      <c r="M1354" s="2" t="s">
        <v>4762</v>
      </c>
      <c r="N1354" s="19">
        <f>IFERROR(VLOOKUP(M1354,Regions!$A$2:$B$41,2,FALSE),"0")</f>
        <v>10</v>
      </c>
      <c r="O1354" s="2" t="s">
        <v>4689</v>
      </c>
      <c r="P1354" s="19">
        <f>IFERROR(VLOOKUP(O1354,Colors!$A$2:$B$11,2,FALSE),"0")</f>
        <v>2</v>
      </c>
      <c r="Q1354" s="2" t="s">
        <v>4688</v>
      </c>
      <c r="R1354" s="19">
        <f>IFERROR(VLOOKUP(Q1354,Contenants!$A$2:$B$21,2,FALSE),"0")</f>
        <v>16</v>
      </c>
      <c r="S1354" s="2"/>
      <c r="T1354" s="50" t="str">
        <f t="shared" si="483"/>
        <v>Meursault Dom. Diconne Les Narvaux Blanc</v>
      </c>
      <c r="U1354" s="19" t="str">
        <f>SUBSTITUTE(SUBSTITUTE(SUBSTITUTE(SUBSTITUTE(SUBSTITUTE(SUBSTITUTE(SUBSTITUTE(SUBSTITUTE(SUBSTITUTE(SUBSTITUTE(SUBSTITUTE(SUBSTITUTE(S1354,"C:\Users\Admin\OneDrive\Site Internet\",""),"BAG-IN-BOX\",""),"BOURGOGNE\",""),"BEAUJOLAIS\",""),"CHAMPAGNE ET EFFERVESCENTS\",""),"LANGUEDOC\",""),"LOIRE\",""),"PROVENCE\",""),"RHONE NORD\",""),"RHONE SUD\",""),"SPIRITUEUX\",""),"SUD OUEST\","")</f>
        <v/>
      </c>
      <c r="V1354" s="19" t="e">
        <f>IF(#REF!="",0,1)</f>
        <v>#REF!</v>
      </c>
      <c r="W1354" s="20" t="e">
        <f>$X$1&amp;A1354&amp;$Y$1&amp;T1354&amp;$Z$1&amp;D1354&amp;$AA$1&amp;E1354&amp;#REF!&amp;G1354&amp;$AB$1&amp;J1354&amp;$AC$1&amp;L1354&amp;$AD$1&amp;N1354&amp;$AE$1&amp;P1354&amp;$AF$1&amp;R1354&amp;$AG$1&amp;#REF!&amp;$AI$1</f>
        <v>#REF!</v>
      </c>
    </row>
    <row r="1355" spans="1:23" hidden="1" x14ac:dyDescent="0.25">
      <c r="A1355" s="2" t="s">
        <v>1208</v>
      </c>
      <c r="B1355" s="2" t="s">
        <v>1209</v>
      </c>
      <c r="C1355" s="3"/>
      <c r="D1355" s="23" t="str">
        <f t="shared" si="482"/>
        <v/>
      </c>
      <c r="E1355" s="4">
        <v>30.3</v>
      </c>
      <c r="F1355" s="2" t="s">
        <v>2270</v>
      </c>
      <c r="G1355" s="19" t="e">
        <f>VLOOKUP(F1355,frs!$A$2:$E$41,2,FALSE)</f>
        <v>#N/A</v>
      </c>
      <c r="H1355" s="2" t="b">
        <v>1</v>
      </c>
      <c r="I1355" s="2" t="s">
        <v>4716</v>
      </c>
      <c r="J1355" s="19">
        <f>VLOOKUP(I1355,Families!$A$2:$B$11,2,FALSE)</f>
        <v>1</v>
      </c>
      <c r="K1355" s="2" t="s">
        <v>4780</v>
      </c>
      <c r="L1355" s="19" t="str">
        <f>IFERROR(VLOOKUP(K1355,Appellations!$A$2:$B$77,2,FALSE),"0")</f>
        <v>0</v>
      </c>
      <c r="M1355" s="2" t="s">
        <v>4762</v>
      </c>
      <c r="N1355" s="19">
        <f>IFERROR(VLOOKUP(M1355,Regions!$A$2:$B$41,2,FALSE),"0")</f>
        <v>10</v>
      </c>
      <c r="O1355" s="2" t="s">
        <v>4719</v>
      </c>
      <c r="P1355" s="19">
        <f>IFERROR(VLOOKUP(O1355,Colors!$A$2:$B$11,2,FALSE),"0")</f>
        <v>8</v>
      </c>
      <c r="Q1355" s="2" t="s">
        <v>4688</v>
      </c>
      <c r="R1355" s="19">
        <f>IFERROR(VLOOKUP(Q1355,Contenants!$A$2:$B$21,2,FALSE),"0")</f>
        <v>16</v>
      </c>
      <c r="S1355" s="2"/>
      <c r="T1355" s="50" t="str">
        <f t="shared" si="483"/>
        <v>Givry M.Moreau Clos St Antoine Rouge</v>
      </c>
      <c r="U1355" s="19" t="str">
        <f>SUBSTITUTE(SUBSTITUTE(SUBSTITUTE(SUBSTITUTE(SUBSTITUTE(SUBSTITUTE(SUBSTITUTE(SUBSTITUTE(SUBSTITUTE(SUBSTITUTE(SUBSTITUTE(SUBSTITUTE(S1355,"C:\Users\Admin\OneDrive\Site Internet\",""),"BAG-IN-BOX\",""),"BOURGOGNE\",""),"BEAUJOLAIS\",""),"CHAMPAGNE ET EFFERVESCENTS\",""),"LANGUEDOC\",""),"LOIRE\",""),"PROVENCE\",""),"RHONE NORD\",""),"RHONE SUD\",""),"SPIRITUEUX\",""),"SUD OUEST\","")</f>
        <v/>
      </c>
      <c r="V1355" s="19">
        <f t="shared" ref="V1355:V1359" si="484">IF(U1355="",0,1)</f>
        <v>0</v>
      </c>
      <c r="W1355" s="20" t="e">
        <f>$X$1&amp;A1355&amp;$Y$1&amp;T1355&amp;$Z$1&amp;D1355&amp;$AA$1&amp;E1355&amp;#REF!&amp;G1355&amp;$AB$1&amp;J1355&amp;$AC$1&amp;L1355&amp;$AD$1&amp;N1355&amp;$AE$1&amp;P1355&amp;$AF$1&amp;R1355&amp;$AG$1&amp;#REF!&amp;$AI$1</f>
        <v>#REF!</v>
      </c>
    </row>
    <row r="1356" spans="1:23" s="29" customFormat="1" hidden="1" x14ac:dyDescent="0.25">
      <c r="A1356" s="2" t="s">
        <v>1540</v>
      </c>
      <c r="B1356" s="2" t="s">
        <v>1541</v>
      </c>
      <c r="C1356" s="3"/>
      <c r="D1356" s="27" t="str">
        <f t="shared" si="477"/>
        <v/>
      </c>
      <c r="E1356" s="4">
        <v>35.450000000000003</v>
      </c>
      <c r="F1356" s="2" t="s">
        <v>2270</v>
      </c>
      <c r="H1356" s="2" t="b">
        <v>0</v>
      </c>
      <c r="I1356" s="2" t="s">
        <v>4716</v>
      </c>
      <c r="K1356" s="2" t="s">
        <v>4787</v>
      </c>
      <c r="M1356" s="2" t="s">
        <v>4762</v>
      </c>
      <c r="O1356" s="2" t="s">
        <v>4719</v>
      </c>
      <c r="Q1356" s="2" t="s">
        <v>4688</v>
      </c>
      <c r="S1356" s="2"/>
      <c r="V1356" s="19">
        <f t="shared" si="484"/>
        <v>0</v>
      </c>
    </row>
    <row r="1357" spans="1:23" s="20" customFormat="1" hidden="1" x14ac:dyDescent="0.25">
      <c r="A1357" s="2" t="s">
        <v>1829</v>
      </c>
      <c r="B1357" s="2" t="s">
        <v>1830</v>
      </c>
      <c r="C1357" s="3"/>
      <c r="D1357" s="40" t="str">
        <f t="shared" si="477"/>
        <v/>
      </c>
      <c r="E1357" s="4">
        <v>35.9</v>
      </c>
      <c r="F1357" s="2" t="s">
        <v>2270</v>
      </c>
      <c r="G1357" s="42"/>
      <c r="H1357" s="2" t="b">
        <v>1</v>
      </c>
      <c r="I1357" s="2" t="s">
        <v>4716</v>
      </c>
      <c r="J1357" s="42"/>
      <c r="K1357" s="2" t="s">
        <v>4905</v>
      </c>
      <c r="L1357" s="42"/>
      <c r="M1357" s="2" t="s">
        <v>4762</v>
      </c>
      <c r="N1357" s="42"/>
      <c r="O1357" s="2" t="s">
        <v>4719</v>
      </c>
      <c r="P1357" s="42"/>
      <c r="Q1357" s="2" t="s">
        <v>4688</v>
      </c>
      <c r="R1357" s="42"/>
      <c r="S1357" s="2"/>
      <c r="T1357" s="42"/>
      <c r="U1357" s="42"/>
      <c r="V1357" s="19">
        <f t="shared" si="484"/>
        <v>0</v>
      </c>
      <c r="W1357" s="42"/>
    </row>
    <row r="1358" spans="1:23" hidden="1" x14ac:dyDescent="0.25">
      <c r="A1358" s="2" t="s">
        <v>914</v>
      </c>
      <c r="B1358" s="2" t="s">
        <v>915</v>
      </c>
      <c r="C1358" s="3"/>
      <c r="D1358" s="23" t="str">
        <f t="shared" ref="D1358:D1359" si="485">SUBSTITUTE(SUBSTITUTE(SUBSTITUTE(C1358,CHAR(13),""),CHAR(10),"&lt;br&gt;"),". &amp;car(10)",".")</f>
        <v/>
      </c>
      <c r="E1358" s="4">
        <v>58.3</v>
      </c>
      <c r="F1358" s="2" t="s">
        <v>2270</v>
      </c>
      <c r="G1358" s="19" t="e">
        <f>VLOOKUP(F1358,frs!$A$2:$E$41,2,FALSE)</f>
        <v>#N/A</v>
      </c>
      <c r="H1358" s="2" t="b">
        <v>1</v>
      </c>
      <c r="I1358" s="2" t="s">
        <v>4716</v>
      </c>
      <c r="J1358" s="19">
        <f>VLOOKUP(I1358,Families!$A$2:$B$11,2,FALSE)</f>
        <v>1</v>
      </c>
      <c r="K1358" s="2" t="s">
        <v>4906</v>
      </c>
      <c r="L1358" s="19" t="str">
        <f>IFERROR(VLOOKUP(K1358,Appellations!$A$2:$B$77,2,FALSE),"0")</f>
        <v>0</v>
      </c>
      <c r="M1358" s="2" t="s">
        <v>4762</v>
      </c>
      <c r="N1358" s="19">
        <f>IFERROR(VLOOKUP(M1358,Regions!$A$2:$B$41,2,FALSE),"0")</f>
        <v>10</v>
      </c>
      <c r="O1358" s="2" t="s">
        <v>4719</v>
      </c>
      <c r="P1358" s="19">
        <f>IFERROR(VLOOKUP(O1358,Colors!$A$2:$B$11,2,FALSE),"0")</f>
        <v>8</v>
      </c>
      <c r="Q1358" s="2" t="s">
        <v>4688</v>
      </c>
      <c r="R1358" s="19">
        <f>IFERROR(VLOOKUP(Q1358,Contenants!$A$2:$B$21,2,FALSE),"0")</f>
        <v>16</v>
      </c>
      <c r="S1358" s="2"/>
      <c r="T1358" s="50" t="str">
        <f t="shared" ref="T1358:T1359" si="486">PROPER(B1358)</f>
        <v>Chass.-Montra. 1Cc Morgeot Lamy Rouge</v>
      </c>
      <c r="U1358" s="19" t="str">
        <f>SUBSTITUTE(SUBSTITUTE(SUBSTITUTE(SUBSTITUTE(SUBSTITUTE(SUBSTITUTE(SUBSTITUTE(SUBSTITUTE(SUBSTITUTE(SUBSTITUTE(SUBSTITUTE(SUBSTITUTE(S1358,"C:\Users\Admin\OneDrive\Site Internet\",""),"BAG-IN-BOX\",""),"BOURGOGNE\",""),"BEAUJOLAIS\",""),"CHAMPAGNE ET EFFERVESCENTS\",""),"LANGUEDOC\",""),"LOIRE\",""),"PROVENCE\",""),"RHONE NORD\",""),"RHONE SUD\",""),"SPIRITUEUX\",""),"SUD OUEST\","")</f>
        <v/>
      </c>
      <c r="V1358" s="19">
        <f t="shared" si="484"/>
        <v>0</v>
      </c>
      <c r="W1358" s="20" t="e">
        <f>$X$1&amp;A1358&amp;$Y$1&amp;T1358&amp;$Z$1&amp;D1358&amp;$AA$1&amp;E1358&amp;#REF!&amp;G1358&amp;$AB$1&amp;J1358&amp;$AC$1&amp;L1358&amp;$AD$1&amp;N1358&amp;$AE$1&amp;P1358&amp;$AF$1&amp;R1358&amp;$AG$1&amp;#REF!&amp;$AI$1</f>
        <v>#REF!</v>
      </c>
    </row>
    <row r="1359" spans="1:23" hidden="1" x14ac:dyDescent="0.25">
      <c r="A1359" s="2" t="s">
        <v>2065</v>
      </c>
      <c r="B1359" s="2" t="s">
        <v>2066</v>
      </c>
      <c r="C1359" s="3"/>
      <c r="D1359" s="23" t="str">
        <f t="shared" si="485"/>
        <v/>
      </c>
      <c r="E1359" s="4">
        <v>68.3</v>
      </c>
      <c r="F1359" s="2" t="s">
        <v>2270</v>
      </c>
      <c r="G1359" s="19" t="e">
        <f>VLOOKUP(F1359,frs!$A$2:$E$41,2,FALSE)</f>
        <v>#N/A</v>
      </c>
      <c r="H1359" s="2" t="b">
        <v>1</v>
      </c>
      <c r="I1359" s="2" t="s">
        <v>4716</v>
      </c>
      <c r="J1359" s="19">
        <f>VLOOKUP(I1359,Families!$A$2:$B$11,2,FALSE)</f>
        <v>1</v>
      </c>
      <c r="K1359" s="2" t="s">
        <v>4980</v>
      </c>
      <c r="L1359" s="19" t="str">
        <f>IFERROR(VLOOKUP(K1359,Appellations!$A$2:$B$77,2,FALSE),"0")</f>
        <v>0</v>
      </c>
      <c r="M1359" s="2" t="s">
        <v>4762</v>
      </c>
      <c r="N1359" s="19">
        <f>IFERROR(VLOOKUP(M1359,Regions!$A$2:$B$41,2,FALSE),"0")</f>
        <v>10</v>
      </c>
      <c r="O1359" s="2" t="s">
        <v>4719</v>
      </c>
      <c r="P1359" s="19">
        <f>IFERROR(VLOOKUP(O1359,Colors!$A$2:$B$11,2,FALSE),"0")</f>
        <v>8</v>
      </c>
      <c r="Q1359" s="2" t="s">
        <v>4688</v>
      </c>
      <c r="R1359" s="19">
        <f>IFERROR(VLOOKUP(Q1359,Contenants!$A$2:$B$21,2,FALSE),"0")</f>
        <v>16</v>
      </c>
      <c r="S1359" s="2"/>
      <c r="T1359" s="50" t="str">
        <f t="shared" si="486"/>
        <v>Volnay 1Cc Champans J.M.Bouzereau Rouge</v>
      </c>
      <c r="U1359" s="19" t="str">
        <f>SUBSTITUTE(SUBSTITUTE(SUBSTITUTE(SUBSTITUTE(SUBSTITUTE(SUBSTITUTE(SUBSTITUTE(SUBSTITUTE(SUBSTITUTE(SUBSTITUTE(SUBSTITUTE(SUBSTITUTE(S1359,"C:\Users\Admin\OneDrive\Site Internet\",""),"BAG-IN-BOX\",""),"BOURGOGNE\",""),"BEAUJOLAIS\",""),"CHAMPAGNE ET EFFERVESCENTS\",""),"LANGUEDOC\",""),"LOIRE\",""),"PROVENCE\",""),"RHONE NORD\",""),"RHONE SUD\",""),"SPIRITUEUX\",""),"SUD OUEST\","")</f>
        <v/>
      </c>
      <c r="V1359" s="19">
        <f t="shared" si="484"/>
        <v>0</v>
      </c>
      <c r="W1359" s="20" t="e">
        <f>$X$1&amp;A1359&amp;$Y$1&amp;T1359&amp;$Z$1&amp;D1359&amp;$AA$1&amp;E1359&amp;#REF!&amp;G1359&amp;$AB$1&amp;J1359&amp;$AC$1&amp;L1359&amp;$AD$1&amp;N1359&amp;$AE$1&amp;P1359&amp;$AF$1&amp;R1359&amp;$AG$1&amp;#REF!&amp;$AI$1</f>
        <v>#REF!</v>
      </c>
    </row>
    <row r="1360" spans="1:23" s="29" customFormat="1" hidden="1" x14ac:dyDescent="0.25">
      <c r="A1360" s="2" t="s">
        <v>3901</v>
      </c>
      <c r="B1360" s="2" t="s">
        <v>3902</v>
      </c>
      <c r="C1360" s="3"/>
      <c r="D1360" s="36" t="str">
        <f t="shared" si="477"/>
        <v/>
      </c>
      <c r="E1360" s="4">
        <v>71.349999999999994</v>
      </c>
      <c r="F1360" s="2" t="s">
        <v>2270</v>
      </c>
      <c r="G1360" s="38"/>
      <c r="H1360" s="2" t="b">
        <v>0</v>
      </c>
      <c r="I1360" s="2" t="s">
        <v>4716</v>
      </c>
      <c r="J1360" s="38"/>
      <c r="K1360" s="2" t="s">
        <v>4794</v>
      </c>
      <c r="L1360" s="38"/>
      <c r="M1360" s="2" t="s">
        <v>4762</v>
      </c>
      <c r="N1360" s="38"/>
      <c r="O1360" s="2" t="s">
        <v>4719</v>
      </c>
      <c r="P1360" s="38"/>
      <c r="Q1360" s="2" t="s">
        <v>4688</v>
      </c>
      <c r="R1360" s="38"/>
      <c r="S1360" s="2"/>
      <c r="T1360" s="38"/>
      <c r="U1360" s="38"/>
      <c r="V1360" s="38"/>
      <c r="W1360" s="38"/>
    </row>
    <row r="1361" spans="1:23" hidden="1" x14ac:dyDescent="0.25">
      <c r="A1361" s="2" t="s">
        <v>3573</v>
      </c>
      <c r="B1361" s="2" t="s">
        <v>3574</v>
      </c>
      <c r="C1361" s="3"/>
      <c r="D1361" s="23" t="str">
        <f t="shared" ref="D1361:D1362" si="487">SUBSTITUTE(SUBSTITUTE(SUBSTITUTE(C1361,CHAR(13),""),CHAR(10),"&lt;br&gt;"),". &amp;car(10)",".")</f>
        <v/>
      </c>
      <c r="E1361" s="4">
        <v>55.3</v>
      </c>
      <c r="F1361" s="2" t="s">
        <v>2270</v>
      </c>
      <c r="G1361" s="19" t="e">
        <f>VLOOKUP(F1361,frs!$A$2:$E$41,2,FALSE)</f>
        <v>#N/A</v>
      </c>
      <c r="H1361" s="2" t="b">
        <v>0</v>
      </c>
      <c r="I1361" s="2" t="s">
        <v>4716</v>
      </c>
      <c r="J1361" s="19">
        <f>VLOOKUP(I1361,Families!$A$2:$B$11,2,FALSE)</f>
        <v>1</v>
      </c>
      <c r="K1361" s="2" t="s">
        <v>4981</v>
      </c>
      <c r="L1361" s="19" t="str">
        <f>IFERROR(VLOOKUP(K1361,Appellations!$A$2:$B$77,2,FALSE),"0")</f>
        <v>0</v>
      </c>
      <c r="M1361" s="2" t="s">
        <v>4762</v>
      </c>
      <c r="N1361" s="19">
        <f>IFERROR(VLOOKUP(M1361,Regions!$A$2:$B$41,2,FALSE),"0")</f>
        <v>10</v>
      </c>
      <c r="O1361" s="2" t="s">
        <v>4719</v>
      </c>
      <c r="P1361" s="19">
        <f>IFERROR(VLOOKUP(O1361,Colors!$A$2:$B$11,2,FALSE),"0")</f>
        <v>8</v>
      </c>
      <c r="Q1361" s="2" t="s">
        <v>4688</v>
      </c>
      <c r="R1361" s="19">
        <f>IFERROR(VLOOKUP(Q1361,Contenants!$A$2:$B$21,2,FALSE),"0")</f>
        <v>16</v>
      </c>
      <c r="S1361" s="2"/>
      <c r="T1361" s="50" t="str">
        <f t="shared" ref="T1361:T1362" si="488">PROPER(B1361)</f>
        <v>Gevrey-Chambertin R.Bouvier Rouge</v>
      </c>
      <c r="U1361" s="19" t="str">
        <f>SUBSTITUTE(SUBSTITUTE(SUBSTITUTE(SUBSTITUTE(SUBSTITUTE(SUBSTITUTE(SUBSTITUTE(SUBSTITUTE(SUBSTITUTE(SUBSTITUTE(SUBSTITUTE(SUBSTITUTE(S1361,"C:\Users\Admin\OneDrive\Site Internet\",""),"BAG-IN-BOX\",""),"BOURGOGNE\",""),"BEAUJOLAIS\",""),"CHAMPAGNE ET EFFERVESCENTS\",""),"LANGUEDOC\",""),"LOIRE\",""),"PROVENCE\",""),"RHONE NORD\",""),"RHONE SUD\",""),"SPIRITUEUX\",""),"SUD OUEST\","")</f>
        <v/>
      </c>
      <c r="V1361" s="19" t="e">
        <f>IF(#REF!="",0,1)</f>
        <v>#REF!</v>
      </c>
      <c r="W1361" s="20" t="e">
        <f>$X$1&amp;A1361&amp;$Y$1&amp;T1361&amp;$Z$1&amp;D1361&amp;$AA$1&amp;E1361&amp;#REF!&amp;G1361&amp;$AB$1&amp;J1361&amp;$AC$1&amp;L1361&amp;$AD$1&amp;N1361&amp;$AE$1&amp;P1361&amp;$AF$1&amp;R1361&amp;$AG$1&amp;#REF!&amp;$AI$1</f>
        <v>#REF!</v>
      </c>
    </row>
    <row r="1362" spans="1:23" hidden="1" x14ac:dyDescent="0.25">
      <c r="A1362" s="2" t="s">
        <v>1539</v>
      </c>
      <c r="B1362" s="2" t="s">
        <v>6490</v>
      </c>
      <c r="C1362" s="3"/>
      <c r="D1362" s="23" t="str">
        <f t="shared" si="487"/>
        <v/>
      </c>
      <c r="E1362" s="4">
        <v>49.8</v>
      </c>
      <c r="F1362" s="2" t="s">
        <v>2270</v>
      </c>
      <c r="G1362" s="19" t="e">
        <f>VLOOKUP(F1362,frs!$A$2:$E$41,2,FALSE)</f>
        <v>#N/A</v>
      </c>
      <c r="H1362" s="2" t="b">
        <v>1</v>
      </c>
      <c r="I1362" s="2" t="s">
        <v>4716</v>
      </c>
      <c r="J1362" s="19">
        <f>VLOOKUP(I1362,Families!$A$2:$B$11,2,FALSE)</f>
        <v>1</v>
      </c>
      <c r="K1362" s="2" t="s">
        <v>4982</v>
      </c>
      <c r="L1362" s="19" t="str">
        <f>IFERROR(VLOOKUP(K1362,Appellations!$A$2:$B$77,2,FALSE),"0")</f>
        <v>0</v>
      </c>
      <c r="M1362" s="2" t="s">
        <v>4762</v>
      </c>
      <c r="N1362" s="19">
        <f>IFERROR(VLOOKUP(M1362,Regions!$A$2:$B$41,2,FALSE),"0")</f>
        <v>10</v>
      </c>
      <c r="O1362" s="2" t="s">
        <v>4719</v>
      </c>
      <c r="P1362" s="19">
        <f>IFERROR(VLOOKUP(O1362,Colors!$A$2:$B$11,2,FALSE),"0")</f>
        <v>8</v>
      </c>
      <c r="Q1362" s="2" t="s">
        <v>4688</v>
      </c>
      <c r="R1362" s="19">
        <f>IFERROR(VLOOKUP(Q1362,Contenants!$A$2:$B$21,2,FALSE),"0")</f>
        <v>16</v>
      </c>
      <c r="S1362" s="2"/>
      <c r="T1362" s="50" t="str">
        <f t="shared" si="488"/>
        <v>Marsannay Les Longeroies Bouvier Rge</v>
      </c>
      <c r="U1362" s="19" t="str">
        <f>SUBSTITUTE(SUBSTITUTE(SUBSTITUTE(SUBSTITUTE(SUBSTITUTE(SUBSTITUTE(SUBSTITUTE(SUBSTITUTE(SUBSTITUTE(SUBSTITUTE(SUBSTITUTE(SUBSTITUTE(S1362,"C:\Users\Admin\OneDrive\Site Internet\",""),"BAG-IN-BOX\",""),"BOURGOGNE\",""),"BEAUJOLAIS\",""),"CHAMPAGNE ET EFFERVESCENTS\",""),"LANGUEDOC\",""),"LOIRE\",""),"PROVENCE\",""),"RHONE NORD\",""),"RHONE SUD\",""),"SPIRITUEUX\",""),"SUD OUEST\","")</f>
        <v/>
      </c>
      <c r="V1362" s="19">
        <f t="shared" ref="V1362:V1363" si="489">IF(U1362="",0,1)</f>
        <v>0</v>
      </c>
      <c r="W1362" s="20" t="e">
        <f>$X$1&amp;A1362&amp;$Y$1&amp;T1362&amp;$Z$1&amp;D1362&amp;$AA$1&amp;E1362&amp;#REF!&amp;G1362&amp;$AB$1&amp;J1362&amp;$AC$1&amp;L1362&amp;$AD$1&amp;N1362&amp;$AE$1&amp;P1362&amp;$AF$1&amp;R1362&amp;$AG$1&amp;#REF!&amp;$AI$1</f>
        <v>#REF!</v>
      </c>
    </row>
    <row r="1363" spans="1:23" s="29" customFormat="1" hidden="1" x14ac:dyDescent="0.25">
      <c r="A1363" s="2" t="s">
        <v>171</v>
      </c>
      <c r="B1363" s="2" t="s">
        <v>172</v>
      </c>
      <c r="C1363" s="3"/>
      <c r="D1363" s="27" t="str">
        <f t="shared" si="477"/>
        <v/>
      </c>
      <c r="E1363" s="4">
        <v>9.4</v>
      </c>
      <c r="F1363" s="2" t="s">
        <v>2271</v>
      </c>
      <c r="H1363" s="2" t="b">
        <v>1</v>
      </c>
      <c r="I1363" s="2" t="s">
        <v>4716</v>
      </c>
      <c r="K1363" s="2" t="s">
        <v>4757</v>
      </c>
      <c r="M1363" s="2" t="s">
        <v>4757</v>
      </c>
      <c r="O1363" s="2" t="s">
        <v>4719</v>
      </c>
      <c r="Q1363" s="2" t="s">
        <v>4688</v>
      </c>
      <c r="S1363" s="2"/>
      <c r="V1363" s="19">
        <f t="shared" si="489"/>
        <v>0</v>
      </c>
    </row>
    <row r="1364" spans="1:23" s="20" customFormat="1" hidden="1" x14ac:dyDescent="0.25">
      <c r="A1364" s="2" t="s">
        <v>2437</v>
      </c>
      <c r="B1364" s="2" t="s">
        <v>2438</v>
      </c>
      <c r="C1364" s="3"/>
      <c r="D1364" s="18" t="str">
        <f t="shared" si="477"/>
        <v/>
      </c>
      <c r="E1364" s="4">
        <v>8.9</v>
      </c>
      <c r="F1364" s="2" t="s">
        <v>2439</v>
      </c>
      <c r="H1364" s="2" t="b">
        <v>0</v>
      </c>
      <c r="I1364" s="2" t="s">
        <v>4716</v>
      </c>
      <c r="K1364" s="2" t="s">
        <v>4758</v>
      </c>
      <c r="M1364" s="2" t="s">
        <v>4757</v>
      </c>
      <c r="O1364" s="2" t="s">
        <v>4719</v>
      </c>
      <c r="Q1364" s="2" t="s">
        <v>4688</v>
      </c>
      <c r="S1364" s="2"/>
    </row>
    <row r="1365" spans="1:23" s="20" customFormat="1" ht="243" hidden="1" x14ac:dyDescent="0.25">
      <c r="A1365" s="2" t="s">
        <v>1236</v>
      </c>
      <c r="B1365" s="2" t="s">
        <v>1237</v>
      </c>
      <c r="C1365" s="3" t="s">
        <v>5331</v>
      </c>
      <c r="D1365" s="40" t="str">
        <f t="shared" si="477"/>
        <v>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365" s="4">
        <v>10.8</v>
      </c>
      <c r="F1365" s="2" t="s">
        <v>2254</v>
      </c>
      <c r="G1365" s="42"/>
      <c r="H1365" s="2" t="b">
        <v>1</v>
      </c>
      <c r="I1365" s="2" t="s">
        <v>4686</v>
      </c>
      <c r="J1365" s="42"/>
      <c r="K1365" s="2"/>
      <c r="L1365" s="42"/>
      <c r="M1365" s="2" t="s">
        <v>4944</v>
      </c>
      <c r="N1365" s="42"/>
      <c r="O1365" s="2"/>
      <c r="P1365" s="42"/>
      <c r="Q1365" s="2" t="s">
        <v>4697</v>
      </c>
      <c r="R1365" s="42"/>
      <c r="S1365" s="2" t="s">
        <v>5670</v>
      </c>
      <c r="T1365" s="42"/>
      <c r="U1365" s="42"/>
      <c r="V1365" s="19">
        <f t="shared" ref="V1365:V1366" si="490">IF(U1365="",0,1)</f>
        <v>0</v>
      </c>
      <c r="W1365" s="42"/>
    </row>
    <row r="1366" spans="1:23" ht="242.25" x14ac:dyDescent="0.25">
      <c r="A1366" s="2" t="s">
        <v>2055</v>
      </c>
      <c r="B1366" s="2" t="s">
        <v>2056</v>
      </c>
      <c r="C1366" s="3" t="s">
        <v>5331</v>
      </c>
      <c r="D1366" s="23" t="str">
        <f t="shared" ref="D1366:D1367" si="491">SUBSTITUTE(SUBSTITUTE(SUBSTITUTE(C1366,CHAR(13),""),CHAR(10),"&lt;br&gt;"),". &amp;car(10)",".")</f>
        <v>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366" s="4">
        <v>8.8000000000000007</v>
      </c>
      <c r="F1366" s="2" t="s">
        <v>2254</v>
      </c>
      <c r="G1366" s="19">
        <f>VLOOKUP(F1366,frs!$A$2:$B$45,2,FALSE)</f>
        <v>4</v>
      </c>
      <c r="H1366" s="2" t="b">
        <v>1</v>
      </c>
      <c r="I1366" s="2" t="s">
        <v>4686</v>
      </c>
      <c r="J1366" s="19">
        <f>VLOOKUP(I1366,Families!$A$2:$B$11,2,FALSE)</f>
        <v>9</v>
      </c>
      <c r="K1366" s="2"/>
      <c r="L1366" s="19" t="str">
        <f>IFERROR(VLOOKUP(K1366,Appellations!$A$2:$B$80,2,FALSE),"0")</f>
        <v>0</v>
      </c>
      <c r="M1366" s="2" t="s">
        <v>4854</v>
      </c>
      <c r="N1366" s="19">
        <f>IFERROR(VLOOKUP(M1366,Regions!$A$2:$B$44,2,FALSE),"0")</f>
        <v>40</v>
      </c>
      <c r="O1366" s="2"/>
      <c r="P1366" s="19" t="str">
        <f>IFERROR(VLOOKUP(O1366,Colors!$A$2:$B$11,2,FALSE),"0")</f>
        <v>0</v>
      </c>
      <c r="Q1366" s="2" t="s">
        <v>4697</v>
      </c>
      <c r="R1366" s="19">
        <f>IFERROR(VLOOKUP(Q1366,Contenants!$A$2:$B$21,2,FALSE),"0")</f>
        <v>3</v>
      </c>
      <c r="S1366" s="2" t="s">
        <v>5670</v>
      </c>
      <c r="T1366" s="50" t="s">
        <v>6458</v>
      </c>
      <c r="U1366" s="19" t="str">
        <f>SUBSTITUTE(S1366,"C:\Users\Admin\OneDrive\Site Internet\","")</f>
        <v>catrice_gourmet_tartinables_huile_olive_vinaigre.png</v>
      </c>
      <c r="V1366" s="19">
        <f t="shared" si="490"/>
        <v>1</v>
      </c>
      <c r="W1366" s="20" t="str">
        <f t="shared" ref="W1366" si="492">$X$1&amp;A1366&amp;$Y$1&amp;T1366&amp;$Z$1&amp;D1366&amp;$AA$1&amp;G1366&amp;$AB$1&amp;J1366&amp;$AC$1&amp;L1366&amp;$AD$1&amp;N1366&amp;$AE$1&amp;P1366&amp;$AF$1&amp;R1366&amp;$AG$1&amp;U1366&amp;$AH$1&amp;V1366&amp;$AI$1</f>
        <v>("01378", "Vinaigre Balsamique 20 cl", "Une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"40","0", "3", "catrice_gourmet_tartinables_huile_olive_vinaigre.png", "1"),</v>
      </c>
    </row>
    <row r="1367" spans="1:23" hidden="1" x14ac:dyDescent="0.25">
      <c r="A1367" s="2" t="s">
        <v>3473</v>
      </c>
      <c r="B1367" s="2" t="s">
        <v>3474</v>
      </c>
      <c r="C1367" s="3"/>
      <c r="D1367" s="23" t="str">
        <f t="shared" si="491"/>
        <v/>
      </c>
      <c r="E1367" s="4">
        <v>4.3499999999999996</v>
      </c>
      <c r="F1367" s="2" t="s">
        <v>2254</v>
      </c>
      <c r="G1367" s="19">
        <f>VLOOKUP(F1367,frs!$A$2:$E$41,2,FALSE)</f>
        <v>4</v>
      </c>
      <c r="H1367" s="2" t="b">
        <v>0</v>
      </c>
      <c r="I1367" s="2" t="s">
        <v>4686</v>
      </c>
      <c r="J1367" s="19">
        <f>VLOOKUP(I1367,Families!$A$2:$B$11,2,FALSE)</f>
        <v>9</v>
      </c>
      <c r="K1367" s="2"/>
      <c r="L1367" s="19" t="str">
        <f>IFERROR(VLOOKUP(K1367,Appellations!$A$2:$B$77,2,FALSE),"0")</f>
        <v>0</v>
      </c>
      <c r="M1367" s="2"/>
      <c r="N1367" s="19" t="str">
        <f>IFERROR(VLOOKUP(M1367,Regions!$A$2:$B$41,2,FALSE),"0")</f>
        <v>0</v>
      </c>
      <c r="O1367" s="2"/>
      <c r="P1367" s="19" t="str">
        <f>IFERROR(VLOOKUP(O1367,Colors!$A$2:$B$11,2,FALSE),"0")</f>
        <v>0</v>
      </c>
      <c r="Q1367" s="2"/>
      <c r="R1367" s="19" t="str">
        <f>IFERROR(VLOOKUP(Q1367,Contenants!$A$2:$B$21,2,FALSE),"0")</f>
        <v>0</v>
      </c>
      <c r="S1367" s="2"/>
      <c r="T1367" s="50" t="str">
        <f t="shared" ref="T1367" si="493">PROPER(B1367)</f>
        <v>Creme De Saumon Fume 80 Gr</v>
      </c>
      <c r="U1367" s="19" t="str">
        <f>SUBSTITUTE(SUBSTITUTE(SUBSTITUTE(SUBSTITUTE(SUBSTITUTE(SUBSTITUTE(SUBSTITUTE(SUBSTITUTE(SUBSTITUTE(SUBSTITUTE(SUBSTITUTE(SUBSTITUTE(S1367,"C:\Users\Admin\OneDrive\Site Internet\",""),"BAG-IN-BOX\",""),"BOURGOGNE\",""),"BEAUJOLAIS\",""),"CHAMPAGNE ET EFFERVESCENTS\",""),"LANGUEDOC\",""),"LOIRE\",""),"PROVENCE\",""),"RHONE NORD\",""),"RHONE SUD\",""),"SPIRITUEUX\",""),"SUD OUEST\","")</f>
        <v/>
      </c>
      <c r="V1367" s="19" t="e">
        <f>IF(#REF!="",0,1)</f>
        <v>#REF!</v>
      </c>
      <c r="W1367" s="20" t="e">
        <f>$X$1&amp;A1367&amp;$Y$1&amp;T1367&amp;$Z$1&amp;D1367&amp;$AA$1&amp;E1367&amp;#REF!&amp;G1367&amp;$AB$1&amp;J1367&amp;$AC$1&amp;L1367&amp;$AD$1&amp;N1367&amp;$AE$1&amp;P1367&amp;$AF$1&amp;R1367&amp;$AG$1&amp;#REF!&amp;$AI$1</f>
        <v>#REF!</v>
      </c>
    </row>
    <row r="1368" spans="1:23" s="29" customFormat="1" hidden="1" x14ac:dyDescent="0.25">
      <c r="A1368" s="2" t="s">
        <v>3666</v>
      </c>
      <c r="B1368" s="2" t="s">
        <v>3667</v>
      </c>
      <c r="C1368" s="3"/>
      <c r="D1368" s="27" t="str">
        <f t="shared" si="477"/>
        <v/>
      </c>
      <c r="E1368" s="4">
        <v>21.35</v>
      </c>
      <c r="F1368" s="2" t="s">
        <v>2237</v>
      </c>
      <c r="H1368" s="2" t="b">
        <v>0</v>
      </c>
      <c r="I1368" s="2" t="s">
        <v>4709</v>
      </c>
      <c r="K1368" s="2" t="s">
        <v>263</v>
      </c>
      <c r="M1368" s="2" t="s">
        <v>4743</v>
      </c>
      <c r="O1368" s="2" t="s">
        <v>4689</v>
      </c>
      <c r="Q1368" s="2" t="s">
        <v>4688</v>
      </c>
      <c r="S1368" s="2"/>
    </row>
    <row r="1369" spans="1:23" s="20" customFormat="1" hidden="1" x14ac:dyDescent="0.25">
      <c r="A1369" s="2" t="s">
        <v>4391</v>
      </c>
      <c r="B1369" s="2" t="s">
        <v>4392</v>
      </c>
      <c r="C1369" s="3"/>
      <c r="D1369" s="18" t="str">
        <f t="shared" si="477"/>
        <v/>
      </c>
      <c r="E1369" s="4">
        <v>27</v>
      </c>
      <c r="F1369" s="2" t="s">
        <v>2266</v>
      </c>
      <c r="H1369" s="2" t="b">
        <v>0</v>
      </c>
      <c r="I1369" s="2" t="s">
        <v>4709</v>
      </c>
      <c r="K1369" s="2" t="s">
        <v>4751</v>
      </c>
      <c r="M1369" s="2" t="s">
        <v>4752</v>
      </c>
      <c r="O1369" s="2" t="s">
        <v>4689</v>
      </c>
      <c r="Q1369" s="2" t="s">
        <v>4688</v>
      </c>
      <c r="S1369" s="2"/>
    </row>
    <row r="1370" spans="1:23" s="20" customFormat="1" ht="228" hidden="1" x14ac:dyDescent="0.25">
      <c r="A1370" s="2" t="s">
        <v>1879</v>
      </c>
      <c r="B1370" s="2" t="s">
        <v>1880</v>
      </c>
      <c r="C1370" s="3" t="s">
        <v>5451</v>
      </c>
      <c r="D1370" s="40" t="str">
        <f t="shared" si="477"/>
        <v>Un Saint Joseph vieilles vignes charpenté et fruité. Idéal pour une côte de boeuf maturée et grillée.&lt;br&gt;&lt;br&gt;Encépagement : Syrah (Vieilles Vignes)&lt;br&gt;&lt;br&gt;Dégustation : Nez aux arômes de fruits noirs et épicé ; Bouche aux tanins fins, élégante et puissante.&lt;br&gt;Accord mets/vin : viandes grillées, fromages affinés, gibier en sauce.&lt;br&gt;&lt;br&gt;Philippe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1370" s="4">
        <v>30.95</v>
      </c>
      <c r="F1370" s="2" t="s">
        <v>953</v>
      </c>
      <c r="G1370" s="42"/>
      <c r="H1370" s="2" t="b">
        <v>1</v>
      </c>
      <c r="I1370" s="2" t="s">
        <v>4716</v>
      </c>
      <c r="J1370" s="42"/>
      <c r="K1370" s="2" t="s">
        <v>4869</v>
      </c>
      <c r="L1370" s="42"/>
      <c r="M1370" s="2" t="s">
        <v>4745</v>
      </c>
      <c r="N1370" s="42"/>
      <c r="O1370" s="2" t="s">
        <v>4719</v>
      </c>
      <c r="P1370" s="42"/>
      <c r="Q1370" s="2" t="s">
        <v>4688</v>
      </c>
      <c r="R1370" s="42"/>
      <c r="S1370" s="2" t="s">
        <v>6491</v>
      </c>
      <c r="T1370" s="42"/>
      <c r="U1370" s="42"/>
      <c r="V1370" s="19">
        <f t="shared" ref="V1370:V1371" si="494">IF(U1370="",0,1)</f>
        <v>0</v>
      </c>
      <c r="W1370" s="42"/>
    </row>
    <row r="1371" spans="1:23" hidden="1" x14ac:dyDescent="0.25">
      <c r="A1371" s="2" t="s">
        <v>575</v>
      </c>
      <c r="B1371" s="2" t="s">
        <v>576</v>
      </c>
      <c r="C1371" s="3"/>
      <c r="D1371" s="23" t="str">
        <f>SUBSTITUTE(SUBSTITUTE(SUBSTITUTE(C1371,CHAR(13),""),CHAR(10),"&lt;br&gt;"),". &amp;car(10)",".")</f>
        <v/>
      </c>
      <c r="E1371" s="4">
        <v>0</v>
      </c>
      <c r="F1371" s="2" t="s">
        <v>2241</v>
      </c>
      <c r="G1371" s="19" t="e">
        <f>VLOOKUP(F1371,frs!$A$2:$E$41,2,FALSE)</f>
        <v>#N/A</v>
      </c>
      <c r="H1371" s="2" t="b">
        <v>1</v>
      </c>
      <c r="I1371" s="2" t="s">
        <v>4691</v>
      </c>
      <c r="J1371" s="19">
        <f>VLOOKUP(I1371,Families!$A$2:$B$11,2,FALSE)</f>
        <v>10</v>
      </c>
      <c r="K1371" s="2"/>
      <c r="L1371" s="19" t="str">
        <f>IFERROR(VLOOKUP(K1371,Appellations!$A$2:$B$77,2,FALSE),"0")</f>
        <v>0</v>
      </c>
      <c r="M1371" s="2" t="s">
        <v>4704</v>
      </c>
      <c r="N1371" s="19" t="str">
        <f>IFERROR(VLOOKUP(M1371,Regions!$A$2:$B$41,2,FALSE),"0")</f>
        <v>0</v>
      </c>
      <c r="O1371" s="2"/>
      <c r="P1371" s="19" t="str">
        <f>IFERROR(VLOOKUP(O1371,Colors!$A$2:$B$11,2,FALSE),"0")</f>
        <v>0</v>
      </c>
      <c r="Q1371" s="2"/>
      <c r="R1371" s="19" t="str">
        <f>IFERROR(VLOOKUP(Q1371,Contenants!$A$2:$B$21,2,FALSE),"0")</f>
        <v>0</v>
      </c>
      <c r="S1371" s="2"/>
      <c r="T1371" s="50" t="str">
        <f>PROPER(B1371)</f>
        <v>Carte Bon Cadeau</v>
      </c>
      <c r="U1371" s="19" t="str">
        <f>SUBSTITUTE(SUBSTITUTE(SUBSTITUTE(SUBSTITUTE(SUBSTITUTE(SUBSTITUTE(SUBSTITUTE(SUBSTITUTE(SUBSTITUTE(SUBSTITUTE(SUBSTITUTE(SUBSTITUTE(S1371,"C:\Users\Admin\OneDrive\Site Internet\",""),"BAG-IN-BOX\",""),"BOURGOGNE\",""),"BEAUJOLAIS\",""),"CHAMPAGNE ET EFFERVESCENTS\",""),"LANGUEDOC\",""),"LOIRE\",""),"PROVENCE\",""),"RHONE NORD\",""),"RHONE SUD\",""),"SPIRITUEUX\",""),"SUD OUEST\","")</f>
        <v/>
      </c>
      <c r="V1371" s="19">
        <f t="shared" si="494"/>
        <v>0</v>
      </c>
      <c r="W1371" s="20" t="e">
        <f>$X$1&amp;A1371&amp;$Y$1&amp;T1371&amp;$Z$1&amp;D1371&amp;$AA$1&amp;E1371&amp;#REF!&amp;G1371&amp;$AB$1&amp;J1371&amp;$AC$1&amp;L1371&amp;$AD$1&amp;N1371&amp;$AE$1&amp;P1371&amp;$AF$1&amp;R1371&amp;$AG$1&amp;#REF!&amp;$AI$1</f>
        <v>#REF!</v>
      </c>
    </row>
    <row r="1372" spans="1:23" s="29" customFormat="1" hidden="1" x14ac:dyDescent="0.25">
      <c r="A1372" s="2" t="s">
        <v>2324</v>
      </c>
      <c r="B1372" s="2" t="s">
        <v>2325</v>
      </c>
      <c r="C1372" s="3"/>
      <c r="D1372" s="27" t="str">
        <f t="shared" si="477"/>
        <v/>
      </c>
      <c r="E1372" s="4">
        <v>71.25</v>
      </c>
      <c r="F1372" s="2" t="s">
        <v>2219</v>
      </c>
      <c r="H1372" s="2" t="b">
        <v>0</v>
      </c>
      <c r="I1372" s="2" t="s">
        <v>4716</v>
      </c>
      <c r="K1372" s="2" t="s">
        <v>4761</v>
      </c>
      <c r="M1372" s="2" t="s">
        <v>4762</v>
      </c>
      <c r="O1372" s="2" t="s">
        <v>4719</v>
      </c>
      <c r="Q1372" s="2" t="s">
        <v>4688</v>
      </c>
      <c r="S1372" s="2"/>
    </row>
    <row r="1373" spans="1:23" s="20" customFormat="1" hidden="1" x14ac:dyDescent="0.25">
      <c r="A1373" s="2" t="s">
        <v>2494</v>
      </c>
      <c r="B1373" s="2" t="s">
        <v>2495</v>
      </c>
      <c r="C1373" s="3"/>
      <c r="D1373" s="18" t="str">
        <f t="shared" si="477"/>
        <v/>
      </c>
      <c r="E1373" s="4">
        <v>25.9</v>
      </c>
      <c r="F1373" s="2" t="s">
        <v>2219</v>
      </c>
      <c r="H1373" s="2" t="b">
        <v>0</v>
      </c>
      <c r="I1373" s="2" t="s">
        <v>4716</v>
      </c>
      <c r="K1373" s="2" t="s">
        <v>4768</v>
      </c>
      <c r="M1373" s="2" t="s">
        <v>4762</v>
      </c>
      <c r="O1373" s="2" t="s">
        <v>4719</v>
      </c>
      <c r="Q1373" s="2" t="s">
        <v>4688</v>
      </c>
      <c r="S1373" s="2"/>
    </row>
    <row r="1374" spans="1:23" s="20" customFormat="1" ht="228" hidden="1" x14ac:dyDescent="0.25">
      <c r="A1374" s="2" t="s">
        <v>4506</v>
      </c>
      <c r="B1374" s="2" t="s">
        <v>4507</v>
      </c>
      <c r="C1374" s="3" t="s">
        <v>5477</v>
      </c>
      <c r="D1374" s="18" t="str">
        <f t="shared" si="477"/>
        <v>Une Vodka bourguignonne à consommer fraîche, soit servie directement dans un verre réfrigéré, soit utilisée dans des cocktails classiques comme le Martini ou le Cosmopolitan.&lt;br&gt;&lt;br&gt;Provenance : France (Bourgogne)&lt;br&gt;&lt;br&gt;Vieillissement : produite à partir de grains russes et d’eau purifiée puis, est distillée plusieurs fois.&lt;br&gt;&lt;br&gt;Dégustation : Robe claire ; Nez fin et gourmand aux notes de blé et de cire d’abeille ; Bouche grillée aux arômes de pain de seigle toasté.&lt;br&gt;&lt;br&gt;Malden Spirits est une aventure qui, depuis sa naissance, tutoie l’innovation, la disruptivité, la différenciation : elle est née au cœur de la Bourgogne, au cœur du vignoble bourguignon, et a été imaginée par l’équipe du Domaine Maldant-Pauvelot.</v>
      </c>
      <c r="E1374" s="4">
        <v>38.799999999999997</v>
      </c>
      <c r="F1374" s="2" t="s">
        <v>2219</v>
      </c>
      <c r="H1374" s="2" t="b">
        <v>0</v>
      </c>
      <c r="I1374" s="2" t="s">
        <v>4693</v>
      </c>
      <c r="K1374" s="2"/>
      <c r="M1374" s="2" t="s">
        <v>4708</v>
      </c>
      <c r="O1374" s="2"/>
      <c r="Q1374" s="2" t="s">
        <v>4695</v>
      </c>
      <c r="S1374" s="2" t="s">
        <v>6492</v>
      </c>
    </row>
    <row r="1375" spans="1:23" s="20" customFormat="1" ht="228.75" hidden="1" x14ac:dyDescent="0.25">
      <c r="A1375" s="2" t="s">
        <v>2063</v>
      </c>
      <c r="B1375" s="2" t="s">
        <v>2064</v>
      </c>
      <c r="C1375" s="3" t="s">
        <v>5478</v>
      </c>
      <c r="D1375" s="40" t="str">
        <f t="shared" si="477"/>
        <v>Une Vodka bourguignonne onctueuse, fraîche et d’un équilibre parfait. A déguster sur des huîtres ou encore des coquilles Saint-Jacques ou pour une plus grande originalité sur des macarons en dessert.&lt;br&gt;&lt;br&gt;Provenance : France (Bourgogne)&lt;br&gt;&lt;br&gt;Vieillissement :  double distillation de lait et de citron frais.&lt;br&gt;&lt;br&gt;Dégustation : Robe claire ; Nez élégant et fruité aux notes de poire mûre et de citron ; Bouche acidulée, puissante et pleine de finesse.&lt;br&gt;&lt;br&gt;Malden Spirits est une aventure qui, depuis sa naissance, tutoie l’innovation, la disruptivité, la différenciation : elle est née au cœur de la Bourgogne, au cœur du vignoble bourguignon, et a été imaginée par l’équipe du Domaine Maldant-Pauvelot.</v>
      </c>
      <c r="E1375" s="4">
        <v>46</v>
      </c>
      <c r="F1375" s="2" t="s">
        <v>2219</v>
      </c>
      <c r="G1375" s="42"/>
      <c r="H1375" s="2" t="b">
        <v>1</v>
      </c>
      <c r="I1375" s="2" t="s">
        <v>4693</v>
      </c>
      <c r="J1375" s="42"/>
      <c r="K1375" s="2"/>
      <c r="L1375" s="42"/>
      <c r="M1375" s="2" t="s">
        <v>4708</v>
      </c>
      <c r="N1375" s="42"/>
      <c r="O1375" s="2"/>
      <c r="P1375" s="42"/>
      <c r="Q1375" s="2" t="s">
        <v>4695</v>
      </c>
      <c r="R1375" s="42"/>
      <c r="S1375" s="2" t="s">
        <v>6493</v>
      </c>
      <c r="T1375" s="42"/>
      <c r="U1375" s="42"/>
      <c r="V1375" s="19">
        <f>IF(U1375="",0,1)</f>
        <v>0</v>
      </c>
      <c r="W1375" s="42"/>
    </row>
    <row r="1376" spans="1:23" hidden="1" x14ac:dyDescent="0.25">
      <c r="A1376" s="2" t="s">
        <v>2970</v>
      </c>
      <c r="B1376" s="2" t="s">
        <v>2971</v>
      </c>
      <c r="C1376" s="3"/>
      <c r="D1376" s="23" t="str">
        <f t="shared" ref="D1376:D1378" si="495">SUBSTITUTE(SUBSTITUTE(SUBSTITUTE(C1376,CHAR(13),""),CHAR(10),"&lt;br&gt;"),". &amp;car(10)",".")</f>
        <v/>
      </c>
      <c r="E1376" s="4">
        <v>14.9</v>
      </c>
      <c r="F1376" s="2" t="s">
        <v>2924</v>
      </c>
      <c r="G1376" s="19" t="e">
        <f>VLOOKUP(F1376,frs!$A$2:$E$41,2,FALSE)</f>
        <v>#N/A</v>
      </c>
      <c r="H1376" s="2" t="b">
        <v>0</v>
      </c>
      <c r="I1376" s="2" t="s">
        <v>4709</v>
      </c>
      <c r="J1376" s="19">
        <f>VLOOKUP(I1376,Families!$A$2:$B$11,2,FALSE)</f>
        <v>2</v>
      </c>
      <c r="K1376" s="2" t="s">
        <v>4740</v>
      </c>
      <c r="L1376" s="19">
        <f>IFERROR(VLOOKUP(K1376,Appellations!$A$2:$B$77,2,FALSE),"0")</f>
        <v>25</v>
      </c>
      <c r="M1376" s="2" t="s">
        <v>4741</v>
      </c>
      <c r="N1376" s="19">
        <f>IFERROR(VLOOKUP(M1376,Regions!$A$2:$B$41,2,FALSE),"0")</f>
        <v>32</v>
      </c>
      <c r="O1376" s="2" t="s">
        <v>4689</v>
      </c>
      <c r="P1376" s="19">
        <f>IFERROR(VLOOKUP(O1376,Colors!$A$2:$B$11,2,FALSE),"0")</f>
        <v>2</v>
      </c>
      <c r="Q1376" s="2" t="s">
        <v>4688</v>
      </c>
      <c r="R1376" s="19">
        <f>IFERROR(VLOOKUP(Q1376,Contenants!$A$2:$B$21,2,FALSE),"0")</f>
        <v>16</v>
      </c>
      <c r="S1376" s="2"/>
      <c r="T1376" s="50" t="str">
        <f t="shared" ref="T1376:T1378" si="496">PROPER(B1376)</f>
        <v>Cdp Cht Barbanau L'Instant Blanc</v>
      </c>
      <c r="U1376" s="19" t="str">
        <f>SUBSTITUTE(SUBSTITUTE(SUBSTITUTE(SUBSTITUTE(SUBSTITUTE(SUBSTITUTE(SUBSTITUTE(SUBSTITUTE(SUBSTITUTE(SUBSTITUTE(SUBSTITUTE(SUBSTITUTE(S1376,"C:\Users\Admin\OneDrive\Site Internet\",""),"BAG-IN-BOX\",""),"BOURGOGNE\",""),"BEAUJOLAIS\",""),"CHAMPAGNE ET EFFERVESCENTS\",""),"LANGUEDOC\",""),"LOIRE\",""),"PROVENCE\",""),"RHONE NORD\",""),"RHONE SUD\",""),"SPIRITUEUX\",""),"SUD OUEST\","")</f>
        <v/>
      </c>
      <c r="V1376" s="19" t="e">
        <f>IF(#REF!="",0,1)</f>
        <v>#REF!</v>
      </c>
      <c r="W1376" s="20" t="e">
        <f>$X$1&amp;A1376&amp;$Y$1&amp;T1376&amp;$Z$1&amp;D1376&amp;$AA$1&amp;E1376&amp;#REF!&amp;G1376&amp;$AB$1&amp;J1376&amp;$AC$1&amp;L1376&amp;$AD$1&amp;N1376&amp;$AE$1&amp;P1376&amp;$AF$1&amp;R1376&amp;$AG$1&amp;#REF!&amp;$AI$1</f>
        <v>#REF!</v>
      </c>
    </row>
    <row r="1377" spans="1:23" hidden="1" x14ac:dyDescent="0.25">
      <c r="A1377" s="2" t="s">
        <v>2972</v>
      </c>
      <c r="B1377" s="2" t="s">
        <v>2973</v>
      </c>
      <c r="C1377" s="3"/>
      <c r="D1377" s="23" t="str">
        <f t="shared" si="495"/>
        <v/>
      </c>
      <c r="E1377" s="4">
        <v>14.4</v>
      </c>
      <c r="F1377" s="2" t="s">
        <v>2924</v>
      </c>
      <c r="G1377" s="19" t="e">
        <f>VLOOKUP(F1377,frs!$A$2:$E$41,2,FALSE)</f>
        <v>#N/A</v>
      </c>
      <c r="H1377" s="2" t="b">
        <v>0</v>
      </c>
      <c r="I1377" s="2" t="s">
        <v>4716</v>
      </c>
      <c r="J1377" s="19">
        <f>VLOOKUP(I1377,Families!$A$2:$B$11,2,FALSE)</f>
        <v>1</v>
      </c>
      <c r="K1377" s="2" t="s">
        <v>4740</v>
      </c>
      <c r="L1377" s="19">
        <f>IFERROR(VLOOKUP(K1377,Appellations!$A$2:$B$77,2,FALSE),"0")</f>
        <v>25</v>
      </c>
      <c r="M1377" s="2" t="s">
        <v>4741</v>
      </c>
      <c r="N1377" s="19">
        <f>IFERROR(VLOOKUP(M1377,Regions!$A$2:$B$41,2,FALSE),"0")</f>
        <v>32</v>
      </c>
      <c r="O1377" s="2" t="s">
        <v>4719</v>
      </c>
      <c r="P1377" s="19">
        <f>IFERROR(VLOOKUP(O1377,Colors!$A$2:$B$11,2,FALSE),"0")</f>
        <v>8</v>
      </c>
      <c r="Q1377" s="2" t="s">
        <v>4688</v>
      </c>
      <c r="R1377" s="19">
        <f>IFERROR(VLOOKUP(Q1377,Contenants!$A$2:$B$21,2,FALSE),"0")</f>
        <v>16</v>
      </c>
      <c r="S1377" s="2"/>
      <c r="T1377" s="50" t="str">
        <f t="shared" si="496"/>
        <v>Cdp Cht Barbanau L'Instant Rouge</v>
      </c>
      <c r="U1377" s="19" t="str">
        <f>SUBSTITUTE(SUBSTITUTE(SUBSTITUTE(SUBSTITUTE(SUBSTITUTE(SUBSTITUTE(SUBSTITUTE(SUBSTITUTE(SUBSTITUTE(SUBSTITUTE(SUBSTITUTE(SUBSTITUTE(S1377,"C:\Users\Admin\OneDrive\Site Internet\",""),"BAG-IN-BOX\",""),"BOURGOGNE\",""),"BEAUJOLAIS\",""),"CHAMPAGNE ET EFFERVESCENTS\",""),"LANGUEDOC\",""),"LOIRE\",""),"PROVENCE\",""),"RHONE NORD\",""),"RHONE SUD\",""),"SPIRITUEUX\",""),"SUD OUEST\","")</f>
        <v/>
      </c>
      <c r="V1377" s="19" t="e">
        <f>IF(#REF!="",0,1)</f>
        <v>#REF!</v>
      </c>
      <c r="W1377" s="20" t="e">
        <f>$X$1&amp;A1377&amp;$Y$1&amp;T1377&amp;$Z$1&amp;D1377&amp;$AA$1&amp;E1377&amp;#REF!&amp;G1377&amp;$AB$1&amp;J1377&amp;$AC$1&amp;L1377&amp;$AD$1&amp;N1377&amp;$AE$1&amp;P1377&amp;$AF$1&amp;R1377&amp;$AG$1&amp;#REF!&amp;$AI$1</f>
        <v>#REF!</v>
      </c>
    </row>
    <row r="1378" spans="1:23" hidden="1" x14ac:dyDescent="0.25">
      <c r="A1378" s="2" t="s">
        <v>3306</v>
      </c>
      <c r="B1378" s="2" t="s">
        <v>3307</v>
      </c>
      <c r="C1378" s="3"/>
      <c r="D1378" s="23" t="str">
        <f t="shared" si="495"/>
        <v/>
      </c>
      <c r="E1378" s="4">
        <v>25.849999999999998</v>
      </c>
      <c r="F1378" s="2"/>
      <c r="G1378" s="19" t="e">
        <f>VLOOKUP(F1378,frs!$A$2:$E$41,2,FALSE)</f>
        <v>#N/A</v>
      </c>
      <c r="H1378" s="2" t="b">
        <v>0</v>
      </c>
      <c r="I1378" s="2" t="s">
        <v>4953</v>
      </c>
      <c r="J1378" s="19" t="e">
        <f>VLOOKUP(I1378,Families!$A$2:$B$11,2,FALSE)</f>
        <v>#N/A</v>
      </c>
      <c r="K1378" s="2"/>
      <c r="L1378" s="19" t="str">
        <f>IFERROR(VLOOKUP(K1378,Appellations!$A$2:$B$77,2,FALSE),"0")</f>
        <v>0</v>
      </c>
      <c r="M1378" s="2"/>
      <c r="N1378" s="19" t="str">
        <f>IFERROR(VLOOKUP(M1378,Regions!$A$2:$B$41,2,FALSE),"0")</f>
        <v>0</v>
      </c>
      <c r="O1378" s="2"/>
      <c r="P1378" s="19" t="str">
        <f>IFERROR(VLOOKUP(O1378,Colors!$A$2:$B$11,2,FALSE),"0")</f>
        <v>0</v>
      </c>
      <c r="Q1378" s="2"/>
      <c r="R1378" s="19" t="str">
        <f>IFERROR(VLOOKUP(Q1378,Contenants!$A$2:$B$21,2,FALSE),"0")</f>
        <v>0</v>
      </c>
      <c r="S1378" s="2"/>
      <c r="T1378" s="50" t="str">
        <f t="shared" si="496"/>
        <v>Composition Panier 22 €</v>
      </c>
      <c r="U1378" s="19" t="str">
        <f>SUBSTITUTE(SUBSTITUTE(SUBSTITUTE(SUBSTITUTE(SUBSTITUTE(SUBSTITUTE(SUBSTITUTE(SUBSTITUTE(SUBSTITUTE(SUBSTITUTE(SUBSTITUTE(SUBSTITUTE(S1378,"C:\Users\Admin\OneDrive\Site Internet\",""),"BAG-IN-BOX\",""),"BOURGOGNE\",""),"BEAUJOLAIS\",""),"CHAMPAGNE ET EFFERVESCENTS\",""),"LANGUEDOC\",""),"LOIRE\",""),"PROVENCE\",""),"RHONE NORD\",""),"RHONE SUD\",""),"SPIRITUEUX\",""),"SUD OUEST\","")</f>
        <v/>
      </c>
      <c r="V1378" s="19" t="e">
        <f>IF(#REF!="",0,1)</f>
        <v>#REF!</v>
      </c>
      <c r="W1378" s="20" t="e">
        <f>$X$1&amp;A1378&amp;$Y$1&amp;T1378&amp;$Z$1&amp;D1378&amp;$AA$1&amp;E1378&amp;#REF!&amp;G1378&amp;$AB$1&amp;J1378&amp;$AC$1&amp;L1378&amp;$AD$1&amp;N1378&amp;$AE$1&amp;P1378&amp;$AF$1&amp;R1378&amp;$AG$1&amp;#REF!&amp;$AI$1</f>
        <v>#REF!</v>
      </c>
    </row>
    <row r="1379" spans="1:23" s="29" customFormat="1" hidden="1" x14ac:dyDescent="0.25">
      <c r="A1379" s="2" t="s">
        <v>3316</v>
      </c>
      <c r="B1379" s="2" t="s">
        <v>3317</v>
      </c>
      <c r="C1379" s="3"/>
      <c r="D1379" s="27" t="str">
        <f t="shared" si="477"/>
        <v/>
      </c>
      <c r="E1379" s="4">
        <v>38.85</v>
      </c>
      <c r="F1379" s="2"/>
      <c r="H1379" s="2" t="b">
        <v>0</v>
      </c>
      <c r="I1379" s="2" t="s">
        <v>4953</v>
      </c>
      <c r="K1379" s="2"/>
      <c r="M1379" s="2"/>
      <c r="O1379" s="2"/>
      <c r="Q1379" s="2"/>
      <c r="S1379" s="2"/>
    </row>
    <row r="1380" spans="1:23" s="20" customFormat="1" hidden="1" x14ac:dyDescent="0.25">
      <c r="A1380" s="2" t="s">
        <v>998</v>
      </c>
      <c r="B1380" s="2" t="s">
        <v>999</v>
      </c>
      <c r="C1380" s="3"/>
      <c r="D1380" s="18" t="str">
        <f t="shared" si="477"/>
        <v/>
      </c>
      <c r="E1380" s="4">
        <v>6.8</v>
      </c>
      <c r="F1380" s="2" t="s">
        <v>2225</v>
      </c>
      <c r="H1380" s="2" t="b">
        <v>1</v>
      </c>
      <c r="I1380" s="2" t="s">
        <v>4716</v>
      </c>
      <c r="K1380" s="2" t="s">
        <v>4845</v>
      </c>
      <c r="M1380" s="2" t="s">
        <v>4745</v>
      </c>
      <c r="O1380" s="2" t="s">
        <v>4719</v>
      </c>
      <c r="Q1380" s="2" t="s">
        <v>4688</v>
      </c>
      <c r="S1380" s="2"/>
      <c r="V1380" s="19">
        <f t="shared" ref="V1380:V1382" si="497">IF(U1380="",0,1)</f>
        <v>0</v>
      </c>
    </row>
    <row r="1381" spans="1:23" s="20" customFormat="1" hidden="1" x14ac:dyDescent="0.25">
      <c r="A1381" s="2" t="s">
        <v>996</v>
      </c>
      <c r="B1381" s="2" t="s">
        <v>997</v>
      </c>
      <c r="C1381" s="3"/>
      <c r="D1381" s="18" t="str">
        <f t="shared" si="477"/>
        <v/>
      </c>
      <c r="E1381" s="4">
        <v>7.5</v>
      </c>
      <c r="F1381" s="2" t="s">
        <v>2225</v>
      </c>
      <c r="H1381" s="2" t="b">
        <v>1</v>
      </c>
      <c r="I1381" s="2" t="s">
        <v>4709</v>
      </c>
      <c r="K1381" s="2" t="s">
        <v>4845</v>
      </c>
      <c r="M1381" s="2" t="s">
        <v>4745</v>
      </c>
      <c r="O1381" s="2" t="s">
        <v>4689</v>
      </c>
      <c r="Q1381" s="2" t="s">
        <v>4688</v>
      </c>
      <c r="S1381" s="2"/>
      <c r="V1381" s="19">
        <f t="shared" si="497"/>
        <v>0</v>
      </c>
    </row>
    <row r="1382" spans="1:23" s="20" customFormat="1" hidden="1" x14ac:dyDescent="0.25">
      <c r="A1382" s="2" t="s">
        <v>227</v>
      </c>
      <c r="B1382" s="2" t="s">
        <v>228</v>
      </c>
      <c r="C1382" s="3"/>
      <c r="D1382" s="18" t="str">
        <f t="shared" si="477"/>
        <v/>
      </c>
      <c r="E1382" s="4">
        <v>22.1</v>
      </c>
      <c r="F1382" s="2" t="s">
        <v>2225</v>
      </c>
      <c r="H1382" s="2" t="b">
        <v>1</v>
      </c>
      <c r="I1382" s="2" t="s">
        <v>2301</v>
      </c>
      <c r="K1382" s="2" t="s">
        <v>4845</v>
      </c>
      <c r="M1382" s="2" t="s">
        <v>4745</v>
      </c>
      <c r="O1382" s="2" t="s">
        <v>4719</v>
      </c>
      <c r="Q1382" s="2"/>
      <c r="S1382" s="2"/>
      <c r="V1382" s="19">
        <f t="shared" si="497"/>
        <v>0</v>
      </c>
    </row>
    <row r="1383" spans="1:23" s="20" customFormat="1" hidden="1" x14ac:dyDescent="0.25">
      <c r="A1383" s="2" t="s">
        <v>3312</v>
      </c>
      <c r="B1383" s="2" t="s">
        <v>3313</v>
      </c>
      <c r="C1383" s="3"/>
      <c r="D1383" s="40" t="str">
        <f t="shared" si="477"/>
        <v/>
      </c>
      <c r="E1383" s="4">
        <v>33.85</v>
      </c>
      <c r="F1383" s="2"/>
      <c r="G1383" s="42"/>
      <c r="H1383" s="2" t="b">
        <v>0</v>
      </c>
      <c r="I1383" s="2" t="s">
        <v>4953</v>
      </c>
      <c r="J1383" s="42"/>
      <c r="K1383" s="2"/>
      <c r="L1383" s="42"/>
      <c r="M1383" s="2"/>
      <c r="N1383" s="42"/>
      <c r="O1383" s="2"/>
      <c r="P1383" s="42"/>
      <c r="Q1383" s="2"/>
      <c r="R1383" s="42"/>
      <c r="S1383" s="2"/>
      <c r="T1383" s="42"/>
      <c r="U1383" s="42"/>
      <c r="V1383" s="42"/>
      <c r="W1383" s="42"/>
    </row>
    <row r="1384" spans="1:23" hidden="1" x14ac:dyDescent="0.25">
      <c r="A1384" s="2" t="s">
        <v>3320</v>
      </c>
      <c r="B1384" s="2" t="s">
        <v>3321</v>
      </c>
      <c r="C1384" s="3"/>
      <c r="D1384" s="23" t="str">
        <f t="shared" ref="D1384:D1386" si="498">SUBSTITUTE(SUBSTITUTE(SUBSTITUTE(C1384,CHAR(13),""),CHAR(10),"&lt;br&gt;"),". &amp;car(10)",".")</f>
        <v/>
      </c>
      <c r="E1384" s="4">
        <v>50.599999999999994</v>
      </c>
      <c r="F1384" s="2"/>
      <c r="G1384" s="19" t="e">
        <f>VLOOKUP(F1384,frs!$A$2:$E$41,2,FALSE)</f>
        <v>#N/A</v>
      </c>
      <c r="H1384" s="2" t="b">
        <v>0</v>
      </c>
      <c r="I1384" s="2" t="s">
        <v>4953</v>
      </c>
      <c r="J1384" s="19" t="e">
        <f>VLOOKUP(I1384,Families!$A$2:$B$11,2,FALSE)</f>
        <v>#N/A</v>
      </c>
      <c r="K1384" s="2"/>
      <c r="L1384" s="19" t="str">
        <f>IFERROR(VLOOKUP(K1384,Appellations!$A$2:$B$77,2,FALSE),"0")</f>
        <v>0</v>
      </c>
      <c r="M1384" s="2"/>
      <c r="N1384" s="19" t="str">
        <f>IFERROR(VLOOKUP(M1384,Regions!$A$2:$B$41,2,FALSE),"0")</f>
        <v>0</v>
      </c>
      <c r="O1384" s="2"/>
      <c r="P1384" s="19" t="str">
        <f>IFERROR(VLOOKUP(O1384,Colors!$A$2:$B$11,2,FALSE),"0")</f>
        <v>0</v>
      </c>
      <c r="Q1384" s="2"/>
      <c r="R1384" s="19" t="str">
        <f>IFERROR(VLOOKUP(Q1384,Contenants!$A$2:$B$21,2,FALSE),"0")</f>
        <v>0</v>
      </c>
      <c r="S1384" s="2"/>
      <c r="T1384" s="50" t="str">
        <f t="shared" ref="T1384:T1386" si="499">PROPER(B1384)</f>
        <v>Composition Panier 49 €</v>
      </c>
      <c r="U1384" s="19" t="str">
        <f>SUBSTITUTE(SUBSTITUTE(SUBSTITUTE(SUBSTITUTE(SUBSTITUTE(SUBSTITUTE(SUBSTITUTE(SUBSTITUTE(SUBSTITUTE(SUBSTITUTE(SUBSTITUTE(SUBSTITUTE(S1384,"C:\Users\Admin\OneDrive\Site Internet\",""),"BAG-IN-BOX\",""),"BOURGOGNE\",""),"BEAUJOLAIS\",""),"CHAMPAGNE ET EFFERVESCENTS\",""),"LANGUEDOC\",""),"LOIRE\",""),"PROVENCE\",""),"RHONE NORD\",""),"RHONE SUD\",""),"SPIRITUEUX\",""),"SUD OUEST\","")</f>
        <v/>
      </c>
      <c r="V1384" s="19" t="e">
        <f>IF(#REF!="",0,1)</f>
        <v>#REF!</v>
      </c>
      <c r="W1384" s="20" t="e">
        <f>$X$1&amp;A1384&amp;$Y$1&amp;T1384&amp;$Z$1&amp;D1384&amp;$AA$1&amp;E1384&amp;#REF!&amp;G1384&amp;$AB$1&amp;J1384&amp;$AC$1&amp;L1384&amp;$AD$1&amp;N1384&amp;$AE$1&amp;P1384&amp;$AF$1&amp;R1384&amp;$AG$1&amp;#REF!&amp;$AI$1</f>
        <v>#REF!</v>
      </c>
    </row>
    <row r="1385" spans="1:23" hidden="1" x14ac:dyDescent="0.25">
      <c r="A1385" s="2" t="s">
        <v>3328</v>
      </c>
      <c r="B1385" s="2" t="s">
        <v>3329</v>
      </c>
      <c r="C1385" s="3"/>
      <c r="D1385" s="23" t="str">
        <f t="shared" si="498"/>
        <v/>
      </c>
      <c r="E1385" s="4">
        <v>68.849999999999994</v>
      </c>
      <c r="F1385" s="2"/>
      <c r="G1385" s="19" t="e">
        <f>VLOOKUP(F1385,frs!$A$2:$E$41,2,FALSE)</f>
        <v>#N/A</v>
      </c>
      <c r="H1385" s="2" t="b">
        <v>0</v>
      </c>
      <c r="I1385" s="2" t="s">
        <v>4953</v>
      </c>
      <c r="J1385" s="19" t="e">
        <f>VLOOKUP(I1385,Families!$A$2:$B$11,2,FALSE)</f>
        <v>#N/A</v>
      </c>
      <c r="K1385" s="2"/>
      <c r="L1385" s="19" t="str">
        <f>IFERROR(VLOOKUP(K1385,Appellations!$A$2:$B$77,2,FALSE),"0")</f>
        <v>0</v>
      </c>
      <c r="M1385" s="2"/>
      <c r="N1385" s="19" t="str">
        <f>IFERROR(VLOOKUP(M1385,Regions!$A$2:$B$41,2,FALSE),"0")</f>
        <v>0</v>
      </c>
      <c r="O1385" s="2"/>
      <c r="P1385" s="19" t="str">
        <f>IFERROR(VLOOKUP(O1385,Colors!$A$2:$B$11,2,FALSE),"0")</f>
        <v>0</v>
      </c>
      <c r="Q1385" s="2"/>
      <c r="R1385" s="19" t="str">
        <f>IFERROR(VLOOKUP(Q1385,Contenants!$A$2:$B$21,2,FALSE),"0")</f>
        <v>0</v>
      </c>
      <c r="S1385" s="2"/>
      <c r="T1385" s="50" t="str">
        <f t="shared" si="499"/>
        <v>Composition Panier 68 €</v>
      </c>
      <c r="U1385" s="19" t="str">
        <f>SUBSTITUTE(SUBSTITUTE(SUBSTITUTE(SUBSTITUTE(SUBSTITUTE(SUBSTITUTE(SUBSTITUTE(SUBSTITUTE(SUBSTITUTE(SUBSTITUTE(SUBSTITUTE(SUBSTITUTE(S1385,"C:\Users\Admin\OneDrive\Site Internet\",""),"BAG-IN-BOX\",""),"BOURGOGNE\",""),"BEAUJOLAIS\",""),"CHAMPAGNE ET EFFERVESCENTS\",""),"LANGUEDOC\",""),"LOIRE\",""),"PROVENCE\",""),"RHONE NORD\",""),"RHONE SUD\",""),"SPIRITUEUX\",""),"SUD OUEST\","")</f>
        <v/>
      </c>
      <c r="V1385" s="19" t="e">
        <f>IF(#REF!="",0,1)</f>
        <v>#REF!</v>
      </c>
      <c r="W1385" s="20" t="e">
        <f>$X$1&amp;A1385&amp;$Y$1&amp;T1385&amp;$Z$1&amp;D1385&amp;$AA$1&amp;E1385&amp;#REF!&amp;G1385&amp;$AB$1&amp;J1385&amp;$AC$1&amp;L1385&amp;$AD$1&amp;N1385&amp;$AE$1&amp;P1385&amp;$AF$1&amp;R1385&amp;$AG$1&amp;#REF!&amp;$AI$1</f>
        <v>#REF!</v>
      </c>
    </row>
    <row r="1386" spans="1:23" hidden="1" x14ac:dyDescent="0.25">
      <c r="A1386" s="2" t="s">
        <v>3579</v>
      </c>
      <c r="B1386" s="2" t="s">
        <v>3580</v>
      </c>
      <c r="C1386" s="3"/>
      <c r="D1386" s="23" t="str">
        <f t="shared" si="498"/>
        <v/>
      </c>
      <c r="E1386" s="4">
        <v>23</v>
      </c>
      <c r="F1386" s="2" t="s">
        <v>175</v>
      </c>
      <c r="G1386" s="19">
        <f>VLOOKUP(F1386,frs!$A$2:$E$41,2,FALSE)</f>
        <v>35</v>
      </c>
      <c r="H1386" s="2" t="b">
        <v>0</v>
      </c>
      <c r="I1386" s="2" t="s">
        <v>4716</v>
      </c>
      <c r="J1386" s="19">
        <f>VLOOKUP(I1386,Families!$A$2:$B$11,2,FALSE)</f>
        <v>1</v>
      </c>
      <c r="K1386" s="2" t="s">
        <v>4847</v>
      </c>
      <c r="L1386" s="19">
        <f>IFERROR(VLOOKUP(K1386,Appellations!$A$2:$B$77,2,FALSE),"0")</f>
        <v>34</v>
      </c>
      <c r="M1386" s="2" t="s">
        <v>4745</v>
      </c>
      <c r="N1386" s="19">
        <f>IFERROR(VLOOKUP(M1386,Regions!$A$2:$B$41,2,FALSE),"0")</f>
        <v>33</v>
      </c>
      <c r="O1386" s="2" t="s">
        <v>4719</v>
      </c>
      <c r="P1386" s="19">
        <f>IFERROR(VLOOKUP(O1386,Colors!$A$2:$B$11,2,FALSE),"0")</f>
        <v>8</v>
      </c>
      <c r="Q1386" s="2" t="s">
        <v>4688</v>
      </c>
      <c r="R1386" s="19">
        <f>IFERROR(VLOOKUP(Q1386,Contenants!$A$2:$B$21,2,FALSE),"0")</f>
        <v>16</v>
      </c>
      <c r="S1386" s="2"/>
      <c r="T1386" s="50" t="str">
        <f t="shared" si="499"/>
        <v>Gigondas Brut De Foudre Rouge</v>
      </c>
      <c r="U1386" s="19" t="str">
        <f>SUBSTITUTE(SUBSTITUTE(SUBSTITUTE(SUBSTITUTE(SUBSTITUTE(SUBSTITUTE(SUBSTITUTE(SUBSTITUTE(SUBSTITUTE(SUBSTITUTE(SUBSTITUTE(SUBSTITUTE(S1386,"C:\Users\Admin\OneDrive\Site Internet\",""),"BAG-IN-BOX\",""),"BOURGOGNE\",""),"BEAUJOLAIS\",""),"CHAMPAGNE ET EFFERVESCENTS\",""),"LANGUEDOC\",""),"LOIRE\",""),"PROVENCE\",""),"RHONE NORD\",""),"RHONE SUD\",""),"SPIRITUEUX\",""),"SUD OUEST\","")</f>
        <v/>
      </c>
      <c r="V1386" s="19" t="e">
        <f>IF(#REF!="",0,1)</f>
        <v>#REF!</v>
      </c>
      <c r="W1386" s="20" t="e">
        <f>$X$1&amp;A1386&amp;$Y$1&amp;T1386&amp;$Z$1&amp;D1386&amp;$AA$1&amp;E1386&amp;#REF!&amp;G1386&amp;$AB$1&amp;J1386&amp;$AC$1&amp;L1386&amp;$AD$1&amp;N1386&amp;$AE$1&amp;P1386&amp;$AF$1&amp;R1386&amp;$AG$1&amp;#REF!&amp;$AI$1</f>
        <v>#REF!</v>
      </c>
    </row>
    <row r="1387" spans="1:23" s="29" customFormat="1" hidden="1" x14ac:dyDescent="0.25">
      <c r="A1387" s="2" t="s">
        <v>3254</v>
      </c>
      <c r="B1387" s="2" t="s">
        <v>3255</v>
      </c>
      <c r="C1387" s="3"/>
      <c r="D1387" s="36" t="str">
        <f t="shared" si="477"/>
        <v/>
      </c>
      <c r="E1387" s="4">
        <v>5.9</v>
      </c>
      <c r="F1387" s="2" t="s">
        <v>2272</v>
      </c>
      <c r="G1387" s="38"/>
      <c r="H1387" s="2" t="b">
        <v>0</v>
      </c>
      <c r="I1387" s="2" t="s">
        <v>4813</v>
      </c>
      <c r="J1387" s="38"/>
      <c r="K1387" s="2"/>
      <c r="L1387" s="38"/>
      <c r="M1387" s="2" t="s">
        <v>4822</v>
      </c>
      <c r="N1387" s="38"/>
      <c r="O1387" s="2"/>
      <c r="P1387" s="38"/>
      <c r="Q1387" s="2" t="s">
        <v>4688</v>
      </c>
      <c r="R1387" s="38"/>
      <c r="S1387" s="2"/>
      <c r="T1387" s="38"/>
      <c r="U1387" s="38"/>
      <c r="V1387" s="38"/>
      <c r="W1387" s="38"/>
    </row>
    <row r="1388" spans="1:23" hidden="1" x14ac:dyDescent="0.25">
      <c r="A1388" s="2" t="s">
        <v>936</v>
      </c>
      <c r="B1388" s="2" t="s">
        <v>937</v>
      </c>
      <c r="C1388" s="3"/>
      <c r="D1388" s="23" t="str">
        <f t="shared" ref="D1388:D1394" si="500">SUBSTITUTE(SUBSTITUTE(SUBSTITUTE(C1388,CHAR(13),""),CHAR(10),"&lt;br&gt;"),". &amp;car(10)",".")</f>
        <v/>
      </c>
      <c r="E1388" s="4">
        <v>5.9</v>
      </c>
      <c r="F1388" s="2" t="s">
        <v>2272</v>
      </c>
      <c r="G1388" s="19" t="e">
        <f>VLOOKUP(F1388,frs!$A$2:$E$41,2,FALSE)</f>
        <v>#N/A</v>
      </c>
      <c r="H1388" s="2" t="b">
        <v>1</v>
      </c>
      <c r="I1388" s="2" t="s">
        <v>4813</v>
      </c>
      <c r="J1388" s="19" t="e">
        <f>VLOOKUP(I1388,Families!$A$2:$B$11,2,FALSE)</f>
        <v>#N/A</v>
      </c>
      <c r="K1388" s="2"/>
      <c r="L1388" s="19" t="str">
        <f>IFERROR(VLOOKUP(K1388,Appellations!$A$2:$B$77,2,FALSE),"0")</f>
        <v>0</v>
      </c>
      <c r="M1388" s="2" t="s">
        <v>4822</v>
      </c>
      <c r="N1388" s="19">
        <f>IFERROR(VLOOKUP(M1388,Regions!$A$2:$B$41,2,FALSE),"0")</f>
        <v>27</v>
      </c>
      <c r="O1388" s="2"/>
      <c r="P1388" s="19" t="str">
        <f>IFERROR(VLOOKUP(O1388,Colors!$A$2:$B$11,2,FALSE),"0")</f>
        <v>0</v>
      </c>
      <c r="Q1388" s="2" t="s">
        <v>4688</v>
      </c>
      <c r="R1388" s="19">
        <f>IFERROR(VLOOKUP(Q1388,Contenants!$A$2:$B$21,2,FALSE),"0")</f>
        <v>16</v>
      </c>
      <c r="S1388" s="2"/>
      <c r="T1388" s="50" t="str">
        <f t="shared" ref="T1388:T1391" si="501">PROPER(B1388)</f>
        <v>Cidre Coat Albret Fruite</v>
      </c>
      <c r="U1388" s="19" t="str">
        <f>SUBSTITUTE(SUBSTITUTE(SUBSTITUTE(SUBSTITUTE(SUBSTITUTE(SUBSTITUTE(SUBSTITUTE(SUBSTITUTE(SUBSTITUTE(SUBSTITUTE(SUBSTITUTE(SUBSTITUTE(S1388,"C:\Users\Admin\OneDrive\Site Internet\",""),"BAG-IN-BOX\",""),"BOURGOGNE\",""),"BEAUJOLAIS\",""),"CHAMPAGNE ET EFFERVESCENTS\",""),"LANGUEDOC\",""),"LOIRE\",""),"PROVENCE\",""),"RHONE NORD\",""),"RHONE SUD\",""),"SPIRITUEUX\",""),"SUD OUEST\","")</f>
        <v/>
      </c>
      <c r="V1388" s="19">
        <f t="shared" ref="V1388:V1390" si="502">IF(U1388="",0,1)</f>
        <v>0</v>
      </c>
      <c r="W1388" s="20" t="e">
        <f>$X$1&amp;A1388&amp;$Y$1&amp;T1388&amp;$Z$1&amp;D1388&amp;$AA$1&amp;E1388&amp;#REF!&amp;G1388&amp;$AB$1&amp;J1388&amp;$AC$1&amp;L1388&amp;$AD$1&amp;N1388&amp;$AE$1&amp;P1388&amp;$AF$1&amp;R1388&amp;$AG$1&amp;#REF!&amp;$AI$1</f>
        <v>#REF!</v>
      </c>
    </row>
    <row r="1389" spans="1:23" hidden="1" x14ac:dyDescent="0.25">
      <c r="A1389" s="2" t="s">
        <v>934</v>
      </c>
      <c r="B1389" s="2" t="s">
        <v>935</v>
      </c>
      <c r="C1389" s="3"/>
      <c r="D1389" s="23" t="str">
        <f t="shared" si="500"/>
        <v/>
      </c>
      <c r="E1389" s="4">
        <v>5.9</v>
      </c>
      <c r="F1389" s="2" t="s">
        <v>2272</v>
      </c>
      <c r="G1389" s="19" t="e">
        <f>VLOOKUP(F1389,frs!$A$2:$E$41,2,FALSE)</f>
        <v>#N/A</v>
      </c>
      <c r="H1389" s="2" t="b">
        <v>1</v>
      </c>
      <c r="I1389" s="2" t="s">
        <v>4813</v>
      </c>
      <c r="J1389" s="19" t="e">
        <f>VLOOKUP(I1389,Families!$A$2:$B$11,2,FALSE)</f>
        <v>#N/A</v>
      </c>
      <c r="K1389" s="2"/>
      <c r="L1389" s="19" t="str">
        <f>IFERROR(VLOOKUP(K1389,Appellations!$A$2:$B$77,2,FALSE),"0")</f>
        <v>0</v>
      </c>
      <c r="M1389" s="2" t="s">
        <v>4822</v>
      </c>
      <c r="N1389" s="19">
        <f>IFERROR(VLOOKUP(M1389,Regions!$A$2:$B$41,2,FALSE),"0")</f>
        <v>27</v>
      </c>
      <c r="O1389" s="2"/>
      <c r="P1389" s="19" t="str">
        <f>IFERROR(VLOOKUP(O1389,Colors!$A$2:$B$11,2,FALSE),"0")</f>
        <v>0</v>
      </c>
      <c r="Q1389" s="2" t="s">
        <v>4688</v>
      </c>
      <c r="R1389" s="19">
        <f>IFERROR(VLOOKUP(Q1389,Contenants!$A$2:$B$21,2,FALSE),"0")</f>
        <v>16</v>
      </c>
      <c r="S1389" s="2"/>
      <c r="T1389" s="50" t="str">
        <f t="shared" si="501"/>
        <v>Cidre Coat Albret Demi Sec</v>
      </c>
      <c r="U1389" s="19" t="str">
        <f>SUBSTITUTE(SUBSTITUTE(SUBSTITUTE(SUBSTITUTE(SUBSTITUTE(SUBSTITUTE(SUBSTITUTE(SUBSTITUTE(SUBSTITUTE(SUBSTITUTE(SUBSTITUTE(SUBSTITUTE(S1389,"C:\Users\Admin\OneDrive\Site Internet\",""),"BAG-IN-BOX\",""),"BOURGOGNE\",""),"BEAUJOLAIS\",""),"CHAMPAGNE ET EFFERVESCENTS\",""),"LANGUEDOC\",""),"LOIRE\",""),"PROVENCE\",""),"RHONE NORD\",""),"RHONE SUD\",""),"SPIRITUEUX\",""),"SUD OUEST\","")</f>
        <v/>
      </c>
      <c r="V1389" s="19">
        <f t="shared" si="502"/>
        <v>0</v>
      </c>
      <c r="W1389" s="20" t="e">
        <f>$X$1&amp;A1389&amp;$Y$1&amp;T1389&amp;$Z$1&amp;D1389&amp;$AA$1&amp;E1389&amp;#REF!&amp;G1389&amp;$AB$1&amp;J1389&amp;$AC$1&amp;L1389&amp;$AD$1&amp;N1389&amp;$AE$1&amp;P1389&amp;$AF$1&amp;R1389&amp;$AG$1&amp;#REF!&amp;$AI$1</f>
        <v>#REF!</v>
      </c>
    </row>
    <row r="1390" spans="1:23" ht="242.25" x14ac:dyDescent="0.25">
      <c r="A1390" s="2" t="s">
        <v>1258</v>
      </c>
      <c r="B1390" s="2" t="s">
        <v>1259</v>
      </c>
      <c r="C1390" s="3" t="s">
        <v>5334</v>
      </c>
      <c r="D1390" s="23" t="str">
        <f t="shared" si="500"/>
        <v>Un vin blanc sec et floral. Parfait sur un cabillaud sauce citron.&lt;br&gt;&lt;br&gt;Dégustation : Robe jaune pâle ; Nez puissant aux notes de fleurs blanches ; Bouche ample, floral et élégante.&lt;br&gt;Accord mets/vin : apéritif,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390" s="4">
        <v>6.85</v>
      </c>
      <c r="F1390" s="2" t="s">
        <v>2224</v>
      </c>
      <c r="G1390" s="19">
        <f>VLOOKUP(F1390,frs!$A$2:$B$45,2,FALSE)</f>
        <v>39</v>
      </c>
      <c r="H1390" s="2" t="b">
        <v>1</v>
      </c>
      <c r="I1390" s="2" t="s">
        <v>4709</v>
      </c>
      <c r="J1390" s="19">
        <f>VLOOKUP(I1390,Families!$A$2:$B$11,2,FALSE)</f>
        <v>2</v>
      </c>
      <c r="K1390" s="2" t="s">
        <v>4749</v>
      </c>
      <c r="L1390" s="19">
        <f>IFERROR(VLOOKUP(K1390,Appellations!$A$2:$B$80,2,FALSE),"0")</f>
        <v>38</v>
      </c>
      <c r="M1390" s="2" t="s">
        <v>4745</v>
      </c>
      <c r="N1390" s="19">
        <f>IFERROR(VLOOKUP(M1390,Regions!$A$2:$B$44,2,FALSE),"0")</f>
        <v>33</v>
      </c>
      <c r="O1390" s="2" t="s">
        <v>4689</v>
      </c>
      <c r="P1390" s="19">
        <f>IFERROR(VLOOKUP(O1390,Colors!$A$2:$B$11,2,FALSE),"0")</f>
        <v>2</v>
      </c>
      <c r="Q1390" s="2" t="s">
        <v>4688</v>
      </c>
      <c r="R1390" s="19">
        <f>IFERROR(VLOOKUP(Q1390,Contenants!$A$2:$B$21,2,FALSE),"0")</f>
        <v>16</v>
      </c>
      <c r="S1390" s="2" t="s">
        <v>5728</v>
      </c>
      <c r="T1390" s="50" t="s">
        <v>6264</v>
      </c>
      <c r="U1390" s="19" t="str">
        <f>SUBSTITUTE(S1390,"C:\Users\Admin\OneDrive\Site Internet\","")</f>
        <v>cellier_des_chartreux_chardonnay_les_amandiers_blanc.png</v>
      </c>
      <c r="V1390" s="19">
        <f t="shared" si="502"/>
        <v>1</v>
      </c>
      <c r="W1390" s="20" t="str">
        <f t="shared" ref="W1390" si="503">$X$1&amp;A1390&amp;$Y$1&amp;T1390&amp;$Z$1&amp;D1390&amp;$AA$1&amp;G1390&amp;$AB$1&amp;J1390&amp;$AC$1&amp;L1390&amp;$AD$1&amp;N1390&amp;$AE$1&amp;P1390&amp;$AF$1&amp;R1390&amp;$AG$1&amp;U1390&amp;$AH$1&amp;V1390&amp;$AI$1</f>
        <v>("01402", "Chardonnay Les Amandiers Chartreux Blanc", "Un vin blanc sec et floral. Parfait sur un cabillaud sauce citron.&lt;br&gt;&lt;br&gt;Dégustation : Robe jaune pâle ; Nez puissant aux notes de fleurs blanches ; Bouche ample, floral et élégante.&lt;br&gt;Accord mets/vin : apéritif,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"cellier_des_chartreux_chardonnay_les_amandiers_blanc.png", "1"),</v>
      </c>
    </row>
    <row r="1391" spans="1:23" hidden="1" x14ac:dyDescent="0.25">
      <c r="A1391" s="2" t="s">
        <v>3567</v>
      </c>
      <c r="B1391" s="2" t="s">
        <v>3568</v>
      </c>
      <c r="C1391" s="3"/>
      <c r="D1391" s="23" t="str">
        <f t="shared" si="500"/>
        <v/>
      </c>
      <c r="E1391" s="4">
        <v>45.5</v>
      </c>
      <c r="F1391" s="2" t="s">
        <v>2237</v>
      </c>
      <c r="G1391" s="19">
        <f>VLOOKUP(F1391,frs!$A$2:$E$41,2,FALSE)</f>
        <v>21</v>
      </c>
      <c r="H1391" s="2" t="b">
        <v>0</v>
      </c>
      <c r="I1391" s="2" t="s">
        <v>2307</v>
      </c>
      <c r="J1391" s="19">
        <f>VLOOKUP(I1391,Families!$A$2:$B$11,2,FALSE)</f>
        <v>8</v>
      </c>
      <c r="K1391" s="2"/>
      <c r="L1391" s="19" t="str">
        <f>IFERROR(VLOOKUP(K1391,Appellations!$A$2:$B$77,2,FALSE),"0")</f>
        <v>0</v>
      </c>
      <c r="M1391" s="2" t="s">
        <v>2307</v>
      </c>
      <c r="N1391" s="19">
        <f>IFERROR(VLOOKUP(M1391,Regions!$A$2:$B$41,2,FALSE),"0")</f>
        <v>7</v>
      </c>
      <c r="O1391" s="2" t="s">
        <v>4803</v>
      </c>
      <c r="P1391" s="19">
        <f>IFERROR(VLOOKUP(O1391,Colors!$A$2:$B$11,2,FALSE),"0")</f>
        <v>4</v>
      </c>
      <c r="Q1391" s="2"/>
      <c r="R1391" s="19" t="str">
        <f>IFERROR(VLOOKUP(Q1391,Contenants!$A$2:$B$21,2,FALSE),"0")</f>
        <v>0</v>
      </c>
      <c r="S1391" s="2"/>
      <c r="T1391" s="50" t="str">
        <f t="shared" si="501"/>
        <v>Fut Biere Alaryk Blonde 5 L</v>
      </c>
      <c r="U1391" s="19" t="str">
        <f>SUBSTITUTE(SUBSTITUTE(SUBSTITUTE(SUBSTITUTE(SUBSTITUTE(SUBSTITUTE(SUBSTITUTE(SUBSTITUTE(SUBSTITUTE(SUBSTITUTE(SUBSTITUTE(SUBSTITUTE(S1391,"C:\Users\Admin\OneDrive\Site Internet\",""),"BAG-IN-BOX\",""),"BOURGOGNE\",""),"BEAUJOLAIS\",""),"CHAMPAGNE ET EFFERVESCENTS\",""),"LANGUEDOC\",""),"LOIRE\",""),"PROVENCE\",""),"RHONE NORD\",""),"RHONE SUD\",""),"SPIRITUEUX\",""),"SUD OUEST\","")</f>
        <v/>
      </c>
      <c r="V1391" s="19" t="e">
        <f>IF(#REF!="",0,1)</f>
        <v>#REF!</v>
      </c>
      <c r="W1391" s="20" t="e">
        <f>$X$1&amp;A1391&amp;$Y$1&amp;T1391&amp;$Z$1&amp;D1391&amp;$AA$1&amp;E1391&amp;#REF!&amp;G1391&amp;$AB$1&amp;J1391&amp;$AC$1&amp;L1391&amp;$AD$1&amp;N1391&amp;$AE$1&amp;P1391&amp;$AF$1&amp;R1391&amp;$AG$1&amp;#REF!&amp;$AI$1</f>
        <v>#REF!</v>
      </c>
    </row>
    <row r="1392" spans="1:23" ht="242.25" x14ac:dyDescent="0.25">
      <c r="A1392" s="2" t="s">
        <v>1310</v>
      </c>
      <c r="B1392" s="2" t="s">
        <v>1311</v>
      </c>
      <c r="C1392" s="3" t="s">
        <v>5347</v>
      </c>
      <c r="D1392" s="23" t="str">
        <f t="shared" si="500"/>
        <v>Un vin blanc léger et floral, parfait pour vos apéritifs entre amis.&lt;br&gt;&lt;br&gt;Encépagement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2" s="4">
        <v>7.5</v>
      </c>
      <c r="F1392" s="2" t="s">
        <v>2234</v>
      </c>
      <c r="G1392" s="19">
        <f>VLOOKUP(F1392,frs!$A$2:$B$45,2,FALSE)</f>
        <v>13</v>
      </c>
      <c r="H1392" s="2" t="b">
        <v>1</v>
      </c>
      <c r="I1392" s="2" t="s">
        <v>4709</v>
      </c>
      <c r="J1392" s="19">
        <f>VLOOKUP(I1392,Families!$A$2:$B$11,2,FALSE)</f>
        <v>2</v>
      </c>
      <c r="K1392" s="2" t="s">
        <v>263</v>
      </c>
      <c r="L1392" s="19">
        <f>IFERROR(VLOOKUP(K1392,Appellations!$A$2:$B$80,2,FALSE),"0")</f>
        <v>42</v>
      </c>
      <c r="M1392" s="2" t="s">
        <v>4743</v>
      </c>
      <c r="N1392" s="19">
        <f>IFERROR(VLOOKUP(M1392,Regions!$A$2:$B$44,2,FALSE),"0")</f>
        <v>24</v>
      </c>
      <c r="O1392" s="2" t="s">
        <v>4689</v>
      </c>
      <c r="P1392" s="19">
        <f>IFERROR(VLOOKUP(O1392,Colors!$A$2:$B$11,2,FALSE),"0")</f>
        <v>2</v>
      </c>
      <c r="Q1392" s="2" t="s">
        <v>4688</v>
      </c>
      <c r="R1392" s="19">
        <f>IFERROR(VLOOKUP(Q1392,Contenants!$A$2:$B$21,2,FALSE),"0")</f>
        <v>16</v>
      </c>
      <c r="S1392" s="2" t="s">
        <v>5729</v>
      </c>
      <c r="T1392" s="50" t="s">
        <v>6265</v>
      </c>
      <c r="U1392" s="19" t="str">
        <f t="shared" ref="U1392:U1394" si="504">SUBSTITUTE(S1392,"C:\Users\Admin\OneDrive\Site Internet\","")</f>
        <v>domaine_clavel_mon_histoire_blanc.png</v>
      </c>
      <c r="V1392" s="19">
        <f t="shared" ref="V1392:V1398" si="505">IF(U1392="",0,1)</f>
        <v>1</v>
      </c>
      <c r="W1392" s="20" t="str">
        <f t="shared" ref="W1392:W1394" si="506">$X$1&amp;A1392&amp;$Y$1&amp;T1392&amp;$Z$1&amp;D1392&amp;$AA$1&amp;G1392&amp;$AB$1&amp;J1392&amp;$AC$1&amp;L1392&amp;$AD$1&amp;N1392&amp;$AE$1&amp;P1392&amp;$AF$1&amp;R1392&amp;$AG$1&amp;U1392&amp;$AH$1&amp;V1392&amp;$AI$1</f>
        <v>("01404", "Mon Histoire Clavel Blanc ", "Un vin blanc léger et floral, parfait pour vos apéritifs entre amis.&lt;br&gt;&lt;br&gt;Encépagement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"42", "24","2", "16", "domaine_clavel_mon_histoire_blanc.png", "1"),</v>
      </c>
    </row>
    <row r="1393" spans="1:23" ht="256.5" x14ac:dyDescent="0.25">
      <c r="A1393" s="2" t="s">
        <v>1316</v>
      </c>
      <c r="B1393" s="2" t="s">
        <v>1317</v>
      </c>
      <c r="C1393" s="3" t="s">
        <v>5350</v>
      </c>
      <c r="D1393" s="23" t="str">
        <f t="shared" si="500"/>
        <v>Un vin rouge léger et fruité, parfait pour vos apéritifs et grillades entre amis.&lt;br&gt;&lt;br&gt;Encépagement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3" s="4">
        <v>7.5</v>
      </c>
      <c r="F1393" s="2" t="s">
        <v>2234</v>
      </c>
      <c r="G1393" s="19">
        <f>VLOOKUP(F1393,frs!$A$2:$B$45,2,FALSE)</f>
        <v>13</v>
      </c>
      <c r="H1393" s="2" t="b">
        <v>1</v>
      </c>
      <c r="I1393" s="2" t="s">
        <v>4716</v>
      </c>
      <c r="J1393" s="19">
        <f>VLOOKUP(I1393,Families!$A$2:$B$11,2,FALSE)</f>
        <v>1</v>
      </c>
      <c r="K1393" s="2" t="s">
        <v>263</v>
      </c>
      <c r="L1393" s="19">
        <f>IFERROR(VLOOKUP(K1393,Appellations!$A$2:$B$80,2,FALSE),"0")</f>
        <v>42</v>
      </c>
      <c r="M1393" s="2" t="s">
        <v>4743</v>
      </c>
      <c r="N1393" s="19">
        <f>IFERROR(VLOOKUP(M1393,Regions!$A$2:$B$44,2,FALSE),"0")</f>
        <v>24</v>
      </c>
      <c r="O1393" s="2" t="s">
        <v>4719</v>
      </c>
      <c r="P1393" s="19">
        <f>IFERROR(VLOOKUP(O1393,Colors!$A$2:$B$11,2,FALSE),"0")</f>
        <v>8</v>
      </c>
      <c r="Q1393" s="2" t="s">
        <v>4688</v>
      </c>
      <c r="R1393" s="19">
        <f>IFERROR(VLOOKUP(Q1393,Contenants!$A$2:$B$21,2,FALSE),"0")</f>
        <v>16</v>
      </c>
      <c r="S1393" s="2" t="s">
        <v>5730</v>
      </c>
      <c r="T1393" s="50" t="s">
        <v>6266</v>
      </c>
      <c r="U1393" s="19" t="str">
        <f t="shared" si="504"/>
        <v>domaine_clavel_mon_histoire_rouge.png</v>
      </c>
      <c r="V1393" s="19">
        <f t="shared" si="505"/>
        <v>1</v>
      </c>
      <c r="W1393" s="20" t="str">
        <f t="shared" si="506"/>
        <v>("01405", "Mon Histoire Clavel Rouge  ", "Un vin rouge léger et fruité, parfait pour vos apéritifs et grillades entre amis.&lt;br&gt;&lt;br&gt;Encépagement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"42", "24","8", "16", "domaine_clavel_mon_histoire_rouge.png", "1"),</v>
      </c>
    </row>
    <row r="1394" spans="1:23" ht="256.5" x14ac:dyDescent="0.25">
      <c r="A1394" s="2" t="s">
        <v>1312</v>
      </c>
      <c r="B1394" s="2" t="s">
        <v>1313</v>
      </c>
      <c r="C1394" s="3" t="s">
        <v>5348</v>
      </c>
      <c r="D1394" s="23" t="str">
        <f t="shared" si="500"/>
        <v>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394" s="4">
        <v>7.5</v>
      </c>
      <c r="F1394" s="2" t="s">
        <v>2234</v>
      </c>
      <c r="G1394" s="19">
        <f>VLOOKUP(F1394,frs!$A$2:$B$45,2,FALSE)</f>
        <v>13</v>
      </c>
      <c r="H1394" s="2" t="b">
        <v>1</v>
      </c>
      <c r="I1394" s="2" t="s">
        <v>2308</v>
      </c>
      <c r="J1394" s="19">
        <f>VLOOKUP(I1394,Families!$A$2:$B$11,2,FALSE)</f>
        <v>3</v>
      </c>
      <c r="K1394" s="2" t="s">
        <v>263</v>
      </c>
      <c r="L1394" s="19">
        <f>IFERROR(VLOOKUP(K1394,Appellations!$A$2:$B$80,2,FALSE),"0")</f>
        <v>42</v>
      </c>
      <c r="M1394" s="2" t="s">
        <v>4743</v>
      </c>
      <c r="N1394" s="19">
        <f>IFERROR(VLOOKUP(M1394,Regions!$A$2:$B$44,2,FALSE),"0")</f>
        <v>24</v>
      </c>
      <c r="O1394" s="2" t="s">
        <v>2306</v>
      </c>
      <c r="P1394" s="19">
        <f>IFERROR(VLOOKUP(O1394,Colors!$A$2:$B$11,2,FALSE),"0")</f>
        <v>7</v>
      </c>
      <c r="Q1394" s="2" t="s">
        <v>4688</v>
      </c>
      <c r="R1394" s="19">
        <f>IFERROR(VLOOKUP(Q1394,Contenants!$A$2:$B$21,2,FALSE),"0")</f>
        <v>16</v>
      </c>
      <c r="S1394" s="2" t="s">
        <v>5731</v>
      </c>
      <c r="T1394" s="50" t="s">
        <v>6267</v>
      </c>
      <c r="U1394" s="19" t="str">
        <f t="shared" si="504"/>
        <v>domaine_clavel_mon_histoire_rose.png</v>
      </c>
      <c r="V1394" s="19">
        <f t="shared" si="505"/>
        <v>1</v>
      </c>
      <c r="W1394" s="20" t="str">
        <f t="shared" si="506"/>
        <v>("01406", "Mon Histoire Clavel Rosé  ", "Un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"3", "42", "24","7", "16", "domaine_clavel_mon_histoire_rose.png", "1"),</v>
      </c>
    </row>
    <row r="1395" spans="1:23" s="29" customFormat="1" ht="256.5" hidden="1" x14ac:dyDescent="0.25">
      <c r="A1395" s="2" t="s">
        <v>274</v>
      </c>
      <c r="B1395" s="2" t="s">
        <v>275</v>
      </c>
      <c r="C1395" s="3" t="s">
        <v>4983</v>
      </c>
      <c r="D1395" s="27" t="str">
        <f t="shared" si="477"/>
        <v>Un Vin Blanc sec et floral, idéal pour vos évènement familliaux ou sur une paella.&lt;br&gt;&lt;br&gt;Encépagement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5" s="4">
        <v>24</v>
      </c>
      <c r="F1395" s="2" t="s">
        <v>2234</v>
      </c>
      <c r="H1395" s="2" t="b">
        <v>1</v>
      </c>
      <c r="I1395" s="2" t="s">
        <v>2301</v>
      </c>
      <c r="K1395" s="2" t="s">
        <v>263</v>
      </c>
      <c r="M1395" s="2" t="s">
        <v>4743</v>
      </c>
      <c r="O1395" s="2" t="s">
        <v>4689</v>
      </c>
      <c r="Q1395" s="2"/>
      <c r="S1395" s="2" t="s">
        <v>6494</v>
      </c>
      <c r="V1395" s="19">
        <f t="shared" si="505"/>
        <v>0</v>
      </c>
    </row>
    <row r="1396" spans="1:23" s="20" customFormat="1" ht="256.5" hidden="1" x14ac:dyDescent="0.25">
      <c r="A1396" s="2" t="s">
        <v>278</v>
      </c>
      <c r="B1396" s="2" t="s">
        <v>279</v>
      </c>
      <c r="C1396" s="3" t="s">
        <v>4984</v>
      </c>
      <c r="D1396" s="18" t="str">
        <f t="shared" si="477"/>
        <v>Un Vin rouge léger et fruité, idéal sur des grillades ou un plateau de charcuterie.&lt;br&gt;&lt;br&gt;Encépagement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6" s="4">
        <v>24</v>
      </c>
      <c r="F1396" s="2" t="s">
        <v>2234</v>
      </c>
      <c r="H1396" s="2" t="b">
        <v>1</v>
      </c>
      <c r="I1396" s="2" t="s">
        <v>2301</v>
      </c>
      <c r="K1396" s="2" t="s">
        <v>263</v>
      </c>
      <c r="M1396" s="2" t="s">
        <v>4743</v>
      </c>
      <c r="O1396" s="2" t="s">
        <v>4719</v>
      </c>
      <c r="Q1396" s="2"/>
      <c r="S1396" s="2" t="s">
        <v>6495</v>
      </c>
      <c r="V1396" s="19">
        <f t="shared" si="505"/>
        <v>0</v>
      </c>
    </row>
    <row r="1397" spans="1:23" s="20" customFormat="1" ht="243" hidden="1" x14ac:dyDescent="0.25">
      <c r="A1397" s="2" t="s">
        <v>276</v>
      </c>
      <c r="B1397" s="2" t="s">
        <v>277</v>
      </c>
      <c r="C1397" s="3" t="s">
        <v>4985</v>
      </c>
      <c r="D1397" s="18" t="str">
        <f t="shared" si="477"/>
        <v>Un Vin rosé léger, fruité et festif, idéal en apéritif ou sur des grillades.&lt;br&gt;&lt;br&gt;Encépagement : Caladoc, Muscat.&lt;br&gt;&lt;br&gt;Dégustation : sec, gourmand et frais aux notes de petits fruits rouges et de bonbons anglais.&lt;br&gt;Accord mets/vin : apéritif, viande viande,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397" s="4">
        <v>24</v>
      </c>
      <c r="F1397" s="2" t="s">
        <v>2234</v>
      </c>
      <c r="H1397" s="2" t="b">
        <v>1</v>
      </c>
      <c r="I1397" s="2" t="s">
        <v>2301</v>
      </c>
      <c r="K1397" s="2" t="s">
        <v>263</v>
      </c>
      <c r="M1397" s="2" t="s">
        <v>4743</v>
      </c>
      <c r="O1397" s="2" t="s">
        <v>2306</v>
      </c>
      <c r="Q1397" s="2"/>
      <c r="S1397" s="2" t="s">
        <v>6496</v>
      </c>
      <c r="V1397" s="19">
        <f t="shared" si="505"/>
        <v>0</v>
      </c>
    </row>
    <row r="1398" spans="1:23" s="20" customFormat="1" ht="256.5" hidden="1" x14ac:dyDescent="0.25">
      <c r="A1398" s="2" t="s">
        <v>225</v>
      </c>
      <c r="B1398" s="2" t="s">
        <v>226</v>
      </c>
      <c r="C1398" s="3" t="s">
        <v>4986</v>
      </c>
      <c r="D1398" s="18" t="str">
        <f t="shared" si="477"/>
        <v>Un Côtes du Rhône fruité et légèrement épicé pour accompagner vos grillades ou un faux filet frites.&lt;br&gt;&lt;br&gt;Encépagement : Grenache, Syrah et Marselan.&lt;br&gt;&lt;br&gt;Dégustation : puissant et charmeur aux notes de fruits rouges et de cacao avec des tannins soyeux.&lt;br&gt;Accord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8" s="4">
        <v>33.25</v>
      </c>
      <c r="F1398" s="2" t="s">
        <v>2234</v>
      </c>
      <c r="H1398" s="2" t="b">
        <v>1</v>
      </c>
      <c r="I1398" s="2" t="s">
        <v>2301</v>
      </c>
      <c r="K1398" s="2" t="s">
        <v>4744</v>
      </c>
      <c r="M1398" s="2" t="s">
        <v>4745</v>
      </c>
      <c r="O1398" s="2" t="s">
        <v>4719</v>
      </c>
      <c r="Q1398" s="2"/>
      <c r="S1398" s="2" t="s">
        <v>6497</v>
      </c>
      <c r="V1398" s="19">
        <f t="shared" si="505"/>
        <v>0</v>
      </c>
    </row>
    <row r="1399" spans="1:23" s="20" customFormat="1" hidden="1" x14ac:dyDescent="0.25">
      <c r="A1399" s="2" t="s">
        <v>3385</v>
      </c>
      <c r="B1399" s="2" t="s">
        <v>3386</v>
      </c>
      <c r="C1399" s="3"/>
      <c r="D1399" s="18" t="str">
        <f t="shared" si="477"/>
        <v/>
      </c>
      <c r="E1399" s="4">
        <v>14.9</v>
      </c>
      <c r="F1399" s="2" t="s">
        <v>3387</v>
      </c>
      <c r="H1399" s="2" t="b">
        <v>0</v>
      </c>
      <c r="I1399" s="2" t="s">
        <v>4709</v>
      </c>
      <c r="K1399" s="2" t="s">
        <v>4746</v>
      </c>
      <c r="M1399" s="2" t="s">
        <v>4741</v>
      </c>
      <c r="O1399" s="2" t="s">
        <v>4689</v>
      </c>
      <c r="Q1399" s="2" t="s">
        <v>4688</v>
      </c>
      <c r="S1399" s="2"/>
    </row>
    <row r="1400" spans="1:23" s="20" customFormat="1" hidden="1" x14ac:dyDescent="0.25">
      <c r="A1400" s="2" t="s">
        <v>3388</v>
      </c>
      <c r="B1400" s="2" t="s">
        <v>3389</v>
      </c>
      <c r="C1400" s="3"/>
      <c r="D1400" s="18" t="str">
        <f t="shared" si="477"/>
        <v/>
      </c>
      <c r="E1400" s="4">
        <v>13.4</v>
      </c>
      <c r="F1400" s="2" t="s">
        <v>3387</v>
      </c>
      <c r="H1400" s="2" t="b">
        <v>0</v>
      </c>
      <c r="I1400" s="2" t="s">
        <v>2308</v>
      </c>
      <c r="K1400" s="2" t="s">
        <v>4746</v>
      </c>
      <c r="M1400" s="2" t="s">
        <v>4741</v>
      </c>
      <c r="O1400" s="2" t="s">
        <v>2306</v>
      </c>
      <c r="Q1400" s="2" t="s">
        <v>4688</v>
      </c>
      <c r="S1400" s="2"/>
    </row>
    <row r="1401" spans="1:23" s="20" customFormat="1" hidden="1" x14ac:dyDescent="0.25">
      <c r="A1401" s="2" t="s">
        <v>3390</v>
      </c>
      <c r="B1401" s="2" t="s">
        <v>3391</v>
      </c>
      <c r="C1401" s="3"/>
      <c r="D1401" s="18" t="str">
        <f t="shared" si="477"/>
        <v/>
      </c>
      <c r="E1401" s="4">
        <v>16.149999999999999</v>
      </c>
      <c r="F1401" s="2" t="s">
        <v>3387</v>
      </c>
      <c r="H1401" s="2" t="b">
        <v>0</v>
      </c>
      <c r="I1401" s="2" t="s">
        <v>4716</v>
      </c>
      <c r="K1401" s="2" t="s">
        <v>4746</v>
      </c>
      <c r="M1401" s="2" t="s">
        <v>4741</v>
      </c>
      <c r="O1401" s="2" t="s">
        <v>4719</v>
      </c>
      <c r="Q1401" s="2" t="s">
        <v>4688</v>
      </c>
      <c r="S1401" s="2"/>
    </row>
    <row r="1402" spans="1:23" s="20" customFormat="1" hidden="1" x14ac:dyDescent="0.25">
      <c r="A1402" s="2" t="s">
        <v>3656</v>
      </c>
      <c r="B1402" s="2" t="s">
        <v>3657</v>
      </c>
      <c r="C1402" s="3"/>
      <c r="D1402" s="40" t="str">
        <f t="shared" si="477"/>
        <v/>
      </c>
      <c r="E1402" s="4">
        <v>37.1</v>
      </c>
      <c r="F1402" s="2" t="s">
        <v>3387</v>
      </c>
      <c r="G1402" s="42"/>
      <c r="H1402" s="2" t="b">
        <v>0</v>
      </c>
      <c r="I1402" s="2" t="s">
        <v>4709</v>
      </c>
      <c r="J1402" s="42"/>
      <c r="K1402" s="2" t="s">
        <v>4849</v>
      </c>
      <c r="L1402" s="42"/>
      <c r="M1402" s="2" t="s">
        <v>4741</v>
      </c>
      <c r="N1402" s="42"/>
      <c r="O1402" s="2" t="s">
        <v>4689</v>
      </c>
      <c r="P1402" s="42"/>
      <c r="Q1402" s="2" t="s">
        <v>4688</v>
      </c>
      <c r="R1402" s="42"/>
      <c r="S1402" s="2"/>
      <c r="T1402" s="42"/>
      <c r="U1402" s="42"/>
      <c r="V1402" s="42"/>
      <c r="W1402" s="42"/>
    </row>
    <row r="1403" spans="1:23" hidden="1" x14ac:dyDescent="0.25">
      <c r="A1403" s="2" t="s">
        <v>3658</v>
      </c>
      <c r="B1403" s="2" t="s">
        <v>3659</v>
      </c>
      <c r="C1403" s="3"/>
      <c r="D1403" s="23" t="str">
        <f t="shared" ref="D1403:D1408" si="507">SUBSTITUTE(SUBSTITUTE(SUBSTITUTE(C1403,CHAR(13),""),CHAR(10),"&lt;br&gt;"),". &amp;car(10)",".")</f>
        <v/>
      </c>
      <c r="E1403" s="4">
        <v>37.1</v>
      </c>
      <c r="F1403" s="2" t="s">
        <v>3387</v>
      </c>
      <c r="G1403" s="19" t="e">
        <f>VLOOKUP(F1403,frs!$A$2:$E$41,2,FALSE)</f>
        <v>#N/A</v>
      </c>
      <c r="H1403" s="2" t="b">
        <v>0</v>
      </c>
      <c r="I1403" s="2" t="s">
        <v>4716</v>
      </c>
      <c r="J1403" s="19">
        <f>VLOOKUP(I1403,Families!$A$2:$B$11,2,FALSE)</f>
        <v>1</v>
      </c>
      <c r="K1403" s="2" t="s">
        <v>4849</v>
      </c>
      <c r="L1403" s="19">
        <f>IFERROR(VLOOKUP(K1403,Appellations!$A$2:$B$77,2,FALSE),"0")</f>
        <v>41</v>
      </c>
      <c r="M1403" s="2" t="s">
        <v>4741</v>
      </c>
      <c r="N1403" s="19">
        <f>IFERROR(VLOOKUP(M1403,Regions!$A$2:$B$41,2,FALSE),"0")</f>
        <v>32</v>
      </c>
      <c r="O1403" s="2" t="s">
        <v>4719</v>
      </c>
      <c r="P1403" s="19">
        <f>IFERROR(VLOOKUP(O1403,Colors!$A$2:$B$11,2,FALSE),"0")</f>
        <v>8</v>
      </c>
      <c r="Q1403" s="2" t="s">
        <v>4688</v>
      </c>
      <c r="R1403" s="19">
        <f>IFERROR(VLOOKUP(Q1403,Contenants!$A$2:$B$21,2,FALSE),"0")</f>
        <v>16</v>
      </c>
      <c r="S1403" s="2"/>
      <c r="T1403" s="50" t="str">
        <f t="shared" ref="T1403:T1408" si="508">PROPER(B1403)</f>
        <v>Igp Med Revelette Le Grand Rouge</v>
      </c>
      <c r="U1403" s="19" t="str">
        <f t="shared" ref="U1403:U1408" si="509">SUBSTITUTE(SUBSTITUTE(SUBSTITUTE(SUBSTITUTE(SUBSTITUTE(SUBSTITUTE(SUBSTITUTE(SUBSTITUTE(SUBSTITUTE(SUBSTITUTE(SUBSTITUTE(SUBSTITUTE(S1403,"C:\Users\Admin\OneDrive\Site Internet\",""),"BAG-IN-BOX\",""),"BOURGOGNE\",""),"BEAUJOLAIS\",""),"CHAMPAGNE ET EFFERVESCENTS\",""),"LANGUEDOC\",""),"LOIRE\",""),"PROVENCE\",""),"RHONE NORD\",""),"RHONE SUD\",""),"SPIRITUEUX\",""),"SUD OUEST\","")</f>
        <v/>
      </c>
      <c r="V1403" s="19" t="e">
        <f>IF(#REF!="",0,1)</f>
        <v>#REF!</v>
      </c>
      <c r="W1403" s="20" t="e">
        <f>$X$1&amp;A1403&amp;$Y$1&amp;T1403&amp;$Z$1&amp;D1403&amp;$AA$1&amp;E1403&amp;#REF!&amp;G1403&amp;$AB$1&amp;J1403&amp;$AC$1&amp;L1403&amp;$AD$1&amp;N1403&amp;$AE$1&amp;P1403&amp;$AF$1&amp;R1403&amp;$AG$1&amp;#REF!&amp;$AI$1</f>
        <v>#REF!</v>
      </c>
    </row>
    <row r="1404" spans="1:23" hidden="1" x14ac:dyDescent="0.25">
      <c r="A1404" s="2" t="s">
        <v>3530</v>
      </c>
      <c r="B1404" s="2" t="s">
        <v>3531</v>
      </c>
      <c r="C1404" s="3"/>
      <c r="D1404" s="23" t="str">
        <f t="shared" si="507"/>
        <v/>
      </c>
      <c r="E1404" s="4">
        <v>19.45</v>
      </c>
      <c r="F1404" s="2" t="s">
        <v>2247</v>
      </c>
      <c r="G1404" s="19" t="e">
        <f>VLOOKUP(F1404,frs!$A$2:$E$41,2,FALSE)</f>
        <v>#N/A</v>
      </c>
      <c r="H1404" s="2" t="b">
        <v>0</v>
      </c>
      <c r="I1404" s="2" t="s">
        <v>2308</v>
      </c>
      <c r="J1404" s="19">
        <f>VLOOKUP(I1404,Families!$A$2:$B$11,2,FALSE)</f>
        <v>3</v>
      </c>
      <c r="K1404" s="2" t="s">
        <v>4898</v>
      </c>
      <c r="L1404" s="19" t="str">
        <f>IFERROR(VLOOKUP(K1404,Appellations!$A$2:$B$77,2,FALSE),"0")</f>
        <v>0</v>
      </c>
      <c r="M1404" s="2" t="s">
        <v>4741</v>
      </c>
      <c r="N1404" s="19">
        <f>IFERROR(VLOOKUP(M1404,Regions!$A$2:$B$41,2,FALSE),"0")</f>
        <v>32</v>
      </c>
      <c r="O1404" s="2" t="s">
        <v>2306</v>
      </c>
      <c r="P1404" s="19">
        <f>IFERROR(VLOOKUP(O1404,Colors!$A$2:$B$11,2,FALSE),"0")</f>
        <v>7</v>
      </c>
      <c r="Q1404" s="2" t="s">
        <v>4688</v>
      </c>
      <c r="R1404" s="19">
        <f>IFERROR(VLOOKUP(Q1404,Contenants!$A$2:$B$21,2,FALSE),"0")</f>
        <v>16</v>
      </c>
      <c r="S1404" s="2"/>
      <c r="T1404" s="50" t="str">
        <f t="shared" si="508"/>
        <v>Dom.Masques Essentiel Rose Magnum</v>
      </c>
      <c r="U1404" s="19" t="str">
        <f t="shared" si="509"/>
        <v/>
      </c>
      <c r="V1404" s="19" t="e">
        <f>IF(#REF!="",0,1)</f>
        <v>#REF!</v>
      </c>
      <c r="W1404" s="20" t="e">
        <f>$X$1&amp;A1404&amp;$Y$1&amp;T1404&amp;$Z$1&amp;D1404&amp;$AA$1&amp;E1404&amp;#REF!&amp;G1404&amp;$AB$1&amp;J1404&amp;$AC$1&amp;L1404&amp;$AD$1&amp;N1404&amp;$AE$1&amp;P1404&amp;$AF$1&amp;R1404&amp;$AG$1&amp;#REF!&amp;$AI$1</f>
        <v>#REF!</v>
      </c>
    </row>
    <row r="1405" spans="1:23" hidden="1" x14ac:dyDescent="0.25">
      <c r="A1405" s="2" t="s">
        <v>3538</v>
      </c>
      <c r="B1405" s="2" t="s">
        <v>3539</v>
      </c>
      <c r="C1405" s="3"/>
      <c r="D1405" s="23" t="str">
        <f t="shared" si="507"/>
        <v/>
      </c>
      <c r="E1405" s="4">
        <v>9.75</v>
      </c>
      <c r="F1405" s="2" t="s">
        <v>2247</v>
      </c>
      <c r="G1405" s="19" t="e">
        <f>VLOOKUP(F1405,frs!$A$2:$E$41,2,FALSE)</f>
        <v>#N/A</v>
      </c>
      <c r="H1405" s="2" t="b">
        <v>0</v>
      </c>
      <c r="I1405" s="2" t="s">
        <v>4709</v>
      </c>
      <c r="J1405" s="19">
        <f>VLOOKUP(I1405,Families!$A$2:$B$11,2,FALSE)</f>
        <v>2</v>
      </c>
      <c r="K1405" s="2" t="s">
        <v>4751</v>
      </c>
      <c r="L1405" s="19" t="str">
        <f>IFERROR(VLOOKUP(K1405,Appellations!$A$2:$B$77,2,FALSE),"0")</f>
        <v>0</v>
      </c>
      <c r="M1405" s="2" t="s">
        <v>4752</v>
      </c>
      <c r="N1405" s="19">
        <f>IFERROR(VLOOKUP(M1405,Regions!$A$2:$B$41,2,FALSE),"0")</f>
        <v>20</v>
      </c>
      <c r="O1405" s="2" t="s">
        <v>4689</v>
      </c>
      <c r="P1405" s="19">
        <f>IFERROR(VLOOKUP(O1405,Colors!$A$2:$B$11,2,FALSE),"0")</f>
        <v>2</v>
      </c>
      <c r="Q1405" s="2" t="s">
        <v>4688</v>
      </c>
      <c r="R1405" s="19">
        <f>IFERROR(VLOOKUP(Q1405,Contenants!$A$2:$B$21,2,FALSE),"0")</f>
        <v>16</v>
      </c>
      <c r="S1405" s="2"/>
      <c r="T1405" s="50" t="str">
        <f t="shared" si="508"/>
        <v>Dom.Masques Vdf Viognier-Chardonnay Blc</v>
      </c>
      <c r="U1405" s="19" t="str">
        <f t="shared" si="509"/>
        <v/>
      </c>
      <c r="V1405" s="19" t="e">
        <f>IF(#REF!="",0,1)</f>
        <v>#REF!</v>
      </c>
      <c r="W1405" s="20" t="e">
        <f>$X$1&amp;A1405&amp;$Y$1&amp;T1405&amp;$Z$1&amp;D1405&amp;$AA$1&amp;E1405&amp;#REF!&amp;G1405&amp;$AB$1&amp;J1405&amp;$AC$1&amp;L1405&amp;$AD$1&amp;N1405&amp;$AE$1&amp;P1405&amp;$AF$1&amp;R1405&amp;$AG$1&amp;#REF!&amp;$AI$1</f>
        <v>#REF!</v>
      </c>
    </row>
    <row r="1406" spans="1:23" hidden="1" x14ac:dyDescent="0.25">
      <c r="A1406" s="2" t="s">
        <v>3684</v>
      </c>
      <c r="B1406" s="2" t="s">
        <v>3685</v>
      </c>
      <c r="C1406" s="3"/>
      <c r="D1406" s="23" t="str">
        <f t="shared" si="507"/>
        <v/>
      </c>
      <c r="E1406" s="4">
        <v>10.199999999999999</v>
      </c>
      <c r="F1406" s="2" t="s">
        <v>1066</v>
      </c>
      <c r="G1406" s="19" t="e">
        <f>VLOOKUP(F1406,frs!$A$2:$E$41,2,FALSE)</f>
        <v>#N/A</v>
      </c>
      <c r="H1406" s="2" t="b">
        <v>0</v>
      </c>
      <c r="I1406" s="2" t="s">
        <v>4716</v>
      </c>
      <c r="J1406" s="19">
        <f>VLOOKUP(I1406,Families!$A$2:$B$11,2,FALSE)</f>
        <v>1</v>
      </c>
      <c r="K1406" s="2" t="s">
        <v>263</v>
      </c>
      <c r="L1406" s="19">
        <f>IFERROR(VLOOKUP(K1406,Appellations!$A$2:$B$77,2,FALSE),"0")</f>
        <v>42</v>
      </c>
      <c r="M1406" s="2" t="s">
        <v>4743</v>
      </c>
      <c r="N1406" s="19">
        <f>IFERROR(VLOOKUP(M1406,Regions!$A$2:$B$41,2,FALSE),"0")</f>
        <v>24</v>
      </c>
      <c r="O1406" s="2" t="s">
        <v>4719</v>
      </c>
      <c r="P1406" s="19">
        <f>IFERROR(VLOOKUP(O1406,Colors!$A$2:$B$11,2,FALSE),"0")</f>
        <v>8</v>
      </c>
      <c r="Q1406" s="2" t="s">
        <v>4688</v>
      </c>
      <c r="R1406" s="19">
        <f>IFERROR(VLOOKUP(Q1406,Contenants!$A$2:$B$21,2,FALSE),"0")</f>
        <v>16</v>
      </c>
      <c r="S1406" s="2"/>
      <c r="T1406" s="50" t="str">
        <f t="shared" si="508"/>
        <v>Igp Oc Pulp Clos Des Nines Rouge</v>
      </c>
      <c r="U1406" s="19" t="str">
        <f t="shared" si="509"/>
        <v/>
      </c>
      <c r="V1406" s="19" t="e">
        <f>IF(#REF!="",0,1)</f>
        <v>#REF!</v>
      </c>
      <c r="W1406" s="20" t="e">
        <f>$X$1&amp;A1406&amp;$Y$1&amp;T1406&amp;$Z$1&amp;D1406&amp;$AA$1&amp;E1406&amp;#REF!&amp;G1406&amp;$AB$1&amp;J1406&amp;$AC$1&amp;L1406&amp;$AD$1&amp;N1406&amp;$AE$1&amp;P1406&amp;$AF$1&amp;R1406&amp;$AG$1&amp;#REF!&amp;$AI$1</f>
        <v>#REF!</v>
      </c>
    </row>
    <row r="1407" spans="1:23" hidden="1" x14ac:dyDescent="0.25">
      <c r="A1407" s="2" t="s">
        <v>1320</v>
      </c>
      <c r="B1407" s="2" t="s">
        <v>1321</v>
      </c>
      <c r="C1407" s="3"/>
      <c r="D1407" s="23" t="str">
        <f t="shared" si="507"/>
        <v/>
      </c>
      <c r="E1407" s="4">
        <v>9.1999999999999993</v>
      </c>
      <c r="F1407" s="2" t="s">
        <v>1066</v>
      </c>
      <c r="G1407" s="19" t="e">
        <f>VLOOKUP(F1407,frs!$A$2:$E$41,2,FALSE)</f>
        <v>#N/A</v>
      </c>
      <c r="H1407" s="2" t="b">
        <v>1</v>
      </c>
      <c r="I1407" s="2" t="s">
        <v>4709</v>
      </c>
      <c r="J1407" s="19">
        <f>VLOOKUP(I1407,Families!$A$2:$B$11,2,FALSE)</f>
        <v>2</v>
      </c>
      <c r="K1407" s="2" t="s">
        <v>263</v>
      </c>
      <c r="L1407" s="19">
        <f>IFERROR(VLOOKUP(K1407,Appellations!$A$2:$B$77,2,FALSE),"0")</f>
        <v>42</v>
      </c>
      <c r="M1407" s="2" t="s">
        <v>4743</v>
      </c>
      <c r="N1407" s="19">
        <f>IFERROR(VLOOKUP(M1407,Regions!$A$2:$B$41,2,FALSE),"0")</f>
        <v>24</v>
      </c>
      <c r="O1407" s="2" t="s">
        <v>4689</v>
      </c>
      <c r="P1407" s="19">
        <f>IFERROR(VLOOKUP(O1407,Colors!$A$2:$B$11,2,FALSE),"0")</f>
        <v>2</v>
      </c>
      <c r="Q1407" s="2" t="s">
        <v>4688</v>
      </c>
      <c r="R1407" s="19">
        <f>IFERROR(VLOOKUP(Q1407,Contenants!$A$2:$B$21,2,FALSE),"0")</f>
        <v>16</v>
      </c>
      <c r="S1407" s="2"/>
      <c r="T1407" s="50" t="str">
        <f t="shared" si="508"/>
        <v>Igp Oc Pulp Clos Des Nines Blanc</v>
      </c>
      <c r="U1407" s="19" t="str">
        <f t="shared" si="509"/>
        <v/>
      </c>
      <c r="V1407" s="19">
        <f t="shared" ref="V1407:V1412" si="510">IF(U1407="",0,1)</f>
        <v>0</v>
      </c>
      <c r="W1407" s="20" t="e">
        <f>$X$1&amp;A1407&amp;$Y$1&amp;T1407&amp;$Z$1&amp;D1407&amp;$AA$1&amp;E1407&amp;#REF!&amp;G1407&amp;$AB$1&amp;J1407&amp;$AC$1&amp;L1407&amp;$AD$1&amp;N1407&amp;$AE$1&amp;P1407&amp;$AF$1&amp;R1407&amp;$AG$1&amp;#REF!&amp;$AI$1</f>
        <v>#REF!</v>
      </c>
    </row>
    <row r="1408" spans="1:23" hidden="1" x14ac:dyDescent="0.25">
      <c r="A1408" s="2" t="s">
        <v>1064</v>
      </c>
      <c r="B1408" s="2" t="s">
        <v>1065</v>
      </c>
      <c r="C1408" s="3"/>
      <c r="D1408" s="23" t="str">
        <f t="shared" si="507"/>
        <v/>
      </c>
      <c r="E1408" s="4">
        <v>10.199999999999999</v>
      </c>
      <c r="F1408" s="2" t="s">
        <v>1066</v>
      </c>
      <c r="G1408" s="19" t="e">
        <f>VLOOKUP(F1408,frs!$A$2:$E$41,2,FALSE)</f>
        <v>#N/A</v>
      </c>
      <c r="H1408" s="2" t="b">
        <v>1</v>
      </c>
      <c r="I1408" s="2" t="s">
        <v>2308</v>
      </c>
      <c r="J1408" s="19">
        <f>VLOOKUP(I1408,Families!$A$2:$B$11,2,FALSE)</f>
        <v>3</v>
      </c>
      <c r="K1408" s="2" t="s">
        <v>263</v>
      </c>
      <c r="L1408" s="19">
        <f>IFERROR(VLOOKUP(K1408,Appellations!$A$2:$B$77,2,FALSE),"0")</f>
        <v>42</v>
      </c>
      <c r="M1408" s="2" t="s">
        <v>4743</v>
      </c>
      <c r="N1408" s="19">
        <f>IFERROR(VLOOKUP(M1408,Regions!$A$2:$B$41,2,FALSE),"0")</f>
        <v>24</v>
      </c>
      <c r="O1408" s="2" t="s">
        <v>2306</v>
      </c>
      <c r="P1408" s="19">
        <f>IFERROR(VLOOKUP(O1408,Colors!$A$2:$B$11,2,FALSE),"0")</f>
        <v>7</v>
      </c>
      <c r="Q1408" s="2" t="s">
        <v>4688</v>
      </c>
      <c r="R1408" s="19">
        <f>IFERROR(VLOOKUP(Q1408,Contenants!$A$2:$B$21,2,FALSE),"0")</f>
        <v>16</v>
      </c>
      <c r="S1408" s="2"/>
      <c r="T1408" s="50" t="str">
        <f t="shared" si="508"/>
        <v>Cot.Languedoc Nino Clos Des Nines Rose</v>
      </c>
      <c r="U1408" s="19" t="str">
        <f t="shared" si="509"/>
        <v/>
      </c>
      <c r="V1408" s="19">
        <f t="shared" si="510"/>
        <v>0</v>
      </c>
      <c r="W1408" s="20" t="e">
        <f>$X$1&amp;A1408&amp;$Y$1&amp;T1408&amp;$Z$1&amp;D1408&amp;$AA$1&amp;E1408&amp;#REF!&amp;G1408&amp;$AB$1&amp;J1408&amp;$AC$1&amp;L1408&amp;$AD$1&amp;N1408&amp;$AE$1&amp;P1408&amp;$AF$1&amp;R1408&amp;$AG$1&amp;#REF!&amp;$AI$1</f>
        <v>#REF!</v>
      </c>
    </row>
    <row r="1409" spans="1:23" s="29" customFormat="1" hidden="1" x14ac:dyDescent="0.25">
      <c r="A1409" s="2" t="s">
        <v>1793</v>
      </c>
      <c r="B1409" s="2" t="s">
        <v>1794</v>
      </c>
      <c r="C1409" s="3"/>
      <c r="D1409" s="27" t="str">
        <f t="shared" ref="D1409:D1469" si="511">SUBSTITUTE(SUBSTITUTE(C1409,CHAR(13),""),CHAR(10),"&lt;br&gt;")</f>
        <v/>
      </c>
      <c r="E1409" s="4">
        <v>69.5</v>
      </c>
      <c r="F1409" s="2" t="s">
        <v>464</v>
      </c>
      <c r="H1409" s="2" t="b">
        <v>1</v>
      </c>
      <c r="I1409" s="2" t="s">
        <v>4693</v>
      </c>
      <c r="K1409" s="2"/>
      <c r="M1409" s="2" t="s">
        <v>4703</v>
      </c>
      <c r="O1409" s="2"/>
      <c r="Q1409" s="2" t="s">
        <v>4696</v>
      </c>
      <c r="S1409" s="2"/>
      <c r="V1409" s="19">
        <f t="shared" si="510"/>
        <v>0</v>
      </c>
    </row>
    <row r="1410" spans="1:23" s="20" customFormat="1" hidden="1" x14ac:dyDescent="0.25">
      <c r="A1410" s="2" t="s">
        <v>1762</v>
      </c>
      <c r="B1410" s="2" t="s">
        <v>1763</v>
      </c>
      <c r="C1410" s="3"/>
      <c r="D1410" s="40" t="str">
        <f t="shared" si="511"/>
        <v/>
      </c>
      <c r="E1410" s="4">
        <v>69.55</v>
      </c>
      <c r="F1410" s="2" t="s">
        <v>464</v>
      </c>
      <c r="G1410" s="42"/>
      <c r="H1410" s="2" t="b">
        <v>1</v>
      </c>
      <c r="I1410" s="2" t="s">
        <v>4693</v>
      </c>
      <c r="J1410" s="42"/>
      <c r="K1410" s="2"/>
      <c r="L1410" s="42"/>
      <c r="M1410" s="2" t="s">
        <v>4703</v>
      </c>
      <c r="N1410" s="42"/>
      <c r="O1410" s="2"/>
      <c r="P1410" s="42"/>
      <c r="Q1410" s="2" t="s">
        <v>4696</v>
      </c>
      <c r="R1410" s="42"/>
      <c r="S1410" s="2"/>
      <c r="T1410" s="42"/>
      <c r="U1410" s="42"/>
      <c r="V1410" s="19">
        <f t="shared" si="510"/>
        <v>0</v>
      </c>
      <c r="W1410" s="42"/>
    </row>
    <row r="1411" spans="1:23" hidden="1" x14ac:dyDescent="0.25">
      <c r="A1411" s="2" t="s">
        <v>1791</v>
      </c>
      <c r="B1411" s="2" t="s">
        <v>1792</v>
      </c>
      <c r="C1411" s="3"/>
      <c r="D1411" s="23" t="str">
        <f>SUBSTITUTE(SUBSTITUTE(SUBSTITUTE(C1411,CHAR(13),""),CHAR(10),"&lt;br&gt;"),". &amp;car(10)",".")</f>
        <v/>
      </c>
      <c r="E1411" s="4">
        <v>82.2</v>
      </c>
      <c r="F1411" s="2" t="s">
        <v>464</v>
      </c>
      <c r="G1411" s="19" t="e">
        <f>VLOOKUP(F1411,frs!$A$2:$E$41,2,FALSE)</f>
        <v>#N/A</v>
      </c>
      <c r="H1411" s="2" t="b">
        <v>1</v>
      </c>
      <c r="I1411" s="2" t="s">
        <v>4693</v>
      </c>
      <c r="J1411" s="19">
        <f>VLOOKUP(I1411,Families!$A$2:$B$11,2,FALSE)</f>
        <v>7</v>
      </c>
      <c r="K1411" s="2"/>
      <c r="L1411" s="19" t="str">
        <f>IFERROR(VLOOKUP(K1411,Appellations!$A$2:$B$77,2,FALSE),"0")</f>
        <v>0</v>
      </c>
      <c r="M1411" s="2" t="s">
        <v>4703</v>
      </c>
      <c r="N1411" s="19">
        <f>IFERROR(VLOOKUP(M1411,Regions!$A$2:$B$41,2,FALSE),"0")</f>
        <v>34</v>
      </c>
      <c r="O1411" s="2"/>
      <c r="P1411" s="19" t="str">
        <f>IFERROR(VLOOKUP(O1411,Colors!$A$2:$B$11,2,FALSE),"0")</f>
        <v>0</v>
      </c>
      <c r="Q1411" s="2" t="s">
        <v>4696</v>
      </c>
      <c r="R1411" s="19">
        <f>IFERROR(VLOOKUP(Q1411,Contenants!$A$2:$B$21,2,FALSE),"0")</f>
        <v>15</v>
      </c>
      <c r="S1411" s="2"/>
      <c r="T1411" s="50" t="str">
        <f>PROPER(B1411)</f>
        <v>Rhum Perou Maison Du Rhum</v>
      </c>
      <c r="U1411" s="19" t="str">
        <f>SUBSTITUTE(SUBSTITUTE(SUBSTITUTE(SUBSTITUTE(SUBSTITUTE(SUBSTITUTE(SUBSTITUTE(SUBSTITUTE(SUBSTITUTE(SUBSTITUTE(SUBSTITUTE(SUBSTITUTE(S1411,"C:\Users\Admin\OneDrive\Site Internet\",""),"BAG-IN-BOX\",""),"BOURGOGNE\",""),"BEAUJOLAIS\",""),"CHAMPAGNE ET EFFERVESCENTS\",""),"LANGUEDOC\",""),"LOIRE\",""),"PROVENCE\",""),"RHONE NORD\",""),"RHONE SUD\",""),"SPIRITUEUX\",""),"SUD OUEST\","")</f>
        <v/>
      </c>
      <c r="V1411" s="19">
        <f t="shared" si="510"/>
        <v>0</v>
      </c>
      <c r="W1411" s="20" t="e">
        <f>$X$1&amp;A1411&amp;$Y$1&amp;T1411&amp;$Z$1&amp;D1411&amp;$AA$1&amp;E1411&amp;#REF!&amp;G1411&amp;$AB$1&amp;J1411&amp;$AC$1&amp;L1411&amp;$AD$1&amp;N1411&amp;$AE$1&amp;P1411&amp;$AF$1&amp;R1411&amp;$AG$1&amp;#REF!&amp;$AI$1</f>
        <v>#REF!</v>
      </c>
    </row>
    <row r="1412" spans="1:23" s="29" customFormat="1" hidden="1" x14ac:dyDescent="0.25">
      <c r="A1412" s="2" t="s">
        <v>1777</v>
      </c>
      <c r="B1412" s="2" t="s">
        <v>1778</v>
      </c>
      <c r="C1412" s="3"/>
      <c r="D1412" s="36" t="str">
        <f t="shared" si="511"/>
        <v/>
      </c>
      <c r="E1412" s="4">
        <v>69.5</v>
      </c>
      <c r="F1412" s="2" t="s">
        <v>464</v>
      </c>
      <c r="G1412" s="38"/>
      <c r="H1412" s="2" t="b">
        <v>1</v>
      </c>
      <c r="I1412" s="2" t="s">
        <v>4693</v>
      </c>
      <c r="J1412" s="38"/>
      <c r="K1412" s="2"/>
      <c r="L1412" s="38"/>
      <c r="M1412" s="2" t="s">
        <v>4703</v>
      </c>
      <c r="N1412" s="38"/>
      <c r="O1412" s="2"/>
      <c r="P1412" s="38"/>
      <c r="Q1412" s="2" t="s">
        <v>4696</v>
      </c>
      <c r="R1412" s="38"/>
      <c r="S1412" s="2"/>
      <c r="T1412" s="38"/>
      <c r="U1412" s="38"/>
      <c r="V1412" s="19">
        <f t="shared" si="510"/>
        <v>0</v>
      </c>
      <c r="W1412" s="38"/>
    </row>
    <row r="1413" spans="1:23" hidden="1" x14ac:dyDescent="0.25">
      <c r="A1413" s="2" t="s">
        <v>4679</v>
      </c>
      <c r="B1413" s="2" t="s">
        <v>4680</v>
      </c>
      <c r="C1413" s="3"/>
      <c r="D1413" s="23" t="str">
        <f t="shared" ref="D1413:D1418" si="512">SUBSTITUTE(SUBSTITUTE(SUBSTITUTE(C1413,CHAR(13),""),CHAR(10),"&lt;br&gt;"),". &amp;car(10)",".")</f>
        <v/>
      </c>
      <c r="E1413" s="4">
        <v>53.35</v>
      </c>
      <c r="F1413" s="2" t="s">
        <v>464</v>
      </c>
      <c r="G1413" s="19" t="e">
        <f>VLOOKUP(F1413,frs!$A$2:$E$41,2,FALSE)</f>
        <v>#N/A</v>
      </c>
      <c r="H1413" s="2" t="b">
        <v>0</v>
      </c>
      <c r="I1413" s="2" t="s">
        <v>4693</v>
      </c>
      <c r="J1413" s="19">
        <f>VLOOKUP(I1413,Families!$A$2:$B$11,2,FALSE)</f>
        <v>7</v>
      </c>
      <c r="K1413" s="2"/>
      <c r="L1413" s="19" t="str">
        <f>IFERROR(VLOOKUP(K1413,Appellations!$A$2:$B$77,2,FALSE),"0")</f>
        <v>0</v>
      </c>
      <c r="M1413" s="2" t="s">
        <v>4698</v>
      </c>
      <c r="N1413" s="19" t="str">
        <f>IFERROR(VLOOKUP(M1413,Regions!$A$2:$B$41,2,FALSE),"0")</f>
        <v>0</v>
      </c>
      <c r="O1413" s="2"/>
      <c r="P1413" s="19" t="str">
        <f>IFERROR(VLOOKUP(O1413,Colors!$A$2:$B$11,2,FALSE),"0")</f>
        <v>0</v>
      </c>
      <c r="Q1413" s="2" t="s">
        <v>4696</v>
      </c>
      <c r="R1413" s="19">
        <f>IFERROR(VLOOKUP(Q1413,Contenants!$A$2:$B$21,2,FALSE),"0")</f>
        <v>15</v>
      </c>
      <c r="S1413" s="2"/>
      <c r="T1413" s="50" t="str">
        <f t="shared" ref="T1413:T1416" si="513">PROPER(B1413)</f>
        <v>Whisky Tomatin Signle Malt 12 Ans</v>
      </c>
      <c r="U1413" s="19" t="str">
        <f>SUBSTITUTE(SUBSTITUTE(SUBSTITUTE(SUBSTITUTE(SUBSTITUTE(SUBSTITUTE(SUBSTITUTE(SUBSTITUTE(SUBSTITUTE(SUBSTITUTE(SUBSTITUTE(SUBSTITUTE(S1413,"C:\Users\Admin\OneDrive\Site Internet\",""),"BAG-IN-BOX\",""),"BOURGOGNE\",""),"BEAUJOLAIS\",""),"CHAMPAGNE ET EFFERVESCENTS\",""),"LANGUEDOC\",""),"LOIRE\",""),"PROVENCE\",""),"RHONE NORD\",""),"RHONE SUD\",""),"SPIRITUEUX\",""),"SUD OUEST\","")</f>
        <v/>
      </c>
      <c r="V1413" s="19" t="e">
        <f>IF(#REF!="",0,1)</f>
        <v>#REF!</v>
      </c>
      <c r="W1413" s="20" t="e">
        <f>$X$1&amp;A1413&amp;$Y$1&amp;T1413&amp;$Z$1&amp;D1413&amp;$AA$1&amp;E1413&amp;#REF!&amp;G1413&amp;$AB$1&amp;J1413&amp;$AC$1&amp;L1413&amp;$AD$1&amp;N1413&amp;$AE$1&amp;P1413&amp;$AF$1&amp;R1413&amp;$AG$1&amp;#REF!&amp;$AI$1</f>
        <v>#REF!</v>
      </c>
    </row>
    <row r="1414" spans="1:23" hidden="1" x14ac:dyDescent="0.25">
      <c r="A1414" s="2" t="s">
        <v>3867</v>
      </c>
      <c r="B1414" s="2" t="s">
        <v>3868</v>
      </c>
      <c r="C1414" s="3"/>
      <c r="D1414" s="23" t="str">
        <f t="shared" si="512"/>
        <v/>
      </c>
      <c r="E1414" s="4">
        <v>13.6</v>
      </c>
      <c r="F1414" s="2" t="s">
        <v>23</v>
      </c>
      <c r="G1414" s="19" t="e">
        <f>VLOOKUP(F1414,frs!$A$2:$E$41,2,FALSE)</f>
        <v>#N/A</v>
      </c>
      <c r="H1414" s="2" t="b">
        <v>0</v>
      </c>
      <c r="I1414" s="2" t="s">
        <v>4716</v>
      </c>
      <c r="J1414" s="19">
        <f>VLOOKUP(I1414,Families!$A$2:$B$11,2,FALSE)</f>
        <v>1</v>
      </c>
      <c r="K1414" s="2"/>
      <c r="L1414" s="19" t="str">
        <f>IFERROR(VLOOKUP(K1414,Appellations!$A$2:$B$77,2,FALSE),"0")</f>
        <v>0</v>
      </c>
      <c r="M1414" s="2" t="s">
        <v>4918</v>
      </c>
      <c r="N1414" s="19">
        <f>IFERROR(VLOOKUP(M1414,Regions!$A$2:$B$41,2,FALSE),"0")</f>
        <v>1</v>
      </c>
      <c r="O1414" s="2" t="s">
        <v>4719</v>
      </c>
      <c r="P1414" s="19">
        <f>IFERROR(VLOOKUP(O1414,Colors!$A$2:$B$11,2,FALSE),"0")</f>
        <v>8</v>
      </c>
      <c r="Q1414" s="2" t="s">
        <v>4688</v>
      </c>
      <c r="R1414" s="19">
        <f>IFERROR(VLOOKUP(Q1414,Contenants!$A$2:$B$21,2,FALSE),"0")</f>
        <v>16</v>
      </c>
      <c r="S1414" s="2"/>
      <c r="T1414" s="50" t="str">
        <f t="shared" si="513"/>
        <v>Mooiplaas Langtafel Afr.Sud Rouge</v>
      </c>
      <c r="U1414" s="19" t="str">
        <f>SUBSTITUTE(SUBSTITUTE(SUBSTITUTE(SUBSTITUTE(SUBSTITUTE(SUBSTITUTE(SUBSTITUTE(SUBSTITUTE(SUBSTITUTE(SUBSTITUTE(SUBSTITUTE(SUBSTITUTE(S1414,"C:\Users\Admin\OneDrive\Site Internet\",""),"BAG-IN-BOX\",""),"BOURGOGNE\",""),"BEAUJOLAIS\",""),"CHAMPAGNE ET EFFERVESCENTS\",""),"LANGUEDOC\",""),"LOIRE\",""),"PROVENCE\",""),"RHONE NORD\",""),"RHONE SUD\",""),"SPIRITUEUX\",""),"SUD OUEST\","")</f>
        <v/>
      </c>
      <c r="V1414" s="19" t="e">
        <f>IF(#REF!="",0,1)</f>
        <v>#REF!</v>
      </c>
      <c r="W1414" s="20" t="e">
        <f>$X$1&amp;A1414&amp;$Y$1&amp;T1414&amp;$Z$1&amp;D1414&amp;$AA$1&amp;E1414&amp;#REF!&amp;G1414&amp;$AB$1&amp;J1414&amp;$AC$1&amp;L1414&amp;$AD$1&amp;N1414&amp;$AE$1&amp;P1414&amp;$AF$1&amp;R1414&amp;$AG$1&amp;#REF!&amp;$AI$1</f>
        <v>#REF!</v>
      </c>
    </row>
    <row r="1415" spans="1:23" ht="256.5" x14ac:dyDescent="0.25">
      <c r="A1415" s="2" t="s">
        <v>582</v>
      </c>
      <c r="B1415" s="2" t="s">
        <v>583</v>
      </c>
      <c r="C1415" s="3" t="s">
        <v>5247</v>
      </c>
      <c r="D1415" s="23" t="str">
        <f t="shared" si="512"/>
        <v>Un vin rouge chilien charnue et gourmand, idéal sur un plateau de charcuterie ou une entrecôte grillée.&lt;br&gt;&lt;br&gt;Encépagement : Syrah&lt;br&gt;&lt;br&gt;Dégustation : Robe rouge rubis ; Nez généreux aux notes de fruits rouges sauvages ; Bouche épicée et poivrée aux saveurs de cerises et de fraises des bois.&lt;br&gt;Accord mets/vin : viande rouge, grillades, charcuterie/fromage.&lt;br&gt;&lt;br&gt;La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415" s="4">
        <v>14.9</v>
      </c>
      <c r="F1415" s="2" t="s">
        <v>23</v>
      </c>
      <c r="G1415" s="19">
        <f>VLOOKUP(F1415,frs!$A$2:$B$45,2,FALSE)</f>
        <v>42</v>
      </c>
      <c r="H1415" s="2" t="b">
        <v>1</v>
      </c>
      <c r="I1415" s="2" t="s">
        <v>4716</v>
      </c>
      <c r="J1415" s="19">
        <f>VLOOKUP(I1415,Families!$A$2:$B$11,2,FALSE)</f>
        <v>1</v>
      </c>
      <c r="K1415" s="2"/>
      <c r="L1415" s="19" t="str">
        <f>IFERROR(VLOOKUP(K1415,Appellations!$A$2:$B$80,2,FALSE),"0")</f>
        <v>0</v>
      </c>
      <c r="M1415" s="2" t="s">
        <v>4914</v>
      </c>
      <c r="N1415" s="19">
        <f>IFERROR(VLOOKUP(M1415,Regions!$A$2:$B$44,2,FALSE),"0")</f>
        <v>13</v>
      </c>
      <c r="O1415" s="2" t="s">
        <v>4719</v>
      </c>
      <c r="P1415" s="19">
        <f>IFERROR(VLOOKUP(O1415,Colors!$A$2:$B$11,2,FALSE),"0")</f>
        <v>8</v>
      </c>
      <c r="Q1415" s="2" t="s">
        <v>4688</v>
      </c>
      <c r="R1415" s="19">
        <f>IFERROR(VLOOKUP(Q1415,Contenants!$A$2:$B$21,2,FALSE),"0")</f>
        <v>16</v>
      </c>
      <c r="S1415" s="2" t="s">
        <v>5645</v>
      </c>
      <c r="T1415" s="50" t="s">
        <v>6007</v>
      </c>
      <c r="U1415" s="19" t="str">
        <f>SUBSTITUTE(S1415,"C:\Users\Admin\OneDrive\Site Internet\","")</f>
        <v>chili_casas_patronales_syrah_rouge.png</v>
      </c>
      <c r="V1415" s="19">
        <f>IF(U1415="",0,1)</f>
        <v>1</v>
      </c>
      <c r="W1415" s="20" t="str">
        <f t="shared" ref="W1415" si="514">$X$1&amp;A1415&amp;$Y$1&amp;T1415&amp;$Z$1&amp;D1415&amp;$AA$1&amp;G1415&amp;$AB$1&amp;J1415&amp;$AC$1&amp;L1415&amp;$AD$1&amp;N1415&amp;$AE$1&amp;P1415&amp;$AF$1&amp;R1415&amp;$AG$1&amp;U1415&amp;$AH$1&amp;V1415&amp;$AI$1</f>
        <v>("01427", "Casas Patronales Syrah Reserva Rouge", "Un vin rouge chilien charnue et gourmand, idéal sur un plateau de charcuterie ou une entrecôte grillée.&lt;br&gt;&lt;br&gt;Encépagement : Syrah&lt;br&gt;&lt;br&gt;Dégustation : Robe rouge rubis ; Nez généreux aux notes de fruits rouges sauvages ; Bouche épicée et poivrée aux saveurs de cerises et de fraises des bois.&lt;br&gt;Accord mets/vin : viande rouge, grillades, charcuterie/fromage.&lt;br&gt;&lt;br&gt;La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"13","8", "16", "chili_casas_patronales_syrah_rouge.png", "1"),</v>
      </c>
    </row>
    <row r="1416" spans="1:23" hidden="1" x14ac:dyDescent="0.25">
      <c r="A1416" s="2" t="s">
        <v>4170</v>
      </c>
      <c r="B1416" s="2" t="s">
        <v>4171</v>
      </c>
      <c r="C1416" s="3"/>
      <c r="D1416" s="23" t="str">
        <f t="shared" si="512"/>
        <v/>
      </c>
      <c r="E1416" s="4">
        <v>23.1</v>
      </c>
      <c r="F1416" s="2" t="s">
        <v>23</v>
      </c>
      <c r="G1416" s="19" t="e">
        <f>VLOOKUP(F1416,frs!$A$2:$E$41,2,FALSE)</f>
        <v>#N/A</v>
      </c>
      <c r="H1416" s="2" t="b">
        <v>0</v>
      </c>
      <c r="I1416" s="2" t="s">
        <v>4709</v>
      </c>
      <c r="J1416" s="19">
        <f>VLOOKUP(I1416,Families!$A$2:$B$11,2,FALSE)</f>
        <v>2</v>
      </c>
      <c r="K1416" s="2"/>
      <c r="L1416" s="19" t="str">
        <f>IFERROR(VLOOKUP(K1416,Appellations!$A$2:$B$77,2,FALSE),"0")</f>
        <v>0</v>
      </c>
      <c r="M1416" s="2" t="s">
        <v>4987</v>
      </c>
      <c r="N1416" s="19" t="str">
        <f>IFERROR(VLOOKUP(M1416,Regions!$A$2:$B$41,2,FALSE),"0")</f>
        <v>0</v>
      </c>
      <c r="O1416" s="2" t="s">
        <v>4689</v>
      </c>
      <c r="P1416" s="19">
        <f>IFERROR(VLOOKUP(O1416,Colors!$A$2:$B$11,2,FALSE),"0")</f>
        <v>2</v>
      </c>
      <c r="Q1416" s="2" t="s">
        <v>4688</v>
      </c>
      <c r="R1416" s="19">
        <f>IFERROR(VLOOKUP(Q1416,Contenants!$A$2:$B$21,2,FALSE),"0")</f>
        <v>16</v>
      </c>
      <c r="S1416" s="2"/>
      <c r="T1416" s="50" t="str">
        <f t="shared" si="513"/>
        <v>Schweiger Gruner Veltliner Autriche Blc</v>
      </c>
      <c r="U1416" s="19" t="str">
        <f>SUBSTITUTE(SUBSTITUTE(SUBSTITUTE(SUBSTITUTE(SUBSTITUTE(SUBSTITUTE(SUBSTITUTE(SUBSTITUTE(SUBSTITUTE(SUBSTITUTE(SUBSTITUTE(SUBSTITUTE(S1416,"C:\Users\Admin\OneDrive\Site Internet\",""),"BAG-IN-BOX\",""),"BOURGOGNE\",""),"BEAUJOLAIS\",""),"CHAMPAGNE ET EFFERVESCENTS\",""),"LANGUEDOC\",""),"LOIRE\",""),"PROVENCE\",""),"RHONE NORD\",""),"RHONE SUD\",""),"SPIRITUEUX\",""),"SUD OUEST\","")</f>
        <v/>
      </c>
      <c r="V1416" s="19" t="e">
        <f>IF(#REF!="",0,1)</f>
        <v>#REF!</v>
      </c>
      <c r="W1416" s="20" t="e">
        <f>$X$1&amp;A1416&amp;$Y$1&amp;T1416&amp;$Z$1&amp;D1416&amp;$AA$1&amp;E1416&amp;#REF!&amp;G1416&amp;$AB$1&amp;J1416&amp;$AC$1&amp;L1416&amp;$AD$1&amp;N1416&amp;$AE$1&amp;P1416&amp;$AF$1&amp;R1416&amp;$AG$1&amp;#REF!&amp;$AI$1</f>
        <v>#REF!</v>
      </c>
    </row>
    <row r="1417" spans="1:23" ht="256.5" x14ac:dyDescent="0.25">
      <c r="A1417" s="2" t="s">
        <v>658</v>
      </c>
      <c r="B1417" s="2" t="s">
        <v>659</v>
      </c>
      <c r="C1417" s="3" t="s">
        <v>4988</v>
      </c>
      <c r="D1417" s="23" t="str">
        <f t="shared" si="512"/>
        <v>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417" s="4">
        <v>26.25</v>
      </c>
      <c r="F1417" s="2" t="s">
        <v>2263</v>
      </c>
      <c r="G1417" s="19">
        <f>VLOOKUP(F1417,frs!$A$2:$B$45,2,FALSE)</f>
        <v>38</v>
      </c>
      <c r="H1417" s="2" t="b">
        <v>1</v>
      </c>
      <c r="I1417" s="2" t="s">
        <v>2308</v>
      </c>
      <c r="J1417" s="19">
        <f>VLOOKUP(I1417,Families!$A$2:$B$11,2,FALSE)</f>
        <v>3</v>
      </c>
      <c r="K1417" s="2" t="s">
        <v>4740</v>
      </c>
      <c r="L1417" s="19">
        <f>IFERROR(VLOOKUP(K1417,Appellations!$A$2:$B$80,2,FALSE),"0")</f>
        <v>25</v>
      </c>
      <c r="M1417" s="2" t="s">
        <v>4741</v>
      </c>
      <c r="N1417" s="19">
        <f>IFERROR(VLOOKUP(M1417,Regions!$A$2:$B$44,2,FALSE),"0")</f>
        <v>32</v>
      </c>
      <c r="O1417" s="2" t="s">
        <v>2306</v>
      </c>
      <c r="P1417" s="19">
        <f>IFERROR(VLOOKUP(O1417,Colors!$A$2:$B$11,2,FALSE),"0")</f>
        <v>7</v>
      </c>
      <c r="Q1417" s="2" t="s">
        <v>2303</v>
      </c>
      <c r="R1417" s="19">
        <f>IFERROR(VLOOKUP(Q1417,Contenants!$A$2:$B$21,2,FALSE),"0")</f>
        <v>19</v>
      </c>
      <c r="S1417" s="2" t="s">
        <v>5692</v>
      </c>
      <c r="T1417" s="50" t="s">
        <v>6268</v>
      </c>
      <c r="U1417" s="19" t="str">
        <f t="shared" ref="U1417:U1418" si="515">SUBSTITUTE(S1417,"C:\Users\Admin\OneDrive\Site Internet\","")</f>
        <v>chateau_des_bormettes_argentiere_rose.png</v>
      </c>
      <c r="V1417" s="19">
        <f t="shared" ref="V1417:V1422" si="516">IF(U1417="",0,1)</f>
        <v>1</v>
      </c>
      <c r="W1417" s="20" t="str">
        <f t="shared" ref="W1417:W1418" si="517">$X$1&amp;A1417&amp;$Y$1&amp;T1417&amp;$Z$1&amp;D1417&amp;$AA$1&amp;G1417&amp;$AB$1&amp;J1417&amp;$AC$1&amp;L1417&amp;$AD$1&amp;N1417&amp;$AE$1&amp;P1417&amp;$AF$1&amp;R1417&amp;$AG$1&amp;U1417&amp;$AH$1&amp;V1417&amp;$AI$1</f>
        <v>("01429", "L'Argentière Bormettes Rosé Magnum ", "Un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"19", "chateau_des_bormettes_argentiere_rose.png", "1"),</v>
      </c>
    </row>
    <row r="1418" spans="1:23" ht="213.75" x14ac:dyDescent="0.25">
      <c r="A1418" s="2" t="s">
        <v>194</v>
      </c>
      <c r="B1418" s="2" t="s">
        <v>195</v>
      </c>
      <c r="C1418" s="3" t="s">
        <v>4989</v>
      </c>
      <c r="D1418" s="23" t="str">
        <f t="shared" si="512"/>
        <v>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75cl.&lt;br&gt;&lt;br&gt;Domaine familial depuis des années, le Domaine Maldant-Pauvelot s’étend sur 18 Ha sur les Grands Terroirs de Bourgogne. Jean-Luc Maldant reprends les reines en 2009 et installe le domaine dans la qualité de ses produits.</v>
      </c>
      <c r="E1418" s="4">
        <v>30.3</v>
      </c>
      <c r="F1418" s="2" t="s">
        <v>2219</v>
      </c>
      <c r="G1418" s="19">
        <f>VLOOKUP(F1418,frs!$A$2:$B$45,2,FALSE)</f>
        <v>23</v>
      </c>
      <c r="H1418" s="2" t="b">
        <v>1</v>
      </c>
      <c r="I1418" s="2" t="s">
        <v>4709</v>
      </c>
      <c r="J1418" s="19">
        <f>VLOOKUP(I1418,Families!$A$2:$B$11,2,FALSE)</f>
        <v>2</v>
      </c>
      <c r="K1418" s="2" t="s">
        <v>4873</v>
      </c>
      <c r="L1418" s="19">
        <f>IFERROR(VLOOKUP(K1418,Appellations!$A$2:$B$80,2,FALSE),"0")</f>
        <v>8</v>
      </c>
      <c r="M1418" s="2" t="s">
        <v>4762</v>
      </c>
      <c r="N1418" s="19">
        <f>IFERROR(VLOOKUP(M1418,Regions!$A$2:$B$44,2,FALSE),"0")</f>
        <v>10</v>
      </c>
      <c r="O1418" s="2" t="s">
        <v>4689</v>
      </c>
      <c r="P1418" s="19">
        <f>IFERROR(VLOOKUP(O1418,Colors!$A$2:$B$11,2,FALSE),"0")</f>
        <v>2</v>
      </c>
      <c r="Q1418" s="2" t="s">
        <v>2303</v>
      </c>
      <c r="R1418" s="19">
        <f>IFERROR(VLOOKUP(Q1418,Contenants!$A$2:$B$21,2,FALSE),"0")</f>
        <v>19</v>
      </c>
      <c r="S1418" s="2" t="s">
        <v>5656</v>
      </c>
      <c r="T1418" s="50" t="s">
        <v>6269</v>
      </c>
      <c r="U1418" s="19" t="str">
        <f t="shared" si="515"/>
        <v>jean_luc_maldant_aligote_blanc.png</v>
      </c>
      <c r="V1418" s="19">
        <f t="shared" si="516"/>
        <v>1</v>
      </c>
      <c r="W1418" s="20" t="str">
        <f t="shared" si="517"/>
        <v>("01430", "Bougogne Aligoté Maldant Blanc Magnum  ", "Un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75cl.&lt;br&gt;&lt;br&gt;Domaine familial depuis des années, le Domaine Maldant-Pauvelot s’étend sur 18 Ha sur les Grands Terroirs de Bourgogne. Jean-Luc Maldant reprends les reines en 2009 et installe le domaine dans la qualité de ses produits.", "23", "2", "8", "10","2", "19", "jean_luc_maldant_aligote_blanc.png", "1"),</v>
      </c>
    </row>
    <row r="1419" spans="1:23" s="29" customFormat="1" ht="213.75" hidden="1" x14ac:dyDescent="0.25">
      <c r="A1419" s="2" t="s">
        <v>209</v>
      </c>
      <c r="B1419" s="2" t="s">
        <v>210</v>
      </c>
      <c r="C1419" s="3" t="s">
        <v>4990</v>
      </c>
      <c r="D1419" s="27" t="str">
        <f t="shared" si="511"/>
        <v>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75cl.&lt;br&gt;&lt;br&gt;Domaine familial depuis des années, le Domaine Maldant-Pauvelot s’étend sur 18 Ha sur les Grands Terroirs de Bourgogne. Jean-Luc Maldant reprends les reines en 2009 et installe le domaine dans la qualité de ses produits.</v>
      </c>
      <c r="E1419" s="4">
        <v>36.75</v>
      </c>
      <c r="F1419" s="2" t="s">
        <v>2219</v>
      </c>
      <c r="H1419" s="2" t="b">
        <v>1</v>
      </c>
      <c r="I1419" s="2" t="s">
        <v>4709</v>
      </c>
      <c r="K1419" s="2" t="s">
        <v>4767</v>
      </c>
      <c r="M1419" s="2" t="s">
        <v>4762</v>
      </c>
      <c r="O1419" s="2" t="s">
        <v>4689</v>
      </c>
      <c r="Q1419" s="2" t="s">
        <v>2303</v>
      </c>
      <c r="S1419" s="2" t="s">
        <v>5648</v>
      </c>
      <c r="V1419" s="19">
        <f t="shared" si="516"/>
        <v>0</v>
      </c>
    </row>
    <row r="1420" spans="1:23" s="20" customFormat="1" ht="256.5" hidden="1" x14ac:dyDescent="0.25">
      <c r="A1420" s="2" t="s">
        <v>949</v>
      </c>
      <c r="B1420" s="2" t="s">
        <v>950</v>
      </c>
      <c r="C1420" s="3" t="s">
        <v>5281</v>
      </c>
      <c r="D1420" s="18" t="str">
        <f t="shared" si="511"/>
        <v>Un Cognac 4 ans frais sur des notes persistantes. Idéal en apéritif, digestif ou en cocktail.&lt;br&gt;&lt;br&gt;Provenance : France (Nouvelle-Aquitaine)&lt;br&gt;&lt;br&gt;Cépage : Ugni blanc&lt;br&gt;&lt;br&gt;Vieillissement : 4 ans en fût de chêne.&lt;br&gt;&lt;br&gt;Dégustation : Robe tuilée ; Nez de fruits blancs, d’épices et de fruits exotiques ; Bouche fruitée, charmeuse aux notes de poire, de poivre et de fleur blanche. En apéritif,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0" s="4">
        <v>53.8</v>
      </c>
      <c r="F1420" s="2" t="s">
        <v>66</v>
      </c>
      <c r="H1420" s="2" t="b">
        <v>1</v>
      </c>
      <c r="I1420" s="2" t="s">
        <v>4693</v>
      </c>
      <c r="K1420" s="2"/>
      <c r="M1420" s="2" t="s">
        <v>5926</v>
      </c>
      <c r="O1420" s="2"/>
      <c r="Q1420" s="2" t="s">
        <v>4696</v>
      </c>
      <c r="S1420" s="2" t="s">
        <v>6498</v>
      </c>
      <c r="V1420" s="19">
        <f t="shared" si="516"/>
        <v>0</v>
      </c>
    </row>
    <row r="1421" spans="1:23" s="20" customFormat="1" ht="270.75" hidden="1" x14ac:dyDescent="0.25">
      <c r="A1421" s="2" t="s">
        <v>951</v>
      </c>
      <c r="B1421" s="2" t="s">
        <v>952</v>
      </c>
      <c r="C1421" s="3" t="s">
        <v>5282</v>
      </c>
      <c r="D1421" s="40" t="str">
        <f t="shared" si="511"/>
        <v>Un Cognac 7 ans charmeur et intense. Idéal en apéritif, digestif ou en cocktail.&lt;br&gt;&lt;br&gt;Provenance : France (Nouvelle-Aquitaine)&lt;br&gt;&lt;br&gt;Cépage : Ugni blanc&lt;br&gt;&lt;br&gt;Vieillissement : 7 ans en fût de chêne.&lt;br&gt;&lt;br&gt;Dégustation : Robe tuilée ; Nez intense et charmeur sur la fleur blanche et la torréfaction ; Bouche souple, fruitée et structurée aux notes de poire, de pamplemousse, de poivre et légèrement torréfiée .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1" s="4">
        <v>67.7</v>
      </c>
      <c r="F1421" s="2" t="s">
        <v>66</v>
      </c>
      <c r="G1421" s="42"/>
      <c r="H1421" s="2" t="b">
        <v>1</v>
      </c>
      <c r="I1421" s="2" t="s">
        <v>4693</v>
      </c>
      <c r="J1421" s="42"/>
      <c r="K1421" s="2"/>
      <c r="L1421" s="42"/>
      <c r="M1421" s="2" t="s">
        <v>5926</v>
      </c>
      <c r="N1421" s="42"/>
      <c r="O1421" s="2"/>
      <c r="P1421" s="42"/>
      <c r="Q1421" s="2" t="s">
        <v>4696</v>
      </c>
      <c r="R1421" s="42"/>
      <c r="S1421" s="2" t="s">
        <v>6499</v>
      </c>
      <c r="T1421" s="42"/>
      <c r="U1421" s="42"/>
      <c r="V1421" s="19">
        <f t="shared" si="516"/>
        <v>0</v>
      </c>
      <c r="W1421" s="42"/>
    </row>
    <row r="1422" spans="1:23" ht="270.75" x14ac:dyDescent="0.25">
      <c r="A1422" s="2" t="s">
        <v>947</v>
      </c>
      <c r="B1422" s="2" t="s">
        <v>948</v>
      </c>
      <c r="C1422" s="3" t="s">
        <v>5280</v>
      </c>
      <c r="D1422" s="23" t="str">
        <f t="shared" ref="D1422:D1425" si="518">SUBSTITUTE(SUBSTITUTE(SUBSTITUTE(C1422,CHAR(13),""),CHAR(10),"&lt;br&gt;"),". &amp;car(10)",".")</f>
        <v>Un Cognac 10 ans élégant, fin et puissant. Idéal en digestif ou le long d’une partie de carte.&lt;br&gt;&lt;br&gt;Provenance : France (Nouvelle-Aquitaine)&lt;br&gt;&lt;br&gt;Cépage : Ugni blanc&lt;br&gt;&lt;br&gt;Vieillissement : 10 ans en fût de chêne.&lt;br&gt;&lt;br&gt;Dégustation : Robe tuilée ; Nez intense, complexe et fin aux arômes de torréfaction, d’agrumes confits ; Bouche complexe de tabac, de cacao et de pain d’épices. Finale longue, structurée, équilibrée et plein de finesse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2" s="4">
        <v>86.95</v>
      </c>
      <c r="F1422" s="2" t="s">
        <v>66</v>
      </c>
      <c r="G1422" s="19">
        <f>VLOOKUP(F1422,frs!$A$2:$B$45,2,FALSE)</f>
        <v>28</v>
      </c>
      <c r="H1422" s="2" t="b">
        <v>1</v>
      </c>
      <c r="I1422" s="2" t="s">
        <v>4693</v>
      </c>
      <c r="J1422" s="19">
        <f>VLOOKUP(I1422,Families!$A$2:$B$11,2,FALSE)</f>
        <v>7</v>
      </c>
      <c r="K1422" s="2"/>
      <c r="L1422" s="19" t="str">
        <f>IFERROR(VLOOKUP(K1422,Appellations!$A$2:$B$80,2,FALSE),"0")</f>
        <v>0</v>
      </c>
      <c r="M1422" s="2" t="s">
        <v>5926</v>
      </c>
      <c r="N1422" s="19">
        <f>IFERROR(VLOOKUP(M1422,Regions!$A$2:$B$44,2,FALSE),"0")</f>
        <v>14</v>
      </c>
      <c r="O1422" s="2"/>
      <c r="P1422" s="19" t="str">
        <f>IFERROR(VLOOKUP(O1422,Colors!$A$2:$B$11,2,FALSE),"0")</f>
        <v>0</v>
      </c>
      <c r="Q1422" s="2" t="s">
        <v>4696</v>
      </c>
      <c r="R1422" s="19">
        <f>IFERROR(VLOOKUP(Q1422,Contenants!$A$2:$B$21,2,FALSE),"0")</f>
        <v>15</v>
      </c>
      <c r="S1422" s="2" t="s">
        <v>5758</v>
      </c>
      <c r="T1422" s="50" t="s">
        <v>6008</v>
      </c>
      <c r="U1422" s="19" t="str">
        <f>SUBSTITUTE(S1422,"C:\Users\Admin\OneDrive\Site Internet\","")</f>
        <v>cognac_jean_luc_pasquet_organic_10.png</v>
      </c>
      <c r="V1422" s="19">
        <f t="shared" si="516"/>
        <v>1</v>
      </c>
      <c r="W1422" s="20" t="str">
        <f t="shared" ref="W1422" si="519">$X$1&amp;A1422&amp;$Y$1&amp;T1422&amp;$Z$1&amp;D1422&amp;$AA$1&amp;G1422&amp;$AB$1&amp;J1422&amp;$AC$1&amp;L1422&amp;$AD$1&amp;N1422&amp;$AE$1&amp;P1422&amp;$AF$1&amp;R1422&amp;$AG$1&amp;U1422&amp;$AH$1&amp;V1422&amp;$AI$1</f>
        <v>("01434", "Cognac Pasquet Organic 10 ans", "Un Cognac 10 ans élégant, fin et puissant. Idéal en digestif ou le long d’une partie de carte.&lt;br&gt;&lt;br&gt;Provenance : France (Nouvelle-Aquitaine)&lt;br&gt;&lt;br&gt;Cépage : Ugni blanc&lt;br&gt;&lt;br&gt;Vieillissement : 10 ans en fût de chêne.&lt;br&gt;&lt;br&gt;Dégustation : Robe tuilée ; Nez intense, complexe et fin aux arômes de torréfaction, d’agrumes confits ; Bouche complexe de tabac, de cacao et de pain d’épices. Finale longue, structurée, équilibrée et plein de finesse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 "28", "7", "0", "14","0", "15", "cognac_jean_luc_pasquet_organic_10.png", "1"),</v>
      </c>
    </row>
    <row r="1423" spans="1:23" hidden="1" x14ac:dyDescent="0.25">
      <c r="A1423" s="2" t="s">
        <v>3010</v>
      </c>
      <c r="B1423" s="2" t="s">
        <v>3011</v>
      </c>
      <c r="C1423" s="3"/>
      <c r="D1423" s="23" t="str">
        <f t="shared" si="518"/>
        <v/>
      </c>
      <c r="E1423" s="4">
        <v>31.2</v>
      </c>
      <c r="F1423" s="2" t="s">
        <v>2223</v>
      </c>
      <c r="G1423" s="19">
        <f>VLOOKUP(F1423,frs!$A$2:$E$41,2,FALSE)</f>
        <v>15</v>
      </c>
      <c r="H1423" s="2" t="b">
        <v>0</v>
      </c>
      <c r="I1423" s="2" t="s">
        <v>2308</v>
      </c>
      <c r="J1423" s="19">
        <f>VLOOKUP(I1423,Families!$A$2:$B$11,2,FALSE)</f>
        <v>3</v>
      </c>
      <c r="K1423" s="2" t="s">
        <v>4740</v>
      </c>
      <c r="L1423" s="19">
        <f>IFERROR(VLOOKUP(K1423,Appellations!$A$2:$B$77,2,FALSE),"0")</f>
        <v>25</v>
      </c>
      <c r="M1423" s="2" t="s">
        <v>4741</v>
      </c>
      <c r="N1423" s="19">
        <f>IFERROR(VLOOKUP(M1423,Regions!$A$2:$B$41,2,FALSE),"0")</f>
        <v>32</v>
      </c>
      <c r="O1423" s="2" t="s">
        <v>2306</v>
      </c>
      <c r="P1423" s="19">
        <f>IFERROR(VLOOKUP(O1423,Colors!$A$2:$B$11,2,FALSE),"0")</f>
        <v>7</v>
      </c>
      <c r="Q1423" s="2" t="s">
        <v>2303</v>
      </c>
      <c r="R1423" s="19">
        <f>IFERROR(VLOOKUP(Q1423,Contenants!$A$2:$B$21,2,FALSE),"0")</f>
        <v>19</v>
      </c>
      <c r="S1423" s="2"/>
      <c r="T1423" s="50" t="str">
        <f t="shared" ref="T1423:T1425" si="520">PROPER(B1423)</f>
        <v>Cdp Gamali La Goujonne Rose Magnum</v>
      </c>
      <c r="U1423" s="19" t="str">
        <f>SUBSTITUTE(SUBSTITUTE(SUBSTITUTE(SUBSTITUTE(SUBSTITUTE(SUBSTITUTE(SUBSTITUTE(SUBSTITUTE(SUBSTITUTE(SUBSTITUTE(SUBSTITUTE(SUBSTITUTE(S1423,"C:\Users\Admin\OneDrive\Site Internet\",""),"BAG-IN-BOX\",""),"BOURGOGNE\",""),"BEAUJOLAIS\",""),"CHAMPAGNE ET EFFERVESCENTS\",""),"LANGUEDOC\",""),"LOIRE\",""),"PROVENCE\",""),"RHONE NORD\",""),"RHONE SUD\",""),"SPIRITUEUX\",""),"SUD OUEST\","")</f>
        <v/>
      </c>
      <c r="V1423" s="19" t="e">
        <f>IF(#REF!="",0,1)</f>
        <v>#REF!</v>
      </c>
      <c r="W1423" s="20" t="e">
        <f>$X$1&amp;A1423&amp;$Y$1&amp;T1423&amp;$Z$1&amp;D1423&amp;$AA$1&amp;E1423&amp;#REF!&amp;G1423&amp;$AB$1&amp;J1423&amp;$AC$1&amp;L1423&amp;$AD$1&amp;N1423&amp;$AE$1&amp;P1423&amp;$AF$1&amp;R1423&amp;$AG$1&amp;#REF!&amp;$AI$1</f>
        <v>#REF!</v>
      </c>
    </row>
    <row r="1424" spans="1:23" hidden="1" x14ac:dyDescent="0.25">
      <c r="A1424" s="2" t="s">
        <v>3435</v>
      </c>
      <c r="B1424" s="2" t="s">
        <v>3436</v>
      </c>
      <c r="C1424" s="3"/>
      <c r="D1424" s="23" t="str">
        <f t="shared" si="518"/>
        <v/>
      </c>
      <c r="E1424" s="4">
        <v>25.05</v>
      </c>
      <c r="F1424" s="2" t="s">
        <v>2223</v>
      </c>
      <c r="G1424" s="19">
        <f>VLOOKUP(F1424,frs!$A$2:$E$41,2,FALSE)</f>
        <v>15</v>
      </c>
      <c r="H1424" s="2" t="b">
        <v>0</v>
      </c>
      <c r="I1424" s="2" t="s">
        <v>2308</v>
      </c>
      <c r="J1424" s="19">
        <f>VLOOKUP(I1424,Families!$A$2:$B$11,2,FALSE)</f>
        <v>3</v>
      </c>
      <c r="K1424" s="2" t="s">
        <v>4747</v>
      </c>
      <c r="L1424" s="19">
        <f>IFERROR(VLOOKUP(K1424,Appellations!$A$2:$B$77,2,FALSE),"0")</f>
        <v>23</v>
      </c>
      <c r="M1424" s="2" t="s">
        <v>4741</v>
      </c>
      <c r="N1424" s="19">
        <f>IFERROR(VLOOKUP(M1424,Regions!$A$2:$B$41,2,FALSE),"0")</f>
        <v>32</v>
      </c>
      <c r="O1424" s="2" t="s">
        <v>2306</v>
      </c>
      <c r="P1424" s="19">
        <f>IFERROR(VLOOKUP(O1424,Colors!$A$2:$B$11,2,FALSE),"0")</f>
        <v>7</v>
      </c>
      <c r="Q1424" s="2" t="s">
        <v>2303</v>
      </c>
      <c r="R1424" s="19">
        <f>IFERROR(VLOOKUP(Q1424,Contenants!$A$2:$B$21,2,FALSE),"0")</f>
        <v>19</v>
      </c>
      <c r="S1424" s="2"/>
      <c r="T1424" s="50" t="str">
        <f t="shared" si="520"/>
        <v>Cot.Var.Goujonne Reine Marie Rose Magnum</v>
      </c>
      <c r="U1424" s="19" t="str">
        <f>SUBSTITUTE(SUBSTITUTE(SUBSTITUTE(SUBSTITUTE(SUBSTITUTE(SUBSTITUTE(SUBSTITUTE(SUBSTITUTE(SUBSTITUTE(SUBSTITUTE(SUBSTITUTE(SUBSTITUTE(S1424,"C:\Users\Admin\OneDrive\Site Internet\",""),"BAG-IN-BOX\",""),"BOURGOGNE\",""),"BEAUJOLAIS\",""),"CHAMPAGNE ET EFFERVESCENTS\",""),"LANGUEDOC\",""),"LOIRE\",""),"PROVENCE\",""),"RHONE NORD\",""),"RHONE SUD\",""),"SPIRITUEUX\",""),"SUD OUEST\","")</f>
        <v/>
      </c>
      <c r="V1424" s="19" t="e">
        <f>IF(#REF!="",0,1)</f>
        <v>#REF!</v>
      </c>
      <c r="W1424" s="20" t="e">
        <f>$X$1&amp;A1424&amp;$Y$1&amp;T1424&amp;$Z$1&amp;D1424&amp;$AA$1&amp;E1424&amp;#REF!&amp;G1424&amp;$AB$1&amp;J1424&amp;$AC$1&amp;L1424&amp;$AD$1&amp;N1424&amp;$AE$1&amp;P1424&amp;$AF$1&amp;R1424&amp;$AG$1&amp;#REF!&amp;$AI$1</f>
        <v>#REF!</v>
      </c>
    </row>
    <row r="1425" spans="1:23" hidden="1" x14ac:dyDescent="0.25">
      <c r="A1425" s="2" t="s">
        <v>3948</v>
      </c>
      <c r="B1425" s="2" t="s">
        <v>3949</v>
      </c>
      <c r="C1425" s="3"/>
      <c r="D1425" s="23" t="str">
        <f t="shared" si="518"/>
        <v/>
      </c>
      <c r="E1425" s="4">
        <v>11.9</v>
      </c>
      <c r="F1425" s="2" t="s">
        <v>3947</v>
      </c>
      <c r="G1425" s="19" t="e">
        <f>VLOOKUP(F1425,frs!$A$2:$E$41,2,FALSE)</f>
        <v>#N/A</v>
      </c>
      <c r="H1425" s="2" t="b">
        <v>0</v>
      </c>
      <c r="I1425" s="2" t="s">
        <v>2308</v>
      </c>
      <c r="J1425" s="19">
        <f>VLOOKUP(I1425,Families!$A$2:$B$11,2,FALSE)</f>
        <v>3</v>
      </c>
      <c r="K1425" s="2" t="s">
        <v>4851</v>
      </c>
      <c r="L1425" s="19" t="str">
        <f>IFERROR(VLOOKUP(K1425,Appellations!$A$2:$B$77,2,FALSE),"0")</f>
        <v>0</v>
      </c>
      <c r="M1425" s="2" t="s">
        <v>4743</v>
      </c>
      <c r="N1425" s="19">
        <f>IFERROR(VLOOKUP(M1425,Regions!$A$2:$B$41,2,FALSE),"0")</f>
        <v>24</v>
      </c>
      <c r="O1425" s="2" t="s">
        <v>2306</v>
      </c>
      <c r="P1425" s="19">
        <f>IFERROR(VLOOKUP(O1425,Colors!$A$2:$B$11,2,FALSE),"0")</f>
        <v>7</v>
      </c>
      <c r="Q1425" s="2" t="s">
        <v>4688</v>
      </c>
      <c r="R1425" s="19">
        <f>IFERROR(VLOOKUP(Q1425,Contenants!$A$2:$B$21,2,FALSE),"0")</f>
        <v>16</v>
      </c>
      <c r="S1425" s="2"/>
      <c r="T1425" s="50" t="str">
        <f t="shared" si="520"/>
        <v>Pic St Loup Cht La Roque Rose</v>
      </c>
      <c r="U1425" s="19" t="str">
        <f>SUBSTITUTE(SUBSTITUTE(SUBSTITUTE(SUBSTITUTE(SUBSTITUTE(SUBSTITUTE(SUBSTITUTE(SUBSTITUTE(SUBSTITUTE(SUBSTITUTE(SUBSTITUTE(SUBSTITUTE(S1425,"C:\Users\Admin\OneDrive\Site Internet\",""),"BAG-IN-BOX\",""),"BOURGOGNE\",""),"BEAUJOLAIS\",""),"CHAMPAGNE ET EFFERVESCENTS\",""),"LANGUEDOC\",""),"LOIRE\",""),"PROVENCE\",""),"RHONE NORD\",""),"RHONE SUD\",""),"SPIRITUEUX\",""),"SUD OUEST\","")</f>
        <v/>
      </c>
      <c r="V1425" s="19" t="e">
        <f>IF(#REF!="",0,1)</f>
        <v>#REF!</v>
      </c>
      <c r="W1425" s="20" t="e">
        <f>$X$1&amp;A1425&amp;$Y$1&amp;T1425&amp;$Z$1&amp;D1425&amp;$AA$1&amp;E1425&amp;#REF!&amp;G1425&amp;$AB$1&amp;J1425&amp;$AC$1&amp;L1425&amp;$AD$1&amp;N1425&amp;$AE$1&amp;P1425&amp;$AF$1&amp;R1425&amp;$AG$1&amp;#REF!&amp;$AI$1</f>
        <v>#REF!</v>
      </c>
    </row>
    <row r="1426" spans="1:23" s="29" customFormat="1" ht="213.75" hidden="1" x14ac:dyDescent="0.25">
      <c r="A1426" s="2" t="s">
        <v>60</v>
      </c>
      <c r="B1426" s="2" t="s">
        <v>61</v>
      </c>
      <c r="C1426" s="3" t="s">
        <v>2388</v>
      </c>
      <c r="D1426" s="27" t="str">
        <f t="shared" si="511"/>
        <v>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426" s="4">
        <v>43.2</v>
      </c>
      <c r="F1426" s="2" t="s">
        <v>2230</v>
      </c>
      <c r="H1426" s="2" t="b">
        <v>1</v>
      </c>
      <c r="I1426" s="2" t="s">
        <v>2308</v>
      </c>
      <c r="K1426" s="2" t="s">
        <v>4828</v>
      </c>
      <c r="M1426" s="2" t="s">
        <v>4741</v>
      </c>
      <c r="O1426" s="2" t="s">
        <v>2306</v>
      </c>
      <c r="Q1426" s="2" t="s">
        <v>2303</v>
      </c>
      <c r="S1426" s="2" t="s">
        <v>5689</v>
      </c>
      <c r="V1426" s="19">
        <f t="shared" ref="V1426:V1429" si="521">IF(U1426="",0,1)</f>
        <v>0</v>
      </c>
    </row>
    <row r="1427" spans="1:23" s="20" customFormat="1" ht="156.75" hidden="1" x14ac:dyDescent="0.25">
      <c r="A1427" s="2" t="s">
        <v>1087</v>
      </c>
      <c r="B1427" s="2" t="s">
        <v>1088</v>
      </c>
      <c r="C1427" s="3" t="s">
        <v>4991</v>
      </c>
      <c r="D1427" s="18" t="str">
        <f t="shared" si="511"/>
        <v>Un crémant de Bourgogne frais et fruité pour accompagner un apéritif entre amis ou un dessert.&lt;br&gt;&lt;br&gt;Encépagement : Pinot noir, Gamay&lt;br&gt;&lt;br&gt;Dégustation : Bulles fines, Nez gourmand et fruité, Bouche structurée et pleine de vivacité avec toutes les notes du raisin. Finale aromatique et équilibrée.&lt;br&gt;&lt;br&gt;Joseph Cartron est une maison familiale depuis 1882, ce crémant Blanc de Noirs A.O.C. est exclusivement élaboré à partir de cépages bourguignons.</v>
      </c>
      <c r="E1427" s="4">
        <v>16.100000000000001</v>
      </c>
      <c r="F1427" s="2" t="s">
        <v>469</v>
      </c>
      <c r="H1427" s="2" t="b">
        <v>1</v>
      </c>
      <c r="I1427" s="2" t="s">
        <v>4687</v>
      </c>
      <c r="K1427" s="2" t="s">
        <v>4817</v>
      </c>
      <c r="M1427" s="2" t="s">
        <v>4762</v>
      </c>
      <c r="O1427" s="2"/>
      <c r="Q1427" s="2" t="s">
        <v>4688</v>
      </c>
      <c r="S1427" s="2" t="s">
        <v>6500</v>
      </c>
      <c r="V1427" s="19">
        <f t="shared" si="521"/>
        <v>0</v>
      </c>
    </row>
    <row r="1428" spans="1:23" s="20" customFormat="1" ht="199.5" hidden="1" x14ac:dyDescent="0.25">
      <c r="A1428" s="2" t="s">
        <v>1983</v>
      </c>
      <c r="B1428" s="2" t="s">
        <v>1984</v>
      </c>
      <c r="C1428" s="3" t="s">
        <v>4401</v>
      </c>
      <c r="D1428" s="18" t="str">
        <f t="shared" si="511"/>
        <v>Un rosé frais et léger, idéal pour des apéritifs et grillades entre amis.&lt;br&gt;&lt;br&gt;Encépagement : Carignan, Cinsault.&lt;br&gt;&lt;br&gt;Dégustation : Nez vif aux notes de petits fruits rouges ; Bouche ample et légère.&lt;br&gt;Accord mets/vin : apéritif, poissons.&lt;br&gt;&lt;br&gt;Existe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428" s="4">
        <v>26.15</v>
      </c>
      <c r="F1428" s="2" t="s">
        <v>2230</v>
      </c>
      <c r="H1428" s="2" t="b">
        <v>1</v>
      </c>
      <c r="I1428" s="2" t="s">
        <v>2308</v>
      </c>
      <c r="K1428" s="2" t="s">
        <v>4751</v>
      </c>
      <c r="M1428" s="2" t="s">
        <v>4752</v>
      </c>
      <c r="O1428" s="2" t="s">
        <v>2306</v>
      </c>
      <c r="Q1428" s="2" t="s">
        <v>2303</v>
      </c>
      <c r="S1428" s="2" t="s">
        <v>5694</v>
      </c>
      <c r="V1428" s="19">
        <f t="shared" si="521"/>
        <v>0</v>
      </c>
    </row>
    <row r="1429" spans="1:23" s="20" customFormat="1" ht="214.5" hidden="1" x14ac:dyDescent="0.25">
      <c r="A1429" s="2" t="s">
        <v>550</v>
      </c>
      <c r="B1429" s="2" t="s">
        <v>551</v>
      </c>
      <c r="C1429" s="3" t="s">
        <v>5235</v>
      </c>
      <c r="D1429" s="18" t="str">
        <f t="shared" si="511"/>
        <v>Un Cahors rouge puissant et groumand. Pafait sur des côtes d'agneau grillées.&lt;br&gt;&lt;br&gt;Encépagement : Malbec&lt;br&gt;&lt;br&gt;Dégustation : Nez intense et fruité ; Bouche, puissante et fruitée aux notes de fruits rouges/noirs aux tanins fins.&lt;br&gt;Accord mets/vin : viandes grillés, plats mijotés.&lt;br&gt;&lt;br&gt;Sous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429" s="4">
        <v>15.35</v>
      </c>
      <c r="F1429" s="2" t="s">
        <v>2246</v>
      </c>
      <c r="H1429" s="2" t="b">
        <v>1</v>
      </c>
      <c r="I1429" s="2" t="s">
        <v>4716</v>
      </c>
      <c r="K1429" s="2" t="s">
        <v>4858</v>
      </c>
      <c r="M1429" s="2" t="s">
        <v>4857</v>
      </c>
      <c r="O1429" s="2" t="s">
        <v>4719</v>
      </c>
      <c r="Q1429" s="2" t="s">
        <v>4688</v>
      </c>
      <c r="S1429" s="2" t="s">
        <v>6501</v>
      </c>
      <c r="V1429" s="19">
        <f t="shared" si="521"/>
        <v>0</v>
      </c>
    </row>
    <row r="1430" spans="1:23" s="20" customFormat="1" hidden="1" x14ac:dyDescent="0.25">
      <c r="A1430" s="2" t="s">
        <v>4500</v>
      </c>
      <c r="B1430" s="2" t="s">
        <v>4501</v>
      </c>
      <c r="C1430" s="3"/>
      <c r="D1430" s="40" t="str">
        <f t="shared" si="511"/>
        <v/>
      </c>
      <c r="E1430" s="4">
        <v>8.9</v>
      </c>
      <c r="F1430" s="2" t="s">
        <v>2246</v>
      </c>
      <c r="G1430" s="42"/>
      <c r="H1430" s="2" t="b">
        <v>0</v>
      </c>
      <c r="I1430" s="2" t="s">
        <v>4716</v>
      </c>
      <c r="J1430" s="42"/>
      <c r="K1430" s="2"/>
      <c r="L1430" s="42"/>
      <c r="M1430" s="2" t="s">
        <v>4857</v>
      </c>
      <c r="N1430" s="42"/>
      <c r="O1430" s="2" t="s">
        <v>4719</v>
      </c>
      <c r="P1430" s="42"/>
      <c r="Q1430" s="2" t="s">
        <v>4688</v>
      </c>
      <c r="R1430" s="42"/>
      <c r="S1430" s="2"/>
      <c r="T1430" s="42"/>
      <c r="U1430" s="42"/>
      <c r="V1430" s="42"/>
      <c r="W1430" s="42"/>
    </row>
    <row r="1431" spans="1:23" hidden="1" x14ac:dyDescent="0.25">
      <c r="A1431" s="2" t="s">
        <v>3569</v>
      </c>
      <c r="B1431" s="2" t="s">
        <v>3570</v>
      </c>
      <c r="C1431" s="3"/>
      <c r="D1431" s="23" t="str">
        <f t="shared" ref="D1431:D1437" si="522">SUBSTITUTE(SUBSTITUTE(SUBSTITUTE(C1431,CHAR(13),""),CHAR(10),"&lt;br&gt;"),". &amp;car(10)",".")</f>
        <v/>
      </c>
      <c r="E1431" s="4">
        <v>10.6</v>
      </c>
      <c r="F1431" s="2" t="s">
        <v>2246</v>
      </c>
      <c r="G1431" s="19">
        <f>VLOOKUP(F1431,frs!$A$2:$E$41,2,FALSE)</f>
        <v>22</v>
      </c>
      <c r="H1431" s="2" t="b">
        <v>0</v>
      </c>
      <c r="I1431" s="2" t="s">
        <v>4716</v>
      </c>
      <c r="J1431" s="19">
        <f>VLOOKUP(I1431,Families!$A$2:$B$11,2,FALSE)</f>
        <v>1</v>
      </c>
      <c r="K1431" s="2" t="s">
        <v>4992</v>
      </c>
      <c r="L1431" s="19" t="str">
        <f>IFERROR(VLOOKUP(K1431,Appellations!$A$2:$B$77,2,FALSE),"0")</f>
        <v>0</v>
      </c>
      <c r="M1431" s="2" t="s">
        <v>4857</v>
      </c>
      <c r="N1431" s="19">
        <f>IFERROR(VLOOKUP(M1431,Regions!$A$2:$B$41,2,FALSE),"0")</f>
        <v>36</v>
      </c>
      <c r="O1431" s="2" t="s">
        <v>4719</v>
      </c>
      <c r="P1431" s="19">
        <f>IFERROR(VLOOKUP(O1431,Colors!$A$2:$B$11,2,FALSE),"0")</f>
        <v>8</v>
      </c>
      <c r="Q1431" s="2" t="s">
        <v>4688</v>
      </c>
      <c r="R1431" s="19">
        <f>IFERROR(VLOOKUP(Q1431,Contenants!$A$2:$B$21,2,FALSE),"0")</f>
        <v>16</v>
      </c>
      <c r="S1431" s="2"/>
      <c r="T1431" s="50" t="str">
        <f t="shared" ref="T1431:T1435" si="523">PROPER(B1431)</f>
        <v>Gaillac Osmin Rouge</v>
      </c>
      <c r="U1431" s="19" t="str">
        <f>SUBSTITUTE(SUBSTITUTE(SUBSTITUTE(SUBSTITUTE(SUBSTITUTE(SUBSTITUTE(SUBSTITUTE(SUBSTITUTE(SUBSTITUTE(SUBSTITUTE(SUBSTITUTE(SUBSTITUTE(S1431,"C:\Users\Admin\OneDrive\Site Internet\",""),"BAG-IN-BOX\",""),"BOURGOGNE\",""),"BEAUJOLAIS\",""),"CHAMPAGNE ET EFFERVESCENTS\",""),"LANGUEDOC\",""),"LOIRE\",""),"PROVENCE\",""),"RHONE NORD\",""),"RHONE SUD\",""),"SPIRITUEUX\",""),"SUD OUEST\","")</f>
        <v/>
      </c>
      <c r="V1431" s="19" t="e">
        <f>IF(#REF!="",0,1)</f>
        <v>#REF!</v>
      </c>
      <c r="W1431" s="20" t="e">
        <f>$X$1&amp;A1431&amp;$Y$1&amp;T1431&amp;$Z$1&amp;D1431&amp;$AA$1&amp;E1431&amp;#REF!&amp;G1431&amp;$AB$1&amp;J1431&amp;$AC$1&amp;L1431&amp;$AD$1&amp;N1431&amp;$AE$1&amp;P1431&amp;$AF$1&amp;R1431&amp;$AG$1&amp;#REF!&amp;$AI$1</f>
        <v>#REF!</v>
      </c>
    </row>
    <row r="1432" spans="1:23" hidden="1" x14ac:dyDescent="0.25">
      <c r="A1432" s="2" t="s">
        <v>3686</v>
      </c>
      <c r="B1432" s="2" t="s">
        <v>3687</v>
      </c>
      <c r="C1432" s="3"/>
      <c r="D1432" s="23" t="str">
        <f t="shared" si="522"/>
        <v/>
      </c>
      <c r="E1432" s="4">
        <v>12.45</v>
      </c>
      <c r="F1432" s="2" t="s">
        <v>2498</v>
      </c>
      <c r="G1432" s="19" t="e">
        <f>VLOOKUP(F1432,frs!$A$2:$E$41,2,FALSE)</f>
        <v>#N/A</v>
      </c>
      <c r="H1432" s="2" t="b">
        <v>0</v>
      </c>
      <c r="I1432" s="2" t="s">
        <v>4709</v>
      </c>
      <c r="J1432" s="19">
        <f>VLOOKUP(I1432,Families!$A$2:$B$11,2,FALSE)</f>
        <v>2</v>
      </c>
      <c r="K1432" s="2" t="s">
        <v>4900</v>
      </c>
      <c r="L1432" s="19">
        <f>IFERROR(VLOOKUP(K1432,Appellations!$A$2:$B$77,2,FALSE),"0")</f>
        <v>40</v>
      </c>
      <c r="M1432" s="2" t="s">
        <v>4822</v>
      </c>
      <c r="N1432" s="19">
        <f>IFERROR(VLOOKUP(M1432,Regions!$A$2:$B$41,2,FALSE),"0")</f>
        <v>27</v>
      </c>
      <c r="O1432" s="2" t="s">
        <v>4689</v>
      </c>
      <c r="P1432" s="19">
        <f>IFERROR(VLOOKUP(O1432,Colors!$A$2:$B$11,2,FALSE),"0")</f>
        <v>2</v>
      </c>
      <c r="Q1432" s="2" t="s">
        <v>4688</v>
      </c>
      <c r="R1432" s="19">
        <f>IFERROR(VLOOKUP(Q1432,Contenants!$A$2:$B$21,2,FALSE),"0")</f>
        <v>16</v>
      </c>
      <c r="S1432" s="2"/>
      <c r="T1432" s="50" t="str">
        <f t="shared" si="523"/>
        <v>Igp Val De Loire Sauvignon R&amp;S Blanc</v>
      </c>
      <c r="U1432" s="19" t="str">
        <f>SUBSTITUTE(SUBSTITUTE(SUBSTITUTE(SUBSTITUTE(SUBSTITUTE(SUBSTITUTE(SUBSTITUTE(SUBSTITUTE(SUBSTITUTE(SUBSTITUTE(SUBSTITUTE(SUBSTITUTE(S1432,"C:\Users\Admin\OneDrive\Site Internet\",""),"BAG-IN-BOX\",""),"BOURGOGNE\",""),"BEAUJOLAIS\",""),"CHAMPAGNE ET EFFERVESCENTS\",""),"LANGUEDOC\",""),"LOIRE\",""),"PROVENCE\",""),"RHONE NORD\",""),"RHONE SUD\",""),"SPIRITUEUX\",""),"SUD OUEST\","")</f>
        <v/>
      </c>
      <c r="V1432" s="19" t="e">
        <f>IF(#REF!="",0,1)</f>
        <v>#REF!</v>
      </c>
      <c r="W1432" s="20" t="e">
        <f>$X$1&amp;A1432&amp;$Y$1&amp;T1432&amp;$Z$1&amp;D1432&amp;$AA$1&amp;E1432&amp;#REF!&amp;G1432&amp;$AB$1&amp;J1432&amp;$AC$1&amp;L1432&amp;$AD$1&amp;N1432&amp;$AE$1&amp;P1432&amp;$AF$1&amp;R1432&amp;$AG$1&amp;#REF!&amp;$AI$1</f>
        <v>#REF!</v>
      </c>
    </row>
    <row r="1433" spans="1:23" hidden="1" x14ac:dyDescent="0.25">
      <c r="A1433" s="2" t="s">
        <v>3771</v>
      </c>
      <c r="B1433" s="2" t="s">
        <v>3772</v>
      </c>
      <c r="C1433" s="3"/>
      <c r="D1433" s="23" t="str">
        <f t="shared" si="522"/>
        <v/>
      </c>
      <c r="E1433" s="4">
        <v>14.05</v>
      </c>
      <c r="F1433" s="2" t="s">
        <v>2498</v>
      </c>
      <c r="G1433" s="19" t="e">
        <f>VLOOKUP(F1433,frs!$A$2:$E$41,2,FALSE)</f>
        <v>#N/A</v>
      </c>
      <c r="H1433" s="2" t="b">
        <v>0</v>
      </c>
      <c r="I1433" s="2" t="s">
        <v>2308</v>
      </c>
      <c r="J1433" s="19">
        <f>VLOOKUP(I1433,Families!$A$2:$B$11,2,FALSE)</f>
        <v>3</v>
      </c>
      <c r="K1433" s="2" t="s">
        <v>4830</v>
      </c>
      <c r="L1433" s="19">
        <f>IFERROR(VLOOKUP(K1433,Appellations!$A$2:$B$77,2,FALSE),"0")</f>
        <v>45</v>
      </c>
      <c r="M1433" s="2" t="s">
        <v>4745</v>
      </c>
      <c r="N1433" s="19">
        <f>IFERROR(VLOOKUP(M1433,Regions!$A$2:$B$41,2,FALSE),"0")</f>
        <v>33</v>
      </c>
      <c r="O1433" s="2" t="s">
        <v>2306</v>
      </c>
      <c r="P1433" s="19">
        <f>IFERROR(VLOOKUP(O1433,Colors!$A$2:$B$11,2,FALSE),"0")</f>
        <v>7</v>
      </c>
      <c r="Q1433" s="2" t="s">
        <v>4688</v>
      </c>
      <c r="R1433" s="19">
        <f>IFERROR(VLOOKUP(Q1433,Contenants!$A$2:$B$21,2,FALSE),"0")</f>
        <v>16</v>
      </c>
      <c r="S1433" s="2"/>
      <c r="T1433" s="50" t="str">
        <f t="shared" si="523"/>
        <v>Luberon R&amp;S Rose</v>
      </c>
      <c r="U1433" s="19" t="str">
        <f>SUBSTITUTE(SUBSTITUTE(SUBSTITUTE(SUBSTITUTE(SUBSTITUTE(SUBSTITUTE(SUBSTITUTE(SUBSTITUTE(SUBSTITUTE(SUBSTITUTE(SUBSTITUTE(SUBSTITUTE(S1433,"C:\Users\Admin\OneDrive\Site Internet\",""),"BAG-IN-BOX\",""),"BOURGOGNE\",""),"BEAUJOLAIS\",""),"CHAMPAGNE ET EFFERVESCENTS\",""),"LANGUEDOC\",""),"LOIRE\",""),"PROVENCE\",""),"RHONE NORD\",""),"RHONE SUD\",""),"SPIRITUEUX\",""),"SUD OUEST\","")</f>
        <v/>
      </c>
      <c r="V1433" s="19" t="e">
        <f>IF(#REF!="",0,1)</f>
        <v>#REF!</v>
      </c>
      <c r="W1433" s="20" t="e">
        <f>$X$1&amp;A1433&amp;$Y$1&amp;T1433&amp;$Z$1&amp;D1433&amp;$AA$1&amp;E1433&amp;#REF!&amp;G1433&amp;$AB$1&amp;J1433&amp;$AC$1&amp;L1433&amp;$AD$1&amp;N1433&amp;$AE$1&amp;P1433&amp;$AF$1&amp;R1433&amp;$AG$1&amp;#REF!&amp;$AI$1</f>
        <v>#REF!</v>
      </c>
    </row>
    <row r="1434" spans="1:23" hidden="1" x14ac:dyDescent="0.25">
      <c r="A1434" s="2" t="s">
        <v>3660</v>
      </c>
      <c r="B1434" s="2" t="s">
        <v>3661</v>
      </c>
      <c r="C1434" s="3"/>
      <c r="D1434" s="23" t="str">
        <f t="shared" si="522"/>
        <v/>
      </c>
      <c r="E1434" s="4">
        <v>24</v>
      </c>
      <c r="F1434" s="2" t="s">
        <v>2236</v>
      </c>
      <c r="G1434" s="19" t="e">
        <f>VLOOKUP(F1434,frs!$A$2:$E$41,2,FALSE)</f>
        <v>#N/A</v>
      </c>
      <c r="H1434" s="2" t="b">
        <v>0</v>
      </c>
      <c r="I1434" s="2" t="s">
        <v>2308</v>
      </c>
      <c r="J1434" s="19">
        <f>VLOOKUP(I1434,Families!$A$2:$B$11,2,FALSE)</f>
        <v>3</v>
      </c>
      <c r="K1434" s="2" t="s">
        <v>4849</v>
      </c>
      <c r="L1434" s="19">
        <f>IFERROR(VLOOKUP(K1434,Appellations!$A$2:$B$77,2,FALSE),"0")</f>
        <v>41</v>
      </c>
      <c r="M1434" s="2" t="s">
        <v>4741</v>
      </c>
      <c r="N1434" s="19">
        <f>IFERROR(VLOOKUP(M1434,Regions!$A$2:$B$41,2,FALSE),"0")</f>
        <v>32</v>
      </c>
      <c r="O1434" s="2" t="s">
        <v>2306</v>
      </c>
      <c r="P1434" s="19">
        <f>IFERROR(VLOOKUP(O1434,Colors!$A$2:$B$11,2,FALSE),"0")</f>
        <v>7</v>
      </c>
      <c r="Q1434" s="2" t="s">
        <v>2303</v>
      </c>
      <c r="R1434" s="19">
        <f>IFERROR(VLOOKUP(Q1434,Contenants!$A$2:$B$21,2,FALSE),"0")</f>
        <v>19</v>
      </c>
      <c r="S1434" s="2"/>
      <c r="T1434" s="50" t="str">
        <f t="shared" si="523"/>
        <v>Igp Med. Le Page Vignelaure Rose Magnum</v>
      </c>
      <c r="U1434" s="19" t="str">
        <f>SUBSTITUTE(SUBSTITUTE(SUBSTITUTE(SUBSTITUTE(SUBSTITUTE(SUBSTITUTE(SUBSTITUTE(SUBSTITUTE(SUBSTITUTE(SUBSTITUTE(SUBSTITUTE(SUBSTITUTE(S1434,"C:\Users\Admin\OneDrive\Site Internet\",""),"BAG-IN-BOX\",""),"BOURGOGNE\",""),"BEAUJOLAIS\",""),"CHAMPAGNE ET EFFERVESCENTS\",""),"LANGUEDOC\",""),"LOIRE\",""),"PROVENCE\",""),"RHONE NORD\",""),"RHONE SUD\",""),"SPIRITUEUX\",""),"SUD OUEST\","")</f>
        <v/>
      </c>
      <c r="V1434" s="19" t="e">
        <f>IF(#REF!="",0,1)</f>
        <v>#REF!</v>
      </c>
      <c r="W1434" s="20" t="e">
        <f>$X$1&amp;A1434&amp;$Y$1&amp;T1434&amp;$Z$1&amp;D1434&amp;$AA$1&amp;E1434&amp;#REF!&amp;G1434&amp;$AB$1&amp;J1434&amp;$AC$1&amp;L1434&amp;$AD$1&amp;N1434&amp;$AE$1&amp;P1434&amp;$AF$1&amp;R1434&amp;$AG$1&amp;#REF!&amp;$AI$1</f>
        <v>#REF!</v>
      </c>
    </row>
    <row r="1435" spans="1:23" hidden="1" x14ac:dyDescent="0.25">
      <c r="A1435" s="2" t="s">
        <v>1050</v>
      </c>
      <c r="B1435" s="2" t="s">
        <v>1051</v>
      </c>
      <c r="C1435" s="3"/>
      <c r="D1435" s="23" t="str">
        <f t="shared" si="522"/>
        <v/>
      </c>
      <c r="E1435" s="4">
        <v>15.45</v>
      </c>
      <c r="F1435" s="2" t="s">
        <v>2236</v>
      </c>
      <c r="G1435" s="19" t="e">
        <f>VLOOKUP(F1435,frs!$A$2:$E$41,2,FALSE)</f>
        <v>#N/A</v>
      </c>
      <c r="H1435" s="2" t="b">
        <v>1</v>
      </c>
      <c r="I1435" s="2" t="s">
        <v>4709</v>
      </c>
      <c r="J1435" s="19">
        <f>VLOOKUP(I1435,Families!$A$2:$B$11,2,FALSE)</f>
        <v>2</v>
      </c>
      <c r="K1435" s="2" t="s">
        <v>4746</v>
      </c>
      <c r="L1435" s="19" t="str">
        <f>IFERROR(VLOOKUP(K1435,Appellations!$A$2:$B$77,2,FALSE),"0")</f>
        <v>0</v>
      </c>
      <c r="M1435" s="2" t="s">
        <v>4741</v>
      </c>
      <c r="N1435" s="19">
        <f>IFERROR(VLOOKUP(M1435,Regions!$A$2:$B$41,2,FALSE),"0")</f>
        <v>32</v>
      </c>
      <c r="O1435" s="2" t="s">
        <v>4689</v>
      </c>
      <c r="P1435" s="19">
        <f>IFERROR(VLOOKUP(O1435,Colors!$A$2:$B$11,2,FALSE),"0")</f>
        <v>2</v>
      </c>
      <c r="Q1435" s="2" t="s">
        <v>4688</v>
      </c>
      <c r="R1435" s="19">
        <f>IFERROR(VLOOKUP(Q1435,Contenants!$A$2:$B$21,2,FALSE),"0")</f>
        <v>16</v>
      </c>
      <c r="S1435" s="2"/>
      <c r="T1435" s="50" t="str">
        <f t="shared" si="523"/>
        <v>Cot.Aix La Source Vignelaure Blanc</v>
      </c>
      <c r="U1435" s="19" t="str">
        <f>SUBSTITUTE(SUBSTITUTE(SUBSTITUTE(SUBSTITUTE(SUBSTITUTE(SUBSTITUTE(SUBSTITUTE(SUBSTITUTE(SUBSTITUTE(SUBSTITUTE(SUBSTITUTE(SUBSTITUTE(S1435,"C:\Users\Admin\OneDrive\Site Internet\",""),"BAG-IN-BOX\",""),"BOURGOGNE\",""),"BEAUJOLAIS\",""),"CHAMPAGNE ET EFFERVESCENTS\",""),"LANGUEDOC\",""),"LOIRE\",""),"PROVENCE\",""),"RHONE NORD\",""),"RHONE SUD\",""),"SPIRITUEUX\",""),"SUD OUEST\","")</f>
        <v/>
      </c>
      <c r="V1435" s="19">
        <f t="shared" ref="V1435:V1441" si="524">IF(U1435="",0,1)</f>
        <v>0</v>
      </c>
      <c r="W1435" s="20" t="e">
        <f>$X$1&amp;A1435&amp;$Y$1&amp;T1435&amp;$Z$1&amp;D1435&amp;$AA$1&amp;E1435&amp;#REF!&amp;G1435&amp;$AB$1&amp;J1435&amp;$AC$1&amp;L1435&amp;$AD$1&amp;N1435&amp;$AE$1&amp;P1435&amp;$AF$1&amp;R1435&amp;$AG$1&amp;#REF!&amp;$AI$1</f>
        <v>#REF!</v>
      </c>
    </row>
    <row r="1436" spans="1:23" ht="384.75" x14ac:dyDescent="0.25">
      <c r="A1436" s="2" t="s">
        <v>1989</v>
      </c>
      <c r="B1436" s="2" t="s">
        <v>1990</v>
      </c>
      <c r="C1436" s="3" t="s">
        <v>5464</v>
      </c>
      <c r="D1436" s="23" t="str">
        <f t="shared" si="522"/>
        <v>Un vin rosé sec, léger et aromatique. Parfait pour vos apéritifs et grillades entre amis.&lt;br&gt;&lt;br&gt;Encépagement : Grenache, Syrah, Merlot&lt;br&gt;&lt;br&gt;Dégustation : Robe couleur pétale de rose pâle ; Nez aux notes de fraises, de cassis, et de groseille ; Bouche émoustillante, pure et fraîche.&lt;br&gt;Accord mets/vin : apéritif, grillades, entrée à base de melon.&lt;br&gt;&lt;br&gt;Domaine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6" s="4">
        <v>9.3000000000000007</v>
      </c>
      <c r="F1436" s="2" t="s">
        <v>2273</v>
      </c>
      <c r="G1436" s="19">
        <f>VLOOKUP(F1436,frs!$A$2:$B$45,2,FALSE)</f>
        <v>10</v>
      </c>
      <c r="H1436" s="2" t="b">
        <v>1</v>
      </c>
      <c r="I1436" s="2" t="s">
        <v>2308</v>
      </c>
      <c r="J1436" s="19">
        <f>VLOOKUP(I1436,Families!$A$2:$B$11,2,FALSE)</f>
        <v>3</v>
      </c>
      <c r="K1436" s="2" t="s">
        <v>4751</v>
      </c>
      <c r="L1436" s="19">
        <f>IFERROR(VLOOKUP(K1436,Appellations!$A$2:$B$80,2,FALSE),"0")</f>
        <v>78</v>
      </c>
      <c r="M1436" s="2" t="s">
        <v>4752</v>
      </c>
      <c r="N1436" s="19">
        <f>IFERROR(VLOOKUP(M1436,Regions!$A$2:$B$44,2,FALSE),"0")</f>
        <v>20</v>
      </c>
      <c r="O1436" s="2" t="s">
        <v>2306</v>
      </c>
      <c r="P1436" s="19">
        <f>IFERROR(VLOOKUP(O1436,Colors!$A$2:$B$11,2,FALSE),"0")</f>
        <v>7</v>
      </c>
      <c r="Q1436" s="2" t="s">
        <v>4688</v>
      </c>
      <c r="R1436" s="19">
        <f>IFERROR(VLOOKUP(Q1436,Contenants!$A$2:$B$21,2,FALSE),"0")</f>
        <v>16</v>
      </c>
      <c r="S1436" s="2" t="s">
        <v>5732</v>
      </c>
      <c r="T1436" s="50" t="s">
        <v>6270</v>
      </c>
      <c r="U1436" s="19" t="str">
        <f t="shared" ref="U1436:U1437" si="525">SUBSTITUTE(S1436,"C:\Users\Admin\OneDrive\Site Internet\","")</f>
        <v>chateau_nages_liberty_rose.png</v>
      </c>
      <c r="V1436" s="19">
        <f t="shared" si="524"/>
        <v>1</v>
      </c>
      <c r="W1436" s="20" t="str">
        <f t="shared" ref="W1436:W1437" si="526">$X$1&amp;A1436&amp;$Y$1&amp;T1436&amp;$Z$1&amp;D1436&amp;$AA$1&amp;G1436&amp;$AB$1&amp;J1436&amp;$AC$1&amp;L1436&amp;$AD$1&amp;N1436&amp;$AE$1&amp;P1436&amp;$AF$1&amp;R1436&amp;$AG$1&amp;U1436&amp;$AH$1&amp;V1436&amp;$AI$1</f>
        <v>("01448", "Libertynages Nages Rosé ", "Un vin rosé sec, léger et aromatique. Parfait pour vos apéritifs et grillades entre amis.&lt;br&gt;&lt;br&gt;Encépagement : Grenache, Syrah, Merlot&lt;br&gt;&lt;br&gt;Dégustation : Robe couleur pétale de rose pâle ; Nez aux notes de fraises, de cassis, et de groseille ; Bouche émoustillante, pure et fraîche.&lt;br&gt;Accord mets/vin : apéritif, grillades, entrée à base de melon.&lt;br&gt;&lt;br&gt;Domaine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 "10", "3", "78", "20","7", "16", "chateau_nages_liberty_rose.png", "1"),</v>
      </c>
    </row>
    <row r="1437" spans="1:23" ht="384.75" x14ac:dyDescent="0.25">
      <c r="A1437" s="2" t="s">
        <v>1991</v>
      </c>
      <c r="B1437" s="2" t="s">
        <v>1992</v>
      </c>
      <c r="C1437" s="3" t="s">
        <v>5465</v>
      </c>
      <c r="D1437" s="23" t="str">
        <f t="shared" si="522"/>
        <v>Un vin rouge léger et fruité pour une planche de charcuterie/fromages.&lt;br&gt;&lt;br&gt;Encépagement : Syrah, Merlot, Grenache et Carignan&lt;br&gt;&lt;br&gt;Dégustation : Robe Violine brillant ; Nez fruité sur des notes de cassis et de cerises ; Bouche fraîche et vive.&lt;br&gt;Accord mets/vin : charcuterie/fromage, une viande rouge grillée.&lt;br&gt;&lt;br&gt;Domaine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7" s="4">
        <v>9.3000000000000007</v>
      </c>
      <c r="F1437" s="2" t="s">
        <v>2273</v>
      </c>
      <c r="G1437" s="19">
        <f>VLOOKUP(F1437,frs!$A$2:$B$45,2,FALSE)</f>
        <v>10</v>
      </c>
      <c r="H1437" s="2" t="b">
        <v>1</v>
      </c>
      <c r="I1437" s="2" t="s">
        <v>4716</v>
      </c>
      <c r="J1437" s="19">
        <f>VLOOKUP(I1437,Families!$A$2:$B$11,2,FALSE)</f>
        <v>1</v>
      </c>
      <c r="K1437" s="2" t="s">
        <v>4751</v>
      </c>
      <c r="L1437" s="19">
        <f>IFERROR(VLOOKUP(K1437,Appellations!$A$2:$B$80,2,FALSE),"0")</f>
        <v>78</v>
      </c>
      <c r="M1437" s="2" t="s">
        <v>4752</v>
      </c>
      <c r="N1437" s="19">
        <f>IFERROR(VLOOKUP(M1437,Regions!$A$2:$B$44,2,FALSE),"0")</f>
        <v>20</v>
      </c>
      <c r="O1437" s="2" t="s">
        <v>4719</v>
      </c>
      <c r="P1437" s="19">
        <f>IFERROR(VLOOKUP(O1437,Colors!$A$2:$B$11,2,FALSE),"0")</f>
        <v>8</v>
      </c>
      <c r="Q1437" s="2" t="s">
        <v>4688</v>
      </c>
      <c r="R1437" s="19">
        <f>IFERROR(VLOOKUP(Q1437,Contenants!$A$2:$B$21,2,FALSE),"0")</f>
        <v>16</v>
      </c>
      <c r="S1437" s="2" t="s">
        <v>5733</v>
      </c>
      <c r="T1437" s="50" t="s">
        <v>6271</v>
      </c>
      <c r="U1437" s="19" t="str">
        <f t="shared" si="525"/>
        <v>chateau_nages_liberty_rouge.png</v>
      </c>
      <c r="V1437" s="19">
        <f t="shared" si="524"/>
        <v>1</v>
      </c>
      <c r="W1437" s="20" t="str">
        <f t="shared" si="526"/>
        <v>("01449", "Libertynages Nages Rouge ", "Un vin rouge léger et fruité pour une planche de charcuterie/fromages.&lt;br&gt;&lt;br&gt;Encépagement : Syrah, Merlot, Grenache et Carignan&lt;br&gt;&lt;br&gt;Dégustation : Robe Violine brillant ; Nez fruité sur des notes de cassis et de cerises ; Bouche fraîche et vive.&lt;br&gt;Accord mets/vin : charcuterie/fromage, une viande rouge grillée.&lt;br&gt;&lt;br&gt;Domaine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 "10", "1", "78", "20","8", "16", "chateau_nages_liberty_rouge.png", "1"),</v>
      </c>
    </row>
    <row r="1438" spans="1:23" s="29" customFormat="1" ht="399.75" hidden="1" x14ac:dyDescent="0.25">
      <c r="A1438" s="2" t="s">
        <v>1987</v>
      </c>
      <c r="B1438" s="2" t="s">
        <v>1988</v>
      </c>
      <c r="C1438" s="3" t="s">
        <v>5463</v>
      </c>
      <c r="D1438" s="27" t="str">
        <f t="shared" si="511"/>
        <v>Un vin blanc sec et fruité, idéal pour vos apéritifs entre amis.&lt;br&gt;&lt;br&gt;Encépagement : Grenache, Roussane, Colombard&lt;br&gt;&lt;br&gt;Dégustation : Robe Jaune aux reflets verts ; Nez Expressif et séduisant où dominent les parfums d’agrumes et de fruit de la passion ; Bouche croquante avec une belle tension. La finale sur le fruit avec une pointe de minéralité.&lt;br&gt;Accord mets/vin : apéritif, poisson à chair fine.&lt;br&gt;&lt;br&gt;Domaine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8" s="4">
        <v>9.3000000000000007</v>
      </c>
      <c r="F1438" s="2" t="s">
        <v>2273</v>
      </c>
      <c r="H1438" s="2" t="b">
        <v>1</v>
      </c>
      <c r="I1438" s="2" t="s">
        <v>4709</v>
      </c>
      <c r="K1438" s="2" t="s">
        <v>4751</v>
      </c>
      <c r="M1438" s="2" t="s">
        <v>4752</v>
      </c>
      <c r="O1438" s="2" t="s">
        <v>4689</v>
      </c>
      <c r="Q1438" s="2" t="s">
        <v>4688</v>
      </c>
      <c r="S1438" s="2" t="s">
        <v>6502</v>
      </c>
      <c r="V1438" s="19">
        <f t="shared" si="524"/>
        <v>0</v>
      </c>
    </row>
    <row r="1439" spans="1:23" s="20" customFormat="1" ht="409.6" hidden="1" x14ac:dyDescent="0.25">
      <c r="A1439" s="2" t="s">
        <v>1002</v>
      </c>
      <c r="B1439" s="2" t="s">
        <v>1003</v>
      </c>
      <c r="C1439" s="3" t="s">
        <v>5292</v>
      </c>
      <c r="D1439" s="18" t="str">
        <f t="shared" si="511"/>
        <v>Un Costières de Nîmes rosé sec, ample et plein de finesse. Parfait pour une bouillabaisse.&lt;br&gt;&lt;br&gt;Encépagement : Grenache, Mourvèdre&lt;br&gt;&lt;br&gt;Dégustation : Robe rose claire ; Nez ample, vif, avec des arômes de fruits rouges frais (fraise, grenadine, groseille), et de subtiles notes d’épices et de fleurs ; Bouche équilibrée et pleine de chair avec des notes de fruits rouges et une finale rafraîchissante empreinte de minéralité.&lt;br&gt;Accord mets/vin : apéritif, grillades, bouillabaisse, salade d’été.&lt;br&gt;&lt;br&gt;Domaine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9" s="4">
        <v>14.7</v>
      </c>
      <c r="F1439" s="2" t="s">
        <v>2273</v>
      </c>
      <c r="H1439" s="2" t="b">
        <v>1</v>
      </c>
      <c r="I1439" s="2" t="s">
        <v>2308</v>
      </c>
      <c r="K1439" s="2" t="s">
        <v>4845</v>
      </c>
      <c r="M1439" s="2" t="s">
        <v>4745</v>
      </c>
      <c r="O1439" s="2" t="s">
        <v>2306</v>
      </c>
      <c r="Q1439" s="2" t="s">
        <v>4688</v>
      </c>
      <c r="S1439" s="2" t="s">
        <v>6503</v>
      </c>
      <c r="V1439" s="19">
        <f t="shared" si="524"/>
        <v>0</v>
      </c>
    </row>
    <row r="1440" spans="1:23" s="20" customFormat="1" ht="409.6" hidden="1" x14ac:dyDescent="0.25">
      <c r="A1440" s="2" t="s">
        <v>1004</v>
      </c>
      <c r="B1440" s="2" t="s">
        <v>1005</v>
      </c>
      <c r="C1440" s="3" t="s">
        <v>5293</v>
      </c>
      <c r="D1440" s="18" t="str">
        <f t="shared" si="511"/>
        <v>Un Costières de Nîmes rouge puissant et charnue, idéal sur une daube provençale.&lt;br&gt;&lt;br&gt;Encépagement : Grenache, Syrah, Carignan&lt;br&gt;&lt;br&gt;Dégustation : Robe Grenat brillant ; Nez aux arômes de fruits mûrs (framboise, cerise), poivre, épices d’orient, et notes de garrigue ; Bouche Voluptueuse en attaque avec un grain de tanin très élégant et une longue finale minérale aux accents d’épices et de réglisse.&lt;br&gt;Accord mets/vin : viandes rouge grillées ou en sauce.&lt;br&gt;&lt;br&gt;Domaine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40" s="4">
        <v>14.7</v>
      </c>
      <c r="F1440" s="2" t="s">
        <v>2273</v>
      </c>
      <c r="H1440" s="2" t="b">
        <v>1</v>
      </c>
      <c r="I1440" s="2" t="s">
        <v>4716</v>
      </c>
      <c r="K1440" s="2" t="s">
        <v>4845</v>
      </c>
      <c r="M1440" s="2" t="s">
        <v>4745</v>
      </c>
      <c r="O1440" s="2" t="s">
        <v>4719</v>
      </c>
      <c r="Q1440" s="2" t="s">
        <v>4688</v>
      </c>
      <c r="S1440" s="2" t="s">
        <v>6504</v>
      </c>
      <c r="V1440" s="19">
        <f t="shared" si="524"/>
        <v>0</v>
      </c>
    </row>
    <row r="1441" spans="1:23" s="20" customFormat="1" ht="409.6" hidden="1" x14ac:dyDescent="0.25">
      <c r="A1441" s="2" t="s">
        <v>1000</v>
      </c>
      <c r="B1441" s="2" t="s">
        <v>1001</v>
      </c>
      <c r="C1441" s="3" t="s">
        <v>5291</v>
      </c>
      <c r="D1441" s="18" t="str">
        <f t="shared" si="511"/>
        <v>Un Costières de Nîmes blanc sec, ample et aromatique. Idéal pour un risotto aux champignons.&lt;br&gt;&lt;br&gt;Encépagement : Grenache Blanc, Clairette, Roussanne, Viognier&lt;br&gt;&lt;br&gt;Dégustation : Robe Jaune brillant aux reflets verts ; Nez aux notes de fruits jaunes mûrs, de fleurs (acacia, rose, verveine) et de vanille ; Bouche soyeuse en attaque, charnue et pleine de fruits. Finale longue, dynamique avec une touche de salinité.&lt;br&gt;Accord mets/vin : viandes blanches en sauce, poissons gras (saumon, lotte,…)&lt;br&gt;&lt;br&gt;Domaine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coeur d’une zone naturelle protégée Natura 2000, notre vignoble est conduit en agriculture biologique.</v>
      </c>
      <c r="E1441" s="4">
        <v>14.7</v>
      </c>
      <c r="F1441" s="2" t="s">
        <v>2273</v>
      </c>
      <c r="H1441" s="2" t="b">
        <v>1</v>
      </c>
      <c r="I1441" s="2" t="s">
        <v>4709</v>
      </c>
      <c r="K1441" s="2" t="s">
        <v>4845</v>
      </c>
      <c r="M1441" s="2" t="s">
        <v>4745</v>
      </c>
      <c r="O1441" s="2" t="s">
        <v>4689</v>
      </c>
      <c r="Q1441" s="2" t="s">
        <v>4688</v>
      </c>
      <c r="S1441" s="2" t="s">
        <v>6505</v>
      </c>
      <c r="V1441" s="19">
        <f t="shared" si="524"/>
        <v>0</v>
      </c>
    </row>
    <row r="1442" spans="1:23" s="20" customFormat="1" hidden="1" x14ac:dyDescent="0.25">
      <c r="A1442" s="2" t="s">
        <v>3720</v>
      </c>
      <c r="B1442" s="2" t="s">
        <v>3721</v>
      </c>
      <c r="C1442" s="3"/>
      <c r="D1442" s="18" t="str">
        <f t="shared" si="511"/>
        <v/>
      </c>
      <c r="E1442" s="4">
        <v>9.3000000000000007</v>
      </c>
      <c r="F1442" s="2" t="s">
        <v>2903</v>
      </c>
      <c r="H1442" s="2" t="b">
        <v>0</v>
      </c>
      <c r="I1442" s="2" t="s">
        <v>4709</v>
      </c>
      <c r="K1442" s="2" t="s">
        <v>4993</v>
      </c>
      <c r="M1442" s="2" t="s">
        <v>4844</v>
      </c>
      <c r="O1442" s="2" t="s">
        <v>4689</v>
      </c>
      <c r="Q1442" s="2" t="s">
        <v>4688</v>
      </c>
      <c r="S1442" s="2"/>
    </row>
    <row r="1443" spans="1:23" s="20" customFormat="1" hidden="1" x14ac:dyDescent="0.25">
      <c r="A1443" s="2" t="s">
        <v>3722</v>
      </c>
      <c r="B1443" s="2" t="s">
        <v>3723</v>
      </c>
      <c r="C1443" s="3"/>
      <c r="D1443" s="18" t="str">
        <f t="shared" si="511"/>
        <v/>
      </c>
      <c r="E1443" s="4">
        <v>9.3000000000000007</v>
      </c>
      <c r="F1443" s="2" t="s">
        <v>2903</v>
      </c>
      <c r="H1443" s="2" t="b">
        <v>0</v>
      </c>
      <c r="I1443" s="2" t="s">
        <v>2308</v>
      </c>
      <c r="K1443" s="2" t="s">
        <v>4993</v>
      </c>
      <c r="M1443" s="2" t="s">
        <v>4844</v>
      </c>
      <c r="O1443" s="2" t="s">
        <v>2306</v>
      </c>
      <c r="Q1443" s="2" t="s">
        <v>4688</v>
      </c>
      <c r="S1443" s="2"/>
    </row>
    <row r="1444" spans="1:23" s="20" customFormat="1" hidden="1" x14ac:dyDescent="0.25">
      <c r="A1444" s="2" t="s">
        <v>3348</v>
      </c>
      <c r="B1444" s="2" t="s">
        <v>3349</v>
      </c>
      <c r="C1444" s="3"/>
      <c r="D1444" s="18" t="str">
        <f t="shared" si="511"/>
        <v/>
      </c>
      <c r="E1444" s="4">
        <v>18.149999999999999</v>
      </c>
      <c r="F1444" s="2" t="s">
        <v>2903</v>
      </c>
      <c r="H1444" s="2" t="b">
        <v>0</v>
      </c>
      <c r="I1444" s="2" t="s">
        <v>4709</v>
      </c>
      <c r="K1444" s="2" t="s">
        <v>4843</v>
      </c>
      <c r="M1444" s="2" t="s">
        <v>4844</v>
      </c>
      <c r="O1444" s="2" t="s">
        <v>4689</v>
      </c>
      <c r="Q1444" s="2" t="s">
        <v>4688</v>
      </c>
      <c r="S1444" s="2"/>
    </row>
    <row r="1445" spans="1:23" s="20" customFormat="1" hidden="1" x14ac:dyDescent="0.25">
      <c r="A1445" s="2" t="s">
        <v>3350</v>
      </c>
      <c r="B1445" s="2" t="s">
        <v>3351</v>
      </c>
      <c r="C1445" s="3"/>
      <c r="D1445" s="18" t="str">
        <f t="shared" si="511"/>
        <v/>
      </c>
      <c r="E1445" s="4">
        <v>16.649999999999999</v>
      </c>
      <c r="F1445" s="2" t="s">
        <v>2903</v>
      </c>
      <c r="H1445" s="2" t="b">
        <v>0</v>
      </c>
      <c r="I1445" s="2" t="s">
        <v>2308</v>
      </c>
      <c r="K1445" s="2" t="s">
        <v>4843</v>
      </c>
      <c r="M1445" s="2" t="s">
        <v>4844</v>
      </c>
      <c r="O1445" s="2" t="s">
        <v>2306</v>
      </c>
      <c r="Q1445" s="2" t="s">
        <v>4688</v>
      </c>
      <c r="S1445" s="2"/>
    </row>
    <row r="1446" spans="1:23" s="20" customFormat="1" hidden="1" x14ac:dyDescent="0.25">
      <c r="A1446" s="2" t="s">
        <v>2904</v>
      </c>
      <c r="B1446" s="2" t="s">
        <v>2905</v>
      </c>
      <c r="C1446" s="3"/>
      <c r="D1446" s="18" t="str">
        <f t="shared" si="511"/>
        <v/>
      </c>
      <c r="E1446" s="4">
        <v>11.9</v>
      </c>
      <c r="F1446" s="2" t="s">
        <v>2903</v>
      </c>
      <c r="H1446" s="2" t="b">
        <v>0</v>
      </c>
      <c r="I1446" s="2" t="s">
        <v>2308</v>
      </c>
      <c r="K1446" s="2" t="s">
        <v>4994</v>
      </c>
      <c r="M1446" s="2" t="s">
        <v>4844</v>
      </c>
      <c r="O1446" s="2" t="s">
        <v>2306</v>
      </c>
      <c r="Q1446" s="2" t="s">
        <v>4688</v>
      </c>
      <c r="S1446" s="2"/>
    </row>
    <row r="1447" spans="1:23" s="20" customFormat="1" hidden="1" x14ac:dyDescent="0.25">
      <c r="A1447" s="2" t="s">
        <v>2901</v>
      </c>
      <c r="B1447" s="2" t="s">
        <v>2902</v>
      </c>
      <c r="C1447" s="3"/>
      <c r="D1447" s="18" t="str">
        <f t="shared" si="511"/>
        <v/>
      </c>
      <c r="E1447" s="4">
        <v>11.9</v>
      </c>
      <c r="F1447" s="2" t="s">
        <v>2903</v>
      </c>
      <c r="H1447" s="2" t="b">
        <v>0</v>
      </c>
      <c r="I1447" s="2" t="s">
        <v>4709</v>
      </c>
      <c r="K1447" s="2" t="s">
        <v>4994</v>
      </c>
      <c r="M1447" s="2" t="s">
        <v>4844</v>
      </c>
      <c r="O1447" s="2" t="s">
        <v>4689</v>
      </c>
      <c r="Q1447" s="2" t="s">
        <v>4688</v>
      </c>
      <c r="S1447" s="2"/>
    </row>
    <row r="1448" spans="1:23" s="20" customFormat="1" hidden="1" x14ac:dyDescent="0.25">
      <c r="A1448" s="2" t="s">
        <v>4407</v>
      </c>
      <c r="B1448" s="2" t="s">
        <v>4408</v>
      </c>
      <c r="C1448" s="3"/>
      <c r="D1448" s="40" t="str">
        <f t="shared" si="511"/>
        <v/>
      </c>
      <c r="E1448" s="4">
        <v>14.5</v>
      </c>
      <c r="F1448" s="2" t="s">
        <v>2903</v>
      </c>
      <c r="G1448" s="42"/>
      <c r="H1448" s="2" t="b">
        <v>0</v>
      </c>
      <c r="I1448" s="2" t="s">
        <v>4716</v>
      </c>
      <c r="J1448" s="42"/>
      <c r="K1448" s="2" t="s">
        <v>4751</v>
      </c>
      <c r="L1448" s="42"/>
      <c r="M1448" s="2" t="s">
        <v>4752</v>
      </c>
      <c r="N1448" s="42"/>
      <c r="O1448" s="2" t="s">
        <v>4719</v>
      </c>
      <c r="P1448" s="42"/>
      <c r="Q1448" s="2" t="s">
        <v>4688</v>
      </c>
      <c r="R1448" s="42"/>
      <c r="S1448" s="2"/>
      <c r="T1448" s="42"/>
      <c r="U1448" s="42"/>
      <c r="V1448" s="42"/>
      <c r="W1448" s="42"/>
    </row>
    <row r="1449" spans="1:23" hidden="1" x14ac:dyDescent="0.25">
      <c r="A1449" s="2" t="s">
        <v>4405</v>
      </c>
      <c r="B1449" s="2" t="s">
        <v>4406</v>
      </c>
      <c r="C1449" s="3"/>
      <c r="D1449" s="23" t="str">
        <f t="shared" ref="D1449:D1450" si="527">SUBSTITUTE(SUBSTITUTE(SUBSTITUTE(C1449,CHAR(13),""),CHAR(10),"&lt;br&gt;"),". &amp;car(10)",".")</f>
        <v/>
      </c>
      <c r="E1449" s="4">
        <v>14.5</v>
      </c>
      <c r="F1449" s="2" t="s">
        <v>2903</v>
      </c>
      <c r="G1449" s="19" t="e">
        <f>VLOOKUP(F1449,frs!$A$2:$E$41,2,FALSE)</f>
        <v>#N/A</v>
      </c>
      <c r="H1449" s="2" t="b">
        <v>0</v>
      </c>
      <c r="I1449" s="2" t="s">
        <v>4709</v>
      </c>
      <c r="J1449" s="19">
        <f>VLOOKUP(I1449,Families!$A$2:$B$11,2,FALSE)</f>
        <v>2</v>
      </c>
      <c r="K1449" s="2" t="s">
        <v>4751</v>
      </c>
      <c r="L1449" s="19" t="str">
        <f>IFERROR(VLOOKUP(K1449,Appellations!$A$2:$B$77,2,FALSE),"0")</f>
        <v>0</v>
      </c>
      <c r="M1449" s="2" t="s">
        <v>4752</v>
      </c>
      <c r="N1449" s="19">
        <f>IFERROR(VLOOKUP(M1449,Regions!$A$2:$B$41,2,FALSE),"0")</f>
        <v>20</v>
      </c>
      <c r="O1449" s="2" t="s">
        <v>4689</v>
      </c>
      <c r="P1449" s="19">
        <f>IFERROR(VLOOKUP(O1449,Colors!$A$2:$B$11,2,FALSE),"0")</f>
        <v>2</v>
      </c>
      <c r="Q1449" s="2" t="s">
        <v>4688</v>
      </c>
      <c r="R1449" s="19">
        <f>IFERROR(VLOOKUP(Q1449,Contenants!$A$2:$B$21,2,FALSE),"0")</f>
        <v>16</v>
      </c>
      <c r="S1449" s="2"/>
      <c r="T1449" s="50" t="str">
        <f t="shared" ref="T1449:T1450" si="528">PROPER(B1449)</f>
        <v>Vdf Tribbiera Blanc</v>
      </c>
      <c r="U1449" s="19" t="str">
        <f>SUBSTITUTE(SUBSTITUTE(SUBSTITUTE(SUBSTITUTE(SUBSTITUTE(SUBSTITUTE(SUBSTITUTE(SUBSTITUTE(SUBSTITUTE(SUBSTITUTE(SUBSTITUTE(SUBSTITUTE(S1449,"C:\Users\Admin\OneDrive\Site Internet\",""),"BAG-IN-BOX\",""),"BOURGOGNE\",""),"BEAUJOLAIS\",""),"CHAMPAGNE ET EFFERVESCENTS\",""),"LANGUEDOC\",""),"LOIRE\",""),"PROVENCE\",""),"RHONE NORD\",""),"RHONE SUD\",""),"SPIRITUEUX\",""),"SUD OUEST\","")</f>
        <v/>
      </c>
      <c r="V1449" s="19" t="e">
        <f>IF(#REF!="",0,1)</f>
        <v>#REF!</v>
      </c>
      <c r="W1449" s="20" t="e">
        <f>$X$1&amp;A1449&amp;$Y$1&amp;T1449&amp;$Z$1&amp;D1449&amp;$AA$1&amp;E1449&amp;#REF!&amp;G1449&amp;$AB$1&amp;J1449&amp;$AC$1&amp;L1449&amp;$AD$1&amp;N1449&amp;$AE$1&amp;P1449&amp;$AF$1&amp;R1449&amp;$AG$1&amp;#REF!&amp;$AI$1</f>
        <v>#REF!</v>
      </c>
    </row>
    <row r="1450" spans="1:23" hidden="1" x14ac:dyDescent="0.25">
      <c r="A1450" s="2" t="s">
        <v>2974</v>
      </c>
      <c r="B1450" s="2" t="s">
        <v>2975</v>
      </c>
      <c r="C1450" s="3"/>
      <c r="D1450" s="23" t="str">
        <f t="shared" si="527"/>
        <v/>
      </c>
      <c r="E1450" s="4">
        <v>12.3</v>
      </c>
      <c r="F1450" s="2" t="s">
        <v>2263</v>
      </c>
      <c r="G1450" s="19">
        <f>VLOOKUP(F1450,frs!$A$2:$E$41,2,FALSE)</f>
        <v>38</v>
      </c>
      <c r="H1450" s="2" t="b">
        <v>0</v>
      </c>
      <c r="I1450" s="2" t="s">
        <v>2308</v>
      </c>
      <c r="J1450" s="19">
        <f>VLOOKUP(I1450,Families!$A$2:$B$11,2,FALSE)</f>
        <v>3</v>
      </c>
      <c r="K1450" s="2" t="s">
        <v>4740</v>
      </c>
      <c r="L1450" s="19">
        <f>IFERROR(VLOOKUP(K1450,Appellations!$A$2:$B$77,2,FALSE),"0")</f>
        <v>25</v>
      </c>
      <c r="M1450" s="2" t="s">
        <v>4741</v>
      </c>
      <c r="N1450" s="19">
        <f>IFERROR(VLOOKUP(M1450,Regions!$A$2:$B$41,2,FALSE),"0")</f>
        <v>32</v>
      </c>
      <c r="O1450" s="2" t="s">
        <v>2306</v>
      </c>
      <c r="P1450" s="19">
        <f>IFERROR(VLOOKUP(O1450,Colors!$A$2:$B$11,2,FALSE),"0")</f>
        <v>7</v>
      </c>
      <c r="Q1450" s="2" t="s">
        <v>4688</v>
      </c>
      <c r="R1450" s="19">
        <f>IFERROR(VLOOKUP(Q1450,Contenants!$A$2:$B$21,2,FALSE),"0")</f>
        <v>16</v>
      </c>
      <c r="S1450" s="2"/>
      <c r="T1450" s="50" t="str">
        <f t="shared" si="528"/>
        <v>Cdp Cht Bormettes Ss Sulfite Ajoute Rse</v>
      </c>
      <c r="U1450" s="19" t="str">
        <f>SUBSTITUTE(SUBSTITUTE(SUBSTITUTE(SUBSTITUTE(SUBSTITUTE(SUBSTITUTE(SUBSTITUTE(SUBSTITUTE(SUBSTITUTE(SUBSTITUTE(SUBSTITUTE(SUBSTITUTE(S1450,"C:\Users\Admin\OneDrive\Site Internet\",""),"BAG-IN-BOX\",""),"BOURGOGNE\",""),"BEAUJOLAIS\",""),"CHAMPAGNE ET EFFERVESCENTS\",""),"LANGUEDOC\",""),"LOIRE\",""),"PROVENCE\",""),"RHONE NORD\",""),"RHONE SUD\",""),"SPIRITUEUX\",""),"SUD OUEST\","")</f>
        <v/>
      </c>
      <c r="V1450" s="19" t="e">
        <f>IF(#REF!="",0,1)</f>
        <v>#REF!</v>
      </c>
      <c r="W1450" s="20" t="e">
        <f>$X$1&amp;A1450&amp;$Y$1&amp;T1450&amp;$Z$1&amp;D1450&amp;$AA$1&amp;E1450&amp;#REF!&amp;G1450&amp;$AB$1&amp;J1450&amp;$AC$1&amp;L1450&amp;$AD$1&amp;N1450&amp;$AE$1&amp;P1450&amp;$AF$1&amp;R1450&amp;$AG$1&amp;#REF!&amp;$AI$1</f>
        <v>#REF!</v>
      </c>
    </row>
    <row r="1451" spans="1:23" s="29" customFormat="1" hidden="1" x14ac:dyDescent="0.25">
      <c r="A1451" s="2" t="s">
        <v>3061</v>
      </c>
      <c r="B1451" s="2" t="s">
        <v>3062</v>
      </c>
      <c r="C1451" s="3"/>
      <c r="D1451" s="27" t="str">
        <f t="shared" si="511"/>
        <v/>
      </c>
      <c r="E1451" s="4">
        <v>10.15</v>
      </c>
      <c r="F1451" s="2" t="s">
        <v>3063</v>
      </c>
      <c r="H1451" s="2" t="b">
        <v>0</v>
      </c>
      <c r="I1451" s="2" t="s">
        <v>4709</v>
      </c>
      <c r="K1451" s="2" t="s">
        <v>4740</v>
      </c>
      <c r="M1451" s="2" t="s">
        <v>4741</v>
      </c>
      <c r="O1451" s="2" t="s">
        <v>4689</v>
      </c>
      <c r="Q1451" s="2" t="s">
        <v>4688</v>
      </c>
      <c r="S1451" s="2"/>
    </row>
    <row r="1452" spans="1:23" s="20" customFormat="1" hidden="1" x14ac:dyDescent="0.25">
      <c r="A1452" s="2" t="s">
        <v>3064</v>
      </c>
      <c r="B1452" s="2" t="s">
        <v>3065</v>
      </c>
      <c r="C1452" s="3"/>
      <c r="D1452" s="18" t="str">
        <f t="shared" si="511"/>
        <v/>
      </c>
      <c r="E1452" s="4">
        <v>10.15</v>
      </c>
      <c r="F1452" s="2" t="s">
        <v>3063</v>
      </c>
      <c r="H1452" s="2" t="b">
        <v>0</v>
      </c>
      <c r="I1452" s="2" t="s">
        <v>2308</v>
      </c>
      <c r="K1452" s="2" t="s">
        <v>4740</v>
      </c>
      <c r="M1452" s="2" t="s">
        <v>4741</v>
      </c>
      <c r="O1452" s="2" t="s">
        <v>2306</v>
      </c>
      <c r="Q1452" s="2" t="s">
        <v>4688</v>
      </c>
      <c r="S1452" s="2"/>
    </row>
    <row r="1453" spans="1:23" s="20" customFormat="1" ht="271.5" hidden="1" x14ac:dyDescent="0.25">
      <c r="A1453" s="2" t="s">
        <v>748</v>
      </c>
      <c r="B1453" s="2" t="s">
        <v>749</v>
      </c>
      <c r="C1453" s="3" t="s">
        <v>5262</v>
      </c>
      <c r="D1453" s="18" t="str">
        <f t="shared" si="511"/>
        <v>Un Côtes du Rhône rouge charnue et fruité. Idéal sur un suprême de volaille relevé.&lt;br&gt;&lt;br&gt;Dégustation : Robe rouge rubis ; Nez complexe aux notes de fruits rouges/noirs ; Bouche ronde, élégante et veloutée avec des tanins fins.&lt;br&gt;Accord mets/vin : viande grillée, viande blanche en sauce et relevée,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453" s="4">
        <v>9.5</v>
      </c>
      <c r="F1453" s="2" t="s">
        <v>2224</v>
      </c>
      <c r="H1453" s="2" t="b">
        <v>1</v>
      </c>
      <c r="I1453" s="2" t="s">
        <v>4716</v>
      </c>
      <c r="K1453" s="2" t="s">
        <v>4840</v>
      </c>
      <c r="M1453" s="2" t="s">
        <v>4745</v>
      </c>
      <c r="O1453" s="2" t="s">
        <v>4719</v>
      </c>
      <c r="Q1453" s="2" t="s">
        <v>4688</v>
      </c>
      <c r="S1453" s="2" t="s">
        <v>6506</v>
      </c>
      <c r="V1453" s="19">
        <f t="shared" ref="V1453:V1454" si="529">IF(U1453="",0,1)</f>
        <v>0</v>
      </c>
    </row>
    <row r="1454" spans="1:23" s="20" customFormat="1" ht="271.5" hidden="1" x14ac:dyDescent="0.25">
      <c r="A1454" s="2" t="s">
        <v>746</v>
      </c>
      <c r="B1454" s="2" t="s">
        <v>747</v>
      </c>
      <c r="C1454" s="3" t="s">
        <v>5261</v>
      </c>
      <c r="D1454" s="18" t="str">
        <f t="shared" si="511"/>
        <v>Un Côtes du Rhône blanc sec et fruité qui accompagnera à merveille une dorade grillée au four.	&lt;br&gt;&lt;br&gt;Dégustation : Robe jaune pâle ; Nez subtil et complexe aux notes de pêches blanches et d’abricots ; Bouche ample, fraîche sur des arômes grillés et de fruits.&lt;br&gt;Accord mets/vin : apéritif, poisson grillée, cuisine asiatique.&lt;br&gt;&lt;br&gt;À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454" s="4">
        <v>9.5</v>
      </c>
      <c r="F1454" s="2" t="s">
        <v>2224</v>
      </c>
      <c r="H1454" s="2" t="b">
        <v>1</v>
      </c>
      <c r="I1454" s="2" t="s">
        <v>4709</v>
      </c>
      <c r="K1454" s="2" t="s">
        <v>4840</v>
      </c>
      <c r="M1454" s="2" t="s">
        <v>4745</v>
      </c>
      <c r="O1454" s="2" t="s">
        <v>4689</v>
      </c>
      <c r="Q1454" s="2" t="s">
        <v>4688</v>
      </c>
      <c r="S1454" s="2" t="s">
        <v>6507</v>
      </c>
      <c r="V1454" s="19">
        <f t="shared" si="529"/>
        <v>0</v>
      </c>
    </row>
    <row r="1455" spans="1:23" s="20" customFormat="1" hidden="1" x14ac:dyDescent="0.25">
      <c r="A1455" s="2" t="s">
        <v>3340</v>
      </c>
      <c r="B1455" s="2" t="s">
        <v>3341</v>
      </c>
      <c r="C1455" s="3"/>
      <c r="D1455" s="18" t="str">
        <f t="shared" si="511"/>
        <v/>
      </c>
      <c r="E1455" s="4">
        <v>2</v>
      </c>
      <c r="F1455" s="2"/>
      <c r="H1455" s="2" t="b">
        <v>0</v>
      </c>
      <c r="I1455" s="2" t="s">
        <v>4691</v>
      </c>
      <c r="K1455" s="2"/>
      <c r="M1455" s="2"/>
      <c r="O1455" s="2"/>
      <c r="Q1455" s="2"/>
      <c r="S1455" s="2"/>
    </row>
    <row r="1456" spans="1:23" s="20" customFormat="1" hidden="1" x14ac:dyDescent="0.25">
      <c r="A1456" s="2" t="s">
        <v>3342</v>
      </c>
      <c r="B1456" s="2" t="s">
        <v>3343</v>
      </c>
      <c r="C1456" s="3"/>
      <c r="D1456" s="18" t="str">
        <f t="shared" si="511"/>
        <v/>
      </c>
      <c r="E1456" s="4">
        <v>6</v>
      </c>
      <c r="F1456" s="2"/>
      <c r="H1456" s="2" t="b">
        <v>0</v>
      </c>
      <c r="I1456" s="2" t="s">
        <v>4691</v>
      </c>
      <c r="K1456" s="2"/>
      <c r="M1456" s="2"/>
      <c r="O1456" s="2"/>
      <c r="Q1456" s="2"/>
      <c r="S1456" s="2"/>
    </row>
    <row r="1457" spans="1:23" s="20" customFormat="1" hidden="1" x14ac:dyDescent="0.25">
      <c r="A1457" s="2" t="s">
        <v>4037</v>
      </c>
      <c r="B1457" s="2" t="s">
        <v>4038</v>
      </c>
      <c r="C1457" s="3"/>
      <c r="D1457" s="18" t="str">
        <f t="shared" si="511"/>
        <v/>
      </c>
      <c r="E1457" s="4">
        <v>14.9</v>
      </c>
      <c r="F1457" s="2" t="s">
        <v>2896</v>
      </c>
      <c r="H1457" s="2" t="b">
        <v>0</v>
      </c>
      <c r="I1457" s="2" t="s">
        <v>4716</v>
      </c>
      <c r="K1457" s="2" t="s">
        <v>4834</v>
      </c>
      <c r="M1457" s="2" t="s">
        <v>4745</v>
      </c>
      <c r="O1457" s="2" t="s">
        <v>4719</v>
      </c>
      <c r="Q1457" s="2" t="s">
        <v>4688</v>
      </c>
      <c r="S1457" s="2"/>
    </row>
    <row r="1458" spans="1:23" s="20" customFormat="1" hidden="1" x14ac:dyDescent="0.25">
      <c r="A1458" s="2" t="s">
        <v>4039</v>
      </c>
      <c r="B1458" s="2" t="s">
        <v>4040</v>
      </c>
      <c r="C1458" s="3"/>
      <c r="D1458" s="18" t="str">
        <f t="shared" si="511"/>
        <v/>
      </c>
      <c r="E1458" s="4">
        <v>35</v>
      </c>
      <c r="F1458" s="2" t="s">
        <v>2896</v>
      </c>
      <c r="H1458" s="2" t="b">
        <v>0</v>
      </c>
      <c r="I1458" s="2" t="s">
        <v>4716</v>
      </c>
      <c r="K1458" s="2" t="s">
        <v>4834</v>
      </c>
      <c r="M1458" s="2" t="s">
        <v>4745</v>
      </c>
      <c r="O1458" s="2" t="s">
        <v>4719</v>
      </c>
      <c r="Q1458" s="2" t="s">
        <v>2303</v>
      </c>
      <c r="S1458" s="2"/>
    </row>
    <row r="1459" spans="1:23" s="20" customFormat="1" hidden="1" x14ac:dyDescent="0.25">
      <c r="A1459" s="2" t="s">
        <v>2894</v>
      </c>
      <c r="B1459" s="2" t="s">
        <v>2895</v>
      </c>
      <c r="C1459" s="3"/>
      <c r="D1459" s="40" t="str">
        <f t="shared" si="511"/>
        <v/>
      </c>
      <c r="E1459" s="4">
        <v>11.9</v>
      </c>
      <c r="F1459" s="2" t="s">
        <v>2896</v>
      </c>
      <c r="G1459" s="42"/>
      <c r="H1459" s="2" t="b">
        <v>0</v>
      </c>
      <c r="I1459" s="2" t="s">
        <v>4716</v>
      </c>
      <c r="J1459" s="42"/>
      <c r="K1459" s="2" t="s">
        <v>4995</v>
      </c>
      <c r="L1459" s="42"/>
      <c r="M1459" s="2" t="s">
        <v>4745</v>
      </c>
      <c r="N1459" s="42"/>
      <c r="O1459" s="2" t="s">
        <v>4719</v>
      </c>
      <c r="P1459" s="42"/>
      <c r="Q1459" s="2" t="s">
        <v>4688</v>
      </c>
      <c r="R1459" s="42"/>
      <c r="S1459" s="2"/>
      <c r="T1459" s="42"/>
      <c r="U1459" s="42"/>
      <c r="V1459" s="42"/>
      <c r="W1459" s="42"/>
    </row>
    <row r="1460" spans="1:23" hidden="1" x14ac:dyDescent="0.25">
      <c r="A1460" s="2" t="s">
        <v>3100</v>
      </c>
      <c r="B1460" s="2" t="s">
        <v>3101</v>
      </c>
      <c r="C1460" s="3"/>
      <c r="D1460" s="23" t="str">
        <f t="shared" ref="D1460:D1461" si="530">SUBSTITUTE(SUBSTITUTE(SUBSTITUTE(C1460,CHAR(13),""),CHAR(10),"&lt;br&gt;"),". &amp;car(10)",".")</f>
        <v/>
      </c>
      <c r="E1460" s="4">
        <v>9.9</v>
      </c>
      <c r="F1460" s="2" t="s">
        <v>2896</v>
      </c>
      <c r="G1460" s="19" t="e">
        <f>VLOOKUP(F1460,frs!$A$2:$E$41,2,FALSE)</f>
        <v>#N/A</v>
      </c>
      <c r="H1460" s="2" t="b">
        <v>0</v>
      </c>
      <c r="I1460" s="2" t="s">
        <v>4716</v>
      </c>
      <c r="J1460" s="19">
        <f>VLOOKUP(I1460,Families!$A$2:$B$11,2,FALSE)</f>
        <v>1</v>
      </c>
      <c r="K1460" s="2" t="s">
        <v>4840</v>
      </c>
      <c r="L1460" s="19">
        <f>IFERROR(VLOOKUP(K1460,Appellations!$A$2:$B$77,2,FALSE),"0")</f>
        <v>27</v>
      </c>
      <c r="M1460" s="2" t="s">
        <v>4745</v>
      </c>
      <c r="N1460" s="19">
        <f>IFERROR(VLOOKUP(M1460,Regions!$A$2:$B$41,2,FALSE),"0")</f>
        <v>33</v>
      </c>
      <c r="O1460" s="2" t="s">
        <v>4719</v>
      </c>
      <c r="P1460" s="19">
        <f>IFERROR(VLOOKUP(O1460,Colors!$A$2:$B$11,2,FALSE),"0")</f>
        <v>8</v>
      </c>
      <c r="Q1460" s="2" t="s">
        <v>4688</v>
      </c>
      <c r="R1460" s="19">
        <f>IFERROR(VLOOKUP(Q1460,Contenants!$A$2:$B$21,2,FALSE),"0")</f>
        <v>16</v>
      </c>
      <c r="S1460" s="2"/>
      <c r="T1460" s="50" t="str">
        <f t="shared" ref="T1460:T1461" si="531">PROPER(B1460)</f>
        <v>Cdr Villages Roaix Les Falaises Rouge</v>
      </c>
      <c r="U1460" s="19" t="str">
        <f>SUBSTITUTE(SUBSTITUTE(SUBSTITUTE(SUBSTITUTE(SUBSTITUTE(SUBSTITUTE(SUBSTITUTE(SUBSTITUTE(SUBSTITUTE(SUBSTITUTE(SUBSTITUTE(SUBSTITUTE(S1460,"C:\Users\Admin\OneDrive\Site Internet\",""),"BAG-IN-BOX\",""),"BOURGOGNE\",""),"BEAUJOLAIS\",""),"CHAMPAGNE ET EFFERVESCENTS\",""),"LANGUEDOC\",""),"LOIRE\",""),"PROVENCE\",""),"RHONE NORD\",""),"RHONE SUD\",""),"SPIRITUEUX\",""),"SUD OUEST\","")</f>
        <v/>
      </c>
      <c r="V1460" s="19" t="e">
        <f>IF(#REF!="",0,1)</f>
        <v>#REF!</v>
      </c>
      <c r="W1460" s="20" t="e">
        <f>$X$1&amp;A1460&amp;$Y$1&amp;T1460&amp;$Z$1&amp;D1460&amp;$AA$1&amp;E1460&amp;#REF!&amp;G1460&amp;$AB$1&amp;J1460&amp;$AC$1&amp;L1460&amp;$AD$1&amp;N1460&amp;$AE$1&amp;P1460&amp;$AF$1&amp;R1460&amp;$AG$1&amp;#REF!&amp;$AI$1</f>
        <v>#REF!</v>
      </c>
    </row>
    <row r="1461" spans="1:23" hidden="1" x14ac:dyDescent="0.25">
      <c r="A1461" s="2" t="s">
        <v>3090</v>
      </c>
      <c r="B1461" s="2" t="s">
        <v>3091</v>
      </c>
      <c r="C1461" s="3"/>
      <c r="D1461" s="23" t="str">
        <f t="shared" si="530"/>
        <v/>
      </c>
      <c r="E1461" s="4">
        <v>9.9</v>
      </c>
      <c r="F1461" s="2" t="s">
        <v>2896</v>
      </c>
      <c r="G1461" s="19" t="e">
        <f>VLOOKUP(F1461,frs!$A$2:$E$41,2,FALSE)</f>
        <v>#N/A</v>
      </c>
      <c r="H1461" s="2" t="b">
        <v>0</v>
      </c>
      <c r="I1461" s="2" t="s">
        <v>4716</v>
      </c>
      <c r="J1461" s="19">
        <f>VLOOKUP(I1461,Families!$A$2:$B$11,2,FALSE)</f>
        <v>1</v>
      </c>
      <c r="K1461" s="2" t="s">
        <v>4840</v>
      </c>
      <c r="L1461" s="19">
        <f>IFERROR(VLOOKUP(K1461,Appellations!$A$2:$B$77,2,FALSE),"0")</f>
        <v>27</v>
      </c>
      <c r="M1461" s="2" t="s">
        <v>4745</v>
      </c>
      <c r="N1461" s="19">
        <f>IFERROR(VLOOKUP(M1461,Regions!$A$2:$B$41,2,FALSE),"0")</f>
        <v>33</v>
      </c>
      <c r="O1461" s="2" t="s">
        <v>4719</v>
      </c>
      <c r="P1461" s="19">
        <f>IFERROR(VLOOKUP(O1461,Colors!$A$2:$B$11,2,FALSE),"0")</f>
        <v>8</v>
      </c>
      <c r="Q1461" s="2" t="s">
        <v>4688</v>
      </c>
      <c r="R1461" s="19">
        <f>IFERROR(VLOOKUP(Q1461,Contenants!$A$2:$B$21,2,FALSE),"0")</f>
        <v>16</v>
      </c>
      <c r="S1461" s="2"/>
      <c r="T1461" s="50" t="str">
        <f t="shared" si="531"/>
        <v>Cdr Vill.Plan De Dieu Les 2 Rivieres Rge</v>
      </c>
      <c r="U1461" s="19" t="str">
        <f>SUBSTITUTE(SUBSTITUTE(SUBSTITUTE(SUBSTITUTE(SUBSTITUTE(SUBSTITUTE(SUBSTITUTE(SUBSTITUTE(SUBSTITUTE(SUBSTITUTE(SUBSTITUTE(SUBSTITUTE(S1461,"C:\Users\Admin\OneDrive\Site Internet\",""),"BAG-IN-BOX\",""),"BOURGOGNE\",""),"BEAUJOLAIS\",""),"CHAMPAGNE ET EFFERVESCENTS\",""),"LANGUEDOC\",""),"LOIRE\",""),"PROVENCE\",""),"RHONE NORD\",""),"RHONE SUD\",""),"SPIRITUEUX\",""),"SUD OUEST\","")</f>
        <v/>
      </c>
      <c r="V1461" s="19" t="e">
        <f>IF(#REF!="",0,1)</f>
        <v>#REF!</v>
      </c>
      <c r="W1461" s="20" t="e">
        <f>$X$1&amp;A1461&amp;$Y$1&amp;T1461&amp;$Z$1&amp;D1461&amp;$AA$1&amp;E1461&amp;#REF!&amp;G1461&amp;$AB$1&amp;J1461&amp;$AC$1&amp;L1461&amp;$AD$1&amp;N1461&amp;$AE$1&amp;P1461&amp;$AF$1&amp;R1461&amp;$AG$1&amp;#REF!&amp;$AI$1</f>
        <v>#REF!</v>
      </c>
    </row>
    <row r="1462" spans="1:23" s="29" customFormat="1" hidden="1" x14ac:dyDescent="0.25">
      <c r="A1462" s="2" t="s">
        <v>3088</v>
      </c>
      <c r="B1462" s="2" t="s">
        <v>3089</v>
      </c>
      <c r="C1462" s="3"/>
      <c r="D1462" s="36" t="str">
        <f t="shared" si="511"/>
        <v/>
      </c>
      <c r="E1462" s="4">
        <v>9.9</v>
      </c>
      <c r="F1462" s="2" t="s">
        <v>2896</v>
      </c>
      <c r="G1462" s="38"/>
      <c r="H1462" s="2" t="b">
        <v>0</v>
      </c>
      <c r="I1462" s="2" t="s">
        <v>4716</v>
      </c>
      <c r="J1462" s="38"/>
      <c r="K1462" s="2" t="s">
        <v>4840</v>
      </c>
      <c r="L1462" s="38"/>
      <c r="M1462" s="2" t="s">
        <v>4745</v>
      </c>
      <c r="N1462" s="38"/>
      <c r="O1462" s="2" t="s">
        <v>4719</v>
      </c>
      <c r="P1462" s="38"/>
      <c r="Q1462" s="2" t="s">
        <v>4688</v>
      </c>
      <c r="R1462" s="38"/>
      <c r="S1462" s="2"/>
      <c r="T1462" s="38"/>
      <c r="U1462" s="38"/>
      <c r="V1462" s="38"/>
      <c r="W1462" s="38"/>
    </row>
    <row r="1463" spans="1:23" hidden="1" x14ac:dyDescent="0.25">
      <c r="A1463" s="2" t="s">
        <v>3381</v>
      </c>
      <c r="B1463" s="2" t="s">
        <v>3382</v>
      </c>
      <c r="C1463" s="3"/>
      <c r="D1463" s="23" t="str">
        <f>SUBSTITUTE(SUBSTITUTE(SUBSTITUTE(C1463,CHAR(13),""),CHAR(10),"&lt;br&gt;"),". &amp;car(10)",".")</f>
        <v/>
      </c>
      <c r="E1463" s="4">
        <v>35.549999999999997</v>
      </c>
      <c r="F1463" s="2" t="s">
        <v>2235</v>
      </c>
      <c r="G1463" s="19" t="e">
        <f>VLOOKUP(F1463,frs!$A$2:$E$41,2,FALSE)</f>
        <v>#N/A</v>
      </c>
      <c r="H1463" s="2" t="b">
        <v>0</v>
      </c>
      <c r="I1463" s="2" t="s">
        <v>2308</v>
      </c>
      <c r="J1463" s="19">
        <f>VLOOKUP(I1463,Families!$A$2:$B$11,2,FALSE)</f>
        <v>3</v>
      </c>
      <c r="K1463" s="2" t="s">
        <v>4746</v>
      </c>
      <c r="L1463" s="19" t="str">
        <f>IFERROR(VLOOKUP(K1463,Appellations!$A$2:$B$77,2,FALSE),"0")</f>
        <v>0</v>
      </c>
      <c r="M1463" s="2" t="s">
        <v>4741</v>
      </c>
      <c r="N1463" s="19">
        <f>IFERROR(VLOOKUP(M1463,Regions!$A$2:$B$41,2,FALSE),"0")</f>
        <v>32</v>
      </c>
      <c r="O1463" s="2" t="s">
        <v>2306</v>
      </c>
      <c r="P1463" s="19">
        <f>IFERROR(VLOOKUP(O1463,Colors!$A$2:$B$11,2,FALSE),"0")</f>
        <v>7</v>
      </c>
      <c r="Q1463" s="2" t="s">
        <v>2303</v>
      </c>
      <c r="R1463" s="19">
        <f>IFERROR(VLOOKUP(Q1463,Contenants!$A$2:$B$21,2,FALSE),"0")</f>
        <v>19</v>
      </c>
      <c r="S1463" s="2"/>
      <c r="T1463" s="50" t="str">
        <f>PROPER(B1463)</f>
        <v>Cot.Aix Chateau La Coste Rose Magnum</v>
      </c>
      <c r="U1463" s="19" t="str">
        <f>SUBSTITUTE(SUBSTITUTE(SUBSTITUTE(SUBSTITUTE(SUBSTITUTE(SUBSTITUTE(SUBSTITUTE(SUBSTITUTE(SUBSTITUTE(SUBSTITUTE(SUBSTITUTE(SUBSTITUTE(S1463,"C:\Users\Admin\OneDrive\Site Internet\",""),"BAG-IN-BOX\",""),"BOURGOGNE\",""),"BEAUJOLAIS\",""),"CHAMPAGNE ET EFFERVESCENTS\",""),"LANGUEDOC\",""),"LOIRE\",""),"PROVENCE\",""),"RHONE NORD\",""),"RHONE SUD\",""),"SPIRITUEUX\",""),"SUD OUEST\","")</f>
        <v/>
      </c>
      <c r="V1463" s="19" t="e">
        <f>IF(#REF!="",0,1)</f>
        <v>#REF!</v>
      </c>
      <c r="W1463" s="20" t="e">
        <f>$X$1&amp;A1463&amp;$Y$1&amp;T1463&amp;$Z$1&amp;D1463&amp;$AA$1&amp;E1463&amp;#REF!&amp;G1463&amp;$AB$1&amp;J1463&amp;$AC$1&amp;L1463&amp;$AD$1&amp;N1463&amp;$AE$1&amp;P1463&amp;$AF$1&amp;R1463&amp;$AG$1&amp;#REF!&amp;$AI$1</f>
        <v>#REF!</v>
      </c>
    </row>
    <row r="1464" spans="1:23" s="29" customFormat="1" hidden="1" x14ac:dyDescent="0.25">
      <c r="A1464" s="2" t="s">
        <v>1915</v>
      </c>
      <c r="B1464" s="2" t="s">
        <v>1916</v>
      </c>
      <c r="C1464" s="3"/>
      <c r="D1464" s="36" t="str">
        <f t="shared" si="511"/>
        <v/>
      </c>
      <c r="E1464" s="4">
        <v>23.1</v>
      </c>
      <c r="F1464" s="2" t="s">
        <v>2261</v>
      </c>
      <c r="G1464" s="38"/>
      <c r="H1464" s="2" t="b">
        <v>1</v>
      </c>
      <c r="I1464" s="2" t="s">
        <v>4709</v>
      </c>
      <c r="J1464" s="38"/>
      <c r="K1464" s="2"/>
      <c r="L1464" s="38"/>
      <c r="M1464" s="2" t="s">
        <v>4857</v>
      </c>
      <c r="N1464" s="38"/>
      <c r="O1464" s="2" t="s">
        <v>4689</v>
      </c>
      <c r="P1464" s="38"/>
      <c r="Q1464" s="2" t="s">
        <v>2303</v>
      </c>
      <c r="R1464" s="38"/>
      <c r="S1464" s="2"/>
      <c r="T1464" s="38"/>
      <c r="U1464" s="38"/>
      <c r="V1464" s="19">
        <f t="shared" ref="V1464:V1465" si="532">IF(U1464="",0,1)</f>
        <v>0</v>
      </c>
      <c r="W1464" s="38"/>
    </row>
    <row r="1465" spans="1:23" hidden="1" x14ac:dyDescent="0.25">
      <c r="A1465" s="2" t="s">
        <v>1913</v>
      </c>
      <c r="B1465" s="2" t="s">
        <v>1914</v>
      </c>
      <c r="C1465" s="3"/>
      <c r="D1465" s="23" t="str">
        <f t="shared" ref="D1465:D1466" si="533">SUBSTITUTE(SUBSTITUTE(SUBSTITUTE(C1465,CHAR(13),""),CHAR(10),"&lt;br&gt;"),". &amp;car(10)",".")</f>
        <v/>
      </c>
      <c r="E1465" s="4">
        <v>23.1</v>
      </c>
      <c r="F1465" s="2" t="s">
        <v>2261</v>
      </c>
      <c r="G1465" s="19" t="e">
        <f>VLOOKUP(F1465,frs!$A$2:$E$41,2,FALSE)</f>
        <v>#N/A</v>
      </c>
      <c r="H1465" s="2" t="b">
        <v>1</v>
      </c>
      <c r="I1465" s="2" t="s">
        <v>4709</v>
      </c>
      <c r="J1465" s="19">
        <f>VLOOKUP(I1465,Families!$A$2:$B$11,2,FALSE)</f>
        <v>2</v>
      </c>
      <c r="K1465" s="2"/>
      <c r="L1465" s="19" t="str">
        <f>IFERROR(VLOOKUP(K1465,Appellations!$A$2:$B$77,2,FALSE),"0")</f>
        <v>0</v>
      </c>
      <c r="M1465" s="2" t="s">
        <v>4857</v>
      </c>
      <c r="N1465" s="19">
        <f>IFERROR(VLOOKUP(M1465,Regions!$A$2:$B$41,2,FALSE),"0")</f>
        <v>36</v>
      </c>
      <c r="O1465" s="2" t="s">
        <v>4689</v>
      </c>
      <c r="P1465" s="19">
        <f>IFERROR(VLOOKUP(O1465,Colors!$A$2:$B$11,2,FALSE),"0")</f>
        <v>2</v>
      </c>
      <c r="Q1465" s="2" t="s">
        <v>4688</v>
      </c>
      <c r="R1465" s="19">
        <f>IFERROR(VLOOKUP(Q1465,Contenants!$A$2:$B$21,2,FALSE),"0")</f>
        <v>16</v>
      </c>
      <c r="S1465" s="2"/>
      <c r="T1465" s="50" t="str">
        <f t="shared" ref="T1465:T1466" si="534">PROPER(B1465)</f>
        <v>Tariquet Dernieres Grives Blanc</v>
      </c>
      <c r="U1465" s="19" t="str">
        <f>SUBSTITUTE(SUBSTITUTE(SUBSTITUTE(SUBSTITUTE(SUBSTITUTE(SUBSTITUTE(SUBSTITUTE(SUBSTITUTE(SUBSTITUTE(SUBSTITUTE(SUBSTITUTE(SUBSTITUTE(S1465,"C:\Users\Admin\OneDrive\Site Internet\",""),"BAG-IN-BOX\",""),"BOURGOGNE\",""),"BEAUJOLAIS\",""),"CHAMPAGNE ET EFFERVESCENTS\",""),"LANGUEDOC\",""),"LOIRE\",""),"PROVENCE\",""),"RHONE NORD\",""),"RHONE SUD\",""),"SPIRITUEUX\",""),"SUD OUEST\","")</f>
        <v/>
      </c>
      <c r="V1465" s="19">
        <f t="shared" si="532"/>
        <v>0</v>
      </c>
      <c r="W1465" s="20" t="e">
        <f>$X$1&amp;A1465&amp;$Y$1&amp;T1465&amp;$Z$1&amp;D1465&amp;$AA$1&amp;E1465&amp;#REF!&amp;G1465&amp;$AB$1&amp;J1465&amp;$AC$1&amp;L1465&amp;$AD$1&amp;N1465&amp;$AE$1&amp;P1465&amp;$AF$1&amp;R1465&amp;$AG$1&amp;#REF!&amp;$AI$1</f>
        <v>#REF!</v>
      </c>
    </row>
    <row r="1466" spans="1:23" hidden="1" x14ac:dyDescent="0.25">
      <c r="A1466" s="2" t="s">
        <v>3127</v>
      </c>
      <c r="B1466" s="2" t="s">
        <v>3128</v>
      </c>
      <c r="C1466" s="3"/>
      <c r="D1466" s="23" t="str">
        <f t="shared" si="533"/>
        <v/>
      </c>
      <c r="E1466" s="4">
        <v>42.35</v>
      </c>
      <c r="F1466" s="2" t="s">
        <v>2233</v>
      </c>
      <c r="G1466" s="19">
        <f>VLOOKUP(F1466,frs!$A$2:$E$41,2,FALSE)</f>
        <v>36</v>
      </c>
      <c r="H1466" s="2" t="b">
        <v>0</v>
      </c>
      <c r="I1466" s="2" t="s">
        <v>4716</v>
      </c>
      <c r="J1466" s="19">
        <f>VLOOKUP(I1466,Families!$A$2:$B$11,2,FALSE)</f>
        <v>1</v>
      </c>
      <c r="K1466" s="2" t="s">
        <v>4841</v>
      </c>
      <c r="L1466" s="19">
        <f>IFERROR(VLOOKUP(K1466,Appellations!$A$2:$B$77,2,FALSE),"0")</f>
        <v>17</v>
      </c>
      <c r="M1466" s="2" t="s">
        <v>4745</v>
      </c>
      <c r="N1466" s="19">
        <f>IFERROR(VLOOKUP(M1466,Regions!$A$2:$B$41,2,FALSE),"0")</f>
        <v>33</v>
      </c>
      <c r="O1466" s="2" t="s">
        <v>4719</v>
      </c>
      <c r="P1466" s="19">
        <f>IFERROR(VLOOKUP(O1466,Colors!$A$2:$B$11,2,FALSE),"0")</f>
        <v>8</v>
      </c>
      <c r="Q1466" s="2" t="s">
        <v>4688</v>
      </c>
      <c r="R1466" s="19">
        <f>IFERROR(VLOOKUP(Q1466,Contenants!$A$2:$B$21,2,FALSE),"0")</f>
        <v>16</v>
      </c>
      <c r="S1466" s="2"/>
      <c r="T1466" s="50" t="str">
        <f t="shared" si="534"/>
        <v>Ch9 Du Pape Trad. La Gardine Rouge 2018</v>
      </c>
      <c r="U1466" s="19" t="str">
        <f>SUBSTITUTE(SUBSTITUTE(SUBSTITUTE(SUBSTITUTE(SUBSTITUTE(SUBSTITUTE(SUBSTITUTE(SUBSTITUTE(SUBSTITUTE(SUBSTITUTE(SUBSTITUTE(SUBSTITUTE(S1466,"C:\Users\Admin\OneDrive\Site Internet\",""),"BAG-IN-BOX\",""),"BOURGOGNE\",""),"BEAUJOLAIS\",""),"CHAMPAGNE ET EFFERVESCENTS\",""),"LANGUEDOC\",""),"LOIRE\",""),"PROVENCE\",""),"RHONE NORD\",""),"RHONE SUD\",""),"SPIRITUEUX\",""),"SUD OUEST\","")</f>
        <v/>
      </c>
      <c r="V1466" s="19" t="e">
        <f>IF(#REF!="",0,1)</f>
        <v>#REF!</v>
      </c>
      <c r="W1466" s="20" t="e">
        <f>$X$1&amp;A1466&amp;$Y$1&amp;T1466&amp;$Z$1&amp;D1466&amp;$AA$1&amp;E1466&amp;#REF!&amp;G1466&amp;$AB$1&amp;J1466&amp;$AC$1&amp;L1466&amp;$AD$1&amp;N1466&amp;$AE$1&amp;P1466&amp;$AF$1&amp;R1466&amp;$AG$1&amp;#REF!&amp;$AI$1</f>
        <v>#REF!</v>
      </c>
    </row>
    <row r="1467" spans="1:23" s="29" customFormat="1" ht="213.75" hidden="1" x14ac:dyDescent="0.25">
      <c r="A1467" s="2" t="s">
        <v>1338</v>
      </c>
      <c r="B1467" s="2" t="s">
        <v>1339</v>
      </c>
      <c r="C1467" s="3" t="s">
        <v>5354</v>
      </c>
      <c r="D1467" s="27" t="str">
        <f t="shared" si="511"/>
        <v>Un vin blanc sec, rond et fruité. Pafait sur un poulet curry.&lt;br&gt;&lt;br&gt;Encépagement : Viognier&lt;br&gt;&lt;br&gt;Dégustation : Nez complexe aux fruits jaunes à noyaux et floral ; Bouche fraiche et aromatique.&lt;br&gt;Accord mets/vin : apéritifs, viandes blanches, plats exotiques.&lt;br&gt;&lt;br&gt;Philippe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1467" s="4">
        <v>18.399999999999999</v>
      </c>
      <c r="F1467" s="2" t="s">
        <v>953</v>
      </c>
      <c r="H1467" s="2" t="b">
        <v>1</v>
      </c>
      <c r="I1467" s="2" t="s">
        <v>4709</v>
      </c>
      <c r="K1467" s="2"/>
      <c r="M1467" s="2" t="s">
        <v>4745</v>
      </c>
      <c r="O1467" s="2" t="s">
        <v>4689</v>
      </c>
      <c r="Q1467" s="2" t="s">
        <v>4688</v>
      </c>
      <c r="S1467" s="2" t="s">
        <v>6508</v>
      </c>
      <c r="V1467" s="19">
        <f>IF(U1467="",0,1)</f>
        <v>0</v>
      </c>
    </row>
    <row r="1468" spans="1:23" s="20" customFormat="1" hidden="1" x14ac:dyDescent="0.25">
      <c r="A1468" s="2" t="s">
        <v>3073</v>
      </c>
      <c r="B1468" s="2" t="s">
        <v>3074</v>
      </c>
      <c r="C1468" s="3"/>
      <c r="D1468" s="18" t="str">
        <f t="shared" si="511"/>
        <v/>
      </c>
      <c r="E1468" s="4">
        <v>10.8</v>
      </c>
      <c r="F1468" s="2" t="s">
        <v>2233</v>
      </c>
      <c r="H1468" s="2" t="b">
        <v>0</v>
      </c>
      <c r="I1468" s="2" t="s">
        <v>4716</v>
      </c>
      <c r="K1468" s="2" t="s">
        <v>4744</v>
      </c>
      <c r="M1468" s="2" t="s">
        <v>4745</v>
      </c>
      <c r="O1468" s="2" t="s">
        <v>4719</v>
      </c>
      <c r="Q1468" s="2" t="s">
        <v>4688</v>
      </c>
      <c r="S1468" s="2"/>
    </row>
    <row r="1469" spans="1:23" s="20" customFormat="1" ht="257.25" hidden="1" x14ac:dyDescent="0.25">
      <c r="A1469" s="2" t="s">
        <v>1411</v>
      </c>
      <c r="B1469" s="2" t="s">
        <v>1412</v>
      </c>
      <c r="C1469" s="3" t="s">
        <v>5361</v>
      </c>
      <c r="D1469" s="18" t="str">
        <f t="shared" si="511"/>
        <v>Un Languedoc rouge charnue et gourmand qui pourra s'accorder parfaitement sur un tajine d'agneau.&lt;br&gt;&lt;br&gt;Encépagement : Syrah, Carignan, Grenache.&lt;br&gt;&lt;br&gt;Dégustation : Robe grenat ; Nez friand aux notes de fruits noirs ; Bouche fruitée de cassis et de mûres, riche avec des tanins soyeux.&lt;br&gt;Accord mets/vin : plats mijotés, viandes grillées.&lt;br&gt;&lt;br&gt;La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1469" s="4">
        <v>9.8000000000000007</v>
      </c>
      <c r="F1469" s="2" t="s">
        <v>2237</v>
      </c>
      <c r="H1469" s="2" t="b">
        <v>1</v>
      </c>
      <c r="I1469" s="2" t="s">
        <v>4716</v>
      </c>
      <c r="K1469" s="2"/>
      <c r="M1469" s="2" t="s">
        <v>4743</v>
      </c>
      <c r="O1469" s="2" t="s">
        <v>4719</v>
      </c>
      <c r="Q1469" s="2" t="s">
        <v>4688</v>
      </c>
      <c r="S1469" s="2" t="s">
        <v>6509</v>
      </c>
      <c r="V1469" s="19">
        <f t="shared" ref="V1469:V1470" si="535">IF(U1469="",0,1)</f>
        <v>0</v>
      </c>
    </row>
    <row r="1470" spans="1:23" s="20" customFormat="1" ht="243" hidden="1" x14ac:dyDescent="0.25">
      <c r="A1470" s="2" t="s">
        <v>2117</v>
      </c>
      <c r="B1470" s="2" t="s">
        <v>2118</v>
      </c>
      <c r="C1470" s="3" t="s">
        <v>5489</v>
      </c>
      <c r="D1470" s="18" t="str">
        <f t="shared" ref="D1470:D1530" si="536">SUBSTITUTE(SUBSTITUTE(C1470,CHAR(13),""),CHAR(10),"&lt;br&gt;")</f>
        <v>Un Whisky français single malt tourbé qui s’accordera avec une entrée à base de saumon fumé ou à déguster en digestif.&lt;br&gt;&lt;br&gt;Provenance : France (Alsace)&lt;br&gt;&lt;br&gt;Vieillissement : 40 mois en fûts de Sherry Olorosso et Pedro Ximenez.&lt;br&gt;&lt;br&gt;Dégustation : Robe jaune or ; Nez boisé, de fruits mûrs et de pointes tourbée ; Bouche d’un tourbé très salivaire et de gingembre. Finale longue, équilibrée et agréablement fumée.&lt;br&gt;&lt;br&gt;La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470" s="4">
        <v>47.3</v>
      </c>
      <c r="F1470" s="2" t="s">
        <v>66</v>
      </c>
      <c r="H1470" s="2" t="b">
        <v>1</v>
      </c>
      <c r="I1470" s="2" t="s">
        <v>4693</v>
      </c>
      <c r="K1470" s="2"/>
      <c r="M1470" s="2" t="s">
        <v>4698</v>
      </c>
      <c r="O1470" s="2"/>
      <c r="Q1470" s="2" t="s">
        <v>4696</v>
      </c>
      <c r="S1470" s="2" t="s">
        <v>6510</v>
      </c>
      <c r="V1470" s="19">
        <f t="shared" si="535"/>
        <v>0</v>
      </c>
    </row>
    <row r="1471" spans="1:23" s="20" customFormat="1" hidden="1" x14ac:dyDescent="0.25">
      <c r="A1471" s="2" t="s">
        <v>2417</v>
      </c>
      <c r="B1471" s="2" t="s">
        <v>2418</v>
      </c>
      <c r="C1471" s="3"/>
      <c r="D1471" s="18" t="str">
        <f t="shared" si="536"/>
        <v/>
      </c>
      <c r="E1471" s="4">
        <v>45</v>
      </c>
      <c r="F1471" s="2" t="s">
        <v>66</v>
      </c>
      <c r="H1471" s="2" t="b">
        <v>0</v>
      </c>
      <c r="I1471" s="2" t="s">
        <v>4693</v>
      </c>
      <c r="K1471" s="2"/>
      <c r="M1471" s="2" t="s">
        <v>5925</v>
      </c>
      <c r="O1471" s="2"/>
      <c r="Q1471" s="2"/>
      <c r="S1471" s="2"/>
    </row>
    <row r="1472" spans="1:23" s="20" customFormat="1" hidden="1" x14ac:dyDescent="0.25">
      <c r="A1472" s="2" t="s">
        <v>2919</v>
      </c>
      <c r="B1472" s="2" t="s">
        <v>2920</v>
      </c>
      <c r="C1472" s="3"/>
      <c r="D1472" s="18" t="str">
        <f t="shared" si="536"/>
        <v/>
      </c>
      <c r="E1472" s="4">
        <v>0</v>
      </c>
      <c r="F1472" s="2" t="s">
        <v>2921</v>
      </c>
      <c r="H1472" s="2" t="b">
        <v>0</v>
      </c>
      <c r="I1472" s="2" t="s">
        <v>2301</v>
      </c>
      <c r="K1472" s="2"/>
      <c r="M1472" s="2"/>
      <c r="O1472" s="2"/>
      <c r="Q1472" s="2"/>
      <c r="S1472" s="2"/>
    </row>
    <row r="1473" spans="1:23" s="20" customFormat="1" hidden="1" x14ac:dyDescent="0.25">
      <c r="A1473" s="2" t="s">
        <v>3966</v>
      </c>
      <c r="B1473" s="2" t="s">
        <v>3967</v>
      </c>
      <c r="C1473" s="3"/>
      <c r="D1473" s="18" t="str">
        <f t="shared" si="536"/>
        <v/>
      </c>
      <c r="E1473" s="4">
        <v>0</v>
      </c>
      <c r="F1473" s="2" t="s">
        <v>2921</v>
      </c>
      <c r="H1473" s="2" t="b">
        <v>0</v>
      </c>
      <c r="I1473" s="2" t="s">
        <v>2301</v>
      </c>
      <c r="K1473" s="2"/>
      <c r="M1473" s="2"/>
      <c r="O1473" s="2"/>
      <c r="Q1473" s="2"/>
      <c r="S1473" s="2"/>
    </row>
    <row r="1474" spans="1:23" s="20" customFormat="1" hidden="1" x14ac:dyDescent="0.25">
      <c r="A1474" s="2" t="s">
        <v>4190</v>
      </c>
      <c r="B1474" s="2" t="s">
        <v>4191</v>
      </c>
      <c r="C1474" s="3"/>
      <c r="D1474" s="18" t="str">
        <f t="shared" si="536"/>
        <v/>
      </c>
      <c r="E1474" s="4">
        <v>15.55</v>
      </c>
      <c r="F1474" s="2" t="s">
        <v>2439</v>
      </c>
      <c r="H1474" s="2" t="b">
        <v>0</v>
      </c>
      <c r="I1474" s="2" t="s">
        <v>4716</v>
      </c>
      <c r="K1474" s="2" t="s">
        <v>4996</v>
      </c>
      <c r="M1474" s="2" t="s">
        <v>4757</v>
      </c>
      <c r="O1474" s="2" t="s">
        <v>4719</v>
      </c>
      <c r="Q1474" s="2" t="s">
        <v>4688</v>
      </c>
      <c r="S1474" s="2"/>
    </row>
    <row r="1475" spans="1:23" s="20" customFormat="1" hidden="1" x14ac:dyDescent="0.25">
      <c r="A1475" s="2" t="s">
        <v>3241</v>
      </c>
      <c r="B1475" s="2" t="s">
        <v>3242</v>
      </c>
      <c r="C1475" s="3"/>
      <c r="D1475" s="18" t="str">
        <f t="shared" si="536"/>
        <v/>
      </c>
      <c r="E1475" s="4">
        <v>12.45</v>
      </c>
      <c r="F1475" s="2" t="s">
        <v>2439</v>
      </c>
      <c r="H1475" s="2" t="b">
        <v>0</v>
      </c>
      <c r="I1475" s="2" t="s">
        <v>4716</v>
      </c>
      <c r="K1475" s="2" t="s">
        <v>4997</v>
      </c>
      <c r="M1475" s="2" t="s">
        <v>4757</v>
      </c>
      <c r="O1475" s="2" t="s">
        <v>4719</v>
      </c>
      <c r="Q1475" s="2" t="s">
        <v>4688</v>
      </c>
      <c r="S1475" s="2"/>
    </row>
    <row r="1476" spans="1:23" s="20" customFormat="1" hidden="1" x14ac:dyDescent="0.25">
      <c r="A1476" s="2" t="s">
        <v>3547</v>
      </c>
      <c r="B1476" s="2" t="s">
        <v>3548</v>
      </c>
      <c r="C1476" s="3"/>
      <c r="D1476" s="18" t="str">
        <f t="shared" si="536"/>
        <v/>
      </c>
      <c r="E1476" s="4">
        <v>15</v>
      </c>
      <c r="F1476" s="2" t="s">
        <v>2439</v>
      </c>
      <c r="H1476" s="2" t="b">
        <v>0</v>
      </c>
      <c r="I1476" s="2" t="s">
        <v>4716</v>
      </c>
      <c r="K1476" s="2" t="s">
        <v>4998</v>
      </c>
      <c r="M1476" s="2" t="s">
        <v>4757</v>
      </c>
      <c r="O1476" s="2" t="s">
        <v>4719</v>
      </c>
      <c r="Q1476" s="2" t="s">
        <v>4688</v>
      </c>
      <c r="S1476" s="2"/>
    </row>
    <row r="1477" spans="1:23" s="20" customFormat="1" hidden="1" x14ac:dyDescent="0.25">
      <c r="A1477" s="2" t="s">
        <v>2812</v>
      </c>
      <c r="B1477" s="2" t="s">
        <v>2813</v>
      </c>
      <c r="C1477" s="3"/>
      <c r="D1477" s="18" t="str">
        <f t="shared" si="536"/>
        <v/>
      </c>
      <c r="E1477" s="4">
        <v>14.2</v>
      </c>
      <c r="F1477" s="2" t="s">
        <v>2439</v>
      </c>
      <c r="H1477" s="2" t="b">
        <v>0</v>
      </c>
      <c r="I1477" s="2" t="s">
        <v>4709</v>
      </c>
      <c r="K1477" s="2" t="s">
        <v>4903</v>
      </c>
      <c r="M1477" s="2" t="s">
        <v>4762</v>
      </c>
      <c r="O1477" s="2" t="s">
        <v>4689</v>
      </c>
      <c r="Q1477" s="2" t="s">
        <v>4688</v>
      </c>
      <c r="S1477" s="2"/>
    </row>
    <row r="1478" spans="1:23" s="20" customFormat="1" hidden="1" x14ac:dyDescent="0.25">
      <c r="A1478" s="2" t="s">
        <v>4504</v>
      </c>
      <c r="B1478" s="2" t="s">
        <v>4505</v>
      </c>
      <c r="C1478" s="3"/>
      <c r="D1478" s="18" t="str">
        <f t="shared" si="536"/>
        <v/>
      </c>
      <c r="E1478" s="4">
        <v>16.7</v>
      </c>
      <c r="F1478" s="2" t="s">
        <v>2439</v>
      </c>
      <c r="H1478" s="2" t="b">
        <v>0</v>
      </c>
      <c r="I1478" s="2" t="s">
        <v>4709</v>
      </c>
      <c r="K1478" s="2" t="s">
        <v>4977</v>
      </c>
      <c r="M1478" s="2" t="s">
        <v>4762</v>
      </c>
      <c r="O1478" s="2" t="s">
        <v>4689</v>
      </c>
      <c r="Q1478" s="2" t="s">
        <v>4688</v>
      </c>
      <c r="S1478" s="2"/>
    </row>
    <row r="1479" spans="1:23" s="20" customFormat="1" hidden="1" x14ac:dyDescent="0.25">
      <c r="A1479" s="2" t="s">
        <v>3789</v>
      </c>
      <c r="B1479" s="2" t="s">
        <v>3790</v>
      </c>
      <c r="C1479" s="3"/>
      <c r="D1479" s="18" t="str">
        <f t="shared" si="536"/>
        <v/>
      </c>
      <c r="E1479" s="4">
        <v>18.95</v>
      </c>
      <c r="F1479" s="2" t="s">
        <v>2439</v>
      </c>
      <c r="H1479" s="2" t="b">
        <v>0</v>
      </c>
      <c r="I1479" s="2" t="s">
        <v>4709</v>
      </c>
      <c r="K1479" s="2" t="s">
        <v>4976</v>
      </c>
      <c r="M1479" s="2" t="s">
        <v>4762</v>
      </c>
      <c r="O1479" s="2" t="s">
        <v>4689</v>
      </c>
      <c r="Q1479" s="2" t="s">
        <v>4688</v>
      </c>
      <c r="S1479" s="2"/>
    </row>
    <row r="1480" spans="1:23" s="20" customFormat="1" hidden="1" x14ac:dyDescent="0.25">
      <c r="A1480" s="2" t="s">
        <v>4010</v>
      </c>
      <c r="B1480" s="2" t="s">
        <v>4011</v>
      </c>
      <c r="C1480" s="3"/>
      <c r="D1480" s="18" t="str">
        <f t="shared" si="536"/>
        <v/>
      </c>
      <c r="E1480" s="4">
        <v>27.2</v>
      </c>
      <c r="F1480" s="2" t="s">
        <v>2439</v>
      </c>
      <c r="H1480" s="2" t="b">
        <v>0</v>
      </c>
      <c r="I1480" s="2" t="s">
        <v>4709</v>
      </c>
      <c r="K1480" s="2" t="s">
        <v>4797</v>
      </c>
      <c r="M1480" s="2" t="s">
        <v>4762</v>
      </c>
      <c r="O1480" s="2" t="s">
        <v>4689</v>
      </c>
      <c r="Q1480" s="2" t="s">
        <v>4688</v>
      </c>
      <c r="S1480" s="2"/>
    </row>
    <row r="1481" spans="1:23" s="20" customFormat="1" hidden="1" x14ac:dyDescent="0.25">
      <c r="A1481" s="2" t="s">
        <v>3881</v>
      </c>
      <c r="B1481" s="2" t="s">
        <v>3882</v>
      </c>
      <c r="C1481" s="3"/>
      <c r="D1481" s="18" t="str">
        <f t="shared" si="536"/>
        <v/>
      </c>
      <c r="E1481" s="4">
        <v>17.2</v>
      </c>
      <c r="F1481" s="2" t="s">
        <v>2439</v>
      </c>
      <c r="H1481" s="2" t="b">
        <v>0</v>
      </c>
      <c r="I1481" s="2" t="s">
        <v>4716</v>
      </c>
      <c r="K1481" s="2" t="s">
        <v>4999</v>
      </c>
      <c r="M1481" s="2" t="s">
        <v>4757</v>
      </c>
      <c r="O1481" s="2" t="s">
        <v>4719</v>
      </c>
      <c r="Q1481" s="2" t="s">
        <v>4688</v>
      </c>
      <c r="S1481" s="2"/>
    </row>
    <row r="1482" spans="1:23" s="20" customFormat="1" hidden="1" x14ac:dyDescent="0.25">
      <c r="A1482" s="2" t="s">
        <v>3160</v>
      </c>
      <c r="B1482" s="2" t="s">
        <v>3161</v>
      </c>
      <c r="C1482" s="3"/>
      <c r="D1482" s="18" t="str">
        <f t="shared" si="536"/>
        <v/>
      </c>
      <c r="E1482" s="4">
        <v>42.55</v>
      </c>
      <c r="F1482" s="2" t="s">
        <v>3159</v>
      </c>
      <c r="H1482" s="2" t="b">
        <v>0</v>
      </c>
      <c r="I1482" s="2" t="s">
        <v>4805</v>
      </c>
      <c r="K1482" s="2" t="s">
        <v>4806</v>
      </c>
      <c r="M1482" s="2" t="s">
        <v>4806</v>
      </c>
      <c r="O1482" s="2"/>
      <c r="Q1482" s="2" t="s">
        <v>4688</v>
      </c>
      <c r="S1482" s="2"/>
    </row>
    <row r="1483" spans="1:23" s="20" customFormat="1" hidden="1" x14ac:dyDescent="0.25">
      <c r="A1483" s="2" t="s">
        <v>3225</v>
      </c>
      <c r="B1483" s="2" t="s">
        <v>3226</v>
      </c>
      <c r="C1483" s="3"/>
      <c r="D1483" s="18" t="str">
        <f t="shared" si="536"/>
        <v/>
      </c>
      <c r="E1483" s="4">
        <v>43.85</v>
      </c>
      <c r="F1483" s="2" t="s">
        <v>3159</v>
      </c>
      <c r="H1483" s="2" t="b">
        <v>0</v>
      </c>
      <c r="I1483" s="2" t="s">
        <v>4805</v>
      </c>
      <c r="K1483" s="2" t="s">
        <v>4806</v>
      </c>
      <c r="M1483" s="2" t="s">
        <v>4806</v>
      </c>
      <c r="O1483" s="2"/>
      <c r="Q1483" s="2" t="s">
        <v>4688</v>
      </c>
      <c r="S1483" s="2"/>
    </row>
    <row r="1484" spans="1:23" s="20" customFormat="1" hidden="1" x14ac:dyDescent="0.25">
      <c r="A1484" s="2" t="s">
        <v>3157</v>
      </c>
      <c r="B1484" s="2" t="s">
        <v>3158</v>
      </c>
      <c r="C1484" s="3"/>
      <c r="D1484" s="18" t="str">
        <f t="shared" si="536"/>
        <v/>
      </c>
      <c r="E1484" s="4">
        <v>195</v>
      </c>
      <c r="F1484" s="2" t="s">
        <v>3159</v>
      </c>
      <c r="H1484" s="2" t="b">
        <v>0</v>
      </c>
      <c r="I1484" s="2" t="s">
        <v>4805</v>
      </c>
      <c r="K1484" s="2" t="s">
        <v>4806</v>
      </c>
      <c r="M1484" s="2" t="s">
        <v>4806</v>
      </c>
      <c r="O1484" s="2"/>
      <c r="Q1484" s="2" t="s">
        <v>4688</v>
      </c>
      <c r="S1484" s="2"/>
    </row>
    <row r="1485" spans="1:23" s="20" customFormat="1" hidden="1" x14ac:dyDescent="0.25">
      <c r="A1485" s="2" t="s">
        <v>2373</v>
      </c>
      <c r="B1485" s="2" t="s">
        <v>2374</v>
      </c>
      <c r="C1485" s="3"/>
      <c r="D1485" s="18" t="str">
        <f t="shared" si="536"/>
        <v/>
      </c>
      <c r="E1485" s="4">
        <v>35.450000000000003</v>
      </c>
      <c r="F1485" s="2" t="s">
        <v>2370</v>
      </c>
      <c r="H1485" s="2" t="b">
        <v>0</v>
      </c>
      <c r="I1485" s="2" t="s">
        <v>4716</v>
      </c>
      <c r="K1485" s="2" t="s">
        <v>4828</v>
      </c>
      <c r="M1485" s="2" t="s">
        <v>4741</v>
      </c>
      <c r="O1485" s="2" t="s">
        <v>4719</v>
      </c>
      <c r="Q1485" s="2" t="s">
        <v>4688</v>
      </c>
      <c r="S1485" s="2"/>
    </row>
    <row r="1486" spans="1:23" s="20" customFormat="1" hidden="1" x14ac:dyDescent="0.25">
      <c r="A1486" s="2" t="s">
        <v>3952</v>
      </c>
      <c r="B1486" s="2" t="s">
        <v>3953</v>
      </c>
      <c r="C1486" s="3"/>
      <c r="D1486" s="40" t="str">
        <f t="shared" si="536"/>
        <v/>
      </c>
      <c r="E1486" s="4">
        <v>30.7</v>
      </c>
      <c r="F1486" s="2" t="s">
        <v>3947</v>
      </c>
      <c r="G1486" s="42"/>
      <c r="H1486" s="2" t="b">
        <v>0</v>
      </c>
      <c r="I1486" s="2" t="s">
        <v>4716</v>
      </c>
      <c r="J1486" s="42"/>
      <c r="K1486" s="2" t="s">
        <v>4851</v>
      </c>
      <c r="L1486" s="42"/>
      <c r="M1486" s="2" t="s">
        <v>4743</v>
      </c>
      <c r="N1486" s="42"/>
      <c r="O1486" s="2" t="s">
        <v>4719</v>
      </c>
      <c r="P1486" s="42"/>
      <c r="Q1486" s="2" t="s">
        <v>2303</v>
      </c>
      <c r="R1486" s="42"/>
      <c r="S1486" s="2"/>
      <c r="T1486" s="42"/>
      <c r="U1486" s="42"/>
      <c r="V1486" s="42"/>
      <c r="W1486" s="42"/>
    </row>
    <row r="1487" spans="1:23" hidden="1" x14ac:dyDescent="0.25">
      <c r="A1487" s="2" t="s">
        <v>3956</v>
      </c>
      <c r="B1487" s="2" t="s">
        <v>3957</v>
      </c>
      <c r="C1487" s="3"/>
      <c r="D1487" s="23" t="str">
        <f t="shared" ref="D1487:D1488" si="537">SUBSTITUTE(SUBSTITUTE(SUBSTITUTE(C1487,CHAR(13),""),CHAR(10),"&lt;br&gt;"),". &amp;car(10)",".")</f>
        <v/>
      </c>
      <c r="E1487" s="4">
        <v>21.6</v>
      </c>
      <c r="F1487" s="2" t="s">
        <v>3947</v>
      </c>
      <c r="G1487" s="19" t="e">
        <f>VLOOKUP(F1487,frs!$A$2:$E$41,2,FALSE)</f>
        <v>#N/A</v>
      </c>
      <c r="H1487" s="2" t="b">
        <v>0</v>
      </c>
      <c r="I1487" s="2" t="s">
        <v>4716</v>
      </c>
      <c r="J1487" s="19">
        <f>VLOOKUP(I1487,Families!$A$2:$B$11,2,FALSE)</f>
        <v>1</v>
      </c>
      <c r="K1487" s="2" t="s">
        <v>4851</v>
      </c>
      <c r="L1487" s="19" t="str">
        <f>IFERROR(VLOOKUP(K1487,Appellations!$A$2:$B$77,2,FALSE),"0")</f>
        <v>0</v>
      </c>
      <c r="M1487" s="2" t="s">
        <v>4743</v>
      </c>
      <c r="N1487" s="19">
        <f>IFERROR(VLOOKUP(M1487,Regions!$A$2:$B$41,2,FALSE),"0")</f>
        <v>24</v>
      </c>
      <c r="O1487" s="2" t="s">
        <v>4719</v>
      </c>
      <c r="P1487" s="19">
        <f>IFERROR(VLOOKUP(O1487,Colors!$A$2:$B$11,2,FALSE),"0")</f>
        <v>8</v>
      </c>
      <c r="Q1487" s="2" t="s">
        <v>4688</v>
      </c>
      <c r="R1487" s="19">
        <f>IFERROR(VLOOKUP(Q1487,Contenants!$A$2:$B$21,2,FALSE),"0")</f>
        <v>16</v>
      </c>
      <c r="S1487" s="2"/>
      <c r="T1487" s="50" t="str">
        <f t="shared" ref="T1487:T1488" si="538">PROPER(B1487)</f>
        <v>Pic St Loup La Cupa Cht La Roque Rouge</v>
      </c>
      <c r="U1487" s="19" t="str">
        <f>SUBSTITUTE(SUBSTITUTE(SUBSTITUTE(SUBSTITUTE(SUBSTITUTE(SUBSTITUTE(SUBSTITUTE(SUBSTITUTE(SUBSTITUTE(SUBSTITUTE(SUBSTITUTE(SUBSTITUTE(S1487,"C:\Users\Admin\OneDrive\Site Internet\",""),"BAG-IN-BOX\",""),"BOURGOGNE\",""),"BEAUJOLAIS\",""),"CHAMPAGNE ET EFFERVESCENTS\",""),"LANGUEDOC\",""),"LOIRE\",""),"PROVENCE\",""),"RHONE NORD\",""),"RHONE SUD\",""),"SPIRITUEUX\",""),"SUD OUEST\","")</f>
        <v/>
      </c>
      <c r="V1487" s="19" t="e">
        <f>IF(#REF!="",0,1)</f>
        <v>#REF!</v>
      </c>
      <c r="W1487" s="20" t="e">
        <f>$X$1&amp;A1487&amp;$Y$1&amp;T1487&amp;$Z$1&amp;D1487&amp;$AA$1&amp;E1487&amp;#REF!&amp;G1487&amp;$AB$1&amp;J1487&amp;$AC$1&amp;L1487&amp;$AD$1&amp;N1487&amp;$AE$1&amp;P1487&amp;$AF$1&amp;R1487&amp;$AG$1&amp;#REF!&amp;$AI$1</f>
        <v>#REF!</v>
      </c>
    </row>
    <row r="1488" spans="1:23" hidden="1" x14ac:dyDescent="0.25">
      <c r="A1488" s="2" t="s">
        <v>3958</v>
      </c>
      <c r="B1488" s="2" t="s">
        <v>3959</v>
      </c>
      <c r="C1488" s="3"/>
      <c r="D1488" s="23" t="str">
        <f t="shared" si="537"/>
        <v/>
      </c>
      <c r="E1488" s="4">
        <v>45.35</v>
      </c>
      <c r="F1488" s="2" t="s">
        <v>3947</v>
      </c>
      <c r="G1488" s="19" t="e">
        <f>VLOOKUP(F1488,frs!$A$2:$E$41,2,FALSE)</f>
        <v>#N/A</v>
      </c>
      <c r="H1488" s="2" t="b">
        <v>0</v>
      </c>
      <c r="I1488" s="2" t="s">
        <v>4716</v>
      </c>
      <c r="J1488" s="19">
        <f>VLOOKUP(I1488,Families!$A$2:$B$11,2,FALSE)</f>
        <v>1</v>
      </c>
      <c r="K1488" s="2" t="s">
        <v>4851</v>
      </c>
      <c r="L1488" s="19" t="str">
        <f>IFERROR(VLOOKUP(K1488,Appellations!$A$2:$B$77,2,FALSE),"0")</f>
        <v>0</v>
      </c>
      <c r="M1488" s="2" t="s">
        <v>4743</v>
      </c>
      <c r="N1488" s="19">
        <f>IFERROR(VLOOKUP(M1488,Regions!$A$2:$B$41,2,FALSE),"0")</f>
        <v>24</v>
      </c>
      <c r="O1488" s="2" t="s">
        <v>4719</v>
      </c>
      <c r="P1488" s="19">
        <f>IFERROR(VLOOKUP(O1488,Colors!$A$2:$B$11,2,FALSE),"0")</f>
        <v>8</v>
      </c>
      <c r="Q1488" s="2" t="s">
        <v>2303</v>
      </c>
      <c r="R1488" s="19">
        <f>IFERROR(VLOOKUP(Q1488,Contenants!$A$2:$B$21,2,FALSE),"0")</f>
        <v>19</v>
      </c>
      <c r="S1488" s="2"/>
      <c r="T1488" s="50" t="str">
        <f t="shared" si="538"/>
        <v>Pic St Loup La Cupa La Roque Rge Magnum</v>
      </c>
      <c r="U1488" s="19" t="str">
        <f>SUBSTITUTE(SUBSTITUTE(SUBSTITUTE(SUBSTITUTE(SUBSTITUTE(SUBSTITUTE(SUBSTITUTE(SUBSTITUTE(SUBSTITUTE(SUBSTITUTE(SUBSTITUTE(SUBSTITUTE(S1488,"C:\Users\Admin\OneDrive\Site Internet\",""),"BAG-IN-BOX\",""),"BOURGOGNE\",""),"BEAUJOLAIS\",""),"CHAMPAGNE ET EFFERVESCENTS\",""),"LANGUEDOC\",""),"LOIRE\",""),"PROVENCE\",""),"RHONE NORD\",""),"RHONE SUD\",""),"SPIRITUEUX\",""),"SUD OUEST\","")</f>
        <v/>
      </c>
      <c r="V1488" s="19" t="e">
        <f>IF(#REF!="",0,1)</f>
        <v>#REF!</v>
      </c>
      <c r="W1488" s="20" t="e">
        <f>$X$1&amp;A1488&amp;$Y$1&amp;T1488&amp;$Z$1&amp;D1488&amp;$AA$1&amp;E1488&amp;#REF!&amp;G1488&amp;$AB$1&amp;J1488&amp;$AC$1&amp;L1488&amp;$AD$1&amp;N1488&amp;$AE$1&amp;P1488&amp;$AF$1&amp;R1488&amp;$AG$1&amp;#REF!&amp;$AI$1</f>
        <v>#REF!</v>
      </c>
    </row>
    <row r="1489" spans="1:23" s="29" customFormat="1" hidden="1" x14ac:dyDescent="0.25">
      <c r="A1489" s="2" t="s">
        <v>2864</v>
      </c>
      <c r="B1489" s="2" t="s">
        <v>2865</v>
      </c>
      <c r="C1489" s="3"/>
      <c r="D1489" s="36" t="str">
        <f t="shared" si="536"/>
        <v/>
      </c>
      <c r="E1489" s="4">
        <v>14.05</v>
      </c>
      <c r="F1489" s="2" t="s">
        <v>2857</v>
      </c>
      <c r="G1489" s="38"/>
      <c r="H1489" s="2" t="b">
        <v>0</v>
      </c>
      <c r="I1489" s="2" t="s">
        <v>4709</v>
      </c>
      <c r="J1489" s="38"/>
      <c r="K1489" s="2" t="s">
        <v>4856</v>
      </c>
      <c r="L1489" s="38"/>
      <c r="M1489" s="2" t="s">
        <v>4857</v>
      </c>
      <c r="N1489" s="38"/>
      <c r="O1489" s="2" t="s">
        <v>4689</v>
      </c>
      <c r="P1489" s="38"/>
      <c r="Q1489" s="2" t="s">
        <v>4688</v>
      </c>
      <c r="R1489" s="38"/>
      <c r="S1489" s="2"/>
      <c r="T1489" s="38"/>
      <c r="U1489" s="38"/>
      <c r="V1489" s="38"/>
      <c r="W1489" s="38"/>
    </row>
    <row r="1490" spans="1:23" hidden="1" x14ac:dyDescent="0.25">
      <c r="A1490" s="2" t="s">
        <v>2866</v>
      </c>
      <c r="B1490" s="2" t="s">
        <v>2867</v>
      </c>
      <c r="C1490" s="3"/>
      <c r="D1490" s="23" t="str">
        <f t="shared" ref="D1490:D1495" si="539">SUBSTITUTE(SUBSTITUTE(SUBSTITUTE(C1490,CHAR(13),""),CHAR(10),"&lt;br&gt;"),". &amp;car(10)",".")</f>
        <v/>
      </c>
      <c r="E1490" s="4">
        <v>10.8</v>
      </c>
      <c r="F1490" s="2" t="s">
        <v>2857</v>
      </c>
      <c r="G1490" s="19" t="e">
        <f>VLOOKUP(F1490,frs!$A$2:$E$41,2,FALSE)</f>
        <v>#N/A</v>
      </c>
      <c r="H1490" s="2" t="b">
        <v>0</v>
      </c>
      <c r="I1490" s="2" t="s">
        <v>4709</v>
      </c>
      <c r="J1490" s="19">
        <f>VLOOKUP(I1490,Families!$A$2:$B$11,2,FALSE)</f>
        <v>2</v>
      </c>
      <c r="K1490" s="2" t="s">
        <v>4856</v>
      </c>
      <c r="L1490" s="19" t="str">
        <f>IFERROR(VLOOKUP(K1490,Appellations!$A$2:$B$77,2,FALSE),"0")</f>
        <v>0</v>
      </c>
      <c r="M1490" s="2" t="s">
        <v>4857</v>
      </c>
      <c r="N1490" s="19">
        <f>IFERROR(VLOOKUP(M1490,Regions!$A$2:$B$41,2,FALSE),"0")</f>
        <v>36</v>
      </c>
      <c r="O1490" s="2" t="s">
        <v>4689</v>
      </c>
      <c r="P1490" s="19">
        <f>IFERROR(VLOOKUP(O1490,Colors!$A$2:$B$11,2,FALSE),"0")</f>
        <v>2</v>
      </c>
      <c r="Q1490" s="2" t="s">
        <v>4688</v>
      </c>
      <c r="R1490" s="19">
        <f>IFERROR(VLOOKUP(Q1490,Contenants!$A$2:$B$21,2,FALSE),"0")</f>
        <v>16</v>
      </c>
      <c r="S1490" s="2"/>
      <c r="T1490" s="50" t="str">
        <f t="shared" ref="T1490:T1493" si="540">PROPER(B1490)</f>
        <v>C/Duras Tradition Ferrant Blanc</v>
      </c>
      <c r="U1490" s="19" t="str">
        <f>SUBSTITUTE(SUBSTITUTE(SUBSTITUTE(SUBSTITUTE(SUBSTITUTE(SUBSTITUTE(SUBSTITUTE(SUBSTITUTE(SUBSTITUTE(SUBSTITUTE(SUBSTITUTE(SUBSTITUTE(S1490,"C:\Users\Admin\OneDrive\Site Internet\",""),"BAG-IN-BOX\",""),"BOURGOGNE\",""),"BEAUJOLAIS\",""),"CHAMPAGNE ET EFFERVESCENTS\",""),"LANGUEDOC\",""),"LOIRE\",""),"PROVENCE\",""),"RHONE NORD\",""),"RHONE SUD\",""),"SPIRITUEUX\",""),"SUD OUEST\","")</f>
        <v/>
      </c>
      <c r="V1490" s="19" t="e">
        <f>IF(#REF!="",0,1)</f>
        <v>#REF!</v>
      </c>
      <c r="W1490" s="20" t="e">
        <f>$X$1&amp;A1490&amp;$Y$1&amp;T1490&amp;$Z$1&amp;D1490&amp;$AA$1&amp;E1490&amp;#REF!&amp;G1490&amp;$AB$1&amp;J1490&amp;$AC$1&amp;L1490&amp;$AD$1&amp;N1490&amp;$AE$1&amp;P1490&amp;$AF$1&amp;R1490&amp;$AG$1&amp;#REF!&amp;$AI$1</f>
        <v>#REF!</v>
      </c>
    </row>
    <row r="1491" spans="1:23" hidden="1" x14ac:dyDescent="0.25">
      <c r="A1491" s="2" t="s">
        <v>960</v>
      </c>
      <c r="B1491" s="2" t="s">
        <v>961</v>
      </c>
      <c r="C1491" s="3"/>
      <c r="D1491" s="23" t="str">
        <f t="shared" si="539"/>
        <v/>
      </c>
      <c r="E1491" s="4">
        <v>10.25</v>
      </c>
      <c r="F1491" s="2" t="s">
        <v>2271</v>
      </c>
      <c r="G1491" s="19" t="e">
        <f>VLOOKUP(F1491,frs!$A$2:$E$41,2,FALSE)</f>
        <v>#N/A</v>
      </c>
      <c r="H1491" s="2" t="b">
        <v>1</v>
      </c>
      <c r="I1491" s="2" t="s">
        <v>4716</v>
      </c>
      <c r="J1491" s="19">
        <f>VLOOKUP(I1491,Families!$A$2:$B$11,2,FALSE)</f>
        <v>1</v>
      </c>
      <c r="K1491" s="2"/>
      <c r="L1491" s="19" t="str">
        <f>IFERROR(VLOOKUP(K1491,Appellations!$A$2:$B$77,2,FALSE),"0")</f>
        <v>0</v>
      </c>
      <c r="M1491" s="2" t="s">
        <v>4745</v>
      </c>
      <c r="N1491" s="19">
        <f>IFERROR(VLOOKUP(M1491,Regions!$A$2:$B$41,2,FALSE),"0")</f>
        <v>33</v>
      </c>
      <c r="O1491" s="2" t="s">
        <v>4719</v>
      </c>
      <c r="P1491" s="19">
        <f>IFERROR(VLOOKUP(O1491,Colors!$A$2:$B$11,2,FALSE),"0")</f>
        <v>8</v>
      </c>
      <c r="Q1491" s="2" t="s">
        <v>4688</v>
      </c>
      <c r="R1491" s="19">
        <f>IFERROR(VLOOKUP(Q1491,Contenants!$A$2:$B$21,2,FALSE),"0")</f>
        <v>16</v>
      </c>
      <c r="S1491" s="2"/>
      <c r="T1491" s="50" t="str">
        <f t="shared" si="540"/>
        <v>Conte Rhodan. Fifty/Fifty Morion Rouge</v>
      </c>
      <c r="U1491" s="19" t="str">
        <f>SUBSTITUTE(SUBSTITUTE(SUBSTITUTE(SUBSTITUTE(SUBSTITUTE(SUBSTITUTE(SUBSTITUTE(SUBSTITUTE(SUBSTITUTE(SUBSTITUTE(SUBSTITUTE(SUBSTITUTE(S1491,"C:\Users\Admin\OneDrive\Site Internet\",""),"BAG-IN-BOX\",""),"BOURGOGNE\",""),"BEAUJOLAIS\",""),"CHAMPAGNE ET EFFERVESCENTS\",""),"LANGUEDOC\",""),"LOIRE\",""),"PROVENCE\",""),"RHONE NORD\",""),"RHONE SUD\",""),"SPIRITUEUX\",""),"SUD OUEST\","")</f>
        <v/>
      </c>
      <c r="V1491" s="19">
        <f t="shared" ref="V1491:V1492" si="541">IF(U1491="",0,1)</f>
        <v>0</v>
      </c>
      <c r="W1491" s="20" t="e">
        <f>$X$1&amp;A1491&amp;$Y$1&amp;T1491&amp;$Z$1&amp;D1491&amp;$AA$1&amp;E1491&amp;#REF!&amp;G1491&amp;$AB$1&amp;J1491&amp;$AC$1&amp;L1491&amp;$AD$1&amp;N1491&amp;$AE$1&amp;P1491&amp;$AF$1&amp;R1491&amp;$AG$1&amp;#REF!&amp;$AI$1</f>
        <v>#REF!</v>
      </c>
    </row>
    <row r="1492" spans="1:23" hidden="1" x14ac:dyDescent="0.25">
      <c r="A1492" s="2" t="s">
        <v>508</v>
      </c>
      <c r="B1492" s="2" t="s">
        <v>509</v>
      </c>
      <c r="C1492" s="3"/>
      <c r="D1492" s="23" t="str">
        <f t="shared" si="539"/>
        <v/>
      </c>
      <c r="E1492" s="4">
        <v>10.6</v>
      </c>
      <c r="F1492" s="2" t="s">
        <v>23</v>
      </c>
      <c r="G1492" s="19" t="e">
        <f>VLOOKUP(F1492,frs!$A$2:$E$41,2,FALSE)</f>
        <v>#N/A</v>
      </c>
      <c r="H1492" s="2" t="b">
        <v>1</v>
      </c>
      <c r="I1492" s="2" t="s">
        <v>4716</v>
      </c>
      <c r="J1492" s="19">
        <f>VLOOKUP(I1492,Families!$A$2:$B$11,2,FALSE)</f>
        <v>1</v>
      </c>
      <c r="K1492" s="2" t="s">
        <v>5000</v>
      </c>
      <c r="L1492" s="19" t="str">
        <f>IFERROR(VLOOKUP(K1492,Appellations!$A$2:$B$77,2,FALSE),"0")</f>
        <v>0</v>
      </c>
      <c r="M1492" s="2" t="s">
        <v>4718</v>
      </c>
      <c r="N1492" s="19">
        <f>IFERROR(VLOOKUP(M1492,Regions!$A$2:$B$41,2,FALSE),"0")</f>
        <v>8</v>
      </c>
      <c r="O1492" s="2" t="s">
        <v>4719</v>
      </c>
      <c r="P1492" s="19">
        <f>IFERROR(VLOOKUP(O1492,Colors!$A$2:$B$11,2,FALSE),"0")</f>
        <v>8</v>
      </c>
      <c r="Q1492" s="2" t="s">
        <v>4688</v>
      </c>
      <c r="R1492" s="19">
        <f>IFERROR(VLOOKUP(Q1492,Contenants!$A$2:$B$21,2,FALSE),"0")</f>
        <v>16</v>
      </c>
      <c r="S1492" s="2"/>
      <c r="T1492" s="50" t="str">
        <f t="shared" si="540"/>
        <v>C/Blaye Cht Mazerolle Benoit Rouge</v>
      </c>
      <c r="U1492" s="19" t="str">
        <f>SUBSTITUTE(SUBSTITUTE(SUBSTITUTE(SUBSTITUTE(SUBSTITUTE(SUBSTITUTE(SUBSTITUTE(SUBSTITUTE(SUBSTITUTE(SUBSTITUTE(SUBSTITUTE(SUBSTITUTE(S1492,"C:\Users\Admin\OneDrive\Site Internet\",""),"BAG-IN-BOX\",""),"BOURGOGNE\",""),"BEAUJOLAIS\",""),"CHAMPAGNE ET EFFERVESCENTS\",""),"LANGUEDOC\",""),"LOIRE\",""),"PROVENCE\",""),"RHONE NORD\",""),"RHONE SUD\",""),"SPIRITUEUX\",""),"SUD OUEST\","")</f>
        <v/>
      </c>
      <c r="V1492" s="19">
        <f t="shared" si="541"/>
        <v>0</v>
      </c>
      <c r="W1492" s="20" t="e">
        <f>$X$1&amp;A1492&amp;$Y$1&amp;T1492&amp;$Z$1&amp;D1492&amp;$AA$1&amp;E1492&amp;#REF!&amp;G1492&amp;$AB$1&amp;J1492&amp;$AC$1&amp;L1492&amp;$AD$1&amp;N1492&amp;$AE$1&amp;P1492&amp;$AF$1&amp;R1492&amp;$AG$1&amp;#REF!&amp;$AI$1</f>
        <v>#REF!</v>
      </c>
    </row>
    <row r="1493" spans="1:23" hidden="1" x14ac:dyDescent="0.25">
      <c r="A1493" s="2" t="s">
        <v>3887</v>
      </c>
      <c r="B1493" s="2" t="s">
        <v>3888</v>
      </c>
      <c r="C1493" s="3"/>
      <c r="D1493" s="23" t="str">
        <f t="shared" si="539"/>
        <v/>
      </c>
      <c r="E1493" s="4">
        <v>17.5</v>
      </c>
      <c r="F1493" s="2" t="s">
        <v>23</v>
      </c>
      <c r="G1493" s="19" t="e">
        <f>VLOOKUP(F1493,frs!$A$2:$E$41,2,FALSE)</f>
        <v>#N/A</v>
      </c>
      <c r="H1493" s="2" t="b">
        <v>0</v>
      </c>
      <c r="I1493" s="2" t="s">
        <v>4716</v>
      </c>
      <c r="J1493" s="19">
        <f>VLOOKUP(I1493,Families!$A$2:$B$11,2,FALSE)</f>
        <v>1</v>
      </c>
      <c r="K1493" s="2"/>
      <c r="L1493" s="19" t="str">
        <f>IFERROR(VLOOKUP(K1493,Appellations!$A$2:$B$77,2,FALSE),"0")</f>
        <v>0</v>
      </c>
      <c r="M1493" s="2" t="s">
        <v>5001</v>
      </c>
      <c r="N1493" s="19" t="str">
        <f>IFERROR(VLOOKUP(M1493,Regions!$A$2:$B$41,2,FALSE),"0")</f>
        <v>0</v>
      </c>
      <c r="O1493" s="2" t="s">
        <v>4719</v>
      </c>
      <c r="P1493" s="19">
        <f>IFERROR(VLOOKUP(O1493,Colors!$A$2:$B$11,2,FALSE),"0")</f>
        <v>8</v>
      </c>
      <c r="Q1493" s="2" t="s">
        <v>4688</v>
      </c>
      <c r="R1493" s="19">
        <f>IFERROR(VLOOKUP(Q1493,Contenants!$A$2:$B$21,2,FALSE),"0")</f>
        <v>16</v>
      </c>
      <c r="S1493" s="2"/>
      <c r="T1493" s="50" t="str">
        <f t="shared" si="540"/>
        <v>Mukuzani Georgie Rouge</v>
      </c>
      <c r="U1493" s="19" t="str">
        <f>SUBSTITUTE(SUBSTITUTE(SUBSTITUTE(SUBSTITUTE(SUBSTITUTE(SUBSTITUTE(SUBSTITUTE(SUBSTITUTE(SUBSTITUTE(SUBSTITUTE(SUBSTITUTE(SUBSTITUTE(S1493,"C:\Users\Admin\OneDrive\Site Internet\",""),"BAG-IN-BOX\",""),"BOURGOGNE\",""),"BEAUJOLAIS\",""),"CHAMPAGNE ET EFFERVESCENTS\",""),"LANGUEDOC\",""),"LOIRE\",""),"PROVENCE\",""),"RHONE NORD\",""),"RHONE SUD\",""),"SPIRITUEUX\",""),"SUD OUEST\","")</f>
        <v/>
      </c>
      <c r="V1493" s="19" t="e">
        <f>IF(#REF!="",0,1)</f>
        <v>#REF!</v>
      </c>
      <c r="W1493" s="20" t="e">
        <f>$X$1&amp;A1493&amp;$Y$1&amp;T1493&amp;$Z$1&amp;D1493&amp;$AA$1&amp;E1493&amp;#REF!&amp;G1493&amp;$AB$1&amp;J1493&amp;$AC$1&amp;L1493&amp;$AD$1&amp;N1493&amp;$AE$1&amp;P1493&amp;$AF$1&amp;R1493&amp;$AG$1&amp;#REF!&amp;$AI$1</f>
        <v>#REF!</v>
      </c>
    </row>
    <row r="1494" spans="1:23" ht="185.25" x14ac:dyDescent="0.25">
      <c r="A1494" s="2" t="s">
        <v>906</v>
      </c>
      <c r="B1494" s="2" t="s">
        <v>907</v>
      </c>
      <c r="C1494" s="3" t="s">
        <v>5002</v>
      </c>
      <c r="D1494" s="23" t="str">
        <f t="shared" si="539"/>
        <v>Un Champagne Blanc de blanc floral et frais qui pourra accompagner une tarte au citron merenguée.&lt;br&gt;&lt;br&gt;Encépagement : Chardonnay&lt;br&gt;&lt;br&gt;Dégustation : Bulles fines, nez aux notes d’agrumes et de fleur d’oranger ; Bouche rafraichissante avec une superbe effervescence.&lt;br&gt;&lt;br&gt;Maison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1494" s="4">
        <v>52.9</v>
      </c>
      <c r="F1494" s="2" t="s">
        <v>2222</v>
      </c>
      <c r="G1494" s="19">
        <f>VLOOKUP(F1494,frs!$A$2:$B$45,2,FALSE)</f>
        <v>9</v>
      </c>
      <c r="H1494" s="2" t="b">
        <v>1</v>
      </c>
      <c r="I1494" s="2" t="s">
        <v>4805</v>
      </c>
      <c r="J1494" s="19">
        <f>VLOOKUP(I1494,Families!$A$2:$B$11,2,FALSE)</f>
        <v>5</v>
      </c>
      <c r="K1494" s="2" t="s">
        <v>4806</v>
      </c>
      <c r="L1494" s="19">
        <f>IFERROR(VLOOKUP(K1494,Appellations!$A$2:$B$80,2,FALSE),"0")</f>
        <v>16</v>
      </c>
      <c r="M1494" s="2" t="s">
        <v>4806</v>
      </c>
      <c r="N1494" s="19">
        <f>IFERROR(VLOOKUP(M1494,Regions!$A$2:$B$44,2,FALSE),"0")</f>
        <v>12</v>
      </c>
      <c r="O1494" s="2"/>
      <c r="P1494" s="19" t="str">
        <f>IFERROR(VLOOKUP(O1494,Colors!$A$2:$B$11,2,FALSE),"0")</f>
        <v>0</v>
      </c>
      <c r="Q1494" s="2" t="s">
        <v>4688</v>
      </c>
      <c r="R1494" s="19">
        <f>IFERROR(VLOOKUP(Q1494,Contenants!$A$2:$B$21,2,FALSE),"0")</f>
        <v>16</v>
      </c>
      <c r="S1494" s="2" t="s">
        <v>5896</v>
      </c>
      <c r="T1494" s="50" t="s">
        <v>6009</v>
      </c>
      <c r="U1494" s="19" t="str">
        <f t="shared" ref="U1494:U1495" si="542">SUBSTITUTE(S1494,"C:\Users\Admin\OneDrive\Site Internet\","")</f>
        <v>champagne_thienot_blanc_de_blanc.png</v>
      </c>
      <c r="V1494" s="19">
        <f t="shared" ref="V1494:V1499" si="543">IF(U1494="",0,1)</f>
        <v>1</v>
      </c>
      <c r="W1494" s="20" t="str">
        <f t="shared" ref="W1494:W1495" si="544">$X$1&amp;A1494&amp;$Y$1&amp;T1494&amp;$Z$1&amp;D1494&amp;$AA$1&amp;G1494&amp;$AB$1&amp;J1494&amp;$AC$1&amp;L1494&amp;$AD$1&amp;N1494&amp;$AE$1&amp;P1494&amp;$AF$1&amp;R1494&amp;$AG$1&amp;U1494&amp;$AH$1&amp;V1494&amp;$AI$1</f>
        <v>("01506", "Champagne Thiénot Blanc de Blanc", "Un Champagne Blanc de blanc floral et frais qui pourra accompagner une tarte au citron merenguée.&lt;br&gt;&lt;br&gt;Encépagement : Chardonnay&lt;br&gt;&lt;br&gt;Dégustation : Bulles fines, nez aux notes d’agrumes et de fleur d’oranger ; Bouche rafraichissante avec une superbe effervescence.&lt;br&gt;&lt;br&gt;Maison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"12","0", "16", "champagne_thienot_blanc_de_blanc.png", "1"),</v>
      </c>
    </row>
    <row r="1495" spans="1:23" ht="185.25" x14ac:dyDescent="0.25">
      <c r="A1495" s="2" t="s">
        <v>830</v>
      </c>
      <c r="B1495" s="2" t="s">
        <v>831</v>
      </c>
      <c r="C1495" s="3" t="s">
        <v>5003</v>
      </c>
      <c r="D1495" s="23" t="str">
        <f t="shared" si="539"/>
        <v>Un Champagne élégant et fruité. Idéal en apéritif. &lt;br&gt;&lt;br&gt;Encépagement : Pinot noir, Pinot meunier&lt;br&gt;&lt;br&gt;Dégustation : Bulles fines, nez intense et complexe aux notes épicées , Bouche pleine de maturité et d'arômes de fruits confits et compotés. Finale d'une grande finesse et bien équilibrée.&lt;br&gt;&lt;br&gt;Victor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1495" s="4">
        <v>48</v>
      </c>
      <c r="F1495" s="2" t="s">
        <v>2222</v>
      </c>
      <c r="G1495" s="19">
        <f>VLOOKUP(F1495,frs!$A$2:$B$45,2,FALSE)</f>
        <v>9</v>
      </c>
      <c r="H1495" s="2" t="b">
        <v>1</v>
      </c>
      <c r="I1495" s="2" t="s">
        <v>4805</v>
      </c>
      <c r="J1495" s="19">
        <f>VLOOKUP(I1495,Families!$A$2:$B$11,2,FALSE)</f>
        <v>5</v>
      </c>
      <c r="K1495" s="2" t="s">
        <v>4806</v>
      </c>
      <c r="L1495" s="19">
        <f>IFERROR(VLOOKUP(K1495,Appellations!$A$2:$B$80,2,FALSE),"0")</f>
        <v>16</v>
      </c>
      <c r="M1495" s="2" t="s">
        <v>4806</v>
      </c>
      <c r="N1495" s="19">
        <f>IFERROR(VLOOKUP(M1495,Regions!$A$2:$B$44,2,FALSE),"0")</f>
        <v>12</v>
      </c>
      <c r="O1495" s="2"/>
      <c r="P1495" s="19" t="str">
        <f>IFERROR(VLOOKUP(O1495,Colors!$A$2:$B$11,2,FALSE),"0")</f>
        <v>0</v>
      </c>
      <c r="Q1495" s="2" t="s">
        <v>4688</v>
      </c>
      <c r="R1495" s="19">
        <f>IFERROR(VLOOKUP(Q1495,Contenants!$A$2:$B$21,2,FALSE),"0")</f>
        <v>16</v>
      </c>
      <c r="S1495" s="2" t="s">
        <v>5841</v>
      </c>
      <c r="T1495" s="50" t="s">
        <v>6459</v>
      </c>
      <c r="U1495" s="19" t="str">
        <f t="shared" si="542"/>
        <v>champagne_canard_duchene_blanc_de_noir.png</v>
      </c>
      <c r="V1495" s="19">
        <f t="shared" si="543"/>
        <v>1</v>
      </c>
      <c r="W1495" s="20" t="str">
        <f t="shared" si="544"/>
        <v>("01507", "Champagne Canard Duchêne Charles VII Blanc de Noir", "Un Champagne élégant et fruité. Idéal en apéritif. &lt;br&gt;&lt;br&gt;Encépagement : Pinot noir, Pinot meunier&lt;br&gt;&lt;br&gt;Dégustation : Bulles fines, nez intense et complexe aux notes épicées , Bouche pleine de maturité et d'arômes de fruits confits et compotés. Finale d'une grande finesse et bien équilibrée.&lt;br&gt;&lt;br&gt;Victor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"12","0", "16", "champagne_canard_duchene_blanc_de_noir.png", "1"),</v>
      </c>
    </row>
    <row r="1496" spans="1:23" s="29" customFormat="1" ht="186" hidden="1" x14ac:dyDescent="0.25">
      <c r="A1496" s="2" t="s">
        <v>828</v>
      </c>
      <c r="B1496" s="2" t="s">
        <v>829</v>
      </c>
      <c r="C1496" s="3" t="s">
        <v>5004</v>
      </c>
      <c r="D1496" s="27" t="str">
        <f t="shared" si="536"/>
        <v>Un Champagne frais et floral. Idéal sur un dessert aux fruits frais.&lt;br&gt;&lt;br&gt;Encépagement : Chardonnay&lt;br&gt;&lt;br&gt;Dégustation : Bulles fines, nez intense et complexe aux notes patissière et de fruits blancs ; Bouche ample, gourmande et éclatante d'arômes de fruits blancs.&lt;br&gt;&lt;br&gt;Victor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1496" s="4">
        <v>48</v>
      </c>
      <c r="F1496" s="2" t="s">
        <v>2222</v>
      </c>
      <c r="H1496" s="2" t="b">
        <v>1</v>
      </c>
      <c r="I1496" s="2" t="s">
        <v>4805</v>
      </c>
      <c r="K1496" s="2" t="s">
        <v>4806</v>
      </c>
      <c r="M1496" s="2" t="s">
        <v>4806</v>
      </c>
      <c r="O1496" s="2"/>
      <c r="Q1496" s="2" t="s">
        <v>4688</v>
      </c>
      <c r="S1496" s="2" t="s">
        <v>6511</v>
      </c>
      <c r="V1496" s="19">
        <f t="shared" si="543"/>
        <v>0</v>
      </c>
    </row>
    <row r="1497" spans="1:23" s="20" customFormat="1" hidden="1" x14ac:dyDescent="0.25">
      <c r="A1497" s="2" t="s">
        <v>1630</v>
      </c>
      <c r="B1497" s="2" t="s">
        <v>1631</v>
      </c>
      <c r="C1497" s="3"/>
      <c r="D1497" s="40" t="str">
        <f t="shared" si="536"/>
        <v/>
      </c>
      <c r="E1497" s="4">
        <v>21.7</v>
      </c>
      <c r="F1497" s="2" t="s">
        <v>2222</v>
      </c>
      <c r="G1497" s="42"/>
      <c r="H1497" s="2" t="b">
        <v>1</v>
      </c>
      <c r="I1497" s="2" t="s">
        <v>4716</v>
      </c>
      <c r="J1497" s="42"/>
      <c r="K1497" s="2" t="s">
        <v>4732</v>
      </c>
      <c r="L1497" s="42"/>
      <c r="M1497" s="2" t="s">
        <v>4718</v>
      </c>
      <c r="N1497" s="42"/>
      <c r="O1497" s="2" t="s">
        <v>4719</v>
      </c>
      <c r="P1497" s="42"/>
      <c r="Q1497" s="2" t="s">
        <v>4688</v>
      </c>
      <c r="R1497" s="42"/>
      <c r="S1497" s="2"/>
      <c r="T1497" s="42"/>
      <c r="U1497" s="42"/>
      <c r="V1497" s="19">
        <f t="shared" si="543"/>
        <v>0</v>
      </c>
      <c r="W1497" s="42"/>
    </row>
    <row r="1498" spans="1:23" hidden="1" x14ac:dyDescent="0.25">
      <c r="A1498" s="2" t="s">
        <v>1535</v>
      </c>
      <c r="B1498" s="2" t="s">
        <v>1536</v>
      </c>
      <c r="C1498" s="3"/>
      <c r="D1498" s="23" t="str">
        <f t="shared" ref="D1498:D1504" si="545">SUBSTITUTE(SUBSTITUTE(SUBSTITUTE(C1498,CHAR(13),""),CHAR(10),"&lt;br&gt;"),". &amp;car(10)",".")</f>
        <v/>
      </c>
      <c r="E1498" s="4">
        <v>46.2</v>
      </c>
      <c r="F1498" s="2" t="s">
        <v>2222</v>
      </c>
      <c r="G1498" s="19">
        <f>VLOOKUP(F1498,frs!$A$2:$E$41,2,FALSE)</f>
        <v>9</v>
      </c>
      <c r="H1498" s="2" t="b">
        <v>1</v>
      </c>
      <c r="I1498" s="2" t="s">
        <v>4716</v>
      </c>
      <c r="J1498" s="19">
        <f>VLOOKUP(I1498,Families!$A$2:$B$11,2,FALSE)</f>
        <v>1</v>
      </c>
      <c r="K1498" s="2" t="s">
        <v>4727</v>
      </c>
      <c r="L1498" s="19" t="str">
        <f>IFERROR(VLOOKUP(K1498,Appellations!$A$2:$B$77,2,FALSE),"0")</f>
        <v>0</v>
      </c>
      <c r="M1498" s="2" t="s">
        <v>4718</v>
      </c>
      <c r="N1498" s="19">
        <f>IFERROR(VLOOKUP(M1498,Regions!$A$2:$B$41,2,FALSE),"0")</f>
        <v>8</v>
      </c>
      <c r="O1498" s="2" t="s">
        <v>4719</v>
      </c>
      <c r="P1498" s="19">
        <f>IFERROR(VLOOKUP(O1498,Colors!$A$2:$B$11,2,FALSE),"0")</f>
        <v>8</v>
      </c>
      <c r="Q1498" s="2" t="s">
        <v>4688</v>
      </c>
      <c r="R1498" s="19">
        <f>IFERROR(VLOOKUP(Q1498,Contenants!$A$2:$B$21,2,FALSE),"0")</f>
        <v>16</v>
      </c>
      <c r="S1498" s="2"/>
      <c r="T1498" s="50" t="str">
        <f t="shared" ref="T1498:T1501" si="546">PROPER(B1498)</f>
        <v>Margaux Baron De Brane Rouge</v>
      </c>
      <c r="U1498" s="19" t="str">
        <f>SUBSTITUTE(SUBSTITUTE(SUBSTITUTE(SUBSTITUTE(SUBSTITUTE(SUBSTITUTE(SUBSTITUTE(SUBSTITUTE(SUBSTITUTE(SUBSTITUTE(SUBSTITUTE(SUBSTITUTE(S1498,"C:\Users\Admin\OneDrive\Site Internet\",""),"BAG-IN-BOX\",""),"BOURGOGNE\",""),"BEAUJOLAIS\",""),"CHAMPAGNE ET EFFERVESCENTS\",""),"LANGUEDOC\",""),"LOIRE\",""),"PROVENCE\",""),"RHONE NORD\",""),"RHONE SUD\",""),"SPIRITUEUX\",""),"SUD OUEST\","")</f>
        <v/>
      </c>
      <c r="V1498" s="19">
        <f t="shared" si="543"/>
        <v>0</v>
      </c>
      <c r="W1498" s="20" t="e">
        <f>$X$1&amp;A1498&amp;$Y$1&amp;T1498&amp;$Z$1&amp;D1498&amp;$AA$1&amp;E1498&amp;#REF!&amp;G1498&amp;$AB$1&amp;J1498&amp;$AC$1&amp;L1498&amp;$AD$1&amp;N1498&amp;$AE$1&amp;P1498&amp;$AF$1&amp;R1498&amp;$AG$1&amp;#REF!&amp;$AI$1</f>
        <v>#REF!</v>
      </c>
    </row>
    <row r="1499" spans="1:23" hidden="1" x14ac:dyDescent="0.25">
      <c r="A1499" s="2" t="s">
        <v>1572</v>
      </c>
      <c r="B1499" s="2" t="s">
        <v>1573</v>
      </c>
      <c r="C1499" s="3"/>
      <c r="D1499" s="23" t="str">
        <f t="shared" si="545"/>
        <v/>
      </c>
      <c r="E1499" s="4">
        <v>38.65</v>
      </c>
      <c r="F1499" s="2" t="s">
        <v>2222</v>
      </c>
      <c r="G1499" s="19">
        <f>VLOOKUP(F1499,frs!$A$2:$E$41,2,FALSE)</f>
        <v>9</v>
      </c>
      <c r="H1499" s="2" t="b">
        <v>1</v>
      </c>
      <c r="I1499" s="2" t="s">
        <v>4716</v>
      </c>
      <c r="J1499" s="19">
        <f>VLOOKUP(I1499,Families!$A$2:$B$11,2,FALSE)</f>
        <v>1</v>
      </c>
      <c r="K1499" s="2" t="s">
        <v>4730</v>
      </c>
      <c r="L1499" s="19" t="str">
        <f>IFERROR(VLOOKUP(K1499,Appellations!$A$2:$B$77,2,FALSE),"0")</f>
        <v>0</v>
      </c>
      <c r="M1499" s="2" t="s">
        <v>4718</v>
      </c>
      <c r="N1499" s="19">
        <f>IFERROR(VLOOKUP(M1499,Regions!$A$2:$B$41,2,FALSE),"0")</f>
        <v>8</v>
      </c>
      <c r="O1499" s="2" t="s">
        <v>4719</v>
      </c>
      <c r="P1499" s="19">
        <f>IFERROR(VLOOKUP(O1499,Colors!$A$2:$B$11,2,FALSE),"0")</f>
        <v>8</v>
      </c>
      <c r="Q1499" s="2" t="s">
        <v>4688</v>
      </c>
      <c r="R1499" s="19">
        <f>IFERROR(VLOOKUP(Q1499,Contenants!$A$2:$B$21,2,FALSE),"0")</f>
        <v>16</v>
      </c>
      <c r="S1499" s="2"/>
      <c r="T1499" s="50" t="str">
        <f t="shared" si="546"/>
        <v>Moulis Cht Maucaillou Rouge 2016</v>
      </c>
      <c r="U1499" s="19" t="str">
        <f>SUBSTITUTE(SUBSTITUTE(SUBSTITUTE(SUBSTITUTE(SUBSTITUTE(SUBSTITUTE(SUBSTITUTE(SUBSTITUTE(SUBSTITUTE(SUBSTITUTE(SUBSTITUTE(SUBSTITUTE(S1499,"C:\Users\Admin\OneDrive\Site Internet\",""),"BAG-IN-BOX\",""),"BOURGOGNE\",""),"BEAUJOLAIS\",""),"CHAMPAGNE ET EFFERVESCENTS\",""),"LANGUEDOC\",""),"LOIRE\",""),"PROVENCE\",""),"RHONE NORD\",""),"RHONE SUD\",""),"SPIRITUEUX\",""),"SUD OUEST\","")</f>
        <v/>
      </c>
      <c r="V1499" s="19">
        <f t="shared" si="543"/>
        <v>0</v>
      </c>
      <c r="W1499" s="20" t="e">
        <f>$X$1&amp;A1499&amp;$Y$1&amp;T1499&amp;$Z$1&amp;D1499&amp;$AA$1&amp;E1499&amp;#REF!&amp;G1499&amp;$AB$1&amp;J1499&amp;$AC$1&amp;L1499&amp;$AD$1&amp;N1499&amp;$AE$1&amp;P1499&amp;$AF$1&amp;R1499&amp;$AG$1&amp;#REF!&amp;$AI$1</f>
        <v>#REF!</v>
      </c>
    </row>
    <row r="1500" spans="1:23" hidden="1" x14ac:dyDescent="0.25">
      <c r="A1500" s="2" t="s">
        <v>4251</v>
      </c>
      <c r="B1500" s="2" t="s">
        <v>4252</v>
      </c>
      <c r="C1500" s="3"/>
      <c r="D1500" s="23" t="str">
        <f t="shared" si="545"/>
        <v/>
      </c>
      <c r="E1500" s="4">
        <v>24</v>
      </c>
      <c r="F1500" s="2" t="s">
        <v>2222</v>
      </c>
      <c r="G1500" s="19">
        <f>VLOOKUP(F1500,frs!$A$2:$E$41,2,FALSE)</f>
        <v>9</v>
      </c>
      <c r="H1500" s="2" t="b">
        <v>0</v>
      </c>
      <c r="I1500" s="2" t="s">
        <v>4716</v>
      </c>
      <c r="J1500" s="19">
        <f>VLOOKUP(I1500,Families!$A$2:$B$11,2,FALSE)</f>
        <v>1</v>
      </c>
      <c r="K1500" s="2" t="s">
        <v>4936</v>
      </c>
      <c r="L1500" s="19" t="str">
        <f>IFERROR(VLOOKUP(K1500,Appellations!$A$2:$B$77,2,FALSE),"0")</f>
        <v>0</v>
      </c>
      <c r="M1500" s="2" t="s">
        <v>4718</v>
      </c>
      <c r="N1500" s="19">
        <f>IFERROR(VLOOKUP(M1500,Regions!$A$2:$B$41,2,FALSE),"0")</f>
        <v>8</v>
      </c>
      <c r="O1500" s="2" t="s">
        <v>4719</v>
      </c>
      <c r="P1500" s="19">
        <f>IFERROR(VLOOKUP(O1500,Colors!$A$2:$B$11,2,FALSE),"0")</f>
        <v>8</v>
      </c>
      <c r="Q1500" s="2" t="s">
        <v>4688</v>
      </c>
      <c r="R1500" s="19">
        <f>IFERROR(VLOOKUP(Q1500,Contenants!$A$2:$B$21,2,FALSE),"0")</f>
        <v>16</v>
      </c>
      <c r="S1500" s="2"/>
      <c r="T1500" s="50" t="str">
        <f t="shared" si="546"/>
        <v>St Julien Le Pavillon De Glana Rouge 18</v>
      </c>
      <c r="U1500" s="19" t="str">
        <f>SUBSTITUTE(SUBSTITUTE(SUBSTITUTE(SUBSTITUTE(SUBSTITUTE(SUBSTITUTE(SUBSTITUTE(SUBSTITUTE(SUBSTITUTE(SUBSTITUTE(SUBSTITUTE(SUBSTITUTE(S1500,"C:\Users\Admin\OneDrive\Site Internet\",""),"BAG-IN-BOX\",""),"BOURGOGNE\",""),"BEAUJOLAIS\",""),"CHAMPAGNE ET EFFERVESCENTS\",""),"LANGUEDOC\",""),"LOIRE\",""),"PROVENCE\",""),"RHONE NORD\",""),"RHONE SUD\",""),"SPIRITUEUX\",""),"SUD OUEST\","")</f>
        <v/>
      </c>
      <c r="V1500" s="19" t="e">
        <f>IF(#REF!="",0,1)</f>
        <v>#REF!</v>
      </c>
      <c r="W1500" s="20" t="e">
        <f>$X$1&amp;A1500&amp;$Y$1&amp;T1500&amp;$Z$1&amp;D1500&amp;$AA$1&amp;E1500&amp;#REF!&amp;G1500&amp;$AB$1&amp;J1500&amp;$AC$1&amp;L1500&amp;$AD$1&amp;N1500&amp;$AE$1&amp;P1500&amp;$AF$1&amp;R1500&amp;$AG$1&amp;#REF!&amp;$AI$1</f>
        <v>#REF!</v>
      </c>
    </row>
    <row r="1501" spans="1:23" hidden="1" x14ac:dyDescent="0.25">
      <c r="A1501" s="2" t="s">
        <v>2432</v>
      </c>
      <c r="B1501" s="2" t="s">
        <v>2433</v>
      </c>
      <c r="C1501" s="3"/>
      <c r="D1501" s="23" t="str">
        <f t="shared" si="545"/>
        <v/>
      </c>
      <c r="E1501" s="4">
        <v>21.4</v>
      </c>
      <c r="F1501" s="2" t="s">
        <v>2222</v>
      </c>
      <c r="G1501" s="19">
        <f>VLOOKUP(F1501,frs!$A$2:$E$41,2,FALSE)</f>
        <v>9</v>
      </c>
      <c r="H1501" s="2" t="b">
        <v>0</v>
      </c>
      <c r="I1501" s="2" t="s">
        <v>4716</v>
      </c>
      <c r="J1501" s="19">
        <f>VLOOKUP(I1501,Families!$A$2:$B$11,2,FALSE)</f>
        <v>1</v>
      </c>
      <c r="K1501" s="2" t="s">
        <v>4720</v>
      </c>
      <c r="L1501" s="19">
        <f>IFERROR(VLOOKUP(K1501,Appellations!$A$2:$B$77,2,FALSE),"0")</f>
        <v>7</v>
      </c>
      <c r="M1501" s="2" t="s">
        <v>4718</v>
      </c>
      <c r="N1501" s="19">
        <f>IFERROR(VLOOKUP(M1501,Regions!$A$2:$B$41,2,FALSE),"0")</f>
        <v>8</v>
      </c>
      <c r="O1501" s="2" t="s">
        <v>4719</v>
      </c>
      <c r="P1501" s="19">
        <f>IFERROR(VLOOKUP(O1501,Colors!$A$2:$B$11,2,FALSE),"0")</f>
        <v>8</v>
      </c>
      <c r="Q1501" s="2" t="s">
        <v>4688</v>
      </c>
      <c r="R1501" s="19">
        <f>IFERROR(VLOOKUP(Q1501,Contenants!$A$2:$B$21,2,FALSE),"0")</f>
        <v>16</v>
      </c>
      <c r="S1501" s="2"/>
      <c r="T1501" s="50" t="str">
        <f t="shared" si="546"/>
        <v>Bdx Esprit De Pavie Rouge 2014</v>
      </c>
      <c r="U1501" s="19" t="str">
        <f>SUBSTITUTE(SUBSTITUTE(SUBSTITUTE(SUBSTITUTE(SUBSTITUTE(SUBSTITUTE(SUBSTITUTE(SUBSTITUTE(SUBSTITUTE(SUBSTITUTE(SUBSTITUTE(SUBSTITUTE(S1501,"C:\Users\Admin\OneDrive\Site Internet\",""),"BAG-IN-BOX\",""),"BOURGOGNE\",""),"BEAUJOLAIS\",""),"CHAMPAGNE ET EFFERVESCENTS\",""),"LANGUEDOC\",""),"LOIRE\",""),"PROVENCE\",""),"RHONE NORD\",""),"RHONE SUD\",""),"SPIRITUEUX\",""),"SUD OUEST\","")</f>
        <v/>
      </c>
      <c r="V1501" s="19" t="e">
        <f>IF(#REF!="",0,1)</f>
        <v>#REF!</v>
      </c>
      <c r="W1501" s="20" t="e">
        <f>$X$1&amp;A1501&amp;$Y$1&amp;T1501&amp;$Z$1&amp;D1501&amp;$AA$1&amp;E1501&amp;#REF!&amp;G1501&amp;$AB$1&amp;J1501&amp;$AC$1&amp;L1501&amp;$AD$1&amp;N1501&amp;$AE$1&amp;P1501&amp;$AF$1&amp;R1501&amp;$AG$1&amp;#REF!&amp;$AI$1</f>
        <v>#REF!</v>
      </c>
    </row>
    <row r="1502" spans="1:23" ht="242.25" x14ac:dyDescent="0.25">
      <c r="A1502" s="2" t="s">
        <v>1659</v>
      </c>
      <c r="B1502" s="2" t="s">
        <v>1660</v>
      </c>
      <c r="C1502" s="3" t="s">
        <v>5395</v>
      </c>
      <c r="D1502" s="23" t="str">
        <f t="shared" si="545"/>
        <v>Un Porto blanc complexe et parfumé. Parfait en apéritif ou sur une salade de fruits.&lt;br&gt;&lt;br&gt;Provenance : Portugal&lt;br&gt;&lt;br&gt;Vieillissement : 3 ans en fûts de chêne.&lt;br&gt;&lt;br&gt;Dégustation : Robe dorée ; Nez riche et parfumé aux notes de fruits moelleux et de miel ; Bouche corsée, veloutée et longue saveur en finale.&lt;br&gt;&lt;br&gt;Fonseca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2" s="4">
        <v>19.3</v>
      </c>
      <c r="F1502" s="2" t="s">
        <v>2222</v>
      </c>
      <c r="G1502" s="19">
        <f>VLOOKUP(F1502,frs!$A$2:$B$45,2,FALSE)</f>
        <v>9</v>
      </c>
      <c r="H1502" s="2" t="b">
        <v>1</v>
      </c>
      <c r="I1502" s="2" t="s">
        <v>4693</v>
      </c>
      <c r="J1502" s="19">
        <f>VLOOKUP(I1502,Families!$A$2:$B$11,2,FALSE)</f>
        <v>7</v>
      </c>
      <c r="K1502" s="2"/>
      <c r="L1502" s="19" t="str">
        <f>IFERROR(VLOOKUP(K1502,Appellations!$A$2:$B$80,2,FALSE),"0")</f>
        <v>0</v>
      </c>
      <c r="M1502" s="2" t="s">
        <v>4707</v>
      </c>
      <c r="N1502" s="19">
        <f>IFERROR(VLOOKUP(M1502,Regions!$A$2:$B$44,2,FALSE),"0")</f>
        <v>30</v>
      </c>
      <c r="O1502" s="2"/>
      <c r="P1502" s="19" t="str">
        <f>IFERROR(VLOOKUP(O1502,Colors!$A$2:$B$11,2,FALSE),"0")</f>
        <v>0</v>
      </c>
      <c r="Q1502" s="2" t="s">
        <v>4688</v>
      </c>
      <c r="R1502" s="19">
        <f>IFERROR(VLOOKUP(Q1502,Contenants!$A$2:$B$21,2,FALSE),"0")</f>
        <v>16</v>
      </c>
      <c r="S1502" s="2" t="s">
        <v>5759</v>
      </c>
      <c r="T1502" s="50" t="s">
        <v>6010</v>
      </c>
      <c r="U1502" s="19" t="str">
        <f t="shared" ref="U1502:U1504" si="547">SUBSTITUTE(S1502,"C:\Users\Admin\OneDrive\Site Internet\","")</f>
        <v>porto_fonseca_white.png</v>
      </c>
      <c r="V1502" s="19">
        <f t="shared" ref="V1502:V1508" si="548">IF(U1502="",0,1)</f>
        <v>1</v>
      </c>
      <c r="W1502" s="20" t="str">
        <f t="shared" ref="W1502:W1504" si="549">$X$1&amp;A1502&amp;$Y$1&amp;T1502&amp;$Z$1&amp;D1502&amp;$AA$1&amp;G1502&amp;$AB$1&amp;J1502&amp;$AC$1&amp;L1502&amp;$AD$1&amp;N1502&amp;$AE$1&amp;P1502&amp;$AF$1&amp;R1502&amp;$AG$1&amp;U1502&amp;$AH$1&amp;V1502&amp;$AI$1</f>
        <v>("01514", "Porto Fonseca White", "Un Porto blanc complexe et parfumé. Parfait en apéritif ou sur une salade de fruits.&lt;br&gt;&lt;br&gt;Provenance : Portugal&lt;br&gt;&lt;br&gt;Vieillissement : 3 ans en fûts de chêne.&lt;br&gt;&lt;br&gt;Dégustation : Robe dorée ; Nez riche et parfumé aux notes de fruits moelleux et de miel ; Bouche corsée, veloutée et longue saveur en finale.&lt;br&gt;&lt;br&gt;Fonseca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"porto_fonseca_white.png", "1"),</v>
      </c>
    </row>
    <row r="1503" spans="1:23" ht="256.5" x14ac:dyDescent="0.25">
      <c r="A1503" s="2" t="s">
        <v>1657</v>
      </c>
      <c r="B1503" s="2" t="s">
        <v>1658</v>
      </c>
      <c r="C1503" s="3" t="s">
        <v>5394</v>
      </c>
      <c r="D1503" s="23" t="str">
        <f t="shared" si="545"/>
        <v>Un Porto gourmand et rond qui accompagnera vos melons estivaux ou un dessert au chocolat.&lt;br&gt;&lt;br&gt;Provenance : Portugal&lt;br&gt;&lt;br&gt;Vieillissement : 3 ans en petits fûts de chêne&lt;br&gt;&lt;br&gt;Dégustation : Robe rouge rubis ; Nez complexe aux notes d’abricot, de prune, de caramel et de d’épices ; Bouche riche et confiturée avec une finale d’une belle aciditée.&lt;br&gt;&lt;br&gt;Fonseca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3" s="4">
        <v>19.3</v>
      </c>
      <c r="F1503" s="2" t="s">
        <v>2222</v>
      </c>
      <c r="G1503" s="19">
        <f>VLOOKUP(F1503,frs!$A$2:$B$45,2,FALSE)</f>
        <v>9</v>
      </c>
      <c r="H1503" s="2" t="b">
        <v>1</v>
      </c>
      <c r="I1503" s="2" t="s">
        <v>4693</v>
      </c>
      <c r="J1503" s="19">
        <f>VLOOKUP(I1503,Families!$A$2:$B$11,2,FALSE)</f>
        <v>7</v>
      </c>
      <c r="K1503" s="2"/>
      <c r="L1503" s="19" t="str">
        <f>IFERROR(VLOOKUP(K1503,Appellations!$A$2:$B$80,2,FALSE),"0")</f>
        <v>0</v>
      </c>
      <c r="M1503" s="2" t="s">
        <v>4707</v>
      </c>
      <c r="N1503" s="19">
        <f>IFERROR(VLOOKUP(M1503,Regions!$A$2:$B$44,2,FALSE),"0")</f>
        <v>30</v>
      </c>
      <c r="O1503" s="2"/>
      <c r="P1503" s="19" t="str">
        <f>IFERROR(VLOOKUP(O1503,Colors!$A$2:$B$11,2,FALSE),"0")</f>
        <v>0</v>
      </c>
      <c r="Q1503" s="2" t="s">
        <v>4688</v>
      </c>
      <c r="R1503" s="19">
        <f>IFERROR(VLOOKUP(Q1503,Contenants!$A$2:$B$21,2,FALSE),"0")</f>
        <v>16</v>
      </c>
      <c r="S1503" s="2" t="s">
        <v>5760</v>
      </c>
      <c r="T1503" s="50" t="s">
        <v>6011</v>
      </c>
      <c r="U1503" s="19" t="str">
        <f t="shared" si="547"/>
        <v>porto_fonseca_tawny.png</v>
      </c>
      <c r="V1503" s="19">
        <f t="shared" si="548"/>
        <v>1</v>
      </c>
      <c r="W1503" s="20" t="str">
        <f t="shared" si="549"/>
        <v>("01515", "Porto Fonseca Tawny", "Un Porto gourmand et rond qui accompagnera vos melons estivaux ou un dessert au chocolat.&lt;br&gt;&lt;br&gt;Provenance : Portugal&lt;br&gt;&lt;br&gt;Vieillissement : 3 ans en petits fûts de chêne&lt;br&gt;&lt;br&gt;Dégustation : Robe rouge rubis ; Nez complexe aux notes d’abricot, de prune, de caramel et de d’épices ; Bouche riche et confiturée avec une finale d’une belle aciditée.&lt;br&gt;&lt;br&gt;Fonseca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"porto_fonseca_tawny.png", "1"),</v>
      </c>
    </row>
    <row r="1504" spans="1:23" ht="299.25" x14ac:dyDescent="0.25">
      <c r="A1504" s="2" t="s">
        <v>1661</v>
      </c>
      <c r="B1504" s="2" t="s">
        <v>1662</v>
      </c>
      <c r="C1504" s="3" t="s">
        <v>5396</v>
      </c>
      <c r="D1504" s="23" t="str">
        <f t="shared" si="545"/>
        <v>Un Porto issu de la récolte de la même année (2011). Parfait sur un moelleux au chocolat.&lt;br&gt;&lt;br&gt;Provenance : Portugal&lt;br&gt;&lt;br&gt;Vieillissement : 4 à 6 ans en foudre de chêne et mis en bouteille sans filtration afin de garder toute sa concentration et richesse naturelle en arôme.&lt;br&gt;&lt;br&gt;Dégustation : Robe rouge rubis ; Nez complexe aux notes d’épices douces, de fleurs et de fruits noirs ; Bouche douce et très gourmande aux saveur de cannelle, de framboises, de groseilles, de cacao et de pain d’épices.&lt;br&gt;&lt;br&gt;Fonseca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4" s="4">
        <v>26.5</v>
      </c>
      <c r="F1504" s="2" t="s">
        <v>2222</v>
      </c>
      <c r="G1504" s="19">
        <f>VLOOKUP(F1504,frs!$A$2:$B$45,2,FALSE)</f>
        <v>9</v>
      </c>
      <c r="H1504" s="2" t="b">
        <v>1</v>
      </c>
      <c r="I1504" s="2" t="s">
        <v>4693</v>
      </c>
      <c r="J1504" s="19">
        <f>VLOOKUP(I1504,Families!$A$2:$B$11,2,FALSE)</f>
        <v>7</v>
      </c>
      <c r="K1504" s="2"/>
      <c r="L1504" s="19" t="str">
        <f>IFERROR(VLOOKUP(K1504,Appellations!$A$2:$B$80,2,FALSE),"0")</f>
        <v>0</v>
      </c>
      <c r="M1504" s="2" t="s">
        <v>4707</v>
      </c>
      <c r="N1504" s="19">
        <f>IFERROR(VLOOKUP(M1504,Regions!$A$2:$B$44,2,FALSE),"0")</f>
        <v>30</v>
      </c>
      <c r="O1504" s="2"/>
      <c r="P1504" s="19" t="str">
        <f>IFERROR(VLOOKUP(O1504,Colors!$A$2:$B$11,2,FALSE),"0")</f>
        <v>0</v>
      </c>
      <c r="Q1504" s="2" t="s">
        <v>4688</v>
      </c>
      <c r="R1504" s="19">
        <f>IFERROR(VLOOKUP(Q1504,Contenants!$A$2:$B$21,2,FALSE),"0")</f>
        <v>16</v>
      </c>
      <c r="S1504" s="2" t="s">
        <v>5761</v>
      </c>
      <c r="T1504" s="50" t="s">
        <v>6012</v>
      </c>
      <c r="U1504" s="19" t="str">
        <f t="shared" si="547"/>
        <v>porto_fonseca_lbv_2011.png</v>
      </c>
      <c r="V1504" s="19">
        <f t="shared" si="548"/>
        <v>1</v>
      </c>
      <c r="W1504" s="20" t="str">
        <f t="shared" si="549"/>
        <v>("01516", "Porto LBV Fonseca 2011", "Un Porto issu de la récolte de la même année (2011). Parfait sur un moelleux au chocolat.&lt;br&gt;&lt;br&gt;Provenance : Portugal&lt;br&gt;&lt;br&gt;Vieillissement : 4 à 6 ans en foudre de chêne et mis en bouteille sans filtration afin de garder toute sa concentration et richesse naturelle en arôme.&lt;br&gt;&lt;br&gt;Dégustation : Robe rouge rubis ; Nez complexe aux notes d’épices douces, de fleurs et de fruits noirs ; Bouche douce et très gourmande aux saveur de cannelle, de framboises, de groseilles, de cacao et de pain d’épices.&lt;br&gt;&lt;br&gt;Fonseca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"porto_fonseca_lbv_2011.png", "1"),</v>
      </c>
    </row>
    <row r="1505" spans="1:23" s="29" customFormat="1" ht="300" hidden="1" x14ac:dyDescent="0.25">
      <c r="A1505" s="2" t="s">
        <v>1655</v>
      </c>
      <c r="B1505" s="2" t="s">
        <v>1656</v>
      </c>
      <c r="C1505" s="3" t="s">
        <v>5393</v>
      </c>
      <c r="D1505" s="36" t="str">
        <f t="shared" si="536"/>
        <v>Un Porto issu des meilleures parcelles qui pourra accompagner un dessert au chocolat.&lt;br&gt;&lt;br&gt;Provenance : Portugal&lt;br&gt;&lt;br&gt;Vieillissement : 4 ans en foudre de chêne et mis en bouteille sans filtration afin de garder toute sa concentration et richesse naturelle en arôme.&lt;br&gt;&lt;br&gt;Dégustation : Robe rouge sombre ; Nez complexe aux notes de fruits noirs et de torréfaction ; Bouche gourmande aux saveurs de poivre noir, de café, de cassis, de mûre, de violette et de tabac. Finale riche et juteuse.&lt;br&gt;&lt;br&gt;Fonseca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5" s="4">
        <v>26.7</v>
      </c>
      <c r="F1505" s="2" t="s">
        <v>2222</v>
      </c>
      <c r="G1505" s="38"/>
      <c r="H1505" s="2" t="b">
        <v>1</v>
      </c>
      <c r="I1505" s="2" t="s">
        <v>4693</v>
      </c>
      <c r="J1505" s="38"/>
      <c r="K1505" s="2"/>
      <c r="L1505" s="38"/>
      <c r="M1505" s="2" t="s">
        <v>4707</v>
      </c>
      <c r="N1505" s="38"/>
      <c r="O1505" s="2"/>
      <c r="P1505" s="38"/>
      <c r="Q1505" s="2" t="s">
        <v>4688</v>
      </c>
      <c r="R1505" s="38"/>
      <c r="S1505" s="2" t="s">
        <v>6512</v>
      </c>
      <c r="T1505" s="38"/>
      <c r="U1505" s="38"/>
      <c r="V1505" s="19">
        <f t="shared" si="548"/>
        <v>0</v>
      </c>
      <c r="W1505" s="38"/>
    </row>
    <row r="1506" spans="1:23" hidden="1" x14ac:dyDescent="0.25">
      <c r="A1506" s="2" t="s">
        <v>1953</v>
      </c>
      <c r="B1506" s="2" t="s">
        <v>1954</v>
      </c>
      <c r="C1506" s="3"/>
      <c r="D1506" s="23" t="str">
        <f t="shared" ref="D1506:D1510" si="550">SUBSTITUTE(SUBSTITUTE(SUBSTITUTE(C1506,CHAR(13),""),CHAR(10),"&lt;br&gt;"),". &amp;car(10)",".")</f>
        <v/>
      </c>
      <c r="E1506" s="4">
        <v>10.5</v>
      </c>
      <c r="F1506" s="2" t="s">
        <v>2274</v>
      </c>
      <c r="G1506" s="19" t="e">
        <f>VLOOKUP(F1506,frs!$A$2:$E$41,2,FALSE)</f>
        <v>#N/A</v>
      </c>
      <c r="H1506" s="2" t="b">
        <v>1</v>
      </c>
      <c r="I1506" s="2" t="s">
        <v>4709</v>
      </c>
      <c r="J1506" s="19">
        <f>VLOOKUP(I1506,Families!$A$2:$B$11,2,FALSE)</f>
        <v>2</v>
      </c>
      <c r="K1506" s="2" t="s">
        <v>5005</v>
      </c>
      <c r="L1506" s="19" t="str">
        <f>IFERROR(VLOOKUP(K1506,Appellations!$A$2:$B$77,2,FALSE),"0")</f>
        <v>0</v>
      </c>
      <c r="M1506" s="2" t="s">
        <v>4822</v>
      </c>
      <c r="N1506" s="19">
        <f>IFERROR(VLOOKUP(M1506,Regions!$A$2:$B$41,2,FALSE),"0")</f>
        <v>27</v>
      </c>
      <c r="O1506" s="2" t="s">
        <v>4689</v>
      </c>
      <c r="P1506" s="19">
        <f>IFERROR(VLOOKUP(O1506,Colors!$A$2:$B$11,2,FALSE),"0")</f>
        <v>2</v>
      </c>
      <c r="Q1506" s="2" t="s">
        <v>4688</v>
      </c>
      <c r="R1506" s="19">
        <f>IFERROR(VLOOKUP(Q1506,Contenants!$A$2:$B$21,2,FALSE),"0")</f>
        <v>16</v>
      </c>
      <c r="S1506" s="2"/>
      <c r="T1506" s="50" t="str">
        <f t="shared" ref="T1506:T1510" si="551">PROPER(B1506)</f>
        <v>Touraine Sauvignon Souterrains Blanc</v>
      </c>
      <c r="U1506" s="19" t="str">
        <f>SUBSTITUTE(SUBSTITUTE(SUBSTITUTE(SUBSTITUTE(SUBSTITUTE(SUBSTITUTE(SUBSTITUTE(SUBSTITUTE(SUBSTITUTE(SUBSTITUTE(SUBSTITUTE(SUBSTITUTE(S1506,"C:\Users\Admin\OneDrive\Site Internet\",""),"BAG-IN-BOX\",""),"BOURGOGNE\",""),"BEAUJOLAIS\",""),"CHAMPAGNE ET EFFERVESCENTS\",""),"LANGUEDOC\",""),"LOIRE\",""),"PROVENCE\",""),"RHONE NORD\",""),"RHONE SUD\",""),"SPIRITUEUX\",""),"SUD OUEST\","")</f>
        <v/>
      </c>
      <c r="V1506" s="19">
        <f t="shared" si="548"/>
        <v>0</v>
      </c>
      <c r="W1506" s="20" t="e">
        <f>$X$1&amp;A1506&amp;$Y$1&amp;T1506&amp;$Z$1&amp;D1506&amp;$AA$1&amp;E1506&amp;#REF!&amp;G1506&amp;$AB$1&amp;J1506&amp;$AC$1&amp;L1506&amp;$AD$1&amp;N1506&amp;$AE$1&amp;P1506&amp;$AF$1&amp;R1506&amp;$AG$1&amp;#REF!&amp;$AI$1</f>
        <v>#REF!</v>
      </c>
    </row>
    <row r="1507" spans="1:23" hidden="1" x14ac:dyDescent="0.25">
      <c r="A1507" s="2" t="s">
        <v>1951</v>
      </c>
      <c r="B1507" s="2" t="s">
        <v>1952</v>
      </c>
      <c r="C1507" s="3"/>
      <c r="D1507" s="23" t="str">
        <f t="shared" si="550"/>
        <v/>
      </c>
      <c r="E1507" s="4">
        <v>10.5</v>
      </c>
      <c r="F1507" s="2" t="s">
        <v>2274</v>
      </c>
      <c r="G1507" s="19" t="e">
        <f>VLOOKUP(F1507,frs!$A$2:$E$41,2,FALSE)</f>
        <v>#N/A</v>
      </c>
      <c r="H1507" s="2" t="b">
        <v>1</v>
      </c>
      <c r="I1507" s="2" t="s">
        <v>4716</v>
      </c>
      <c r="J1507" s="19">
        <f>VLOOKUP(I1507,Families!$A$2:$B$11,2,FALSE)</f>
        <v>1</v>
      </c>
      <c r="K1507" s="2" t="s">
        <v>5005</v>
      </c>
      <c r="L1507" s="19" t="str">
        <f>IFERROR(VLOOKUP(K1507,Appellations!$A$2:$B$77,2,FALSE),"0")</f>
        <v>0</v>
      </c>
      <c r="M1507" s="2" t="s">
        <v>4822</v>
      </c>
      <c r="N1507" s="19">
        <f>IFERROR(VLOOKUP(M1507,Regions!$A$2:$B$41,2,FALSE),"0")</f>
        <v>27</v>
      </c>
      <c r="O1507" s="2" t="s">
        <v>4719</v>
      </c>
      <c r="P1507" s="19">
        <f>IFERROR(VLOOKUP(O1507,Colors!$A$2:$B$11,2,FALSE),"0")</f>
        <v>8</v>
      </c>
      <c r="Q1507" s="2" t="s">
        <v>4688</v>
      </c>
      <c r="R1507" s="19">
        <f>IFERROR(VLOOKUP(Q1507,Contenants!$A$2:$B$21,2,FALSE),"0")</f>
        <v>16</v>
      </c>
      <c r="S1507" s="2"/>
      <c r="T1507" s="50" t="str">
        <f t="shared" si="551"/>
        <v>Touraine Gamay Souterrains Rouge</v>
      </c>
      <c r="U1507" s="19" t="str">
        <f>SUBSTITUTE(SUBSTITUTE(SUBSTITUTE(SUBSTITUTE(SUBSTITUTE(SUBSTITUTE(SUBSTITUTE(SUBSTITUTE(SUBSTITUTE(SUBSTITUTE(SUBSTITUTE(SUBSTITUTE(S1507,"C:\Users\Admin\OneDrive\Site Internet\",""),"BAG-IN-BOX\",""),"BOURGOGNE\",""),"BEAUJOLAIS\",""),"CHAMPAGNE ET EFFERVESCENTS\",""),"LANGUEDOC\",""),"LOIRE\",""),"PROVENCE\",""),"RHONE NORD\",""),"RHONE SUD\",""),"SPIRITUEUX\",""),"SUD OUEST\","")</f>
        <v/>
      </c>
      <c r="V1507" s="19">
        <f t="shared" si="548"/>
        <v>0</v>
      </c>
      <c r="W1507" s="20" t="e">
        <f>$X$1&amp;A1507&amp;$Y$1&amp;T1507&amp;$Z$1&amp;D1507&amp;$AA$1&amp;E1507&amp;#REF!&amp;G1507&amp;$AB$1&amp;J1507&amp;$AC$1&amp;L1507&amp;$AD$1&amp;N1507&amp;$AE$1&amp;P1507&amp;$AF$1&amp;R1507&amp;$AG$1&amp;#REF!&amp;$AI$1</f>
        <v>#REF!</v>
      </c>
    </row>
    <row r="1508" spans="1:23" hidden="1" x14ac:dyDescent="0.25">
      <c r="A1508" s="2" t="s">
        <v>1949</v>
      </c>
      <c r="B1508" s="2" t="s">
        <v>1950</v>
      </c>
      <c r="C1508" s="3"/>
      <c r="D1508" s="23" t="str">
        <f t="shared" si="550"/>
        <v/>
      </c>
      <c r="E1508" s="4">
        <v>17.899999999999999</v>
      </c>
      <c r="F1508" s="2" t="s">
        <v>2274</v>
      </c>
      <c r="G1508" s="19" t="e">
        <f>VLOOKUP(F1508,frs!$A$2:$E$41,2,FALSE)</f>
        <v>#N/A</v>
      </c>
      <c r="H1508" s="2" t="b">
        <v>1</v>
      </c>
      <c r="I1508" s="2" t="s">
        <v>4709</v>
      </c>
      <c r="J1508" s="19">
        <f>VLOOKUP(I1508,Families!$A$2:$B$11,2,FALSE)</f>
        <v>2</v>
      </c>
      <c r="K1508" s="2" t="s">
        <v>5005</v>
      </c>
      <c r="L1508" s="19" t="str">
        <f>IFERROR(VLOOKUP(K1508,Appellations!$A$2:$B$77,2,FALSE),"0")</f>
        <v>0</v>
      </c>
      <c r="M1508" s="2" t="s">
        <v>4822</v>
      </c>
      <c r="N1508" s="19">
        <f>IFERROR(VLOOKUP(M1508,Regions!$A$2:$B$41,2,FALSE),"0")</f>
        <v>27</v>
      </c>
      <c r="O1508" s="2" t="s">
        <v>4689</v>
      </c>
      <c r="P1508" s="19">
        <f>IFERROR(VLOOKUP(O1508,Colors!$A$2:$B$11,2,FALSE),"0")</f>
        <v>2</v>
      </c>
      <c r="Q1508" s="2" t="s">
        <v>4688</v>
      </c>
      <c r="R1508" s="19">
        <f>IFERROR(VLOOKUP(Q1508,Contenants!$A$2:$B$21,2,FALSE),"0")</f>
        <v>16</v>
      </c>
      <c r="S1508" s="2"/>
      <c r="T1508" s="50" t="str">
        <f t="shared" si="551"/>
        <v>Touraine Chenonceaux Souterrains Blanc</v>
      </c>
      <c r="U1508" s="19" t="str">
        <f>SUBSTITUTE(SUBSTITUTE(SUBSTITUTE(SUBSTITUTE(SUBSTITUTE(SUBSTITUTE(SUBSTITUTE(SUBSTITUTE(SUBSTITUTE(SUBSTITUTE(SUBSTITUTE(SUBSTITUTE(S1508,"C:\Users\Admin\OneDrive\Site Internet\",""),"BAG-IN-BOX\",""),"BOURGOGNE\",""),"BEAUJOLAIS\",""),"CHAMPAGNE ET EFFERVESCENTS\",""),"LANGUEDOC\",""),"LOIRE\",""),"PROVENCE\",""),"RHONE NORD\",""),"RHONE SUD\",""),"SPIRITUEUX\",""),"SUD OUEST\","")</f>
        <v/>
      </c>
      <c r="V1508" s="19">
        <f t="shared" si="548"/>
        <v>0</v>
      </c>
      <c r="W1508" s="20" t="e">
        <f>$X$1&amp;A1508&amp;$Y$1&amp;T1508&amp;$Z$1&amp;D1508&amp;$AA$1&amp;E1508&amp;#REF!&amp;G1508&amp;$AB$1&amp;J1508&amp;$AC$1&amp;L1508&amp;$AD$1&amp;N1508&amp;$AE$1&amp;P1508&amp;$AF$1&amp;R1508&amp;$AG$1&amp;#REF!&amp;$AI$1</f>
        <v>#REF!</v>
      </c>
    </row>
    <row r="1509" spans="1:23" hidden="1" x14ac:dyDescent="0.25">
      <c r="A1509" s="2" t="s">
        <v>4338</v>
      </c>
      <c r="B1509" s="2" t="s">
        <v>4339</v>
      </c>
      <c r="C1509" s="3"/>
      <c r="D1509" s="23" t="str">
        <f t="shared" si="550"/>
        <v/>
      </c>
      <c r="E1509" s="4">
        <v>20.55</v>
      </c>
      <c r="F1509" s="2" t="s">
        <v>2274</v>
      </c>
      <c r="G1509" s="19" t="e">
        <f>VLOOKUP(F1509,frs!$A$2:$E$41,2,FALSE)</f>
        <v>#N/A</v>
      </c>
      <c r="H1509" s="2" t="b">
        <v>0</v>
      </c>
      <c r="I1509" s="2" t="s">
        <v>4716</v>
      </c>
      <c r="J1509" s="19">
        <f>VLOOKUP(I1509,Families!$A$2:$B$11,2,FALSE)</f>
        <v>1</v>
      </c>
      <c r="K1509" s="2" t="s">
        <v>5005</v>
      </c>
      <c r="L1509" s="19" t="str">
        <f>IFERROR(VLOOKUP(K1509,Appellations!$A$2:$B$77,2,FALSE),"0")</f>
        <v>0</v>
      </c>
      <c r="M1509" s="2" t="s">
        <v>4822</v>
      </c>
      <c r="N1509" s="19">
        <f>IFERROR(VLOOKUP(M1509,Regions!$A$2:$B$41,2,FALSE),"0")</f>
        <v>27</v>
      </c>
      <c r="O1509" s="2" t="s">
        <v>4719</v>
      </c>
      <c r="P1509" s="19">
        <f>IFERROR(VLOOKUP(O1509,Colors!$A$2:$B$11,2,FALSE),"0")</f>
        <v>8</v>
      </c>
      <c r="Q1509" s="2" t="s">
        <v>4688</v>
      </c>
      <c r="R1509" s="19">
        <f>IFERROR(VLOOKUP(Q1509,Contenants!$A$2:$B$21,2,FALSE),"0")</f>
        <v>16</v>
      </c>
      <c r="S1509" s="2"/>
      <c r="T1509" s="50" t="str">
        <f t="shared" si="551"/>
        <v>Touraine Robert Courtenay Souterrain Rge</v>
      </c>
      <c r="U1509" s="19" t="str">
        <f>SUBSTITUTE(SUBSTITUTE(SUBSTITUTE(SUBSTITUTE(SUBSTITUTE(SUBSTITUTE(SUBSTITUTE(SUBSTITUTE(SUBSTITUTE(SUBSTITUTE(SUBSTITUTE(SUBSTITUTE(S1509,"C:\Users\Admin\OneDrive\Site Internet\",""),"BAG-IN-BOX\",""),"BOURGOGNE\",""),"BEAUJOLAIS\",""),"CHAMPAGNE ET EFFERVESCENTS\",""),"LANGUEDOC\",""),"LOIRE\",""),"PROVENCE\",""),"RHONE NORD\",""),"RHONE SUD\",""),"SPIRITUEUX\",""),"SUD OUEST\","")</f>
        <v/>
      </c>
      <c r="V1509" s="19" t="e">
        <f>IF(#REF!="",0,1)</f>
        <v>#REF!</v>
      </c>
      <c r="W1509" s="20" t="e">
        <f>$X$1&amp;A1509&amp;$Y$1&amp;T1509&amp;$Z$1&amp;D1509&amp;$AA$1&amp;E1509&amp;#REF!&amp;G1509&amp;$AB$1&amp;J1509&amp;$AC$1&amp;L1509&amp;$AD$1&amp;N1509&amp;$AE$1&amp;P1509&amp;$AF$1&amp;R1509&amp;$AG$1&amp;#REF!&amp;$AI$1</f>
        <v>#REF!</v>
      </c>
    </row>
    <row r="1510" spans="1:23" hidden="1" x14ac:dyDescent="0.25">
      <c r="A1510" s="2" t="s">
        <v>618</v>
      </c>
      <c r="B1510" s="2" t="s">
        <v>619</v>
      </c>
      <c r="C1510" s="3"/>
      <c r="D1510" s="23" t="str">
        <f t="shared" si="550"/>
        <v/>
      </c>
      <c r="E1510" s="4">
        <v>61</v>
      </c>
      <c r="F1510" s="2" t="s">
        <v>2253</v>
      </c>
      <c r="G1510" s="19" t="e">
        <f>VLOOKUP(F1510,frs!$A$2:$E$41,2,FALSE)</f>
        <v>#N/A</v>
      </c>
      <c r="H1510" s="2" t="b">
        <v>1</v>
      </c>
      <c r="I1510" s="2" t="s">
        <v>4686</v>
      </c>
      <c r="J1510" s="19">
        <f>VLOOKUP(I1510,Families!$A$2:$B$11,2,FALSE)</f>
        <v>9</v>
      </c>
      <c r="K1510" s="2"/>
      <c r="L1510" s="19" t="str">
        <f>IFERROR(VLOOKUP(K1510,Appellations!$A$2:$B$77,2,FALSE),"0")</f>
        <v>0</v>
      </c>
      <c r="M1510" s="2" t="s">
        <v>4690</v>
      </c>
      <c r="N1510" s="19" t="str">
        <f>IFERROR(VLOOKUP(M1510,Regions!$A$2:$B$41,2,FALSE),"0")</f>
        <v>0</v>
      </c>
      <c r="O1510" s="2"/>
      <c r="P1510" s="19" t="str">
        <f>IFERROR(VLOOKUP(O1510,Colors!$A$2:$B$11,2,FALSE),"0")</f>
        <v>0</v>
      </c>
      <c r="Q1510" s="2" t="s">
        <v>4939</v>
      </c>
      <c r="R1510" s="19" t="str">
        <f>IFERROR(VLOOKUP(Q1510,Contenants!$A$2:$B$21,2,FALSE),"0")</f>
        <v>0</v>
      </c>
      <c r="S1510" s="2"/>
      <c r="T1510" s="50" t="str">
        <f t="shared" si="551"/>
        <v>Caviar N°3 30 Gr</v>
      </c>
      <c r="U1510" s="19" t="str">
        <f>SUBSTITUTE(SUBSTITUTE(SUBSTITUTE(SUBSTITUTE(SUBSTITUTE(SUBSTITUTE(SUBSTITUTE(SUBSTITUTE(SUBSTITUTE(SUBSTITUTE(SUBSTITUTE(SUBSTITUTE(S1510,"C:\Users\Admin\OneDrive\Site Internet\",""),"BAG-IN-BOX\",""),"BOURGOGNE\",""),"BEAUJOLAIS\",""),"CHAMPAGNE ET EFFERVESCENTS\",""),"LANGUEDOC\",""),"LOIRE\",""),"PROVENCE\",""),"RHONE NORD\",""),"RHONE SUD\",""),"SPIRITUEUX\",""),"SUD OUEST\","")</f>
        <v/>
      </c>
      <c r="V1510" s="19">
        <f t="shared" ref="V1510:V1514" si="552">IF(U1510="",0,1)</f>
        <v>0</v>
      </c>
      <c r="W1510" s="20" t="e">
        <f>$X$1&amp;A1510&amp;$Y$1&amp;T1510&amp;$Z$1&amp;D1510&amp;$AA$1&amp;E1510&amp;#REF!&amp;G1510&amp;$AB$1&amp;J1510&amp;$AC$1&amp;L1510&amp;$AD$1&amp;N1510&amp;$AE$1&amp;P1510&amp;$AF$1&amp;R1510&amp;$AG$1&amp;#REF!&amp;$AI$1</f>
        <v>#REF!</v>
      </c>
    </row>
    <row r="1511" spans="1:23" s="29" customFormat="1" ht="357" hidden="1" x14ac:dyDescent="0.25">
      <c r="A1511" s="2" t="s">
        <v>846</v>
      </c>
      <c r="B1511" s="2" t="s">
        <v>847</v>
      </c>
      <c r="C1511" s="3" t="s">
        <v>5006</v>
      </c>
      <c r="D1511" s="27" t="str">
        <f t="shared" si="536"/>
        <v>Un Champagne Etra Brut fins et complexe. Idéal sur un plateau de fruits mer ou en apéritif.&lt;br&gt;&lt;br&gt;Encépagement : Pinot noir, Chardonnay&lt;br&gt;&lt;br&gt;Dégustation : Bulles fines, nez aux notes d’agrumes et de pêche; bouche beurrée, briochée aux abricots confits. La finale est fraîche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511" s="4">
        <v>38</v>
      </c>
      <c r="F1511" s="2" t="s">
        <v>2228</v>
      </c>
      <c r="H1511" s="2" t="b">
        <v>1</v>
      </c>
      <c r="I1511" s="2" t="s">
        <v>4805</v>
      </c>
      <c r="K1511" s="2" t="s">
        <v>4806</v>
      </c>
      <c r="M1511" s="2" t="s">
        <v>4806</v>
      </c>
      <c r="O1511" s="2"/>
      <c r="Q1511" s="2" t="s">
        <v>4688</v>
      </c>
      <c r="S1511" s="2" t="s">
        <v>6513</v>
      </c>
      <c r="V1511" s="19">
        <f t="shared" si="552"/>
        <v>0</v>
      </c>
    </row>
    <row r="1512" spans="1:23" s="20" customFormat="1" ht="409.6" hidden="1" x14ac:dyDescent="0.25">
      <c r="A1512" s="2" t="s">
        <v>994</v>
      </c>
      <c r="B1512" s="2" t="s">
        <v>995</v>
      </c>
      <c r="C1512" s="3" t="s">
        <v>5290</v>
      </c>
      <c r="D1512" s="18" t="str">
        <f t="shared" si="536"/>
        <v>Un Costières de Nîmes rouge de haute facture, puissant et généreux. Il accompagnera à merveille un gigot d'agneau grillé.&lt;br&gt;&lt;br&gt;Encépagement : Syrah, Mourvèdre&lt;br&gt;&lt;br&gt;Dégustation : Robe grenat profond presque noir ; Nez complexe de baies noires aux accents de violette, de poivre et de notes fumées ; Bouche ample en attaque avec des tannins soyeux. La finale s’étire sur les épices, des notes minérales et une vivacité persistante.&lt;br&gt;Accord mets/vin : viandes rouges en sauce, gibier, grillades.&lt;br&gt;&lt;br&gt;Domaine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512" s="4">
        <v>21.8</v>
      </c>
      <c r="F1512" s="2" t="s">
        <v>2273</v>
      </c>
      <c r="H1512" s="2" t="b">
        <v>1</v>
      </c>
      <c r="I1512" s="2" t="s">
        <v>4716</v>
      </c>
      <c r="K1512" s="2" t="s">
        <v>4845</v>
      </c>
      <c r="M1512" s="2" t="s">
        <v>4745</v>
      </c>
      <c r="O1512" s="2" t="s">
        <v>4719</v>
      </c>
      <c r="Q1512" s="2" t="s">
        <v>4688</v>
      </c>
      <c r="S1512" s="2" t="s">
        <v>6514</v>
      </c>
      <c r="V1512" s="19">
        <f t="shared" si="552"/>
        <v>0</v>
      </c>
    </row>
    <row r="1513" spans="1:23" s="20" customFormat="1" ht="409.6" hidden="1" x14ac:dyDescent="0.25">
      <c r="A1513" s="2" t="s">
        <v>992</v>
      </c>
      <c r="B1513" s="2" t="s">
        <v>993</v>
      </c>
      <c r="C1513" s="3" t="s">
        <v>5289</v>
      </c>
      <c r="D1513" s="18" t="str">
        <f t="shared" si="536"/>
        <v>Un Costières de Nîmes blan généreux et boisé. Parfait sur une blanquette de veau.&lt;br&gt;&lt;br&gt;Encépagement : Roussanne, Viognier, Grenache Blanc&lt;br&gt;&lt;br&gt;Dégustation : Robe Jaune d'or avec des reflets verts ; Nez aux arômes de tilleul, d’anis, d’abricot et d’amande grillée ; Bouche ample, elle développe des arômes de fruits confits et de fleurs séchées. Finale très longue sur le fruit, relevée par des notes fraîches finement boisées.&lt;br&gt;Accord mets/vin : viandes blanches en sauce, poissons gras (saumon, lotte)&lt;br&gt;&lt;br&gt;Domaine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513" s="4">
        <v>21.8</v>
      </c>
      <c r="F1513" s="2" t="s">
        <v>2273</v>
      </c>
      <c r="H1513" s="2" t="b">
        <v>1</v>
      </c>
      <c r="I1513" s="2" t="s">
        <v>4709</v>
      </c>
      <c r="K1513" s="2" t="s">
        <v>4845</v>
      </c>
      <c r="M1513" s="2" t="s">
        <v>4745</v>
      </c>
      <c r="O1513" s="2" t="s">
        <v>4689</v>
      </c>
      <c r="Q1513" s="2" t="s">
        <v>4688</v>
      </c>
      <c r="S1513" s="2" t="s">
        <v>6515</v>
      </c>
      <c r="V1513" s="19">
        <f t="shared" si="552"/>
        <v>0</v>
      </c>
    </row>
    <row r="1514" spans="1:23" s="20" customFormat="1" hidden="1" x14ac:dyDescent="0.25">
      <c r="A1514" s="2" t="s">
        <v>1977</v>
      </c>
      <c r="B1514" s="2" t="s">
        <v>1978</v>
      </c>
      <c r="C1514" s="3"/>
      <c r="D1514" s="18" t="str">
        <f t="shared" si="536"/>
        <v/>
      </c>
      <c r="E1514" s="4">
        <v>11.45</v>
      </c>
      <c r="F1514" s="2" t="s">
        <v>2273</v>
      </c>
      <c r="H1514" s="2" t="b">
        <v>1</v>
      </c>
      <c r="I1514" s="2" t="s">
        <v>4709</v>
      </c>
      <c r="K1514" s="2" t="s">
        <v>4751</v>
      </c>
      <c r="M1514" s="2" t="s">
        <v>4752</v>
      </c>
      <c r="O1514" s="2" t="s">
        <v>4689</v>
      </c>
      <c r="Q1514" s="2" t="s">
        <v>4688</v>
      </c>
      <c r="S1514" s="2"/>
      <c r="V1514" s="19">
        <f t="shared" si="552"/>
        <v>0</v>
      </c>
    </row>
    <row r="1515" spans="1:23" s="20" customFormat="1" hidden="1" x14ac:dyDescent="0.25">
      <c r="A1515" s="2" t="s">
        <v>4538</v>
      </c>
      <c r="B1515" s="2" t="s">
        <v>4539</v>
      </c>
      <c r="C1515" s="3"/>
      <c r="D1515" s="40" t="str">
        <f t="shared" si="536"/>
        <v/>
      </c>
      <c r="E1515" s="4">
        <v>45.15</v>
      </c>
      <c r="F1515" s="2" t="s">
        <v>4088</v>
      </c>
      <c r="G1515" s="42"/>
      <c r="H1515" s="2" t="b">
        <v>0</v>
      </c>
      <c r="I1515" s="2" t="s">
        <v>4693</v>
      </c>
      <c r="J1515" s="42"/>
      <c r="K1515" s="2"/>
      <c r="L1515" s="42"/>
      <c r="M1515" s="2" t="s">
        <v>4698</v>
      </c>
      <c r="N1515" s="42"/>
      <c r="O1515" s="2"/>
      <c r="P1515" s="42"/>
      <c r="Q1515" s="2" t="s">
        <v>4696</v>
      </c>
      <c r="R1515" s="42"/>
      <c r="S1515" s="2"/>
      <c r="T1515" s="42"/>
      <c r="U1515" s="42"/>
      <c r="V1515" s="42"/>
      <c r="W1515" s="42"/>
    </row>
    <row r="1516" spans="1:23" hidden="1" x14ac:dyDescent="0.25">
      <c r="A1516" s="2" t="s">
        <v>4542</v>
      </c>
      <c r="B1516" s="2" t="s">
        <v>4543</v>
      </c>
      <c r="C1516" s="3"/>
      <c r="D1516" s="23" t="str">
        <f>SUBSTITUTE(SUBSTITUTE(SUBSTITUTE(C1516,CHAR(13),""),CHAR(10),"&lt;br&gt;"),". &amp;car(10)",".")</f>
        <v/>
      </c>
      <c r="E1516" s="4">
        <v>69.55</v>
      </c>
      <c r="F1516" s="2" t="s">
        <v>4088</v>
      </c>
      <c r="G1516" s="19" t="e">
        <f>VLOOKUP(F1516,frs!$A$2:$E$41,2,FALSE)</f>
        <v>#N/A</v>
      </c>
      <c r="H1516" s="2" t="b">
        <v>0</v>
      </c>
      <c r="I1516" s="2" t="s">
        <v>4693</v>
      </c>
      <c r="J1516" s="19">
        <f>VLOOKUP(I1516,Families!$A$2:$B$11,2,FALSE)</f>
        <v>7</v>
      </c>
      <c r="K1516" s="2"/>
      <c r="L1516" s="19" t="str">
        <f>IFERROR(VLOOKUP(K1516,Appellations!$A$2:$B$77,2,FALSE),"0")</f>
        <v>0</v>
      </c>
      <c r="M1516" s="2" t="s">
        <v>4698</v>
      </c>
      <c r="N1516" s="19" t="str">
        <f>IFERROR(VLOOKUP(M1516,Regions!$A$2:$B$41,2,FALSE),"0")</f>
        <v>0</v>
      </c>
      <c r="O1516" s="2"/>
      <c r="P1516" s="19" t="str">
        <f>IFERROR(VLOOKUP(O1516,Colors!$A$2:$B$11,2,FALSE),"0")</f>
        <v>0</v>
      </c>
      <c r="Q1516" s="2" t="s">
        <v>4696</v>
      </c>
      <c r="R1516" s="19">
        <f>IFERROR(VLOOKUP(Q1516,Contenants!$A$2:$B$21,2,FALSE),"0")</f>
        <v>15</v>
      </c>
      <c r="S1516" s="2"/>
      <c r="T1516" s="50" t="str">
        <f>PROPER(B1516)</f>
        <v>Whisky Bellevoye Noir Tourbe</v>
      </c>
      <c r="U1516" s="19" t="str">
        <f>SUBSTITUTE(SUBSTITUTE(SUBSTITUTE(SUBSTITUTE(SUBSTITUTE(SUBSTITUTE(SUBSTITUTE(SUBSTITUTE(SUBSTITUTE(SUBSTITUTE(SUBSTITUTE(SUBSTITUTE(S1516,"C:\Users\Admin\OneDrive\Site Internet\",""),"BAG-IN-BOX\",""),"BOURGOGNE\",""),"BEAUJOLAIS\",""),"CHAMPAGNE ET EFFERVESCENTS\",""),"LANGUEDOC\",""),"LOIRE\",""),"PROVENCE\",""),"RHONE NORD\",""),"RHONE SUD\",""),"SPIRITUEUX\",""),"SUD OUEST\","")</f>
        <v/>
      </c>
      <c r="V1516" s="19" t="e">
        <f>IF(#REF!="",0,1)</f>
        <v>#REF!</v>
      </c>
      <c r="W1516" s="20" t="e">
        <f>$X$1&amp;A1516&amp;$Y$1&amp;T1516&amp;$Z$1&amp;D1516&amp;$AA$1&amp;E1516&amp;#REF!&amp;G1516&amp;$AB$1&amp;J1516&amp;$AC$1&amp;L1516&amp;$AD$1&amp;N1516&amp;$AE$1&amp;P1516&amp;$AF$1&amp;R1516&amp;$AG$1&amp;#REF!&amp;$AI$1</f>
        <v>#REF!</v>
      </c>
    </row>
    <row r="1517" spans="1:23" s="29" customFormat="1" hidden="1" x14ac:dyDescent="0.25">
      <c r="A1517" s="2" t="s">
        <v>4540</v>
      </c>
      <c r="B1517" s="2" t="s">
        <v>4541</v>
      </c>
      <c r="C1517" s="3"/>
      <c r="D1517" s="36" t="str">
        <f t="shared" si="536"/>
        <v/>
      </c>
      <c r="E1517" s="4">
        <v>58.85</v>
      </c>
      <c r="F1517" s="2" t="s">
        <v>4088</v>
      </c>
      <c r="G1517" s="38"/>
      <c r="H1517" s="2" t="b">
        <v>0</v>
      </c>
      <c r="I1517" s="2" t="s">
        <v>4693</v>
      </c>
      <c r="J1517" s="38"/>
      <c r="K1517" s="2"/>
      <c r="L1517" s="38"/>
      <c r="M1517" s="2" t="s">
        <v>4698</v>
      </c>
      <c r="N1517" s="38"/>
      <c r="O1517" s="2"/>
      <c r="P1517" s="38"/>
      <c r="Q1517" s="2"/>
      <c r="R1517" s="38"/>
      <c r="S1517" s="2"/>
      <c r="T1517" s="38"/>
      <c r="U1517" s="38"/>
      <c r="V1517" s="38"/>
      <c r="W1517" s="38"/>
    </row>
    <row r="1518" spans="1:23" hidden="1" x14ac:dyDescent="0.25">
      <c r="A1518" s="2" t="s">
        <v>4089</v>
      </c>
      <c r="B1518" s="2" t="s">
        <v>4090</v>
      </c>
      <c r="C1518" s="3"/>
      <c r="D1518" s="23" t="str">
        <f>SUBSTITUTE(SUBSTITUTE(SUBSTITUTE(C1518,CHAR(13),""),CHAR(10),"&lt;br&gt;"),". &amp;car(10)",".")</f>
        <v/>
      </c>
      <c r="E1518" s="4">
        <v>43.6</v>
      </c>
      <c r="F1518" s="2" t="s">
        <v>4088</v>
      </c>
      <c r="G1518" s="19" t="e">
        <f>VLOOKUP(F1518,frs!$A$2:$E$41,2,FALSE)</f>
        <v>#N/A</v>
      </c>
      <c r="H1518" s="2" t="b">
        <v>0</v>
      </c>
      <c r="I1518" s="2" t="s">
        <v>4693</v>
      </c>
      <c r="J1518" s="19">
        <f>VLOOKUP(I1518,Families!$A$2:$B$11,2,FALSE)</f>
        <v>7</v>
      </c>
      <c r="K1518" s="2"/>
      <c r="L1518" s="19" t="str">
        <f>IFERROR(VLOOKUP(K1518,Appellations!$A$2:$B$77,2,FALSE),"0")</f>
        <v>0</v>
      </c>
      <c r="M1518" s="2" t="s">
        <v>4703</v>
      </c>
      <c r="N1518" s="19">
        <f>IFERROR(VLOOKUP(M1518,Regions!$A$2:$B$41,2,FALSE),"0")</f>
        <v>34</v>
      </c>
      <c r="O1518" s="2"/>
      <c r="P1518" s="19" t="str">
        <f>IFERROR(VLOOKUP(O1518,Colors!$A$2:$B$11,2,FALSE),"0")</f>
        <v>0</v>
      </c>
      <c r="Q1518" s="2"/>
      <c r="R1518" s="19" t="str">
        <f>IFERROR(VLOOKUP(Q1518,Contenants!$A$2:$B$21,2,FALSE),"0")</f>
        <v>0</v>
      </c>
      <c r="S1518" s="2"/>
      <c r="T1518" s="50" t="str">
        <f>PROPER(B1518)</f>
        <v>Rhum Embargo Esplandido</v>
      </c>
      <c r="U1518" s="19" t="str">
        <f>SUBSTITUTE(SUBSTITUTE(SUBSTITUTE(SUBSTITUTE(SUBSTITUTE(SUBSTITUTE(SUBSTITUTE(SUBSTITUTE(SUBSTITUTE(SUBSTITUTE(SUBSTITUTE(SUBSTITUTE(S1518,"C:\Users\Admin\OneDrive\Site Internet\",""),"BAG-IN-BOX\",""),"BOURGOGNE\",""),"BEAUJOLAIS\",""),"CHAMPAGNE ET EFFERVESCENTS\",""),"LANGUEDOC\",""),"LOIRE\",""),"PROVENCE\",""),"RHONE NORD\",""),"RHONE SUD\",""),"SPIRITUEUX\",""),"SUD OUEST\","")</f>
        <v/>
      </c>
      <c r="V1518" s="19" t="e">
        <f>IF(#REF!="",0,1)</f>
        <v>#REF!</v>
      </c>
      <c r="W1518" s="20" t="e">
        <f>$X$1&amp;A1518&amp;$Y$1&amp;T1518&amp;$Z$1&amp;D1518&amp;$AA$1&amp;E1518&amp;#REF!&amp;G1518&amp;$AB$1&amp;J1518&amp;$AC$1&amp;L1518&amp;$AD$1&amp;N1518&amp;$AE$1&amp;P1518&amp;$AF$1&amp;R1518&amp;$AG$1&amp;#REF!&amp;$AI$1</f>
        <v>#REF!</v>
      </c>
    </row>
    <row r="1519" spans="1:23" s="29" customFormat="1" hidden="1" x14ac:dyDescent="0.25">
      <c r="A1519" s="2" t="s">
        <v>4086</v>
      </c>
      <c r="B1519" s="2" t="s">
        <v>4087</v>
      </c>
      <c r="C1519" s="3"/>
      <c r="D1519" s="27" t="str">
        <f t="shared" si="536"/>
        <v/>
      </c>
      <c r="E1519" s="4">
        <v>69.55</v>
      </c>
      <c r="F1519" s="2" t="s">
        <v>4088</v>
      </c>
      <c r="H1519" s="2" t="b">
        <v>0</v>
      </c>
      <c r="I1519" s="2" t="s">
        <v>4693</v>
      </c>
      <c r="K1519" s="2"/>
      <c r="M1519" s="2" t="s">
        <v>4703</v>
      </c>
      <c r="O1519" s="2"/>
      <c r="Q1519" s="2"/>
      <c r="S1519" s="2"/>
    </row>
    <row r="1520" spans="1:23" s="20" customFormat="1" hidden="1" x14ac:dyDescent="0.25">
      <c r="A1520" s="2" t="s">
        <v>2109</v>
      </c>
      <c r="B1520" s="2" t="s">
        <v>2110</v>
      </c>
      <c r="C1520" s="3"/>
      <c r="D1520" s="18" t="str">
        <f t="shared" si="536"/>
        <v/>
      </c>
      <c r="E1520" s="4">
        <v>262.60000000000002</v>
      </c>
      <c r="F1520" s="2" t="s">
        <v>464</v>
      </c>
      <c r="H1520" s="2" t="b">
        <v>1</v>
      </c>
      <c r="I1520" s="2" t="s">
        <v>4693</v>
      </c>
      <c r="K1520" s="2"/>
      <c r="M1520" s="2" t="s">
        <v>4698</v>
      </c>
      <c r="O1520" s="2"/>
      <c r="Q1520" s="2" t="s">
        <v>4696</v>
      </c>
      <c r="S1520" s="2"/>
      <c r="V1520" s="19">
        <f>IF(U1520="",0,1)</f>
        <v>0</v>
      </c>
    </row>
    <row r="1521" spans="1:23" s="20" customFormat="1" hidden="1" x14ac:dyDescent="0.25">
      <c r="A1521" s="2" t="s">
        <v>4659</v>
      </c>
      <c r="B1521" s="2" t="s">
        <v>4660</v>
      </c>
      <c r="C1521" s="3"/>
      <c r="D1521" s="18" t="str">
        <f t="shared" si="536"/>
        <v/>
      </c>
      <c r="E1521" s="4">
        <v>97.5</v>
      </c>
      <c r="F1521" s="2" t="s">
        <v>464</v>
      </c>
      <c r="H1521" s="2" t="b">
        <v>0</v>
      </c>
      <c r="I1521" s="2" t="s">
        <v>4693</v>
      </c>
      <c r="K1521" s="2"/>
      <c r="M1521" s="2" t="s">
        <v>4698</v>
      </c>
      <c r="O1521" s="2"/>
      <c r="Q1521" s="2"/>
      <c r="S1521" s="2"/>
    </row>
    <row r="1522" spans="1:23" s="20" customFormat="1" hidden="1" x14ac:dyDescent="0.25">
      <c r="A1522" s="2" t="s">
        <v>1521</v>
      </c>
      <c r="B1522" s="2" t="s">
        <v>1522</v>
      </c>
      <c r="C1522" s="3"/>
      <c r="D1522" s="18" t="str">
        <f t="shared" si="536"/>
        <v/>
      </c>
      <c r="E1522" s="4">
        <v>10.9</v>
      </c>
      <c r="F1522" s="2" t="s">
        <v>66</v>
      </c>
      <c r="H1522" s="2" t="b">
        <v>1</v>
      </c>
      <c r="I1522" s="2" t="s">
        <v>4716</v>
      </c>
      <c r="K1522" s="2" t="s">
        <v>4865</v>
      </c>
      <c r="M1522" s="2" t="s">
        <v>4857</v>
      </c>
      <c r="O1522" s="2" t="s">
        <v>4719</v>
      </c>
      <c r="Q1522" s="2" t="s">
        <v>4688</v>
      </c>
      <c r="S1522" s="2"/>
      <c r="V1522" s="19">
        <f>IF(U1522="",0,1)</f>
        <v>0</v>
      </c>
    </row>
    <row r="1523" spans="1:23" s="20" customFormat="1" hidden="1" x14ac:dyDescent="0.25">
      <c r="A1523" s="2" t="s">
        <v>4079</v>
      </c>
      <c r="B1523" s="2" t="s">
        <v>4080</v>
      </c>
      <c r="C1523" s="3"/>
      <c r="D1523" s="18" t="str">
        <f t="shared" si="536"/>
        <v/>
      </c>
      <c r="E1523" s="4">
        <v>69.2</v>
      </c>
      <c r="F1523" s="2" t="s">
        <v>469</v>
      </c>
      <c r="H1523" s="2" t="b">
        <v>0</v>
      </c>
      <c r="I1523" s="2" t="s">
        <v>4693</v>
      </c>
      <c r="K1523" s="2"/>
      <c r="M1523" s="2" t="s">
        <v>4703</v>
      </c>
      <c r="O1523" s="2"/>
      <c r="Q1523" s="2" t="s">
        <v>4695</v>
      </c>
      <c r="S1523" s="2"/>
    </row>
    <row r="1524" spans="1:23" s="20" customFormat="1" hidden="1" x14ac:dyDescent="0.25">
      <c r="A1524" s="2" t="s">
        <v>4075</v>
      </c>
      <c r="B1524" s="2" t="s">
        <v>4076</v>
      </c>
      <c r="C1524" s="3"/>
      <c r="D1524" s="18" t="str">
        <f t="shared" si="536"/>
        <v/>
      </c>
      <c r="E1524" s="4">
        <v>73.900000000000006</v>
      </c>
      <c r="F1524" s="2" t="s">
        <v>469</v>
      </c>
      <c r="H1524" s="2" t="b">
        <v>0</v>
      </c>
      <c r="I1524" s="2" t="s">
        <v>4693</v>
      </c>
      <c r="K1524" s="2"/>
      <c r="M1524" s="2" t="s">
        <v>4703</v>
      </c>
      <c r="O1524" s="2"/>
      <c r="Q1524" s="2" t="s">
        <v>4695</v>
      </c>
      <c r="S1524" s="2"/>
    </row>
    <row r="1525" spans="1:23" s="20" customFormat="1" hidden="1" x14ac:dyDescent="0.25">
      <c r="A1525" s="2" t="s">
        <v>4077</v>
      </c>
      <c r="B1525" s="2" t="s">
        <v>4078</v>
      </c>
      <c r="C1525" s="3"/>
      <c r="D1525" s="18" t="str">
        <f t="shared" si="536"/>
        <v/>
      </c>
      <c r="E1525" s="4">
        <v>69.25</v>
      </c>
      <c r="F1525" s="2" t="s">
        <v>469</v>
      </c>
      <c r="H1525" s="2" t="b">
        <v>0</v>
      </c>
      <c r="I1525" s="2" t="s">
        <v>4693</v>
      </c>
      <c r="K1525" s="2"/>
      <c r="M1525" s="2" t="s">
        <v>4703</v>
      </c>
      <c r="O1525" s="2"/>
      <c r="Q1525" s="2" t="s">
        <v>4695</v>
      </c>
      <c r="S1525" s="2"/>
    </row>
    <row r="1526" spans="1:23" s="20" customFormat="1" hidden="1" x14ac:dyDescent="0.25">
      <c r="A1526" s="2" t="s">
        <v>3431</v>
      </c>
      <c r="B1526" s="2" t="s">
        <v>3432</v>
      </c>
      <c r="C1526" s="3"/>
      <c r="D1526" s="18" t="str">
        <f t="shared" si="536"/>
        <v/>
      </c>
      <c r="E1526" s="4">
        <v>10</v>
      </c>
      <c r="F1526" s="2" t="s">
        <v>66</v>
      </c>
      <c r="H1526" s="2" t="b">
        <v>0</v>
      </c>
      <c r="I1526" s="2" t="s">
        <v>4716</v>
      </c>
      <c r="K1526" s="2" t="s">
        <v>4722</v>
      </c>
      <c r="M1526" s="2" t="s">
        <v>4718</v>
      </c>
      <c r="O1526" s="2" t="s">
        <v>4719</v>
      </c>
      <c r="Q1526" s="2" t="s">
        <v>4688</v>
      </c>
      <c r="S1526" s="2"/>
    </row>
    <row r="1527" spans="1:23" s="20" customFormat="1" hidden="1" x14ac:dyDescent="0.25">
      <c r="A1527" s="2" t="s">
        <v>3478</v>
      </c>
      <c r="B1527" s="2" t="s">
        <v>3479</v>
      </c>
      <c r="C1527" s="3"/>
      <c r="D1527" s="18" t="str">
        <f t="shared" si="536"/>
        <v/>
      </c>
      <c r="E1527" s="4">
        <v>18.8</v>
      </c>
      <c r="F1527" s="2" t="s">
        <v>3480</v>
      </c>
      <c r="H1527" s="2" t="b">
        <v>0</v>
      </c>
      <c r="I1527" s="2" t="s">
        <v>4716</v>
      </c>
      <c r="K1527" s="2" t="s">
        <v>4846</v>
      </c>
      <c r="M1527" s="2" t="s">
        <v>4745</v>
      </c>
      <c r="O1527" s="2" t="s">
        <v>4719</v>
      </c>
      <c r="Q1527" s="2" t="s">
        <v>4688</v>
      </c>
      <c r="S1527" s="2"/>
    </row>
    <row r="1528" spans="1:23" s="20" customFormat="1" hidden="1" x14ac:dyDescent="0.25">
      <c r="A1528" s="2" t="s">
        <v>3487</v>
      </c>
      <c r="B1528" s="2" t="s">
        <v>3488</v>
      </c>
      <c r="C1528" s="3"/>
      <c r="D1528" s="18" t="str">
        <f t="shared" si="536"/>
        <v/>
      </c>
      <c r="E1528" s="4">
        <v>23.7</v>
      </c>
      <c r="F1528" s="2" t="s">
        <v>3480</v>
      </c>
      <c r="H1528" s="2" t="b">
        <v>0</v>
      </c>
      <c r="I1528" s="2" t="s">
        <v>4716</v>
      </c>
      <c r="K1528" s="2" t="s">
        <v>4846</v>
      </c>
      <c r="M1528" s="2" t="s">
        <v>4745</v>
      </c>
      <c r="O1528" s="2" t="s">
        <v>4719</v>
      </c>
      <c r="Q1528" s="2" t="s">
        <v>4688</v>
      </c>
      <c r="S1528" s="2"/>
    </row>
    <row r="1529" spans="1:23" s="20" customFormat="1" hidden="1" x14ac:dyDescent="0.25">
      <c r="A1529" s="2" t="s">
        <v>2343</v>
      </c>
      <c r="B1529" s="2" t="s">
        <v>2344</v>
      </c>
      <c r="C1529" s="3"/>
      <c r="D1529" s="18" t="str">
        <f t="shared" si="536"/>
        <v/>
      </c>
      <c r="E1529" s="4">
        <v>18.100000000000001</v>
      </c>
      <c r="F1529" s="2" t="s">
        <v>2345</v>
      </c>
      <c r="H1529" s="2" t="b">
        <v>0</v>
      </c>
      <c r="I1529" s="2" t="s">
        <v>4709</v>
      </c>
      <c r="K1529" s="2" t="s">
        <v>4710</v>
      </c>
      <c r="M1529" s="2" t="s">
        <v>4710</v>
      </c>
      <c r="O1529" s="2" t="s">
        <v>4689</v>
      </c>
      <c r="Q1529" s="2" t="s">
        <v>4688</v>
      </c>
      <c r="S1529" s="2"/>
    </row>
    <row r="1530" spans="1:23" s="20" customFormat="1" hidden="1" x14ac:dyDescent="0.25">
      <c r="A1530" s="2" t="s">
        <v>4121</v>
      </c>
      <c r="B1530" s="2" t="s">
        <v>4122</v>
      </c>
      <c r="C1530" s="3"/>
      <c r="D1530" s="40" t="str">
        <f t="shared" si="536"/>
        <v/>
      </c>
      <c r="E1530" s="4">
        <v>20.45</v>
      </c>
      <c r="F1530" s="2" t="s">
        <v>2345</v>
      </c>
      <c r="G1530" s="42"/>
      <c r="H1530" s="2" t="b">
        <v>0</v>
      </c>
      <c r="I1530" s="2" t="s">
        <v>4709</v>
      </c>
      <c r="J1530" s="42"/>
      <c r="K1530" s="2" t="s">
        <v>4714</v>
      </c>
      <c r="L1530" s="42"/>
      <c r="M1530" s="2" t="s">
        <v>4710</v>
      </c>
      <c r="N1530" s="42"/>
      <c r="O1530" s="2" t="s">
        <v>4689</v>
      </c>
      <c r="P1530" s="42"/>
      <c r="Q1530" s="2" t="s">
        <v>4688</v>
      </c>
      <c r="R1530" s="42"/>
      <c r="S1530" s="2"/>
      <c r="T1530" s="42"/>
      <c r="U1530" s="42"/>
      <c r="V1530" s="42"/>
      <c r="W1530" s="42"/>
    </row>
    <row r="1531" spans="1:23" hidden="1" x14ac:dyDescent="0.25">
      <c r="A1531" s="2" t="s">
        <v>3577</v>
      </c>
      <c r="B1531" s="2" t="s">
        <v>3578</v>
      </c>
      <c r="C1531" s="3"/>
      <c r="D1531" s="23" t="str">
        <f t="shared" ref="D1531:D1537" si="553">SUBSTITUTE(SUBSTITUTE(SUBSTITUTE(C1531,CHAR(13),""),CHAR(10),"&lt;br&gt;"),". &amp;car(10)",".")</f>
        <v/>
      </c>
      <c r="E1531" s="4">
        <v>26.95</v>
      </c>
      <c r="F1531" s="2" t="s">
        <v>2345</v>
      </c>
      <c r="G1531" s="19" t="e">
        <f>VLOOKUP(F1531,frs!$A$2:$E$41,2,FALSE)</f>
        <v>#N/A</v>
      </c>
      <c r="H1531" s="2" t="b">
        <v>0</v>
      </c>
      <c r="I1531" s="2" t="s">
        <v>4709</v>
      </c>
      <c r="J1531" s="19">
        <f>VLOOKUP(I1531,Families!$A$2:$B$11,2,FALSE)</f>
        <v>2</v>
      </c>
      <c r="K1531" s="2" t="s">
        <v>4910</v>
      </c>
      <c r="L1531" s="19" t="str">
        <f>IFERROR(VLOOKUP(K1531,Appellations!$A$2:$B$77,2,FALSE),"0")</f>
        <v>0</v>
      </c>
      <c r="M1531" s="2" t="s">
        <v>4710</v>
      </c>
      <c r="N1531" s="19" t="str">
        <f>IFERROR(VLOOKUP(M1531,Regions!$A$2:$B$41,2,FALSE),"0")</f>
        <v>0</v>
      </c>
      <c r="O1531" s="2" t="s">
        <v>4689</v>
      </c>
      <c r="P1531" s="19">
        <f>IFERROR(VLOOKUP(O1531,Colors!$A$2:$B$11,2,FALSE),"0")</f>
        <v>2</v>
      </c>
      <c r="Q1531" s="2" t="s">
        <v>4688</v>
      </c>
      <c r="R1531" s="19">
        <f>IFERROR(VLOOKUP(Q1531,Contenants!$A$2:$B$21,2,FALSE),"0")</f>
        <v>16</v>
      </c>
      <c r="S1531" s="2"/>
      <c r="T1531" s="50" t="str">
        <f t="shared" ref="T1531:T1537" si="554">PROPER(B1531)</f>
        <v>Gewurztraminer Les Jardins Ostertag Blc</v>
      </c>
      <c r="U1531" s="19" t="str">
        <f>SUBSTITUTE(SUBSTITUTE(SUBSTITUTE(SUBSTITUTE(SUBSTITUTE(SUBSTITUTE(SUBSTITUTE(SUBSTITUTE(SUBSTITUTE(SUBSTITUTE(SUBSTITUTE(SUBSTITUTE(S1531,"C:\Users\Admin\OneDrive\Site Internet\",""),"BAG-IN-BOX\",""),"BOURGOGNE\",""),"BEAUJOLAIS\",""),"CHAMPAGNE ET EFFERVESCENTS\",""),"LANGUEDOC\",""),"LOIRE\",""),"PROVENCE\",""),"RHONE NORD\",""),"RHONE SUD\",""),"SPIRITUEUX\",""),"SUD OUEST\","")</f>
        <v/>
      </c>
      <c r="V1531" s="19" t="e">
        <f>IF(#REF!="",0,1)</f>
        <v>#REF!</v>
      </c>
      <c r="W1531" s="20" t="e">
        <f>$X$1&amp;A1531&amp;$Y$1&amp;T1531&amp;$Z$1&amp;D1531&amp;$AA$1&amp;E1531&amp;#REF!&amp;G1531&amp;$AB$1&amp;J1531&amp;$AC$1&amp;L1531&amp;$AD$1&amp;N1531&amp;$AE$1&amp;P1531&amp;$AF$1&amp;R1531&amp;$AG$1&amp;#REF!&amp;$AI$1</f>
        <v>#REF!</v>
      </c>
    </row>
    <row r="1532" spans="1:23" hidden="1" x14ac:dyDescent="0.25">
      <c r="A1532" s="2" t="s">
        <v>3575</v>
      </c>
      <c r="B1532" s="2" t="s">
        <v>3576</v>
      </c>
      <c r="C1532" s="3"/>
      <c r="D1532" s="23" t="str">
        <f t="shared" si="553"/>
        <v/>
      </c>
      <c r="E1532" s="4">
        <v>43.15</v>
      </c>
      <c r="F1532" s="2" t="s">
        <v>2345</v>
      </c>
      <c r="G1532" s="19" t="e">
        <f>VLOOKUP(F1532,frs!$A$2:$E$41,2,FALSE)</f>
        <v>#N/A</v>
      </c>
      <c r="H1532" s="2" t="b">
        <v>0</v>
      </c>
      <c r="I1532" s="2" t="s">
        <v>4709</v>
      </c>
      <c r="J1532" s="19">
        <f>VLOOKUP(I1532,Families!$A$2:$B$11,2,FALSE)</f>
        <v>2</v>
      </c>
      <c r="K1532" s="2" t="s">
        <v>4910</v>
      </c>
      <c r="L1532" s="19" t="str">
        <f>IFERROR(VLOOKUP(K1532,Appellations!$A$2:$B$77,2,FALSE),"0")</f>
        <v>0</v>
      </c>
      <c r="M1532" s="2" t="s">
        <v>4710</v>
      </c>
      <c r="N1532" s="19" t="str">
        <f>IFERROR(VLOOKUP(M1532,Regions!$A$2:$B$41,2,FALSE),"0")</f>
        <v>0</v>
      </c>
      <c r="O1532" s="2" t="s">
        <v>4689</v>
      </c>
      <c r="P1532" s="19">
        <f>IFERROR(VLOOKUP(O1532,Colors!$A$2:$B$11,2,FALSE),"0")</f>
        <v>2</v>
      </c>
      <c r="Q1532" s="2" t="s">
        <v>4688</v>
      </c>
      <c r="R1532" s="19">
        <f>IFERROR(VLOOKUP(Q1532,Contenants!$A$2:$B$21,2,FALSE),"0")</f>
        <v>16</v>
      </c>
      <c r="S1532" s="2"/>
      <c r="T1532" s="50" t="str">
        <f t="shared" si="554"/>
        <v>Gewurzt. Les Jardins V.T. Ostertag Blanc</v>
      </c>
      <c r="U1532" s="19" t="str">
        <f>SUBSTITUTE(SUBSTITUTE(SUBSTITUTE(SUBSTITUTE(SUBSTITUTE(SUBSTITUTE(SUBSTITUTE(SUBSTITUTE(SUBSTITUTE(SUBSTITUTE(SUBSTITUTE(SUBSTITUTE(S1532,"C:\Users\Admin\OneDrive\Site Internet\",""),"BAG-IN-BOX\",""),"BOURGOGNE\",""),"BEAUJOLAIS\",""),"CHAMPAGNE ET EFFERVESCENTS\",""),"LANGUEDOC\",""),"LOIRE\",""),"PROVENCE\",""),"RHONE NORD\",""),"RHONE SUD\",""),"SPIRITUEUX\",""),"SUD OUEST\","")</f>
        <v/>
      </c>
      <c r="V1532" s="19" t="e">
        <f>IF(#REF!="",0,1)</f>
        <v>#REF!</v>
      </c>
      <c r="W1532" s="20" t="e">
        <f>$X$1&amp;A1532&amp;$Y$1&amp;T1532&amp;$Z$1&amp;D1532&amp;$AA$1&amp;E1532&amp;#REF!&amp;G1532&amp;$AB$1&amp;J1532&amp;$AC$1&amp;L1532&amp;$AD$1&amp;N1532&amp;$AE$1&amp;P1532&amp;$AF$1&amp;R1532&amp;$AG$1&amp;#REF!&amp;$AI$1</f>
        <v>#REF!</v>
      </c>
    </row>
    <row r="1533" spans="1:23" hidden="1" x14ac:dyDescent="0.25">
      <c r="A1533" s="2" t="s">
        <v>3962</v>
      </c>
      <c r="B1533" s="2" t="s">
        <v>3963</v>
      </c>
      <c r="C1533" s="3"/>
      <c r="D1533" s="23" t="str">
        <f t="shared" si="553"/>
        <v/>
      </c>
      <c r="E1533" s="4">
        <v>23.5</v>
      </c>
      <c r="F1533" s="2" t="s">
        <v>2345</v>
      </c>
      <c r="G1533" s="19" t="e">
        <f>VLOOKUP(F1533,frs!$A$2:$E$41,2,FALSE)</f>
        <v>#N/A</v>
      </c>
      <c r="H1533" s="2" t="b">
        <v>0</v>
      </c>
      <c r="I1533" s="2" t="s">
        <v>4716</v>
      </c>
      <c r="J1533" s="19">
        <f>VLOOKUP(I1533,Families!$A$2:$B$11,2,FALSE)</f>
        <v>1</v>
      </c>
      <c r="K1533" s="2" t="s">
        <v>4711</v>
      </c>
      <c r="L1533" s="19" t="str">
        <f>IFERROR(VLOOKUP(K1533,Appellations!$A$2:$B$77,2,FALSE),"0")</f>
        <v>0</v>
      </c>
      <c r="M1533" s="2" t="s">
        <v>4710</v>
      </c>
      <c r="N1533" s="19" t="str">
        <f>IFERROR(VLOOKUP(M1533,Regions!$A$2:$B$41,2,FALSE),"0")</f>
        <v>0</v>
      </c>
      <c r="O1533" s="2" t="s">
        <v>4719</v>
      </c>
      <c r="P1533" s="19">
        <f>IFERROR(VLOOKUP(O1533,Colors!$A$2:$B$11,2,FALSE),"0")</f>
        <v>8</v>
      </c>
      <c r="Q1533" s="2" t="s">
        <v>4688</v>
      </c>
      <c r="R1533" s="19">
        <f>IFERROR(VLOOKUP(Q1533,Contenants!$A$2:$B$21,2,FALSE),"0")</f>
        <v>16</v>
      </c>
      <c r="S1533" s="2"/>
      <c r="T1533" s="50" t="str">
        <f t="shared" si="554"/>
        <v>Pinot Noir Les Jardins Ostertag Rouge</v>
      </c>
      <c r="U1533" s="19" t="str">
        <f>SUBSTITUTE(SUBSTITUTE(SUBSTITUTE(SUBSTITUTE(SUBSTITUTE(SUBSTITUTE(SUBSTITUTE(SUBSTITUTE(SUBSTITUTE(SUBSTITUTE(SUBSTITUTE(SUBSTITUTE(S1533,"C:\Users\Admin\OneDrive\Site Internet\",""),"BAG-IN-BOX\",""),"BOURGOGNE\",""),"BEAUJOLAIS\",""),"CHAMPAGNE ET EFFERVESCENTS\",""),"LANGUEDOC\",""),"LOIRE\",""),"PROVENCE\",""),"RHONE NORD\",""),"RHONE SUD\",""),"SPIRITUEUX\",""),"SUD OUEST\","")</f>
        <v/>
      </c>
      <c r="V1533" s="19" t="e">
        <f>IF(#REF!="",0,1)</f>
        <v>#REF!</v>
      </c>
      <c r="W1533" s="20" t="e">
        <f>$X$1&amp;A1533&amp;$Y$1&amp;T1533&amp;$Z$1&amp;D1533&amp;$AA$1&amp;E1533&amp;#REF!&amp;G1533&amp;$AB$1&amp;J1533&amp;$AC$1&amp;L1533&amp;$AD$1&amp;N1533&amp;$AE$1&amp;P1533&amp;$AF$1&amp;R1533&amp;$AG$1&amp;#REF!&amp;$AI$1</f>
        <v>#REF!</v>
      </c>
    </row>
    <row r="1534" spans="1:23" hidden="1" x14ac:dyDescent="0.25">
      <c r="A1534" s="2" t="s">
        <v>3014</v>
      </c>
      <c r="B1534" s="2" t="s">
        <v>3015</v>
      </c>
      <c r="C1534" s="3"/>
      <c r="D1534" s="23" t="str">
        <f t="shared" si="553"/>
        <v/>
      </c>
      <c r="E1534" s="4">
        <v>24.85</v>
      </c>
      <c r="F1534" s="2" t="s">
        <v>2259</v>
      </c>
      <c r="G1534" s="19" t="e">
        <f>VLOOKUP(F1534,frs!$A$2:$E$41,2,FALSE)</f>
        <v>#N/A</v>
      </c>
      <c r="H1534" s="2" t="b">
        <v>0</v>
      </c>
      <c r="I1534" s="2" t="s">
        <v>4709</v>
      </c>
      <c r="J1534" s="19">
        <f>VLOOKUP(I1534,Families!$A$2:$B$11,2,FALSE)</f>
        <v>2</v>
      </c>
      <c r="K1534" s="2" t="s">
        <v>4740</v>
      </c>
      <c r="L1534" s="19">
        <f>IFERROR(VLOOKUP(K1534,Appellations!$A$2:$B$77,2,FALSE),"0")</f>
        <v>25</v>
      </c>
      <c r="M1534" s="2" t="s">
        <v>4741</v>
      </c>
      <c r="N1534" s="19">
        <f>IFERROR(VLOOKUP(M1534,Regions!$A$2:$B$41,2,FALSE),"0")</f>
        <v>32</v>
      </c>
      <c r="O1534" s="2" t="s">
        <v>4689</v>
      </c>
      <c r="P1534" s="19">
        <f>IFERROR(VLOOKUP(O1534,Colors!$A$2:$B$11,2,FALSE),"0")</f>
        <v>2</v>
      </c>
      <c r="Q1534" s="2" t="s">
        <v>4688</v>
      </c>
      <c r="R1534" s="19">
        <f>IFERROR(VLOOKUP(Q1534,Contenants!$A$2:$B$21,2,FALSE),"0")</f>
        <v>16</v>
      </c>
      <c r="S1534" s="2"/>
      <c r="T1534" s="50" t="str">
        <f t="shared" si="554"/>
        <v>Cdp Grande Garde Cadenet Blanc</v>
      </c>
      <c r="U1534" s="19" t="str">
        <f>SUBSTITUTE(SUBSTITUTE(SUBSTITUTE(SUBSTITUTE(SUBSTITUTE(SUBSTITUTE(SUBSTITUTE(SUBSTITUTE(SUBSTITUTE(SUBSTITUTE(SUBSTITUTE(SUBSTITUTE(S1534,"C:\Users\Admin\OneDrive\Site Internet\",""),"BAG-IN-BOX\",""),"BOURGOGNE\",""),"BEAUJOLAIS\",""),"CHAMPAGNE ET EFFERVESCENTS\",""),"LANGUEDOC\",""),"LOIRE\",""),"PROVENCE\",""),"RHONE NORD\",""),"RHONE SUD\",""),"SPIRITUEUX\",""),"SUD OUEST\","")</f>
        <v/>
      </c>
      <c r="V1534" s="19" t="e">
        <f>IF(#REF!="",0,1)</f>
        <v>#REF!</v>
      </c>
      <c r="W1534" s="20" t="e">
        <f>$X$1&amp;A1534&amp;$Y$1&amp;T1534&amp;$Z$1&amp;D1534&amp;$AA$1&amp;E1534&amp;#REF!&amp;G1534&amp;$AB$1&amp;J1534&amp;$AC$1&amp;L1534&amp;$AD$1&amp;N1534&amp;$AE$1&amp;P1534&amp;$AF$1&amp;R1534&amp;$AG$1&amp;#REF!&amp;$AI$1</f>
        <v>#REF!</v>
      </c>
    </row>
    <row r="1535" spans="1:23" ht="128.25" x14ac:dyDescent="0.25">
      <c r="A1535" s="2" t="s">
        <v>325</v>
      </c>
      <c r="B1535" s="2" t="s">
        <v>326</v>
      </c>
      <c r="C1535" s="3" t="s">
        <v>5542</v>
      </c>
      <c r="D1535" s="23" t="str">
        <f t="shared" si="553"/>
        <v>Cuvée 'Brune' : robe profonde et sombre, aux notes torréfiées et de caramel. Parfait équilibre entre puissance et amertume.s &lt;br&gt;Degré : 8°&lt;br&gt;&lt;br&gt;Pays : France (Hérault)&lt;br&gt;&lt;br&gt;La Brasserie Alaryk est situé à Bézier et a été créée par Sébastien Alary. &lt;br&gt;Les bières sont fabriquées en Agriculture Biologique, sont non pasteurisées, non filtrées et sans ajout de CO2.</v>
      </c>
      <c r="E1535" s="4">
        <v>4.9000000000000004</v>
      </c>
      <c r="F1535" s="2" t="s">
        <v>2237</v>
      </c>
      <c r="G1535" s="19">
        <f>VLOOKUP(F1535,frs!$A$2:$B$45,2,FALSE)</f>
        <v>21</v>
      </c>
      <c r="H1535" s="2" t="b">
        <v>1</v>
      </c>
      <c r="I1535" s="2" t="s">
        <v>2307</v>
      </c>
      <c r="J1535" s="19">
        <f>VLOOKUP(I1535,Families!$A$2:$B$11,2,FALSE)</f>
        <v>8</v>
      </c>
      <c r="K1535" s="2"/>
      <c r="L1535" s="19" t="str">
        <f>IFERROR(VLOOKUP(K1535,Appellations!$A$2:$B$80,2,FALSE),"0")</f>
        <v>0</v>
      </c>
      <c r="M1535" s="2" t="s">
        <v>2307</v>
      </c>
      <c r="N1535" s="19">
        <f>IFERROR(VLOOKUP(M1535,Regions!$A$2:$B$44,2,FALSE),"0")</f>
        <v>7</v>
      </c>
      <c r="O1535" s="2" t="s">
        <v>5007</v>
      </c>
      <c r="P1535" s="19">
        <f>IFERROR(VLOOKUP(O1535,Colors!$A$2:$B$11,2,FALSE),"0")</f>
        <v>5</v>
      </c>
      <c r="Q1535" s="2" t="s">
        <v>4804</v>
      </c>
      <c r="R1535" s="19">
        <f>IFERROR(VLOOKUP(Q1535,Contenants!$A$2:$B$21,2,FALSE),"0")</f>
        <v>8</v>
      </c>
      <c r="S1535" s="2" t="s">
        <v>6025</v>
      </c>
      <c r="T1535" s="50" t="s">
        <v>6460</v>
      </c>
      <c r="U1535" s="19" t="str">
        <f t="shared" ref="U1535:U1536" si="555">SUBSTITUTE(S1535,"C:\Users\Admin\OneDrive\Site Internet\","")</f>
        <v>biere_artisanale_alaryk_brune_33.png</v>
      </c>
      <c r="V1535" s="19">
        <f t="shared" ref="V1535:V1541" si="556">IF(U1535="",0,1)</f>
        <v>1</v>
      </c>
      <c r="W1535" s="20" t="str">
        <f t="shared" ref="W1535:W1536" si="557">$X$1&amp;A1535&amp;$Y$1&amp;T1535&amp;$Z$1&amp;D1535&amp;$AA$1&amp;G1535&amp;$AB$1&amp;J1535&amp;$AC$1&amp;L1535&amp;$AD$1&amp;N1535&amp;$AE$1&amp;P1535&amp;$AF$1&amp;R1535&amp;$AG$1&amp;U1535&amp;$AH$1&amp;V1535&amp;$AI$1</f>
        <v>("01547", "Bière Alaryk Brune 33 cl", "Cuvée 'Brune' : robe profonde et sombre, aux notes torréfiées et de caramel. Parfait équilibre entre puissance et amertume.s &lt;br&gt;Degré : 8°&lt;br&gt;&lt;br&gt;Pays : France (Hérault)&lt;br&gt;&lt;br&gt;La Brasserie Alaryk est situé à Bézier et a été créée par Sébastien Alary. &lt;br&gt;Les bières sont fabriquées en Agriculture Biologique, sont non pasteurisées, non filtrées et sans ajout de CO2.", "21", "8", "0", "7","5", "8", "biere_artisanale_alaryk_brune_33.png", "1"),</v>
      </c>
    </row>
    <row r="1536" spans="1:23" ht="128.25" x14ac:dyDescent="0.25">
      <c r="A1536" s="2" t="s">
        <v>334</v>
      </c>
      <c r="B1536" s="2" t="s">
        <v>335</v>
      </c>
      <c r="C1536" s="3" t="s">
        <v>5543</v>
      </c>
      <c r="D1536" s="23" t="str">
        <f t="shared" si="553"/>
        <v>Cuvée 'Triple Grain' : 3 céréales assemblés (orge, blé et seigle), bière de caractère, gourmande.&lt;br&gt;Degré : 8,5°&lt;br&gt;&lt;br&gt;Pays : France (Hérault)&lt;br&gt;&lt;br&gt;La Brasserie Alaryk est situé à Bézier et a été créée par Sébastien Alary. &lt;br&gt;Les bières sont fabriquées en Agriculture Biologique, sont non pasteurisées, non filtrées et sans ajout de CO2.</v>
      </c>
      <c r="E1536" s="4">
        <v>5.5</v>
      </c>
      <c r="F1536" s="2" t="s">
        <v>2237</v>
      </c>
      <c r="G1536" s="19">
        <f>VLOOKUP(F1536,frs!$A$2:$B$45,2,FALSE)</f>
        <v>21</v>
      </c>
      <c r="H1536" s="2" t="b">
        <v>1</v>
      </c>
      <c r="I1536" s="2" t="s">
        <v>2307</v>
      </c>
      <c r="J1536" s="19">
        <f>VLOOKUP(I1536,Families!$A$2:$B$11,2,FALSE)</f>
        <v>8</v>
      </c>
      <c r="K1536" s="2"/>
      <c r="L1536" s="19" t="str">
        <f>IFERROR(VLOOKUP(K1536,Appellations!$A$2:$B$80,2,FALSE),"0")</f>
        <v>0</v>
      </c>
      <c r="M1536" s="2" t="s">
        <v>2307</v>
      </c>
      <c r="N1536" s="19">
        <f>IFERROR(VLOOKUP(M1536,Regions!$A$2:$B$44,2,FALSE),"0")</f>
        <v>7</v>
      </c>
      <c r="O1536" s="2" t="s">
        <v>5008</v>
      </c>
      <c r="P1536" s="19">
        <f>IFERROR(VLOOKUP(O1536,Colors!$A$2:$B$11,2,FALSE),"0")</f>
        <v>9</v>
      </c>
      <c r="Q1536" s="2" t="s">
        <v>4804</v>
      </c>
      <c r="R1536" s="19">
        <f>IFERROR(VLOOKUP(Q1536,Contenants!$A$2:$B$21,2,FALSE),"0")</f>
        <v>8</v>
      </c>
      <c r="S1536" s="2" t="s">
        <v>6026</v>
      </c>
      <c r="T1536" s="50" t="s">
        <v>6461</v>
      </c>
      <c r="U1536" s="19" t="str">
        <f t="shared" si="555"/>
        <v>biere_artisanale_alaryk_triple_grain_33.png</v>
      </c>
      <c r="V1536" s="19">
        <f t="shared" si="556"/>
        <v>1</v>
      </c>
      <c r="W1536" s="20" t="str">
        <f t="shared" si="557"/>
        <v>("01548", "Bière Alaryk Triple Grain 33cl", "Cuvée 'Triple Grain' : 3 céréales assemblés (orge, blé et seigle), bière de caractère, gourmande.&lt;br&gt;Degré : 8,5°&lt;br&gt;&lt;br&gt;Pays : France (Hérault)&lt;br&gt;&lt;br&gt;La Brasserie Alaryk est situé à Bézier et a été créée par Sébastien Alary. &lt;br&gt;Les bières sont fabriquées en Agriculture Biologique, sont non pasteurisées, non filtrées et sans ajout de CO2.", "21", "8", "0", "7","9", "8", "biere_artisanale_alaryk_triple_grain_33.png", "1"),</v>
      </c>
    </row>
    <row r="1537" spans="1:23" hidden="1" x14ac:dyDescent="0.25">
      <c r="A1537" s="2" t="s">
        <v>941</v>
      </c>
      <c r="B1537" s="2" t="s">
        <v>942</v>
      </c>
      <c r="C1537" s="3"/>
      <c r="D1537" s="23" t="str">
        <f t="shared" si="553"/>
        <v/>
      </c>
      <c r="E1537" s="4">
        <v>25</v>
      </c>
      <c r="F1537" s="2" t="s">
        <v>2229</v>
      </c>
      <c r="G1537" s="19">
        <f>VLOOKUP(F1537,frs!$A$2:$E$41,2,FALSE)</f>
        <v>8</v>
      </c>
      <c r="H1537" s="2" t="b">
        <v>1</v>
      </c>
      <c r="I1537" s="2" t="s">
        <v>4691</v>
      </c>
      <c r="J1537" s="19">
        <f>VLOOKUP(I1537,Families!$A$2:$B$11,2,FALSE)</f>
        <v>10</v>
      </c>
      <c r="K1537" s="2"/>
      <c r="L1537" s="19" t="str">
        <f>IFERROR(VLOOKUP(K1537,Appellations!$A$2:$B$77,2,FALSE),"0")</f>
        <v>0</v>
      </c>
      <c r="M1537" s="2"/>
      <c r="N1537" s="19" t="str">
        <f>IFERROR(VLOOKUP(M1537,Regions!$A$2:$B$41,2,FALSE),"0")</f>
        <v>0</v>
      </c>
      <c r="O1537" s="2"/>
      <c r="P1537" s="19" t="str">
        <f>IFERROR(VLOOKUP(O1537,Colors!$A$2:$B$11,2,FALSE),"0")</f>
        <v>0</v>
      </c>
      <c r="Q1537" s="2"/>
      <c r="R1537" s="19" t="str">
        <f>IFERROR(VLOOKUP(Q1537,Contenants!$A$2:$B$21,2,FALSE),"0")</f>
        <v>0</v>
      </c>
      <c r="S1537" s="2"/>
      <c r="T1537" s="50" t="str">
        <f t="shared" si="554"/>
        <v>Coffret 2 Verres Soutiran</v>
      </c>
      <c r="U1537" s="19" t="str">
        <f>SUBSTITUTE(SUBSTITUTE(SUBSTITUTE(SUBSTITUTE(SUBSTITUTE(SUBSTITUTE(SUBSTITUTE(SUBSTITUTE(SUBSTITUTE(SUBSTITUTE(SUBSTITUTE(SUBSTITUTE(S1537,"C:\Users\Admin\OneDrive\Site Internet\",""),"BAG-IN-BOX\",""),"BOURGOGNE\",""),"BEAUJOLAIS\",""),"CHAMPAGNE ET EFFERVESCENTS\",""),"LANGUEDOC\",""),"LOIRE\",""),"PROVENCE\",""),"RHONE NORD\",""),"RHONE SUD\",""),"SPIRITUEUX\",""),"SUD OUEST\","")</f>
        <v/>
      </c>
      <c r="V1537" s="19">
        <f t="shared" si="556"/>
        <v>0</v>
      </c>
      <c r="W1537" s="20" t="e">
        <f>$X$1&amp;A1537&amp;$Y$1&amp;T1537&amp;$Z$1&amp;D1537&amp;$AA$1&amp;E1537&amp;#REF!&amp;G1537&amp;$AB$1&amp;J1537&amp;$AC$1&amp;L1537&amp;$AD$1&amp;N1537&amp;$AE$1&amp;P1537&amp;$AF$1&amp;R1537&amp;$AG$1&amp;#REF!&amp;$AI$1</f>
        <v>#REF!</v>
      </c>
    </row>
    <row r="1538" spans="1:23" s="29" customFormat="1" ht="186" hidden="1" x14ac:dyDescent="0.25">
      <c r="A1538" s="2" t="s">
        <v>1985</v>
      </c>
      <c r="B1538" s="2" t="s">
        <v>1986</v>
      </c>
      <c r="C1538" s="3" t="s">
        <v>4402</v>
      </c>
      <c r="D1538" s="36" t="str">
        <f t="shared" ref="D1538:D1596" si="558">SUBSTITUTE(SUBSTITUTE(C1538,CHAR(13),""),CHAR(10),"&lt;br&gt;")</f>
        <v>Un vin rouge rond, de fruits rouges/noirs pour accompagner une belle entrecôte grillée.&lt;br&gt;&lt;br&gt;Encépagement : Grenache, Carignan, Cinsault, Mourvèdre.&lt;br&gt;&lt;br&gt;Dégustation : Nez aux notes de fruits rouge ; Bouche suave et légère.&lt;br&gt;Accord mets/vin : viandes rouges grillées.&lt;br&gt;&lt;br&gt;Situé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538" s="4">
        <v>11.65</v>
      </c>
      <c r="F1538" s="2" t="s">
        <v>2230</v>
      </c>
      <c r="G1538" s="38"/>
      <c r="H1538" s="2" t="b">
        <v>1</v>
      </c>
      <c r="I1538" s="2" t="s">
        <v>4716</v>
      </c>
      <c r="J1538" s="38"/>
      <c r="K1538" s="2" t="s">
        <v>4751</v>
      </c>
      <c r="L1538" s="38"/>
      <c r="M1538" s="2" t="s">
        <v>4752</v>
      </c>
      <c r="N1538" s="38"/>
      <c r="O1538" s="2" t="s">
        <v>4719</v>
      </c>
      <c r="P1538" s="38"/>
      <c r="Q1538" s="2" t="s">
        <v>4688</v>
      </c>
      <c r="R1538" s="38"/>
      <c r="S1538" s="2" t="s">
        <v>6516</v>
      </c>
      <c r="T1538" s="38"/>
      <c r="U1538" s="38"/>
      <c r="V1538" s="19">
        <f t="shared" si="556"/>
        <v>0</v>
      </c>
      <c r="W1538" s="38"/>
    </row>
    <row r="1539" spans="1:23" ht="185.25" x14ac:dyDescent="0.25">
      <c r="A1539" s="2" t="s">
        <v>1979</v>
      </c>
      <c r="B1539" s="2" t="s">
        <v>1980</v>
      </c>
      <c r="C1539" s="3" t="s">
        <v>4399</v>
      </c>
      <c r="D1539" s="23" t="str">
        <f t="shared" ref="D1539:D1540" si="559">SUBSTITUTE(SUBSTITUTE(SUBSTITUTE(C1539,CHAR(13),""),CHAR(10),"&lt;br&gt;"),". &amp;car(10)",".")</f>
        <v>Un vin blanc frais, minérale et floral qui s'accordera parfaitement sur un poisson à chair fine.&lt;br&gt;&lt;br&gt;Encépagement : Clairette, Ugni blanc.&lt;br&gt;&lt;br&gt;Dégustation : Nez aux notes de fleurs blanches ; Bouche ample, longue et minérale&lt;br&gt;Accord mets/vin : viandes blanches, poissons.&lt;br&gt;&lt;br&gt;Situé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539" s="4">
        <v>14.1</v>
      </c>
      <c r="F1539" s="2" t="s">
        <v>2230</v>
      </c>
      <c r="G1539" s="19">
        <f>VLOOKUP(F1539,frs!$A$2:$B$45,2,FALSE)</f>
        <v>17</v>
      </c>
      <c r="H1539" s="2" t="b">
        <v>1</v>
      </c>
      <c r="I1539" s="2" t="s">
        <v>4709</v>
      </c>
      <c r="J1539" s="19">
        <f>VLOOKUP(I1539,Families!$A$2:$B$11,2,FALSE)</f>
        <v>2</v>
      </c>
      <c r="K1539" s="2" t="s">
        <v>4751</v>
      </c>
      <c r="L1539" s="19">
        <f>IFERROR(VLOOKUP(K1539,Appellations!$A$2:$B$80,2,FALSE),"0")</f>
        <v>78</v>
      </c>
      <c r="M1539" s="2" t="s">
        <v>4752</v>
      </c>
      <c r="N1539" s="19">
        <f>IFERROR(VLOOKUP(M1539,Regions!$A$2:$B$44,2,FALSE),"0")</f>
        <v>20</v>
      </c>
      <c r="O1539" s="2" t="s">
        <v>4689</v>
      </c>
      <c r="P1539" s="19">
        <f>IFERROR(VLOOKUP(O1539,Colors!$A$2:$B$11,2,FALSE),"0")</f>
        <v>2</v>
      </c>
      <c r="Q1539" s="2" t="s">
        <v>4688</v>
      </c>
      <c r="R1539" s="19">
        <f>IFERROR(VLOOKUP(Q1539,Contenants!$A$2:$B$21,2,FALSE),"0")</f>
        <v>16</v>
      </c>
      <c r="S1539" s="2" t="s">
        <v>5697</v>
      </c>
      <c r="T1539" s="50" t="s">
        <v>6272</v>
      </c>
      <c r="U1539" s="19" t="str">
        <f t="shared" ref="U1539:U1540" si="560">SUBSTITUTE(S1539,"C:\Users\Admin\OneDrive\Site Internet\","")</f>
        <v>domaine_chretienne_15_blanc.png</v>
      </c>
      <c r="V1539" s="19">
        <f t="shared" si="556"/>
        <v>1</v>
      </c>
      <c r="W1539" s="20" t="str">
        <f t="shared" ref="W1539:W1540" si="561">$X$1&amp;A1539&amp;$Y$1&amp;T1539&amp;$Z$1&amp;D1539&amp;$AA$1&amp;G1539&amp;$AB$1&amp;J1539&amp;$AC$1&amp;L1539&amp;$AD$1&amp;N1539&amp;$AE$1&amp;P1539&amp;$AF$1&amp;R1539&amp;$AG$1&amp;U1539&amp;$AH$1&amp;V1539&amp;$AI$1</f>
        <v>("01551", "Le 15 La Chrétienne Blanc ", "Un vin blanc frais, minérale et floral qui s'accordera parfaitement sur un poisson à chair fine.&lt;br&gt;&lt;br&gt;Encépagement : Clairette, Ugni blanc.&lt;br&gt;&lt;br&gt;Dégustation : Nez aux notes de fleurs blanches ; Bouche ample, longue et minérale&lt;br&gt;Accord mets/vin : viandes blanches, poissons.&lt;br&gt;&lt;br&gt;Situé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"2", "78", "20","2", "16", "domaine_chretienne_15_blanc.png", "1"),</v>
      </c>
    </row>
    <row r="1540" spans="1:23" ht="213.75" x14ac:dyDescent="0.25">
      <c r="A1540" s="2" t="s">
        <v>1425</v>
      </c>
      <c r="B1540" s="2" t="s">
        <v>1426</v>
      </c>
      <c r="C1540" s="3" t="s">
        <v>5362</v>
      </c>
      <c r="D1540" s="23" t="str">
        <f t="shared" si="559"/>
        <v>Un vin rouge rond, fruité et groumand. Idéal sur une côtes de boeuf grillée.&lt;br&gt;&lt;br&gt;Encépagement : Merlot, Tannat, Cabernet franc&lt;br&gt;&lt;br&gt;Dégustation : Nez intense aux notes de fruits noirs ; Bouche ample, crémeuse, puissante et fruitée aux notes de fruits noirs aux tanins fins.&lt;br&gt;Accord mets/vin : côte de bœuf grillée, plat mijoté.&lt;br&gt;&lt;br&gt;Sous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540" s="4">
        <v>20.75</v>
      </c>
      <c r="F1540" s="2" t="s">
        <v>2246</v>
      </c>
      <c r="G1540" s="19">
        <f>VLOOKUP(F1540,frs!$A$2:$B$45,2,FALSE)</f>
        <v>22</v>
      </c>
      <c r="H1540" s="2" t="b">
        <v>1</v>
      </c>
      <c r="I1540" s="2" t="s">
        <v>4716</v>
      </c>
      <c r="J1540" s="19">
        <f>VLOOKUP(I1540,Families!$A$2:$B$11,2,FALSE)</f>
        <v>1</v>
      </c>
      <c r="K1540" s="2" t="s">
        <v>5009</v>
      </c>
      <c r="L1540" s="19">
        <f>IFERROR(VLOOKUP(K1540,Appellations!$A$2:$B$80,2,FALSE),"0")</f>
        <v>39</v>
      </c>
      <c r="M1540" s="2" t="s">
        <v>4857</v>
      </c>
      <c r="N1540" s="19">
        <f>IFERROR(VLOOKUP(M1540,Regions!$A$2:$B$44,2,FALSE),"0")</f>
        <v>36</v>
      </c>
      <c r="O1540" s="2" t="s">
        <v>4719</v>
      </c>
      <c r="P1540" s="19">
        <f>IFERROR(VLOOKUP(O1540,Colors!$A$2:$B$11,2,FALSE),"0")</f>
        <v>8</v>
      </c>
      <c r="Q1540" s="2" t="s">
        <v>4688</v>
      </c>
      <c r="R1540" s="19">
        <f>IFERROR(VLOOKUP(Q1540,Contenants!$A$2:$B$21,2,FALSE),"0")</f>
        <v>16</v>
      </c>
      <c r="S1540" s="2" t="s">
        <v>5872</v>
      </c>
      <c r="T1540" s="50" t="s">
        <v>6013</v>
      </c>
      <c r="U1540" s="19" t="str">
        <f t="shared" si="560"/>
        <v>lionel_osmin_roi_boeuf_rouge.png</v>
      </c>
      <c r="V1540" s="19">
        <f t="shared" si="556"/>
        <v>1</v>
      </c>
      <c r="W1540" s="20" t="str">
        <f t="shared" si="561"/>
        <v>("01552", "Le Roi Boeuf Osmin Rouge", "Un vin rouge rond, fruité et groumand. Idéal sur une côtes de boeuf grillée.&lt;br&gt;&lt;br&gt;Encépagement : Merlot, Tannat, Cabernet franc&lt;br&gt;&lt;br&gt;Dégustation : Nez intense aux notes de fruits noirs ; Bouche ample, crémeuse, puissante et fruitée aux notes de fruits noirs aux tanins fins.&lt;br&gt;Accord mets/vin : côte de bœuf grillée, plat mijoté.&lt;br&gt;&lt;br&gt;Sous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"1", "39", "36","8", "16", "lionel_osmin_roi_boeuf_rouge.png", "1"),</v>
      </c>
    </row>
    <row r="1541" spans="1:23" s="29" customFormat="1" ht="214.5" hidden="1" x14ac:dyDescent="0.25">
      <c r="A1541" s="2" t="s">
        <v>1402</v>
      </c>
      <c r="B1541" s="2" t="s">
        <v>1403</v>
      </c>
      <c r="C1541" s="3" t="s">
        <v>5357</v>
      </c>
      <c r="D1541" s="27" t="str">
        <f t="shared" si="558"/>
        <v>Un vin blanc sec et fruité. Idéal sur un apéritif ou une paella.&lt;br&gt;&lt;br&gt;Encépagement : Muscat, Muscadelle, Gewurztraminer, Viognier, Riesling.&lt;br&gt;&lt;br&gt;Dégustation : Nez intense et fruité ; Bouche fruitée aux notes de fruits jaune et exotique.&lt;br&gt;Accord mets/vin : apéritif, paella, poissons grillés.&lt;br&gt;&lt;br&gt;Sous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541" s="4">
        <v>11.9</v>
      </c>
      <c r="F1541" s="2" t="s">
        <v>2246</v>
      </c>
      <c r="H1541" s="2" t="b">
        <v>1</v>
      </c>
      <c r="I1541" s="2" t="s">
        <v>4709</v>
      </c>
      <c r="K1541" s="2" t="s">
        <v>5010</v>
      </c>
      <c r="M1541" s="2" t="s">
        <v>4857</v>
      </c>
      <c r="O1541" s="2" t="s">
        <v>4689</v>
      </c>
      <c r="Q1541" s="2" t="s">
        <v>4688</v>
      </c>
      <c r="S1541" s="2" t="s">
        <v>6517</v>
      </c>
      <c r="V1541" s="19">
        <f t="shared" si="556"/>
        <v>0</v>
      </c>
    </row>
    <row r="1542" spans="1:23" s="20" customFormat="1" hidden="1" x14ac:dyDescent="0.25">
      <c r="A1542" s="2" t="s">
        <v>3726</v>
      </c>
      <c r="B1542" s="2" t="s">
        <v>3727</v>
      </c>
      <c r="C1542" s="3"/>
      <c r="D1542" s="18" t="str">
        <f t="shared" si="558"/>
        <v/>
      </c>
      <c r="E1542" s="4">
        <v>15.55</v>
      </c>
      <c r="F1542" s="2" t="s">
        <v>2246</v>
      </c>
      <c r="H1542" s="2" t="b">
        <v>0</v>
      </c>
      <c r="I1542" s="2" t="s">
        <v>4716</v>
      </c>
      <c r="K1542" s="2" t="s">
        <v>4751</v>
      </c>
      <c r="M1542" s="2" t="s">
        <v>4752</v>
      </c>
      <c r="O1542" s="2" t="s">
        <v>4719</v>
      </c>
      <c r="Q1542" s="2" t="s">
        <v>4688</v>
      </c>
      <c r="S1542" s="2"/>
    </row>
    <row r="1543" spans="1:23" s="20" customFormat="1" hidden="1" x14ac:dyDescent="0.25">
      <c r="A1543" s="2" t="s">
        <v>1400</v>
      </c>
      <c r="B1543" s="2" t="s">
        <v>1401</v>
      </c>
      <c r="C1543" s="3"/>
      <c r="D1543" s="40" t="str">
        <f t="shared" si="558"/>
        <v/>
      </c>
      <c r="E1543" s="4">
        <v>15.15</v>
      </c>
      <c r="F1543" s="2" t="s">
        <v>2246</v>
      </c>
      <c r="G1543" s="42"/>
      <c r="H1543" s="2" t="b">
        <v>1</v>
      </c>
      <c r="I1543" s="2" t="s">
        <v>4709</v>
      </c>
      <c r="J1543" s="42"/>
      <c r="K1543" s="2" t="s">
        <v>4929</v>
      </c>
      <c r="L1543" s="42"/>
      <c r="M1543" s="2" t="s">
        <v>4857</v>
      </c>
      <c r="N1543" s="42"/>
      <c r="O1543" s="2" t="s">
        <v>4689</v>
      </c>
      <c r="P1543" s="42"/>
      <c r="Q1543" s="2" t="s">
        <v>4688</v>
      </c>
      <c r="R1543" s="42"/>
      <c r="S1543" s="2"/>
      <c r="T1543" s="42"/>
      <c r="U1543" s="42"/>
      <c r="V1543" s="19">
        <f t="shared" ref="V1543:V1544" si="562">IF(U1543="",0,1)</f>
        <v>0</v>
      </c>
      <c r="W1543" s="42"/>
    </row>
    <row r="1544" spans="1:23" hidden="1" x14ac:dyDescent="0.25">
      <c r="A1544" s="2" t="s">
        <v>1157</v>
      </c>
      <c r="B1544" s="2" t="s">
        <v>1158</v>
      </c>
      <c r="C1544" s="3"/>
      <c r="D1544" s="23" t="str">
        <f t="shared" ref="D1544:D1546" si="563">SUBSTITUTE(SUBSTITUTE(SUBSTITUTE(C1544,CHAR(13),""),CHAR(10),"&lt;br&gt;"),". &amp;car(10)",".")</f>
        <v/>
      </c>
      <c r="E1544" s="4">
        <v>10.4</v>
      </c>
      <c r="F1544" s="2" t="s">
        <v>2246</v>
      </c>
      <c r="G1544" s="19">
        <f>VLOOKUP(F1544,frs!$A$2:$E$41,2,FALSE)</f>
        <v>22</v>
      </c>
      <c r="H1544" s="2" t="b">
        <v>1</v>
      </c>
      <c r="I1544" s="2" t="s">
        <v>4716</v>
      </c>
      <c r="J1544" s="19">
        <f>VLOOKUP(I1544,Families!$A$2:$B$11,2,FALSE)</f>
        <v>1</v>
      </c>
      <c r="K1544" s="2"/>
      <c r="L1544" s="19" t="str">
        <f>IFERROR(VLOOKUP(K1544,Appellations!$A$2:$B$77,2,FALSE),"0")</f>
        <v>0</v>
      </c>
      <c r="M1544" s="2" t="s">
        <v>4912</v>
      </c>
      <c r="N1544" s="19">
        <f>IFERROR(VLOOKUP(M1544,Regions!$A$2:$B$41,2,FALSE),"0")</f>
        <v>18</v>
      </c>
      <c r="O1544" s="2" t="s">
        <v>4719</v>
      </c>
      <c r="P1544" s="19">
        <f>IFERROR(VLOOKUP(O1544,Colors!$A$2:$B$11,2,FALSE),"0")</f>
        <v>8</v>
      </c>
      <c r="Q1544" s="2" t="s">
        <v>4688</v>
      </c>
      <c r="R1544" s="19">
        <f>IFERROR(VLOOKUP(Q1544,Contenants!$A$2:$B$21,2,FALSE),"0")</f>
        <v>16</v>
      </c>
      <c r="S1544" s="2"/>
      <c r="T1544" s="50" t="str">
        <f t="shared" ref="T1544:T1546" si="564">PROPER(B1544)</f>
        <v>El Chocolatero Carinena Espagne Rouge</v>
      </c>
      <c r="U1544" s="19" t="str">
        <f>SUBSTITUTE(SUBSTITUTE(SUBSTITUTE(SUBSTITUTE(SUBSTITUTE(SUBSTITUTE(SUBSTITUTE(SUBSTITUTE(SUBSTITUTE(SUBSTITUTE(SUBSTITUTE(SUBSTITUTE(S1544,"C:\Users\Admin\OneDrive\Site Internet\",""),"BAG-IN-BOX\",""),"BOURGOGNE\",""),"BEAUJOLAIS\",""),"CHAMPAGNE ET EFFERVESCENTS\",""),"LANGUEDOC\",""),"LOIRE\",""),"PROVENCE\",""),"RHONE NORD\",""),"RHONE SUD\",""),"SPIRITUEUX\",""),"SUD OUEST\","")</f>
        <v/>
      </c>
      <c r="V1544" s="19">
        <f t="shared" si="562"/>
        <v>0</v>
      </c>
      <c r="W1544" s="20" t="e">
        <f>$X$1&amp;A1544&amp;$Y$1&amp;T1544&amp;$Z$1&amp;D1544&amp;$AA$1&amp;E1544&amp;#REF!&amp;G1544&amp;$AB$1&amp;J1544&amp;$AC$1&amp;L1544&amp;$AD$1&amp;N1544&amp;$AE$1&amp;P1544&amp;$AF$1&amp;R1544&amp;$AG$1&amp;#REF!&amp;$AI$1</f>
        <v>#REF!</v>
      </c>
    </row>
    <row r="1545" spans="1:23" hidden="1" x14ac:dyDescent="0.25">
      <c r="A1545" s="2" t="s">
        <v>4172</v>
      </c>
      <c r="B1545" s="2" t="s">
        <v>4173</v>
      </c>
      <c r="C1545" s="3"/>
      <c r="D1545" s="23" t="str">
        <f t="shared" si="563"/>
        <v/>
      </c>
      <c r="E1545" s="4">
        <v>8</v>
      </c>
      <c r="F1545" s="2" t="s">
        <v>2246</v>
      </c>
      <c r="G1545" s="19">
        <f>VLOOKUP(F1545,frs!$A$2:$E$41,2,FALSE)</f>
        <v>22</v>
      </c>
      <c r="H1545" s="2" t="b">
        <v>0</v>
      </c>
      <c r="I1545" s="2" t="s">
        <v>4691</v>
      </c>
      <c r="J1545" s="19">
        <f>VLOOKUP(I1545,Families!$A$2:$B$11,2,FALSE)</f>
        <v>10</v>
      </c>
      <c r="K1545" s="2"/>
      <c r="L1545" s="19" t="str">
        <f>IFERROR(VLOOKUP(K1545,Appellations!$A$2:$B$77,2,FALSE),"0")</f>
        <v>0</v>
      </c>
      <c r="M1545" s="2"/>
      <c r="N1545" s="19" t="str">
        <f>IFERROR(VLOOKUP(M1545,Regions!$A$2:$B$41,2,FALSE),"0")</f>
        <v>0</v>
      </c>
      <c r="O1545" s="2"/>
      <c r="P1545" s="19" t="str">
        <f>IFERROR(VLOOKUP(O1545,Colors!$A$2:$B$11,2,FALSE),"0")</f>
        <v>0</v>
      </c>
      <c r="Q1545" s="2"/>
      <c r="R1545" s="19" t="str">
        <f>IFERROR(VLOOKUP(Q1545,Contenants!$A$2:$B$21,2,FALSE),"0")</f>
        <v>0</v>
      </c>
      <c r="S1545" s="2"/>
      <c r="T1545" s="50" t="str">
        <f t="shared" si="564"/>
        <v>Seau Metal 6 Bts Brasseurs Unis</v>
      </c>
      <c r="U1545" s="19" t="str">
        <f>SUBSTITUTE(SUBSTITUTE(SUBSTITUTE(SUBSTITUTE(SUBSTITUTE(SUBSTITUTE(SUBSTITUTE(SUBSTITUTE(SUBSTITUTE(SUBSTITUTE(SUBSTITUTE(SUBSTITUTE(S1545,"C:\Users\Admin\OneDrive\Site Internet\",""),"BAG-IN-BOX\",""),"BOURGOGNE\",""),"BEAUJOLAIS\",""),"CHAMPAGNE ET EFFERVESCENTS\",""),"LANGUEDOC\",""),"LOIRE\",""),"PROVENCE\",""),"RHONE NORD\",""),"RHONE SUD\",""),"SPIRITUEUX\",""),"SUD OUEST\","")</f>
        <v/>
      </c>
      <c r="V1545" s="19" t="e">
        <f>IF(#REF!="",0,1)</f>
        <v>#REF!</v>
      </c>
      <c r="W1545" s="20" t="e">
        <f>$X$1&amp;A1545&amp;$Y$1&amp;T1545&amp;$Z$1&amp;D1545&amp;$AA$1&amp;E1545&amp;#REF!&amp;G1545&amp;$AB$1&amp;J1545&amp;$AC$1&amp;L1545&amp;$AD$1&amp;N1545&amp;$AE$1&amp;P1545&amp;$AF$1&amp;R1545&amp;$AG$1&amp;#REF!&amp;$AI$1</f>
        <v>#REF!</v>
      </c>
    </row>
    <row r="1546" spans="1:23" hidden="1" x14ac:dyDescent="0.25">
      <c r="A1546" s="2" t="s">
        <v>2771</v>
      </c>
      <c r="B1546" s="2" t="s">
        <v>2772</v>
      </c>
      <c r="C1546" s="3"/>
      <c r="D1546" s="23" t="str">
        <f t="shared" si="563"/>
        <v/>
      </c>
      <c r="E1546" s="4">
        <v>4.4000000000000004</v>
      </c>
      <c r="F1546" s="2" t="s">
        <v>2246</v>
      </c>
      <c r="G1546" s="19">
        <f>VLOOKUP(F1546,frs!$A$2:$E$41,2,FALSE)</f>
        <v>22</v>
      </c>
      <c r="H1546" s="2" t="b">
        <v>0</v>
      </c>
      <c r="I1546" s="2" t="s">
        <v>2307</v>
      </c>
      <c r="J1546" s="19">
        <f>VLOOKUP(I1546,Families!$A$2:$B$11,2,FALSE)</f>
        <v>8</v>
      </c>
      <c r="K1546" s="2"/>
      <c r="L1546" s="19" t="str">
        <f>IFERROR(VLOOKUP(K1546,Appellations!$A$2:$B$77,2,FALSE),"0")</f>
        <v>0</v>
      </c>
      <c r="M1546" s="2" t="s">
        <v>2307</v>
      </c>
      <c r="N1546" s="19">
        <f>IFERROR(VLOOKUP(M1546,Regions!$A$2:$B$41,2,FALSE),"0")</f>
        <v>7</v>
      </c>
      <c r="O1546" s="2"/>
      <c r="P1546" s="19" t="str">
        <f>IFERROR(VLOOKUP(O1546,Colors!$A$2:$B$11,2,FALSE),"0")</f>
        <v>0</v>
      </c>
      <c r="Q1546" s="2" t="s">
        <v>4804</v>
      </c>
      <c r="R1546" s="19">
        <f>IFERROR(VLOOKUP(Q1546,Contenants!$A$2:$B$21,2,FALSE),"0")</f>
        <v>8</v>
      </c>
      <c r="S1546" s="2"/>
      <c r="T1546" s="50" t="str">
        <f t="shared" si="564"/>
        <v>Biere Schoppe Brau No Juice 33 Cl</v>
      </c>
      <c r="U1546" s="19" t="str">
        <f>SUBSTITUTE(SUBSTITUTE(SUBSTITUTE(SUBSTITUTE(SUBSTITUTE(SUBSTITUTE(SUBSTITUTE(SUBSTITUTE(SUBSTITUTE(SUBSTITUTE(SUBSTITUTE(SUBSTITUTE(S1546,"C:\Users\Admin\OneDrive\Site Internet\",""),"BAG-IN-BOX\",""),"BOURGOGNE\",""),"BEAUJOLAIS\",""),"CHAMPAGNE ET EFFERVESCENTS\",""),"LANGUEDOC\",""),"LOIRE\",""),"PROVENCE\",""),"RHONE NORD\",""),"RHONE SUD\",""),"SPIRITUEUX\",""),"SUD OUEST\","")</f>
        <v/>
      </c>
      <c r="V1546" s="19" t="e">
        <f>IF(#REF!="",0,1)</f>
        <v>#REF!</v>
      </c>
      <c r="W1546" s="20" t="e">
        <f>$X$1&amp;A1546&amp;$Y$1&amp;T1546&amp;$Z$1&amp;D1546&amp;$AA$1&amp;E1546&amp;#REF!&amp;G1546&amp;$AB$1&amp;J1546&amp;$AC$1&amp;L1546&amp;$AD$1&amp;N1546&amp;$AE$1&amp;P1546&amp;$AF$1&amp;R1546&amp;$AG$1&amp;#REF!&amp;$AI$1</f>
        <v>#REF!</v>
      </c>
    </row>
    <row r="1547" spans="1:23" s="29" customFormat="1" hidden="1" x14ac:dyDescent="0.25">
      <c r="A1547" s="2" t="s">
        <v>2695</v>
      </c>
      <c r="B1547" s="2" t="s">
        <v>2696</v>
      </c>
      <c r="C1547" s="3"/>
      <c r="D1547" s="36" t="str">
        <f t="shared" si="558"/>
        <v/>
      </c>
      <c r="E1547" s="4">
        <v>3.45</v>
      </c>
      <c r="F1547" s="2" t="s">
        <v>2246</v>
      </c>
      <c r="G1547" s="38"/>
      <c r="H1547" s="2" t="b">
        <v>0</v>
      </c>
      <c r="I1547" s="2" t="s">
        <v>2307</v>
      </c>
      <c r="J1547" s="38"/>
      <c r="K1547" s="2"/>
      <c r="L1547" s="38"/>
      <c r="M1547" s="2" t="s">
        <v>2307</v>
      </c>
      <c r="N1547" s="38"/>
      <c r="O1547" s="2"/>
      <c r="P1547" s="38"/>
      <c r="Q1547" s="2" t="s">
        <v>4804</v>
      </c>
      <c r="R1547" s="38"/>
      <c r="S1547" s="2"/>
      <c r="T1547" s="38"/>
      <c r="U1547" s="38"/>
      <c r="V1547" s="38"/>
      <c r="W1547" s="38"/>
    </row>
    <row r="1548" spans="1:23" ht="171" x14ac:dyDescent="0.25">
      <c r="A1548" s="2" t="s">
        <v>389</v>
      </c>
      <c r="B1548" s="2" t="s">
        <v>390</v>
      </c>
      <c r="C1548" s="3" t="s">
        <v>5544</v>
      </c>
      <c r="D1548" s="23" t="str">
        <f t="shared" ref="D1548:D1550" si="565">SUBSTITUTE(SUBSTITUTE(SUBSTITUTE(C1548,CHAR(13),""),CHAR(10),"&lt;br&gt;"),". &amp;car(10)",".")</f>
        <v>Cuvée'Blanche Sweetch' : Robe jaune pâle ; Nez floral et d’agrumes ; Bouche légère aux notes de citron.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48" s="4">
        <v>4.3499999999999996</v>
      </c>
      <c r="F1548" s="2" t="s">
        <v>2246</v>
      </c>
      <c r="G1548" s="19">
        <f>VLOOKUP(F1548,frs!$A$2:$B$45,2,FALSE)</f>
        <v>22</v>
      </c>
      <c r="H1548" s="2" t="b">
        <v>1</v>
      </c>
      <c r="I1548" s="2" t="s">
        <v>2307</v>
      </c>
      <c r="J1548" s="19">
        <f>VLOOKUP(I1548,Families!$A$2:$B$11,2,FALSE)</f>
        <v>8</v>
      </c>
      <c r="K1548" s="2"/>
      <c r="L1548" s="19" t="str">
        <f>IFERROR(VLOOKUP(K1548,Appellations!$A$2:$B$80,2,FALSE),"0")</f>
        <v>0</v>
      </c>
      <c r="M1548" s="2" t="s">
        <v>2307</v>
      </c>
      <c r="N1548" s="19">
        <f>IFERROR(VLOOKUP(M1548,Regions!$A$2:$B$44,2,FALSE),"0")</f>
        <v>7</v>
      </c>
      <c r="O1548" s="2" t="s">
        <v>4877</v>
      </c>
      <c r="P1548" s="19">
        <f>IFERROR(VLOOKUP(O1548,Colors!$A$2:$B$11,2,FALSE),"0")</f>
        <v>3</v>
      </c>
      <c r="Q1548" s="2" t="s">
        <v>4804</v>
      </c>
      <c r="R1548" s="19">
        <f>IFERROR(VLOOKUP(Q1548,Contenants!$A$2:$B$21,2,FALSE),"0")</f>
        <v>8</v>
      </c>
      <c r="S1548" s="2" t="s">
        <v>5667</v>
      </c>
      <c r="T1548" s="50" t="s">
        <v>6462</v>
      </c>
      <c r="U1548" s="19" t="str">
        <f t="shared" ref="U1548:U1550" si="566">SUBSTITUTE(S1548,"C:\Users\Admin\OneDrive\Site Internet\","")</f>
        <v>bieres_artisanales_birificio_della_granda.png</v>
      </c>
      <c r="V1548" s="19">
        <f t="shared" ref="V1548:V1550" si="567">IF(U1548="",0,1)</f>
        <v>1</v>
      </c>
      <c r="W1548" s="20" t="str">
        <f t="shared" ref="W1548:W1550" si="568">$X$1&amp;A1548&amp;$Y$1&amp;T1548&amp;$Z$1&amp;D1548&amp;$AA$1&amp;G1548&amp;$AB$1&amp;J1548&amp;$AC$1&amp;L1548&amp;$AD$1&amp;N1548&amp;$AE$1&amp;P1548&amp;$AF$1&amp;R1548&amp;$AG$1&amp;U1548&amp;$AH$1&amp;V1548&amp;$AI$1</f>
        <v>("01560", "Bière Birrificio Granda Sweetch 33 cl", "Cuvée'Blanche Sweetch' : Robe jaune pâle ; Nez floral et d’agrumes ; Bouche légère aux notes de citron.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"7","3", "8", "bieres_artisanales_birificio_della_granda.png", "1"),</v>
      </c>
    </row>
    <row r="1549" spans="1:23" ht="171" x14ac:dyDescent="0.25">
      <c r="A1549" s="2" t="s">
        <v>387</v>
      </c>
      <c r="B1549" s="2" t="s">
        <v>388</v>
      </c>
      <c r="C1549" s="3" t="s">
        <v>5545</v>
      </c>
      <c r="D1549" s="23" t="str">
        <f t="shared" si="565"/>
        <v>Cuvée 'Blonde Kloe' : Robe dorée ; Nez floral et légèrement épicé ; Bouche miélée et onctueuse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49" s="4">
        <v>4.3499999999999996</v>
      </c>
      <c r="F1549" s="2" t="s">
        <v>2246</v>
      </c>
      <c r="G1549" s="19">
        <f>VLOOKUP(F1549,frs!$A$2:$B$45,2,FALSE)</f>
        <v>22</v>
      </c>
      <c r="H1549" s="2" t="b">
        <v>1</v>
      </c>
      <c r="I1549" s="2" t="s">
        <v>2307</v>
      </c>
      <c r="J1549" s="19">
        <f>VLOOKUP(I1549,Families!$A$2:$B$11,2,FALSE)</f>
        <v>8</v>
      </c>
      <c r="K1549" s="2"/>
      <c r="L1549" s="19" t="str">
        <f>IFERROR(VLOOKUP(K1549,Appellations!$A$2:$B$80,2,FALSE),"0")</f>
        <v>0</v>
      </c>
      <c r="M1549" s="2" t="s">
        <v>2307</v>
      </c>
      <c r="N1549" s="19">
        <f>IFERROR(VLOOKUP(M1549,Regions!$A$2:$B$44,2,FALSE),"0")</f>
        <v>7</v>
      </c>
      <c r="O1549" s="2" t="s">
        <v>4803</v>
      </c>
      <c r="P1549" s="19">
        <f>IFERROR(VLOOKUP(O1549,Colors!$A$2:$B$11,2,FALSE),"0")</f>
        <v>4</v>
      </c>
      <c r="Q1549" s="2" t="s">
        <v>4804</v>
      </c>
      <c r="R1549" s="19">
        <f>IFERROR(VLOOKUP(Q1549,Contenants!$A$2:$B$21,2,FALSE),"0")</f>
        <v>8</v>
      </c>
      <c r="S1549" s="2" t="s">
        <v>5667</v>
      </c>
      <c r="T1549" s="50" t="s">
        <v>6463</v>
      </c>
      <c r="U1549" s="19" t="str">
        <f t="shared" si="566"/>
        <v>bieres_artisanales_birificio_della_granda.png</v>
      </c>
      <c r="V1549" s="19">
        <f t="shared" si="567"/>
        <v>1</v>
      </c>
      <c r="W1549" s="20" t="str">
        <f t="shared" si="568"/>
        <v>("01561", "Bière Birrificio della Granda Kloe 33cl", "Cuvée 'Blonde Kloe' : Robe dorée ; Nez floral et légèrement épicé ; Bouche miélée et onctueuse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"7","4", "8", "bieres_artisanales_birificio_della_granda.png", "1"),</v>
      </c>
    </row>
    <row r="1550" spans="1:23" ht="171" x14ac:dyDescent="0.25">
      <c r="A1550" s="2" t="s">
        <v>385</v>
      </c>
      <c r="B1550" s="2" t="s">
        <v>386</v>
      </c>
      <c r="C1550" s="3" t="s">
        <v>5546</v>
      </c>
      <c r="D1550" s="23" t="str">
        <f t="shared" si="565"/>
        <v>Cuvée 'Kei Os' (IPA) : Robe dorée ; Nez fruité et citronné ; Bouche d’une belle amertume.&lt;br&gt;Degré : 5,5%&lt;br&gt;&lt;br&gt;Pays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50" s="4">
        <v>4.45</v>
      </c>
      <c r="F1550" s="2" t="s">
        <v>2246</v>
      </c>
      <c r="G1550" s="19">
        <f>VLOOKUP(F1550,frs!$A$2:$B$45,2,FALSE)</f>
        <v>22</v>
      </c>
      <c r="H1550" s="2" t="b">
        <v>1</v>
      </c>
      <c r="I1550" s="2" t="s">
        <v>2307</v>
      </c>
      <c r="J1550" s="19">
        <f>VLOOKUP(I1550,Families!$A$2:$B$11,2,FALSE)</f>
        <v>8</v>
      </c>
      <c r="K1550" s="2"/>
      <c r="L1550" s="19" t="str">
        <f>IFERROR(VLOOKUP(K1550,Appellations!$A$2:$B$80,2,FALSE),"0")</f>
        <v>0</v>
      </c>
      <c r="M1550" s="2" t="s">
        <v>2307</v>
      </c>
      <c r="N1550" s="19">
        <f>IFERROR(VLOOKUP(M1550,Regions!$A$2:$B$44,2,FALSE),"0")</f>
        <v>7</v>
      </c>
      <c r="O1550" s="2" t="s">
        <v>314</v>
      </c>
      <c r="P1550" s="19">
        <f>IFERROR(VLOOKUP(O1550,Colors!$A$2:$B$11,2,FALSE),"0")</f>
        <v>6</v>
      </c>
      <c r="Q1550" s="2" t="s">
        <v>4804</v>
      </c>
      <c r="R1550" s="19">
        <f>IFERROR(VLOOKUP(Q1550,Contenants!$A$2:$B$21,2,FALSE),"0")</f>
        <v>8</v>
      </c>
      <c r="S1550" s="2" t="s">
        <v>5667</v>
      </c>
      <c r="T1550" s="50" t="s">
        <v>6464</v>
      </c>
      <c r="U1550" s="19" t="str">
        <f t="shared" si="566"/>
        <v>bieres_artisanales_birificio_della_granda.png</v>
      </c>
      <c r="V1550" s="19">
        <f t="shared" si="567"/>
        <v>1</v>
      </c>
      <c r="W1550" s="20" t="str">
        <f t="shared" si="568"/>
        <v>("01562", "Bière Birrificio della Granda Kei Os 33 cl", "Cuvée 'Kei Os' (IPA) : Robe dorée ; Nez fruité et citronné ; Bouche d’une belle amertume.&lt;br&gt;Degré : 5,5%&lt;br&gt;&lt;br&gt;Pays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"7","6", "8", "bieres_artisanales_birificio_della_granda.png", "1"),</v>
      </c>
    </row>
    <row r="1551" spans="1:23" s="29" customFormat="1" hidden="1" x14ac:dyDescent="0.25">
      <c r="A1551" s="2" t="s">
        <v>2685</v>
      </c>
      <c r="B1551" s="2" t="s">
        <v>2686</v>
      </c>
      <c r="C1551" s="3"/>
      <c r="D1551" s="36" t="str">
        <f t="shared" si="558"/>
        <v/>
      </c>
      <c r="E1551" s="4">
        <v>4.3</v>
      </c>
      <c r="F1551" s="2" t="s">
        <v>2246</v>
      </c>
      <c r="G1551" s="38"/>
      <c r="H1551" s="2" t="b">
        <v>0</v>
      </c>
      <c r="I1551" s="2" t="s">
        <v>2307</v>
      </c>
      <c r="J1551" s="38"/>
      <c r="K1551" s="2"/>
      <c r="L1551" s="38"/>
      <c r="M1551" s="2" t="s">
        <v>2307</v>
      </c>
      <c r="N1551" s="38"/>
      <c r="O1551" s="2"/>
      <c r="P1551" s="38"/>
      <c r="Q1551" s="2" t="s">
        <v>4804</v>
      </c>
      <c r="R1551" s="38"/>
      <c r="S1551" s="2"/>
      <c r="T1551" s="38"/>
      <c r="U1551" s="38"/>
      <c r="V1551" s="38"/>
      <c r="W1551" s="38"/>
    </row>
    <row r="1552" spans="1:23" hidden="1" x14ac:dyDescent="0.25">
      <c r="A1552" s="2" t="s">
        <v>401</v>
      </c>
      <c r="B1552" s="2" t="s">
        <v>402</v>
      </c>
      <c r="C1552" s="3"/>
      <c r="D1552" s="23" t="str">
        <f t="shared" ref="D1552:D1554" si="569">SUBSTITUTE(SUBSTITUTE(SUBSTITUTE(C1552,CHAR(13),""),CHAR(10),"&lt;br&gt;"),". &amp;car(10)",".")</f>
        <v/>
      </c>
      <c r="E1552" s="4">
        <v>4.0999999999999996</v>
      </c>
      <c r="F1552" s="2" t="s">
        <v>2246</v>
      </c>
      <c r="G1552" s="19">
        <f>VLOOKUP(F1552,frs!$A$2:$E$41,2,FALSE)</f>
        <v>22</v>
      </c>
      <c r="H1552" s="2" t="b">
        <v>1</v>
      </c>
      <c r="I1552" s="2" t="s">
        <v>2307</v>
      </c>
      <c r="J1552" s="19">
        <f>VLOOKUP(I1552,Families!$A$2:$B$11,2,FALSE)</f>
        <v>8</v>
      </c>
      <c r="K1552" s="2"/>
      <c r="L1552" s="19" t="str">
        <f>IFERROR(VLOOKUP(K1552,Appellations!$A$2:$B$77,2,FALSE),"0")</f>
        <v>0</v>
      </c>
      <c r="M1552" s="2" t="s">
        <v>2307</v>
      </c>
      <c r="N1552" s="19">
        <f>IFERROR(VLOOKUP(M1552,Regions!$A$2:$B$41,2,FALSE),"0")</f>
        <v>7</v>
      </c>
      <c r="O1552" s="2" t="s">
        <v>4877</v>
      </c>
      <c r="P1552" s="19">
        <f>IFERROR(VLOOKUP(O1552,Colors!$A$2:$B$11,2,FALSE),"0")</f>
        <v>3</v>
      </c>
      <c r="Q1552" s="2" t="s">
        <v>4804</v>
      </c>
      <c r="R1552" s="19">
        <f>IFERROR(VLOOKUP(Q1552,Contenants!$A$2:$B$21,2,FALSE),"0")</f>
        <v>8</v>
      </c>
      <c r="S1552" s="2"/>
      <c r="T1552" s="50" t="str">
        <f t="shared" ref="T1552:T1554" si="570">PROPER(B1552)</f>
        <v>Biere French Corsair Kraken 33 Cl</v>
      </c>
      <c r="U1552" s="19" t="str">
        <f>SUBSTITUTE(SUBSTITUTE(SUBSTITUTE(SUBSTITUTE(SUBSTITUTE(SUBSTITUTE(SUBSTITUTE(SUBSTITUTE(SUBSTITUTE(SUBSTITUTE(SUBSTITUTE(SUBSTITUTE(S1552,"C:\Users\Admin\OneDrive\Site Internet\",""),"BAG-IN-BOX\",""),"BOURGOGNE\",""),"BEAUJOLAIS\",""),"CHAMPAGNE ET EFFERVESCENTS\",""),"LANGUEDOC\",""),"LOIRE\",""),"PROVENCE\",""),"RHONE NORD\",""),"RHONE SUD\",""),"SPIRITUEUX\",""),"SUD OUEST\","")</f>
        <v/>
      </c>
      <c r="V1552" s="19">
        <f t="shared" ref="V1552:V1554" si="571">IF(U1552="",0,1)</f>
        <v>0</v>
      </c>
      <c r="W1552" s="20" t="e">
        <f>$X$1&amp;A1552&amp;$Y$1&amp;T1552&amp;$Z$1&amp;D1552&amp;$AA$1&amp;E1552&amp;#REF!&amp;G1552&amp;$AB$1&amp;J1552&amp;$AC$1&amp;L1552&amp;$AD$1&amp;N1552&amp;$AE$1&amp;P1552&amp;$AF$1&amp;R1552&amp;$AG$1&amp;#REF!&amp;$AI$1</f>
        <v>#REF!</v>
      </c>
    </row>
    <row r="1553" spans="1:23" hidden="1" x14ac:dyDescent="0.25">
      <c r="A1553" s="2" t="s">
        <v>397</v>
      </c>
      <c r="B1553" s="2" t="s">
        <v>398</v>
      </c>
      <c r="C1553" s="3"/>
      <c r="D1553" s="23" t="str">
        <f t="shared" si="569"/>
        <v/>
      </c>
      <c r="E1553" s="4">
        <v>4.9000000000000004</v>
      </c>
      <c r="F1553" s="2" t="s">
        <v>2246</v>
      </c>
      <c r="G1553" s="19">
        <f>VLOOKUP(F1553,frs!$A$2:$E$41,2,FALSE)</f>
        <v>22</v>
      </c>
      <c r="H1553" s="2" t="b">
        <v>1</v>
      </c>
      <c r="I1553" s="2" t="s">
        <v>2307</v>
      </c>
      <c r="J1553" s="19">
        <f>VLOOKUP(I1553,Families!$A$2:$B$11,2,FALSE)</f>
        <v>8</v>
      </c>
      <c r="K1553" s="2"/>
      <c r="L1553" s="19" t="str">
        <f>IFERROR(VLOOKUP(K1553,Appellations!$A$2:$B$77,2,FALSE),"0")</f>
        <v>0</v>
      </c>
      <c r="M1553" s="2" t="s">
        <v>2307</v>
      </c>
      <c r="N1553" s="19">
        <f>IFERROR(VLOOKUP(M1553,Regions!$A$2:$B$41,2,FALSE),"0")</f>
        <v>7</v>
      </c>
      <c r="O1553" s="2" t="s">
        <v>5007</v>
      </c>
      <c r="P1553" s="19">
        <f>IFERROR(VLOOKUP(O1553,Colors!$A$2:$B$11,2,FALSE),"0")</f>
        <v>5</v>
      </c>
      <c r="Q1553" s="2" t="s">
        <v>4804</v>
      </c>
      <c r="R1553" s="19">
        <f>IFERROR(VLOOKUP(Q1553,Contenants!$A$2:$B$21,2,FALSE),"0")</f>
        <v>8</v>
      </c>
      <c r="S1553" s="2"/>
      <c r="T1553" s="50" t="str">
        <f t="shared" si="570"/>
        <v>Biere French Corsair Dark Light 33 Cl</v>
      </c>
      <c r="U1553" s="19" t="str">
        <f>SUBSTITUTE(SUBSTITUTE(SUBSTITUTE(SUBSTITUTE(SUBSTITUTE(SUBSTITUTE(SUBSTITUTE(SUBSTITUTE(SUBSTITUTE(SUBSTITUTE(SUBSTITUTE(SUBSTITUTE(S1553,"C:\Users\Admin\OneDrive\Site Internet\",""),"BAG-IN-BOX\",""),"BOURGOGNE\",""),"BEAUJOLAIS\",""),"CHAMPAGNE ET EFFERVESCENTS\",""),"LANGUEDOC\",""),"LOIRE\",""),"PROVENCE\",""),"RHONE NORD\",""),"RHONE SUD\",""),"SPIRITUEUX\",""),"SUD OUEST\","")</f>
        <v/>
      </c>
      <c r="V1553" s="19">
        <f t="shared" si="571"/>
        <v>0</v>
      </c>
      <c r="W1553" s="20" t="e">
        <f>$X$1&amp;A1553&amp;$Y$1&amp;T1553&amp;$Z$1&amp;D1553&amp;$AA$1&amp;E1553&amp;#REF!&amp;G1553&amp;$AB$1&amp;J1553&amp;$AC$1&amp;L1553&amp;$AD$1&amp;N1553&amp;$AE$1&amp;P1553&amp;$AF$1&amp;R1553&amp;$AG$1&amp;#REF!&amp;$AI$1</f>
        <v>#REF!</v>
      </c>
    </row>
    <row r="1554" spans="1:23" hidden="1" x14ac:dyDescent="0.25">
      <c r="A1554" s="2" t="s">
        <v>403</v>
      </c>
      <c r="B1554" s="2" t="s">
        <v>404</v>
      </c>
      <c r="C1554" s="3"/>
      <c r="D1554" s="23" t="str">
        <f t="shared" si="569"/>
        <v/>
      </c>
      <c r="E1554" s="4">
        <v>4.1500000000000004</v>
      </c>
      <c r="F1554" s="2" t="s">
        <v>2246</v>
      </c>
      <c r="G1554" s="19">
        <f>VLOOKUP(F1554,frs!$A$2:$E$41,2,FALSE)</f>
        <v>22</v>
      </c>
      <c r="H1554" s="2" t="b">
        <v>1</v>
      </c>
      <c r="I1554" s="2" t="s">
        <v>2307</v>
      </c>
      <c r="J1554" s="19">
        <f>VLOOKUP(I1554,Families!$A$2:$B$11,2,FALSE)</f>
        <v>8</v>
      </c>
      <c r="K1554" s="2"/>
      <c r="L1554" s="19" t="str">
        <f>IFERROR(VLOOKUP(K1554,Appellations!$A$2:$B$77,2,FALSE),"0")</f>
        <v>0</v>
      </c>
      <c r="M1554" s="2" t="s">
        <v>2307</v>
      </c>
      <c r="N1554" s="19">
        <f>IFERROR(VLOOKUP(M1554,Regions!$A$2:$B$41,2,FALSE),"0")</f>
        <v>7</v>
      </c>
      <c r="O1554" s="2" t="s">
        <v>314</v>
      </c>
      <c r="P1554" s="19">
        <f>IFERROR(VLOOKUP(O1554,Colors!$A$2:$B$11,2,FALSE),"0")</f>
        <v>6</v>
      </c>
      <c r="Q1554" s="2" t="s">
        <v>4804</v>
      </c>
      <c r="R1554" s="19">
        <f>IFERROR(VLOOKUP(Q1554,Contenants!$A$2:$B$21,2,FALSE),"0")</f>
        <v>8</v>
      </c>
      <c r="S1554" s="2"/>
      <c r="T1554" s="50" t="str">
        <f t="shared" si="570"/>
        <v>Biere French Corsair Megalodon 33 Cl</v>
      </c>
      <c r="U1554" s="19" t="str">
        <f>SUBSTITUTE(SUBSTITUTE(SUBSTITUTE(SUBSTITUTE(SUBSTITUTE(SUBSTITUTE(SUBSTITUTE(SUBSTITUTE(SUBSTITUTE(SUBSTITUTE(SUBSTITUTE(SUBSTITUTE(S1554,"C:\Users\Admin\OneDrive\Site Internet\",""),"BAG-IN-BOX\",""),"BOURGOGNE\",""),"BEAUJOLAIS\",""),"CHAMPAGNE ET EFFERVESCENTS\",""),"LANGUEDOC\",""),"LOIRE\",""),"PROVENCE\",""),"RHONE NORD\",""),"RHONE SUD\",""),"SPIRITUEUX\",""),"SUD OUEST\","")</f>
        <v/>
      </c>
      <c r="V1554" s="19">
        <f t="shared" si="571"/>
        <v>0</v>
      </c>
      <c r="W1554" s="20" t="e">
        <f>$X$1&amp;A1554&amp;$Y$1&amp;T1554&amp;$Z$1&amp;D1554&amp;$AA$1&amp;E1554&amp;#REF!&amp;G1554&amp;$AB$1&amp;J1554&amp;$AC$1&amp;L1554&amp;$AD$1&amp;N1554&amp;$AE$1&amp;P1554&amp;$AF$1&amp;R1554&amp;$AG$1&amp;#REF!&amp;$AI$1</f>
        <v>#REF!</v>
      </c>
    </row>
    <row r="1555" spans="1:23" s="29" customFormat="1" hidden="1" x14ac:dyDescent="0.25">
      <c r="A1555" s="2" t="s">
        <v>2711</v>
      </c>
      <c r="B1555" s="2" t="s">
        <v>2712</v>
      </c>
      <c r="C1555" s="3"/>
      <c r="D1555" s="27" t="str">
        <f t="shared" si="558"/>
        <v/>
      </c>
      <c r="E1555" s="4">
        <v>3.4</v>
      </c>
      <c r="F1555" s="2" t="s">
        <v>2246</v>
      </c>
      <c r="H1555" s="2" t="b">
        <v>0</v>
      </c>
      <c r="I1555" s="2" t="s">
        <v>2307</v>
      </c>
      <c r="K1555" s="2"/>
      <c r="M1555" s="2" t="s">
        <v>2307</v>
      </c>
      <c r="O1555" s="2"/>
      <c r="Q1555" s="2" t="s">
        <v>4695</v>
      </c>
      <c r="S1555" s="2"/>
    </row>
    <row r="1556" spans="1:23" s="20" customFormat="1" hidden="1" x14ac:dyDescent="0.25">
      <c r="A1556" s="2" t="s">
        <v>409</v>
      </c>
      <c r="B1556" s="2" t="s">
        <v>410</v>
      </c>
      <c r="C1556" s="3"/>
      <c r="D1556" s="18" t="str">
        <f t="shared" si="558"/>
        <v/>
      </c>
      <c r="E1556" s="4">
        <v>2.85</v>
      </c>
      <c r="F1556" s="2" t="s">
        <v>2246</v>
      </c>
      <c r="H1556" s="2" t="b">
        <v>1</v>
      </c>
      <c r="I1556" s="2" t="s">
        <v>2307</v>
      </c>
      <c r="K1556" s="2"/>
      <c r="M1556" s="2" t="s">
        <v>2307</v>
      </c>
      <c r="O1556" s="2" t="s">
        <v>4803</v>
      </c>
      <c r="Q1556" s="2" t="s">
        <v>4804</v>
      </c>
      <c r="S1556" s="2"/>
      <c r="V1556" s="19">
        <f t="shared" ref="V1556:V1558" si="572">IF(U1556="",0,1)</f>
        <v>0</v>
      </c>
    </row>
    <row r="1557" spans="1:23" s="20" customFormat="1" hidden="1" x14ac:dyDescent="0.25">
      <c r="A1557" s="2" t="s">
        <v>407</v>
      </c>
      <c r="B1557" s="2" t="s">
        <v>408</v>
      </c>
      <c r="C1557" s="3"/>
      <c r="D1557" s="40" t="str">
        <f t="shared" si="558"/>
        <v/>
      </c>
      <c r="E1557" s="4">
        <v>3.85</v>
      </c>
      <c r="F1557" s="2" t="s">
        <v>2246</v>
      </c>
      <c r="G1557" s="42"/>
      <c r="H1557" s="2" t="b">
        <v>1</v>
      </c>
      <c r="I1557" s="2" t="s">
        <v>2307</v>
      </c>
      <c r="J1557" s="42"/>
      <c r="K1557" s="2"/>
      <c r="L1557" s="42"/>
      <c r="M1557" s="2" t="s">
        <v>2307</v>
      </c>
      <c r="N1557" s="42"/>
      <c r="O1557" s="2" t="s">
        <v>4877</v>
      </c>
      <c r="P1557" s="42"/>
      <c r="Q1557" s="2" t="s">
        <v>4695</v>
      </c>
      <c r="R1557" s="42"/>
      <c r="S1557" s="2"/>
      <c r="T1557" s="42"/>
      <c r="U1557" s="42"/>
      <c r="V1557" s="19">
        <f t="shared" si="572"/>
        <v>0</v>
      </c>
      <c r="W1557" s="42"/>
    </row>
    <row r="1558" spans="1:23" ht="199.5" x14ac:dyDescent="0.25">
      <c r="A1558" s="2" t="s">
        <v>2045</v>
      </c>
      <c r="B1558" s="2" t="s">
        <v>2046</v>
      </c>
      <c r="C1558" s="3" t="s">
        <v>5927</v>
      </c>
      <c r="D1558" s="23" t="str">
        <f t="shared" ref="D1558:D1559" si="573">SUBSTITUTE(SUBSTITUTE(SUBSTITUTE(C1558,CHAR(13),""),CHAR(10),"&lt;br&gt;"),". &amp;car(10)",".")</f>
        <v>Une Eau de Vie de vieille prune délicate et bien mûre. Idéal en digestif.&lt;br&gt;&lt;br&gt;Provenance : France (Landes et Lot-et-Garonne)&lt;br&gt;&lt;br&gt;Vieillissement : 20 kilos de fruits pour produire 1 litre d’alcool pur, distillé puis vieillie en fûts de chêne pendant plusieurs années.&lt;br&gt;&lt;br&gt;Dégustation : Robe ambrée ; Nez boisé et de fruits noirs ; Bouche suave aux notes délicates de prunes confîturées.&lt;br&gt;&lt;br&gt;Le Château de Laubade a été fondé en 1870, au cœur du Bas Armagnac, terroir le plus noble. Aujourd’hui, la 3ème génération de la famille veille à la destinée du plus grand vignoble de l’appellation avec 105 hectares, faisant face aux Pyrénées.</v>
      </c>
      <c r="E1558" s="4">
        <v>41.4</v>
      </c>
      <c r="F1558" s="2" t="s">
        <v>66</v>
      </c>
      <c r="G1558" s="19">
        <f>VLOOKUP(F1558,frs!$A$2:$B$45,2,FALSE)</f>
        <v>28</v>
      </c>
      <c r="H1558" s="2" t="b">
        <v>1</v>
      </c>
      <c r="I1558" s="2" t="s">
        <v>4693</v>
      </c>
      <c r="J1558" s="19">
        <f>VLOOKUP(I1558,Families!$A$2:$B$11,2,FALSE)</f>
        <v>7</v>
      </c>
      <c r="K1558" s="2"/>
      <c r="L1558" s="19" t="str">
        <f>IFERROR(VLOOKUP(K1558,Appellations!$A$2:$B$80,2,FALSE),"0")</f>
        <v>0</v>
      </c>
      <c r="M1558" s="2" t="s">
        <v>4702</v>
      </c>
      <c r="N1558" s="19">
        <f>IFERROR(VLOOKUP(M1558,Regions!$A$2:$B$44,2,FALSE),"0")</f>
        <v>17</v>
      </c>
      <c r="O1558" s="2"/>
      <c r="P1558" s="19" t="str">
        <f>IFERROR(VLOOKUP(O1558,Colors!$A$2:$B$11,2,FALSE),"0")</f>
        <v>0</v>
      </c>
      <c r="Q1558" s="2" t="s">
        <v>4696</v>
      </c>
      <c r="R1558" s="19">
        <f>IFERROR(VLOOKUP(Q1558,Contenants!$A$2:$B$21,2,FALSE),"0")</f>
        <v>15</v>
      </c>
      <c r="S1558" s="2" t="s">
        <v>5916</v>
      </c>
      <c r="T1558" s="50" t="s">
        <v>6014</v>
      </c>
      <c r="U1558" s="19" t="str">
        <f>SUBSTITUTE(S1558,"C:\Users\Admin\OneDrive\Site Internet\","")</f>
        <v>eau_de_vie_chateau_de_laubade_vieille_prune.png</v>
      </c>
      <c r="V1558" s="19">
        <f t="shared" si="572"/>
        <v>1</v>
      </c>
      <c r="W1558" s="20" t="str">
        <f t="shared" ref="W1558" si="574">$X$1&amp;A1558&amp;$Y$1&amp;T1558&amp;$Z$1&amp;D1558&amp;$AA$1&amp;G1558&amp;$AB$1&amp;J1558&amp;$AC$1&amp;L1558&amp;$AD$1&amp;N1558&amp;$AE$1&amp;P1558&amp;$AF$1&amp;R1558&amp;$AG$1&amp;U1558&amp;$AH$1&amp;V1558&amp;$AI$1</f>
        <v>("01570", "Vieille Eau de Vie de Prune Leda", "Une Eau de Vie de vieille prune délicate et bien mûre. Idéal en digestif.&lt;br&gt;&lt;br&gt;Provenance : France (Landes et Lot-et-Garonne)&lt;br&gt;&lt;br&gt;Vieillissement : 20 kilos de fruits pour produire 1 litre d’alcool pur, distillé puis vieillie en fûts de chêne pendant plusieurs années.&lt;br&gt;&lt;br&gt;Dégustation : Robe ambrée ; Nez boisé et de fruits noirs ; Bouche suave aux notes délicates de prunes confîturées.&lt;br&gt;&lt;br&gt;Le Château de Laubade a été fondé en 1870, au cœur du Bas Armagnac, terroir le plus noble. Aujourd’hui, la 3ème génération de la famille veille à la destinée du plus grand vignoble de l’appellation avec 105 hectares, faisant face aux Pyrénées.", "28", "7", "0", "17","0", "15", "eau_de_vie_chateau_de_laubade_vieille_prune.png", "1"),</v>
      </c>
    </row>
    <row r="1559" spans="1:23" hidden="1" x14ac:dyDescent="0.25">
      <c r="A1559" s="2" t="s">
        <v>3096</v>
      </c>
      <c r="B1559" s="2" t="s">
        <v>3097</v>
      </c>
      <c r="C1559" s="3"/>
      <c r="D1559" s="23" t="str">
        <f t="shared" si="573"/>
        <v/>
      </c>
      <c r="E1559" s="4">
        <v>9.1</v>
      </c>
      <c r="F1559" s="2" t="s">
        <v>175</v>
      </c>
      <c r="G1559" s="19">
        <f>VLOOKUP(F1559,frs!$A$2:$E$41,2,FALSE)</f>
        <v>35</v>
      </c>
      <c r="H1559" s="2" t="b">
        <v>0</v>
      </c>
      <c r="I1559" s="2" t="s">
        <v>4716</v>
      </c>
      <c r="J1559" s="19">
        <f>VLOOKUP(I1559,Families!$A$2:$B$11,2,FALSE)</f>
        <v>1</v>
      </c>
      <c r="K1559" s="2" t="s">
        <v>4840</v>
      </c>
      <c r="L1559" s="19">
        <f>IFERROR(VLOOKUP(K1559,Appellations!$A$2:$B$77,2,FALSE),"0")</f>
        <v>27</v>
      </c>
      <c r="M1559" s="2" t="s">
        <v>4745</v>
      </c>
      <c r="N1559" s="19">
        <f>IFERROR(VLOOKUP(M1559,Regions!$A$2:$B$41,2,FALSE),"0")</f>
        <v>33</v>
      </c>
      <c r="O1559" s="2" t="s">
        <v>4719</v>
      </c>
      <c r="P1559" s="19">
        <f>IFERROR(VLOOKUP(O1559,Colors!$A$2:$B$11,2,FALSE),"0")</f>
        <v>8</v>
      </c>
      <c r="Q1559" s="2" t="s">
        <v>4688</v>
      </c>
      <c r="R1559" s="19">
        <f>IFERROR(VLOOKUP(Q1559,Contenants!$A$2:$B$21,2,FALSE),"0")</f>
        <v>16</v>
      </c>
      <c r="S1559" s="2"/>
      <c r="T1559" s="50" t="str">
        <f t="shared" ref="T1559" si="575">PROPER(B1559)</f>
        <v>Cdr Villages Plan De Dieu Dom.Ondine Rge</v>
      </c>
      <c r="U1559" s="19" t="str">
        <f>SUBSTITUTE(SUBSTITUTE(SUBSTITUTE(SUBSTITUTE(SUBSTITUTE(SUBSTITUTE(SUBSTITUTE(SUBSTITUTE(SUBSTITUTE(SUBSTITUTE(SUBSTITUTE(SUBSTITUTE(S1559,"C:\Users\Admin\OneDrive\Site Internet\",""),"BAG-IN-BOX\",""),"BOURGOGNE\",""),"BEAUJOLAIS\",""),"CHAMPAGNE ET EFFERVESCENTS\",""),"LANGUEDOC\",""),"LOIRE\",""),"PROVENCE\",""),"RHONE NORD\",""),"RHONE SUD\",""),"SPIRITUEUX\",""),"SUD OUEST\","")</f>
        <v/>
      </c>
      <c r="V1559" s="19" t="e">
        <f>IF(#REF!="",0,1)</f>
        <v>#REF!</v>
      </c>
      <c r="W1559" s="20" t="e">
        <f>$X$1&amp;A1559&amp;$Y$1&amp;T1559&amp;$Z$1&amp;D1559&amp;$AA$1&amp;E1559&amp;#REF!&amp;G1559&amp;$AB$1&amp;J1559&amp;$AC$1&amp;L1559&amp;$AD$1&amp;N1559&amp;$AE$1&amp;P1559&amp;$AF$1&amp;R1559&amp;$AG$1&amp;#REF!&amp;$AI$1</f>
        <v>#REF!</v>
      </c>
    </row>
    <row r="1560" spans="1:23" s="29" customFormat="1" hidden="1" x14ac:dyDescent="0.25">
      <c r="A1560" s="2" t="s">
        <v>4357</v>
      </c>
      <c r="B1560" s="2" t="s">
        <v>4358</v>
      </c>
      <c r="C1560" s="3"/>
      <c r="D1560" s="27" t="str">
        <f t="shared" si="558"/>
        <v/>
      </c>
      <c r="E1560" s="4">
        <v>15.1</v>
      </c>
      <c r="F1560" s="2" t="s">
        <v>175</v>
      </c>
      <c r="H1560" s="2" t="b">
        <v>0</v>
      </c>
      <c r="I1560" s="2" t="s">
        <v>4716</v>
      </c>
      <c r="K1560" s="2" t="s">
        <v>4853</v>
      </c>
      <c r="M1560" s="2" t="s">
        <v>4745</v>
      </c>
      <c r="O1560" s="2" t="s">
        <v>4719</v>
      </c>
      <c r="Q1560" s="2" t="s">
        <v>4688</v>
      </c>
      <c r="S1560" s="2"/>
    </row>
    <row r="1561" spans="1:23" s="20" customFormat="1" hidden="1" x14ac:dyDescent="0.25">
      <c r="A1561" s="2" t="s">
        <v>4445</v>
      </c>
      <c r="B1561" s="2" t="s">
        <v>4446</v>
      </c>
      <c r="C1561" s="3"/>
      <c r="D1561" s="18" t="str">
        <f t="shared" si="558"/>
        <v/>
      </c>
      <c r="E1561" s="4">
        <v>7.9</v>
      </c>
      <c r="F1561" s="2" t="s">
        <v>175</v>
      </c>
      <c r="H1561" s="2" t="b">
        <v>0</v>
      </c>
      <c r="I1561" s="2" t="s">
        <v>2308</v>
      </c>
      <c r="K1561" s="2" t="s">
        <v>4899</v>
      </c>
      <c r="M1561" s="2" t="s">
        <v>4745</v>
      </c>
      <c r="O1561" s="2" t="s">
        <v>2306</v>
      </c>
      <c r="Q1561" s="2" t="s">
        <v>4688</v>
      </c>
      <c r="S1561" s="2"/>
    </row>
    <row r="1562" spans="1:23" s="20" customFormat="1" hidden="1" x14ac:dyDescent="0.25">
      <c r="A1562" s="2" t="s">
        <v>2006</v>
      </c>
      <c r="B1562" s="2" t="s">
        <v>2007</v>
      </c>
      <c r="C1562" s="3"/>
      <c r="D1562" s="18" t="str">
        <f t="shared" si="558"/>
        <v/>
      </c>
      <c r="E1562" s="4">
        <v>7.9</v>
      </c>
      <c r="F1562" s="2" t="s">
        <v>175</v>
      </c>
      <c r="H1562" s="2" t="b">
        <v>1</v>
      </c>
      <c r="I1562" s="2" t="s">
        <v>4709</v>
      </c>
      <c r="K1562" s="2" t="s">
        <v>4899</v>
      </c>
      <c r="M1562" s="2" t="s">
        <v>4745</v>
      </c>
      <c r="O1562" s="2" t="s">
        <v>4689</v>
      </c>
      <c r="Q1562" s="2" t="s">
        <v>4688</v>
      </c>
      <c r="S1562" s="2"/>
      <c r="V1562" s="19">
        <f t="shared" ref="V1562:V1563" si="576">IF(U1562="",0,1)</f>
        <v>0</v>
      </c>
    </row>
    <row r="1563" spans="1:23" s="20" customFormat="1" ht="328.5" hidden="1" x14ac:dyDescent="0.25">
      <c r="A1563" s="2" t="s">
        <v>2008</v>
      </c>
      <c r="B1563" s="2" t="s">
        <v>2009</v>
      </c>
      <c r="C1563" s="3" t="s">
        <v>5467</v>
      </c>
      <c r="D1563" s="40" t="str">
        <f t="shared" si="558"/>
        <v>Un Ventoux rouge charnue et fruité. Idéal sur des grillades entre amis.&lt;br&gt; &lt;br&gt;Encépagement : Grenache, Mourvèdre, Carignan&lt;br&gt;&lt;br&gt;Dégustation : Robe rouge violette ; Nez expressif de cerise et de fruits des bois ; Bouche ronde, ample aux notes de confiture de cerises et de prunes.&lt;br&gt;Accord mets/vin : viande grillée, gibier.&lt;br&gt;&lt;br&gt;Existe en Magnum.&lt;br&gt;&lt;br&gt;La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1563" s="4">
        <v>8.85</v>
      </c>
      <c r="F1563" s="2" t="s">
        <v>175</v>
      </c>
      <c r="G1563" s="42"/>
      <c r="H1563" s="2" t="b">
        <v>1</v>
      </c>
      <c r="I1563" s="2" t="s">
        <v>4716</v>
      </c>
      <c r="J1563" s="42"/>
      <c r="K1563" s="2" t="s">
        <v>4899</v>
      </c>
      <c r="L1563" s="42"/>
      <c r="M1563" s="2" t="s">
        <v>4745</v>
      </c>
      <c r="N1563" s="42"/>
      <c r="O1563" s="2" t="s">
        <v>4719</v>
      </c>
      <c r="P1563" s="42"/>
      <c r="Q1563" s="2" t="s">
        <v>4688</v>
      </c>
      <c r="R1563" s="42"/>
      <c r="S1563" s="2" t="s">
        <v>6518</v>
      </c>
      <c r="T1563" s="42"/>
      <c r="U1563" s="42"/>
      <c r="V1563" s="19">
        <f t="shared" si="576"/>
        <v>0</v>
      </c>
      <c r="W1563" s="42"/>
    </row>
    <row r="1564" spans="1:23" hidden="1" x14ac:dyDescent="0.25">
      <c r="A1564" s="2" t="s">
        <v>2630</v>
      </c>
      <c r="B1564" s="2" t="s">
        <v>2631</v>
      </c>
      <c r="C1564" s="3"/>
      <c r="D1564" s="23" t="str">
        <f>SUBSTITUTE(SUBSTITUTE(SUBSTITUTE(C1564,CHAR(13),""),CHAR(10),"&lt;br&gt;"),". &amp;car(10)",".")</f>
        <v/>
      </c>
      <c r="E1564" s="4">
        <v>22</v>
      </c>
      <c r="F1564" s="2" t="s">
        <v>175</v>
      </c>
      <c r="G1564" s="19">
        <f>VLOOKUP(F1564,frs!$A$2:$E$41,2,FALSE)</f>
        <v>35</v>
      </c>
      <c r="H1564" s="2" t="b">
        <v>0</v>
      </c>
      <c r="I1564" s="2" t="s">
        <v>2301</v>
      </c>
      <c r="J1564" s="19">
        <f>VLOOKUP(I1564,Families!$A$2:$B$11,2,FALSE)</f>
        <v>4</v>
      </c>
      <c r="K1564" s="2" t="s">
        <v>4753</v>
      </c>
      <c r="L1564" s="19" t="str">
        <f>IFERROR(VLOOKUP(K1564,Appellations!$A$2:$B$77,2,FALSE),"0")</f>
        <v>0</v>
      </c>
      <c r="M1564" s="2" t="s">
        <v>4745</v>
      </c>
      <c r="N1564" s="19">
        <f>IFERROR(VLOOKUP(M1564,Regions!$A$2:$B$41,2,FALSE),"0")</f>
        <v>33</v>
      </c>
      <c r="O1564" s="2" t="s">
        <v>4719</v>
      </c>
      <c r="P1564" s="19">
        <f>IFERROR(VLOOKUP(O1564,Colors!$A$2:$B$11,2,FALSE),"0")</f>
        <v>8</v>
      </c>
      <c r="Q1564" s="2"/>
      <c r="R1564" s="19" t="str">
        <f>IFERROR(VLOOKUP(Q1564,Contenants!$A$2:$B$21,2,FALSE),"0")</f>
        <v>0</v>
      </c>
      <c r="S1564" s="2"/>
      <c r="T1564" s="50" t="str">
        <f>PROPER(B1564)</f>
        <v>Bib Igp Vaucluse Rouge 5 L</v>
      </c>
      <c r="U1564" s="19" t="str">
        <f>SUBSTITUTE(SUBSTITUTE(SUBSTITUTE(SUBSTITUTE(SUBSTITUTE(SUBSTITUTE(SUBSTITUTE(SUBSTITUTE(SUBSTITUTE(SUBSTITUTE(SUBSTITUTE(SUBSTITUTE(S1564,"C:\Users\Admin\OneDrive\Site Internet\",""),"BAG-IN-BOX\",""),"BOURGOGNE\",""),"BEAUJOLAIS\",""),"CHAMPAGNE ET EFFERVESCENTS\",""),"LANGUEDOC\",""),"LOIRE\",""),"PROVENCE\",""),"RHONE NORD\",""),"RHONE SUD\",""),"SPIRITUEUX\",""),"SUD OUEST\","")</f>
        <v/>
      </c>
      <c r="V1564" s="19" t="e">
        <f>IF(#REF!="",0,1)</f>
        <v>#REF!</v>
      </c>
      <c r="W1564" s="20" t="e">
        <f>$X$1&amp;A1564&amp;$Y$1&amp;T1564&amp;$Z$1&amp;D1564&amp;$AA$1&amp;E1564&amp;#REF!&amp;G1564&amp;$AB$1&amp;J1564&amp;$AC$1&amp;L1564&amp;$AD$1&amp;N1564&amp;$AE$1&amp;P1564&amp;$AF$1&amp;R1564&amp;$AG$1&amp;#REF!&amp;$AI$1</f>
        <v>#REF!</v>
      </c>
    </row>
    <row r="1565" spans="1:23" s="29" customFormat="1" hidden="1" x14ac:dyDescent="0.25">
      <c r="A1565" s="2" t="s">
        <v>2628</v>
      </c>
      <c r="B1565" s="2" t="s">
        <v>2629</v>
      </c>
      <c r="C1565" s="3"/>
      <c r="D1565" s="36" t="str">
        <f t="shared" si="558"/>
        <v/>
      </c>
      <c r="E1565" s="4">
        <v>22</v>
      </c>
      <c r="F1565" s="2" t="s">
        <v>175</v>
      </c>
      <c r="G1565" s="38"/>
      <c r="H1565" s="2" t="b">
        <v>0</v>
      </c>
      <c r="I1565" s="2" t="s">
        <v>2301</v>
      </c>
      <c r="J1565" s="38"/>
      <c r="K1565" s="2" t="s">
        <v>4753</v>
      </c>
      <c r="L1565" s="38"/>
      <c r="M1565" s="2" t="s">
        <v>4745</v>
      </c>
      <c r="N1565" s="38"/>
      <c r="O1565" s="2" t="s">
        <v>2306</v>
      </c>
      <c r="P1565" s="38"/>
      <c r="Q1565" s="2"/>
      <c r="R1565" s="38"/>
      <c r="S1565" s="2"/>
      <c r="T1565" s="38"/>
      <c r="U1565" s="38"/>
      <c r="V1565" s="38"/>
      <c r="W1565" s="38"/>
    </row>
    <row r="1566" spans="1:23" hidden="1" x14ac:dyDescent="0.25">
      <c r="A1566" s="2" t="s">
        <v>2874</v>
      </c>
      <c r="B1566" s="2" t="s">
        <v>2875</v>
      </c>
      <c r="C1566" s="3"/>
      <c r="D1566" s="23" t="str">
        <f>SUBSTITUTE(SUBSTITUTE(SUBSTITUTE(C1566,CHAR(13),""),CHAR(10),"&lt;br&gt;"),". &amp;car(10)",".")</f>
        <v/>
      </c>
      <c r="E1566" s="4">
        <v>13.85</v>
      </c>
      <c r="F1566" s="2" t="s">
        <v>2262</v>
      </c>
      <c r="G1566" s="19" t="e">
        <f>VLOOKUP(F1566,frs!$A$2:$E$41,2,FALSE)</f>
        <v>#N/A</v>
      </c>
      <c r="H1566" s="2" t="b">
        <v>0</v>
      </c>
      <c r="I1566" s="2" t="s">
        <v>2308</v>
      </c>
      <c r="J1566" s="19">
        <f>VLOOKUP(I1566,Families!$A$2:$B$11,2,FALSE)</f>
        <v>3</v>
      </c>
      <c r="K1566" s="2" t="s">
        <v>4957</v>
      </c>
      <c r="L1566" s="19">
        <f>IFERROR(VLOOKUP(K1566,Appellations!$A$2:$B$77,2,FALSE),"0")</f>
        <v>30</v>
      </c>
      <c r="M1566" s="2" t="s">
        <v>4755</v>
      </c>
      <c r="N1566" s="19">
        <f>IFERROR(VLOOKUP(M1566,Regions!$A$2:$B$41,2,FALSE),"0")</f>
        <v>35</v>
      </c>
      <c r="O1566" s="2" t="s">
        <v>2306</v>
      </c>
      <c r="P1566" s="19">
        <f>IFERROR(VLOOKUP(O1566,Colors!$A$2:$B$11,2,FALSE),"0")</f>
        <v>7</v>
      </c>
      <c r="Q1566" s="2" t="s">
        <v>4688</v>
      </c>
      <c r="R1566" s="19">
        <f>IFERROR(VLOOKUP(Q1566,Contenants!$A$2:$B$21,2,FALSE),"0")</f>
        <v>16</v>
      </c>
      <c r="S1566" s="2"/>
      <c r="T1566" s="50" t="str">
        <f>PROPER(B1566)</f>
        <v>C/Rouss. Gallica Lafage Rose</v>
      </c>
      <c r="U1566" s="19" t="str">
        <f>SUBSTITUTE(SUBSTITUTE(SUBSTITUTE(SUBSTITUTE(SUBSTITUTE(SUBSTITUTE(SUBSTITUTE(SUBSTITUTE(SUBSTITUTE(SUBSTITUTE(SUBSTITUTE(SUBSTITUTE(S1566,"C:\Users\Admin\OneDrive\Site Internet\",""),"BAG-IN-BOX\",""),"BOURGOGNE\",""),"BEAUJOLAIS\",""),"CHAMPAGNE ET EFFERVESCENTS\",""),"LANGUEDOC\",""),"LOIRE\",""),"PROVENCE\",""),"RHONE NORD\",""),"RHONE SUD\",""),"SPIRITUEUX\",""),"SUD OUEST\","")</f>
        <v/>
      </c>
      <c r="V1566" s="19" t="e">
        <f>IF(#REF!="",0,1)</f>
        <v>#REF!</v>
      </c>
      <c r="W1566" s="20" t="e">
        <f>$X$1&amp;A1566&amp;$Y$1&amp;T1566&amp;$Z$1&amp;D1566&amp;$AA$1&amp;E1566&amp;#REF!&amp;G1566&amp;$AB$1&amp;J1566&amp;$AC$1&amp;L1566&amp;$AD$1&amp;N1566&amp;$AE$1&amp;P1566&amp;$AF$1&amp;R1566&amp;$AG$1&amp;#REF!&amp;$AI$1</f>
        <v>#REF!</v>
      </c>
    </row>
    <row r="1567" spans="1:23" s="29" customFormat="1" hidden="1" x14ac:dyDescent="0.25">
      <c r="A1567" s="2" t="s">
        <v>2844</v>
      </c>
      <c r="B1567" s="2" t="s">
        <v>2845</v>
      </c>
      <c r="C1567" s="3" t="s">
        <v>2846</v>
      </c>
      <c r="D1567" s="27" t="str">
        <f t="shared" si="558"/>
        <v>9.2</v>
      </c>
      <c r="E1567" s="4">
        <v>9.4</v>
      </c>
      <c r="F1567" s="2" t="s">
        <v>2262</v>
      </c>
      <c r="H1567" s="2" t="b">
        <v>0</v>
      </c>
      <c r="I1567" s="2" t="s">
        <v>2308</v>
      </c>
      <c r="K1567" s="2" t="s">
        <v>4879</v>
      </c>
      <c r="M1567" s="2" t="s">
        <v>4755</v>
      </c>
      <c r="O1567" s="2" t="s">
        <v>2306</v>
      </c>
      <c r="Q1567" s="2" t="s">
        <v>4688</v>
      </c>
      <c r="S1567" s="2"/>
    </row>
    <row r="1568" spans="1:23" s="20" customFormat="1" hidden="1" x14ac:dyDescent="0.25">
      <c r="A1568" s="2" t="s">
        <v>510</v>
      </c>
      <c r="B1568" s="2" t="s">
        <v>511</v>
      </c>
      <c r="C1568" s="3"/>
      <c r="D1568" s="18" t="str">
        <f t="shared" si="558"/>
        <v/>
      </c>
      <c r="E1568" s="4">
        <v>10.9</v>
      </c>
      <c r="F1568" s="2" t="s">
        <v>2262</v>
      </c>
      <c r="H1568" s="2" t="b">
        <v>1</v>
      </c>
      <c r="I1568" s="2" t="s">
        <v>4716</v>
      </c>
      <c r="K1568" s="2" t="s">
        <v>4879</v>
      </c>
      <c r="M1568" s="2" t="s">
        <v>4755</v>
      </c>
      <c r="O1568" s="2" t="s">
        <v>4719</v>
      </c>
      <c r="Q1568" s="2" t="s">
        <v>4688</v>
      </c>
      <c r="S1568" s="2"/>
      <c r="V1568" s="19">
        <f>IF(U1568="",0,1)</f>
        <v>0</v>
      </c>
    </row>
    <row r="1569" spans="1:23" s="20" customFormat="1" hidden="1" x14ac:dyDescent="0.25">
      <c r="A1569" s="2" t="s">
        <v>4409</v>
      </c>
      <c r="B1569" s="2" t="s">
        <v>4410</v>
      </c>
      <c r="C1569" s="3"/>
      <c r="D1569" s="40" t="str">
        <f t="shared" si="558"/>
        <v/>
      </c>
      <c r="E1569" s="4">
        <v>13.1</v>
      </c>
      <c r="F1569" s="2" t="s">
        <v>2262</v>
      </c>
      <c r="G1569" s="42"/>
      <c r="H1569" s="2" t="b">
        <v>0</v>
      </c>
      <c r="I1569" s="2" t="s">
        <v>4862</v>
      </c>
      <c r="J1569" s="42"/>
      <c r="K1569" s="2" t="s">
        <v>5011</v>
      </c>
      <c r="L1569" s="42"/>
      <c r="M1569" s="2" t="s">
        <v>4755</v>
      </c>
      <c r="N1569" s="42"/>
      <c r="O1569" s="2" t="s">
        <v>4719</v>
      </c>
      <c r="P1569" s="42"/>
      <c r="Q1569" s="2" t="s">
        <v>4695</v>
      </c>
      <c r="R1569" s="42"/>
      <c r="S1569" s="2"/>
      <c r="T1569" s="42"/>
      <c r="U1569" s="42"/>
      <c r="V1569" s="42"/>
      <c r="W1569" s="42"/>
    </row>
    <row r="1570" spans="1:23" hidden="1" x14ac:dyDescent="0.25">
      <c r="A1570" s="2" t="s">
        <v>1574</v>
      </c>
      <c r="B1570" s="2" t="s">
        <v>1575</v>
      </c>
      <c r="C1570" s="3"/>
      <c r="D1570" s="23" t="str">
        <f t="shared" ref="D1570:D1573" si="577">SUBSTITUTE(SUBSTITUTE(SUBSTITUTE(C1570,CHAR(13),""),CHAR(10),"&lt;br&gt;"),". &amp;car(10)",".")</f>
        <v/>
      </c>
      <c r="E1570" s="4">
        <v>12.1</v>
      </c>
      <c r="F1570" s="2" t="s">
        <v>2262</v>
      </c>
      <c r="G1570" s="19" t="e">
        <f>VLOOKUP(F1570,frs!$A$2:$E$41,2,FALSE)</f>
        <v>#N/A</v>
      </c>
      <c r="H1570" s="2" t="b">
        <v>1</v>
      </c>
      <c r="I1570" s="2" t="s">
        <v>4862</v>
      </c>
      <c r="J1570" s="19" t="e">
        <f>VLOOKUP(I1570,Families!$A$2:$B$11,2,FALSE)</f>
        <v>#N/A</v>
      </c>
      <c r="K1570" s="2" t="s">
        <v>4754</v>
      </c>
      <c r="L1570" s="19" t="str">
        <f>IFERROR(VLOOKUP(K1570,Appellations!$A$2:$B$77,2,FALSE),"0")</f>
        <v>0</v>
      </c>
      <c r="M1570" s="2" t="s">
        <v>4743</v>
      </c>
      <c r="N1570" s="19">
        <f>IFERROR(VLOOKUP(M1570,Regions!$A$2:$B$41,2,FALSE),"0")</f>
        <v>24</v>
      </c>
      <c r="O1570" s="2" t="s">
        <v>4689</v>
      </c>
      <c r="P1570" s="19">
        <f>IFERROR(VLOOKUP(O1570,Colors!$A$2:$B$11,2,FALSE),"0")</f>
        <v>2</v>
      </c>
      <c r="Q1570" s="2" t="s">
        <v>4688</v>
      </c>
      <c r="R1570" s="19">
        <f>IFERROR(VLOOKUP(Q1570,Contenants!$A$2:$B$21,2,FALSE),"0")</f>
        <v>16</v>
      </c>
      <c r="S1570" s="2"/>
      <c r="T1570" s="50" t="str">
        <f t="shared" ref="T1570:T1573" si="578">PROPER(B1570)</f>
        <v>Muscat De Rivesaltes Lafage</v>
      </c>
      <c r="U1570" s="19" t="str">
        <f>SUBSTITUTE(SUBSTITUTE(SUBSTITUTE(SUBSTITUTE(SUBSTITUTE(SUBSTITUTE(SUBSTITUTE(SUBSTITUTE(SUBSTITUTE(SUBSTITUTE(SUBSTITUTE(SUBSTITUTE(S1570,"C:\Users\Admin\OneDrive\Site Internet\",""),"BAG-IN-BOX\",""),"BOURGOGNE\",""),"BEAUJOLAIS\",""),"CHAMPAGNE ET EFFERVESCENTS\",""),"LANGUEDOC\",""),"LOIRE\",""),"PROVENCE\",""),"RHONE NORD\",""),"RHONE SUD\",""),"SPIRITUEUX\",""),"SUD OUEST\","")</f>
        <v/>
      </c>
      <c r="V1570" s="19">
        <f>IF(U1570="",0,1)</f>
        <v>0</v>
      </c>
      <c r="W1570" s="20" t="e">
        <f>$X$1&amp;A1570&amp;$Y$1&amp;T1570&amp;$Z$1&amp;D1570&amp;$AA$1&amp;E1570&amp;#REF!&amp;G1570&amp;$AB$1&amp;J1570&amp;$AC$1&amp;L1570&amp;$AD$1&amp;N1570&amp;$AE$1&amp;P1570&amp;$AF$1&amp;R1570&amp;$AG$1&amp;#REF!&amp;$AI$1</f>
        <v>#REF!</v>
      </c>
    </row>
    <row r="1571" spans="1:23" hidden="1" x14ac:dyDescent="0.25">
      <c r="A1571" s="2" t="s">
        <v>2749</v>
      </c>
      <c r="B1571" s="2" t="s">
        <v>2750</v>
      </c>
      <c r="C1571" s="3"/>
      <c r="D1571" s="23" t="str">
        <f t="shared" si="577"/>
        <v/>
      </c>
      <c r="E1571" s="4">
        <v>2.95</v>
      </c>
      <c r="F1571" s="2" t="s">
        <v>175</v>
      </c>
      <c r="G1571" s="19">
        <f>VLOOKUP(F1571,frs!$A$2:$E$41,2,FALSE)</f>
        <v>35</v>
      </c>
      <c r="H1571" s="2" t="b">
        <v>0</v>
      </c>
      <c r="I1571" s="2" t="s">
        <v>2307</v>
      </c>
      <c r="J1571" s="19">
        <f>VLOOKUP(I1571,Families!$A$2:$B$11,2,FALSE)</f>
        <v>8</v>
      </c>
      <c r="K1571" s="2"/>
      <c r="L1571" s="19" t="str">
        <f>IFERROR(VLOOKUP(K1571,Appellations!$A$2:$B$77,2,FALSE),"0")</f>
        <v>0</v>
      </c>
      <c r="M1571" s="2" t="s">
        <v>2307</v>
      </c>
      <c r="N1571" s="19">
        <f>IFERROR(VLOOKUP(M1571,Regions!$A$2:$B$41,2,FALSE),"0")</f>
        <v>7</v>
      </c>
      <c r="O1571" s="2" t="s">
        <v>4803</v>
      </c>
      <c r="P1571" s="19">
        <f>IFERROR(VLOOKUP(O1571,Colors!$A$2:$B$11,2,FALSE),"0")</f>
        <v>4</v>
      </c>
      <c r="Q1571" s="2" t="s">
        <v>4804</v>
      </c>
      <c r="R1571" s="19">
        <f>IFERROR(VLOOKUP(Q1571,Contenants!$A$2:$B$21,2,FALSE),"0")</f>
        <v>8</v>
      </c>
      <c r="S1571" s="2"/>
      <c r="T1571" s="50" t="str">
        <f t="shared" si="578"/>
        <v>Biere Mouss'Tik Blonde Bio 33 Cl</v>
      </c>
      <c r="U1571" s="19" t="str">
        <f>SUBSTITUTE(SUBSTITUTE(SUBSTITUTE(SUBSTITUTE(SUBSTITUTE(SUBSTITUTE(SUBSTITUTE(SUBSTITUTE(SUBSTITUTE(SUBSTITUTE(SUBSTITUTE(SUBSTITUTE(S1571,"C:\Users\Admin\OneDrive\Site Internet\",""),"BAG-IN-BOX\",""),"BOURGOGNE\",""),"BEAUJOLAIS\",""),"CHAMPAGNE ET EFFERVESCENTS\",""),"LANGUEDOC\",""),"LOIRE\",""),"PROVENCE\",""),"RHONE NORD\",""),"RHONE SUD\",""),"SPIRITUEUX\",""),"SUD OUEST\","")</f>
        <v/>
      </c>
      <c r="V1571" s="19" t="e">
        <f>IF(#REF!="",0,1)</f>
        <v>#REF!</v>
      </c>
      <c r="W1571" s="20" t="e">
        <f>$X$1&amp;A1571&amp;$Y$1&amp;T1571&amp;$Z$1&amp;D1571&amp;$AA$1&amp;E1571&amp;#REF!&amp;G1571&amp;$AB$1&amp;J1571&amp;$AC$1&amp;L1571&amp;$AD$1&amp;N1571&amp;$AE$1&amp;P1571&amp;$AF$1&amp;R1571&amp;$AG$1&amp;#REF!&amp;$AI$1</f>
        <v>#REF!</v>
      </c>
    </row>
    <row r="1572" spans="1:23" hidden="1" x14ac:dyDescent="0.25">
      <c r="A1572" s="2" t="s">
        <v>2747</v>
      </c>
      <c r="B1572" s="2" t="s">
        <v>2748</v>
      </c>
      <c r="C1572" s="3"/>
      <c r="D1572" s="23" t="str">
        <f t="shared" si="577"/>
        <v/>
      </c>
      <c r="E1572" s="4">
        <v>2.95</v>
      </c>
      <c r="F1572" s="2" t="s">
        <v>175</v>
      </c>
      <c r="G1572" s="19">
        <f>VLOOKUP(F1572,frs!$A$2:$E$41,2,FALSE)</f>
        <v>35</v>
      </c>
      <c r="H1572" s="2" t="b">
        <v>0</v>
      </c>
      <c r="I1572" s="2" t="s">
        <v>2307</v>
      </c>
      <c r="J1572" s="19">
        <f>VLOOKUP(I1572,Families!$A$2:$B$11,2,FALSE)</f>
        <v>8</v>
      </c>
      <c r="K1572" s="2"/>
      <c r="L1572" s="19" t="str">
        <f>IFERROR(VLOOKUP(K1572,Appellations!$A$2:$B$77,2,FALSE),"0")</f>
        <v>0</v>
      </c>
      <c r="M1572" s="2" t="s">
        <v>2307</v>
      </c>
      <c r="N1572" s="19">
        <f>IFERROR(VLOOKUP(M1572,Regions!$A$2:$B$41,2,FALSE),"0")</f>
        <v>7</v>
      </c>
      <c r="O1572" s="2" t="s">
        <v>4689</v>
      </c>
      <c r="P1572" s="19">
        <f>IFERROR(VLOOKUP(O1572,Colors!$A$2:$B$11,2,FALSE),"0")</f>
        <v>2</v>
      </c>
      <c r="Q1572" s="2" t="s">
        <v>4804</v>
      </c>
      <c r="R1572" s="19">
        <f>IFERROR(VLOOKUP(Q1572,Contenants!$A$2:$B$21,2,FALSE),"0")</f>
        <v>8</v>
      </c>
      <c r="S1572" s="2"/>
      <c r="T1572" s="50" t="str">
        <f t="shared" si="578"/>
        <v>Biere Mouss'Tik Blanche 33 Cl</v>
      </c>
      <c r="U1572" s="19" t="str">
        <f>SUBSTITUTE(SUBSTITUTE(SUBSTITUTE(SUBSTITUTE(SUBSTITUTE(SUBSTITUTE(SUBSTITUTE(SUBSTITUTE(SUBSTITUTE(SUBSTITUTE(SUBSTITUTE(SUBSTITUTE(S1572,"C:\Users\Admin\OneDrive\Site Internet\",""),"BAG-IN-BOX\",""),"BOURGOGNE\",""),"BEAUJOLAIS\",""),"CHAMPAGNE ET EFFERVESCENTS\",""),"LANGUEDOC\",""),"LOIRE\",""),"PROVENCE\",""),"RHONE NORD\",""),"RHONE SUD\",""),"SPIRITUEUX\",""),"SUD OUEST\","")</f>
        <v/>
      </c>
      <c r="V1572" s="19" t="e">
        <f>IF(#REF!="",0,1)</f>
        <v>#REF!</v>
      </c>
      <c r="W1572" s="20" t="e">
        <f>$X$1&amp;A1572&amp;$Y$1&amp;T1572&amp;$Z$1&amp;D1572&amp;$AA$1&amp;E1572&amp;#REF!&amp;G1572&amp;$AB$1&amp;J1572&amp;$AC$1&amp;L1572&amp;$AD$1&amp;N1572&amp;$AE$1&amp;P1572&amp;$AF$1&amp;R1572&amp;$AG$1&amp;#REF!&amp;$AI$1</f>
        <v>#REF!</v>
      </c>
    </row>
    <row r="1573" spans="1:23" hidden="1" x14ac:dyDescent="0.25">
      <c r="A1573" s="2" t="s">
        <v>2751</v>
      </c>
      <c r="B1573" s="2" t="s">
        <v>2752</v>
      </c>
      <c r="C1573" s="3"/>
      <c r="D1573" s="23" t="str">
        <f t="shared" si="577"/>
        <v/>
      </c>
      <c r="E1573" s="4">
        <v>2.95</v>
      </c>
      <c r="F1573" s="2" t="s">
        <v>175</v>
      </c>
      <c r="G1573" s="19">
        <f>VLOOKUP(F1573,frs!$A$2:$E$41,2,FALSE)</f>
        <v>35</v>
      </c>
      <c r="H1573" s="2" t="b">
        <v>0</v>
      </c>
      <c r="I1573" s="2" t="s">
        <v>2307</v>
      </c>
      <c r="J1573" s="19">
        <f>VLOOKUP(I1573,Families!$A$2:$B$11,2,FALSE)</f>
        <v>8</v>
      </c>
      <c r="K1573" s="2"/>
      <c r="L1573" s="19" t="str">
        <f>IFERROR(VLOOKUP(K1573,Appellations!$A$2:$B$77,2,FALSE),"0")</f>
        <v>0</v>
      </c>
      <c r="M1573" s="2" t="s">
        <v>2307</v>
      </c>
      <c r="N1573" s="19">
        <f>IFERROR(VLOOKUP(M1573,Regions!$A$2:$B$41,2,FALSE),"0")</f>
        <v>7</v>
      </c>
      <c r="O1573" s="2" t="s">
        <v>314</v>
      </c>
      <c r="P1573" s="19">
        <f>IFERROR(VLOOKUP(O1573,Colors!$A$2:$B$11,2,FALSE),"0")</f>
        <v>6</v>
      </c>
      <c r="Q1573" s="2" t="s">
        <v>4804</v>
      </c>
      <c r="R1573" s="19">
        <f>IFERROR(VLOOKUP(Q1573,Contenants!$A$2:$B$21,2,FALSE),"0")</f>
        <v>8</v>
      </c>
      <c r="S1573" s="2"/>
      <c r="T1573" s="50" t="str">
        <f t="shared" si="578"/>
        <v>Biere Mouss'Tik Ipa 33 Cl</v>
      </c>
      <c r="U1573" s="19" t="str">
        <f>SUBSTITUTE(SUBSTITUTE(SUBSTITUTE(SUBSTITUTE(SUBSTITUTE(SUBSTITUTE(SUBSTITUTE(SUBSTITUTE(SUBSTITUTE(SUBSTITUTE(SUBSTITUTE(SUBSTITUTE(S1573,"C:\Users\Admin\OneDrive\Site Internet\",""),"BAG-IN-BOX\",""),"BOURGOGNE\",""),"BEAUJOLAIS\",""),"CHAMPAGNE ET EFFERVESCENTS\",""),"LANGUEDOC\",""),"LOIRE\",""),"PROVENCE\",""),"RHONE NORD\",""),"RHONE SUD\",""),"SPIRITUEUX\",""),"SUD OUEST\","")</f>
        <v/>
      </c>
      <c r="V1573" s="19" t="e">
        <f>IF(#REF!="",0,1)</f>
        <v>#REF!</v>
      </c>
      <c r="W1573" s="20" t="e">
        <f>$X$1&amp;A1573&amp;$Y$1&amp;T1573&amp;$Z$1&amp;D1573&amp;$AA$1&amp;E1573&amp;#REF!&amp;G1573&amp;$AB$1&amp;J1573&amp;$AC$1&amp;L1573&amp;$AD$1&amp;N1573&amp;$AE$1&amp;P1573&amp;$AF$1&amp;R1573&amp;$AG$1&amp;#REF!&amp;$AI$1</f>
        <v>#REF!</v>
      </c>
    </row>
    <row r="1574" spans="1:23" s="29" customFormat="1" ht="142.5" hidden="1" x14ac:dyDescent="0.25">
      <c r="A1574" s="2" t="s">
        <v>336</v>
      </c>
      <c r="B1574" s="2" t="s">
        <v>337</v>
      </c>
      <c r="C1574" s="3" t="s">
        <v>5201</v>
      </c>
      <c r="D1574" s="36" t="str">
        <f t="shared" si="558"/>
        <v>Cuvée"Blanche 1050" : Le Ventouret (alt. 1050 m) est formé d’un ensemble de monts vers le village de Sault. Robe jaune pâle ; Nez floral et d’agrumes ; Bouche légèrement épicée sur une belle mousse. &lt;br&gt;Degré : 5%&lt;br&gt;&lt;br&gt;Pays : France (Ventoux)&lt;br&gt;&lt;br&gt;La brasserie du Mont Ventoux.&lt;br&gt;Il était une fois, au pied du géant de Provence, des étendus de vigne et quelques hectares d'orge...</v>
      </c>
      <c r="E1574" s="4">
        <v>3.7</v>
      </c>
      <c r="F1574" s="2" t="s">
        <v>175</v>
      </c>
      <c r="G1574" s="38"/>
      <c r="H1574" s="2" t="b">
        <v>1</v>
      </c>
      <c r="I1574" s="2" t="s">
        <v>2307</v>
      </c>
      <c r="J1574" s="38"/>
      <c r="K1574" s="2"/>
      <c r="L1574" s="38"/>
      <c r="M1574" s="2" t="s">
        <v>2307</v>
      </c>
      <c r="N1574" s="38"/>
      <c r="O1574" s="2" t="s">
        <v>4877</v>
      </c>
      <c r="P1574" s="38"/>
      <c r="Q1574" s="2" t="s">
        <v>4804</v>
      </c>
      <c r="R1574" s="38"/>
      <c r="S1574" s="2" t="s">
        <v>5668</v>
      </c>
      <c r="T1574" s="38"/>
      <c r="U1574" s="38"/>
      <c r="V1574" s="19">
        <f t="shared" ref="V1574:V1577" si="579">IF(U1574="",0,1)</f>
        <v>0</v>
      </c>
      <c r="W1574" s="38"/>
    </row>
    <row r="1575" spans="1:23" ht="171" x14ac:dyDescent="0.25">
      <c r="A1575" s="2" t="s">
        <v>338</v>
      </c>
      <c r="B1575" s="2" t="s">
        <v>2668</v>
      </c>
      <c r="C1575" s="3" t="s">
        <v>5547</v>
      </c>
      <c r="D1575" s="23" t="str">
        <f>SUBSTITUTE(SUBSTITUTE(SUBSTITUTE(C1575,CHAR(13),""),CHAR(10),"&lt;br&gt;"),". &amp;car(10)",".")</f>
        <v>Cuvée 'Indian Pale Ale (IPA) 1575' : Le col de la Frache (alt. 1575 m) offre un belvédère qui permet d’observer la grande faune forestière sauvage du Ventoux. Robe dorée ; Nez gourmand de pamplemousse ; Bouche aromatique d’une belle amertume.&lt;br&gt;Degré : 6%&lt;br&gt;&lt;br&gt;Pays : France (Ventoux)&lt;br&gt;&lt;br&gt;La brasserie du Mont Ventoux.&lt;br&gt;Il était une fois, au pied du géant de Provence, des étendus de vigne et quelques hectares d'orge...&lt;br&gt;</v>
      </c>
      <c r="E1575" s="4">
        <v>3.6</v>
      </c>
      <c r="F1575" s="2" t="s">
        <v>175</v>
      </c>
      <c r="G1575" s="19">
        <f>VLOOKUP(F1575,frs!$A$2:$B$45,2,FALSE)</f>
        <v>35</v>
      </c>
      <c r="H1575" s="2" t="b">
        <v>1</v>
      </c>
      <c r="I1575" s="2" t="s">
        <v>2307</v>
      </c>
      <c r="J1575" s="19">
        <f>VLOOKUP(I1575,Families!$A$2:$B$11,2,FALSE)</f>
        <v>8</v>
      </c>
      <c r="K1575" s="2"/>
      <c r="L1575" s="19" t="str">
        <f>IFERROR(VLOOKUP(K1575,Appellations!$A$2:$B$80,2,FALSE),"0")</f>
        <v>0</v>
      </c>
      <c r="M1575" s="2" t="s">
        <v>2307</v>
      </c>
      <c r="N1575" s="19">
        <f>IFERROR(VLOOKUP(M1575,Regions!$A$2:$B$44,2,FALSE),"0")</f>
        <v>7</v>
      </c>
      <c r="O1575" s="2" t="s">
        <v>314</v>
      </c>
      <c r="P1575" s="19">
        <f>IFERROR(VLOOKUP(O1575,Colors!$A$2:$B$11,2,FALSE),"0")</f>
        <v>6</v>
      </c>
      <c r="Q1575" s="2" t="s">
        <v>4804</v>
      </c>
      <c r="R1575" s="19">
        <f>IFERROR(VLOOKUP(Q1575,Contenants!$A$2:$B$21,2,FALSE),"0")</f>
        <v>8</v>
      </c>
      <c r="S1575" s="2" t="s">
        <v>5668</v>
      </c>
      <c r="T1575" s="50" t="s">
        <v>6465</v>
      </c>
      <c r="U1575" s="19" t="str">
        <f>SUBSTITUTE(S1575,"C:\Users\Admin\OneDrive\Site Internet\","")</f>
        <v>bieres_artisanales_mont_ventoux.png</v>
      </c>
      <c r="V1575" s="19">
        <f t="shared" si="579"/>
        <v>1</v>
      </c>
      <c r="W1575" s="20" t="str">
        <f t="shared" ref="W1575" si="580">$X$1&amp;A1575&amp;$Y$1&amp;T1575&amp;$Z$1&amp;D1575&amp;$AA$1&amp;G1575&amp;$AB$1&amp;J1575&amp;$AC$1&amp;L1575&amp;$AD$1&amp;N1575&amp;$AE$1&amp;P1575&amp;$AF$1&amp;R1575&amp;$AG$1&amp;U1575&amp;$AH$1&amp;V1575&amp;$AI$1</f>
        <v>("01587", "Bière Altitude 1575 IPA Frache 33 cl", "Cuvée 'Indian Pale Ale (IPA) 1575' : Le col de la Frache (alt. 1575 m) offre un belvédère qui permet d’observer la grande faune forestière sauvage du Ventoux. Robe dorée ; Nez gourmand de pamplemousse ; Bouche aromatique d’une belle amertume.&lt;br&gt;Degré : 6%&lt;br&gt;&lt;br&gt;Pays : France (Ventoux)&lt;br&gt;&lt;br&gt;La brasserie du Mont Ventoux.&lt;br&gt;Il était une fois, au pied du géant de Provence, des étendus de vigne et quelques hectares d'orge...&lt;br&gt;", "35", "8", "0", "7","6", "8", "bieres_artisanales_mont_ventoux.png", "1"),</v>
      </c>
    </row>
    <row r="1576" spans="1:23" s="29" customFormat="1" ht="142.5" hidden="1" x14ac:dyDescent="0.25">
      <c r="A1576" s="2" t="s">
        <v>343</v>
      </c>
      <c r="B1576" s="2" t="s">
        <v>344</v>
      </c>
      <c r="C1576" s="3" t="s">
        <v>5204</v>
      </c>
      <c r="D1576" s="27" t="str">
        <f t="shared" si="558"/>
        <v>Cuvée "Blonde 1912" : Le Sommet (alt. 1912) est le point culminant du massif. Robe dorée ; Nez complexe sur des notes citronnées ; Bouche douce sur une pointe de miel de lavande.&lt;br&gt;Degré : 5%&lt;br&gt;&lt;br&gt;Pays : France (Ventoux)&lt;br&gt;&lt;br&gt;La brasserie du Mont Ventoux.&lt;br&gt;Il était une fois, au pied du géant de Provence, des étendus de vigne et quelques hectares d'orge...</v>
      </c>
      <c r="E1576" s="4">
        <v>3.7</v>
      </c>
      <c r="F1576" s="2" t="s">
        <v>175</v>
      </c>
      <c r="H1576" s="2" t="b">
        <v>1</v>
      </c>
      <c r="I1576" s="2" t="s">
        <v>2307</v>
      </c>
      <c r="K1576" s="2"/>
      <c r="M1576" s="2" t="s">
        <v>2307</v>
      </c>
      <c r="O1576" s="2" t="s">
        <v>4803</v>
      </c>
      <c r="Q1576" s="2" t="s">
        <v>4804</v>
      </c>
      <c r="S1576" s="2" t="s">
        <v>5668</v>
      </c>
      <c r="V1576" s="19">
        <f t="shared" si="579"/>
        <v>0</v>
      </c>
    </row>
    <row r="1577" spans="1:23" s="20" customFormat="1" ht="142.5" hidden="1" x14ac:dyDescent="0.25">
      <c r="A1577" s="2" t="s">
        <v>341</v>
      </c>
      <c r="B1577" s="2" t="s">
        <v>342</v>
      </c>
      <c r="C1577" s="3" t="s">
        <v>5203</v>
      </c>
      <c r="D1577" s="18" t="str">
        <f t="shared" si="558"/>
        <v>Cuvée "Ambrée 1850" : Le col des Tempêtes (alt. 1850 m) est connu des cyclistes chevronnés. Robe ambrée ; Nez de noisette et de caramel ; Bouche puissante, forte à la finale torréfiée.&lt;br&gt;Degré : 6,5%&lt;br&gt;&lt;br&gt;Pays : France (Ventoux)&lt;br&gt;&lt;br&gt;La brasserie du Mont Ventoux.&lt;br&gt;Il était une fois, au pied du géant de Provence, des étendus de vigne et quelques hectares d'orge...</v>
      </c>
      <c r="E1577" s="4">
        <v>3.7</v>
      </c>
      <c r="F1577" s="2" t="s">
        <v>175</v>
      </c>
      <c r="H1577" s="2" t="b">
        <v>1</v>
      </c>
      <c r="I1577" s="2" t="s">
        <v>2307</v>
      </c>
      <c r="K1577" s="2"/>
      <c r="M1577" s="2" t="s">
        <v>2307</v>
      </c>
      <c r="O1577" s="2" t="s">
        <v>2305</v>
      </c>
      <c r="Q1577" s="2" t="s">
        <v>4804</v>
      </c>
      <c r="S1577" s="2" t="s">
        <v>5668</v>
      </c>
      <c r="V1577" s="19">
        <f t="shared" si="579"/>
        <v>0</v>
      </c>
    </row>
    <row r="1578" spans="1:23" s="20" customFormat="1" hidden="1" x14ac:dyDescent="0.25">
      <c r="A1578" s="2" t="s">
        <v>3427</v>
      </c>
      <c r="B1578" s="2" t="s">
        <v>3428</v>
      </c>
      <c r="C1578" s="3"/>
      <c r="D1578" s="18" t="str">
        <f t="shared" si="558"/>
        <v/>
      </c>
      <c r="E1578" s="4">
        <v>11.7</v>
      </c>
      <c r="F1578" s="2" t="s">
        <v>2218</v>
      </c>
      <c r="H1578" s="2" t="b">
        <v>0</v>
      </c>
      <c r="I1578" s="2" t="s">
        <v>2308</v>
      </c>
      <c r="K1578" s="2" t="s">
        <v>4746</v>
      </c>
      <c r="M1578" s="2" t="s">
        <v>4741</v>
      </c>
      <c r="O1578" s="2" t="s">
        <v>2306</v>
      </c>
      <c r="Q1578" s="2" t="s">
        <v>4688</v>
      </c>
      <c r="S1578" s="2"/>
    </row>
    <row r="1579" spans="1:23" s="20" customFormat="1" hidden="1" x14ac:dyDescent="0.25">
      <c r="A1579" s="2" t="s">
        <v>1741</v>
      </c>
      <c r="B1579" s="2" t="s">
        <v>1742</v>
      </c>
      <c r="C1579" s="3"/>
      <c r="D1579" s="18" t="str">
        <f t="shared" si="558"/>
        <v/>
      </c>
      <c r="E1579" s="4">
        <v>44.9</v>
      </c>
      <c r="F1579" s="2" t="s">
        <v>464</v>
      </c>
      <c r="H1579" s="2" t="b">
        <v>1</v>
      </c>
      <c r="I1579" s="2" t="s">
        <v>4693</v>
      </c>
      <c r="K1579" s="2"/>
      <c r="M1579" s="2" t="s">
        <v>4703</v>
      </c>
      <c r="O1579" s="2"/>
      <c r="Q1579" s="2" t="s">
        <v>4696</v>
      </c>
      <c r="S1579" s="2"/>
      <c r="V1579" s="19">
        <f>IF(U1579="",0,1)</f>
        <v>0</v>
      </c>
    </row>
    <row r="1580" spans="1:23" s="20" customFormat="1" hidden="1" x14ac:dyDescent="0.25">
      <c r="A1580" s="2" t="s">
        <v>2908</v>
      </c>
      <c r="B1580" s="2" t="s">
        <v>2909</v>
      </c>
      <c r="C1580" s="3"/>
      <c r="D1580" s="40" t="str">
        <f t="shared" si="558"/>
        <v/>
      </c>
      <c r="E1580" s="4">
        <v>24</v>
      </c>
      <c r="F1580" s="2" t="s">
        <v>2250</v>
      </c>
      <c r="G1580" s="42"/>
      <c r="H1580" s="2" t="b">
        <v>0</v>
      </c>
      <c r="I1580" s="2" t="s">
        <v>4691</v>
      </c>
      <c r="J1580" s="42"/>
      <c r="K1580" s="2"/>
      <c r="L1580" s="42"/>
      <c r="M1580" s="2" t="s">
        <v>4692</v>
      </c>
      <c r="N1580" s="42"/>
      <c r="O1580" s="2"/>
      <c r="P1580" s="42"/>
      <c r="Q1580" s="2"/>
      <c r="R1580" s="42"/>
      <c r="S1580" s="2"/>
      <c r="T1580" s="42"/>
      <c r="U1580" s="42"/>
      <c r="V1580" s="42"/>
      <c r="W1580" s="42"/>
    </row>
    <row r="1581" spans="1:23" hidden="1" x14ac:dyDescent="0.25">
      <c r="A1581" s="2" t="s">
        <v>4473</v>
      </c>
      <c r="B1581" s="2" t="s">
        <v>4474</v>
      </c>
      <c r="C1581" s="3"/>
      <c r="D1581" s="23" t="str">
        <f>SUBSTITUTE(SUBSTITUTE(SUBSTITUTE(C1581,CHAR(13),""),CHAR(10),"&lt;br&gt;"),". &amp;car(10)",".")</f>
        <v/>
      </c>
      <c r="E1581" s="4">
        <v>1.45</v>
      </c>
      <c r="F1581" s="2" t="s">
        <v>2250</v>
      </c>
      <c r="G1581" s="19">
        <f>VLOOKUP(F1581,frs!$A$2:$E$41,2,FALSE)</f>
        <v>19</v>
      </c>
      <c r="H1581" s="2" t="b">
        <v>0</v>
      </c>
      <c r="I1581" s="2" t="s">
        <v>4691</v>
      </c>
      <c r="J1581" s="19">
        <f>VLOOKUP(I1581,Families!$A$2:$B$11,2,FALSE)</f>
        <v>10</v>
      </c>
      <c r="K1581" s="2"/>
      <c r="L1581" s="19" t="str">
        <f>IFERROR(VLOOKUP(K1581,Appellations!$A$2:$B$77,2,FALSE),"0")</f>
        <v>0</v>
      </c>
      <c r="M1581" s="2" t="s">
        <v>4692</v>
      </c>
      <c r="N1581" s="19">
        <f>IFERROR(VLOOKUP(M1581,Regions!$A$2:$B$41,2,FALSE),"0")</f>
        <v>39</v>
      </c>
      <c r="O1581" s="2"/>
      <c r="P1581" s="19" t="str">
        <f>IFERROR(VLOOKUP(O1581,Colors!$A$2:$B$11,2,FALSE),"0")</f>
        <v>0</v>
      </c>
      <c r="Q1581" s="2"/>
      <c r="R1581" s="19" t="str">
        <f>IFERROR(VLOOKUP(Q1581,Contenants!$A$2:$B$21,2,FALSE),"0")</f>
        <v>0</v>
      </c>
      <c r="S1581" s="2"/>
      <c r="T1581" s="50" t="str">
        <f>PROPER(B1581)</f>
        <v>Verre Granity San Incassable 42.5 Cl</v>
      </c>
      <c r="U1581" s="19" t="str">
        <f>SUBSTITUTE(SUBSTITUTE(SUBSTITUTE(SUBSTITUTE(SUBSTITUTE(SUBSTITUTE(SUBSTITUTE(SUBSTITUTE(SUBSTITUTE(SUBSTITUTE(SUBSTITUTE(SUBSTITUTE(S1581,"C:\Users\Admin\OneDrive\Site Internet\",""),"BAG-IN-BOX\",""),"BOURGOGNE\",""),"BEAUJOLAIS\",""),"CHAMPAGNE ET EFFERVESCENTS\",""),"LANGUEDOC\",""),"LOIRE\",""),"PROVENCE\",""),"RHONE NORD\",""),"RHONE SUD\",""),"SPIRITUEUX\",""),"SUD OUEST\","")</f>
        <v/>
      </c>
      <c r="V1581" s="19" t="e">
        <f>IF(#REF!="",0,1)</f>
        <v>#REF!</v>
      </c>
      <c r="W1581" s="20" t="e">
        <f>$X$1&amp;A1581&amp;$Y$1&amp;T1581&amp;$Z$1&amp;D1581&amp;$AA$1&amp;E1581&amp;#REF!&amp;G1581&amp;$AB$1&amp;J1581&amp;$AC$1&amp;L1581&amp;$AD$1&amp;N1581&amp;$AE$1&amp;P1581&amp;$AF$1&amp;R1581&amp;$AG$1&amp;#REF!&amp;$AI$1</f>
        <v>#REF!</v>
      </c>
    </row>
    <row r="1582" spans="1:23" s="29" customFormat="1" hidden="1" x14ac:dyDescent="0.25">
      <c r="A1582" s="2" t="s">
        <v>4471</v>
      </c>
      <c r="B1582" s="2" t="s">
        <v>4472</v>
      </c>
      <c r="C1582" s="3"/>
      <c r="D1582" s="36" t="str">
        <f t="shared" si="558"/>
        <v/>
      </c>
      <c r="E1582" s="4">
        <v>1.3</v>
      </c>
      <c r="F1582" s="2" t="s">
        <v>2250</v>
      </c>
      <c r="G1582" s="38"/>
      <c r="H1582" s="2" t="b">
        <v>0</v>
      </c>
      <c r="I1582" s="2" t="s">
        <v>4691</v>
      </c>
      <c r="J1582" s="38"/>
      <c r="K1582" s="2"/>
      <c r="L1582" s="38"/>
      <c r="M1582" s="2" t="s">
        <v>4692</v>
      </c>
      <c r="N1582" s="38"/>
      <c r="O1582" s="2"/>
      <c r="P1582" s="38"/>
      <c r="Q1582" s="2"/>
      <c r="R1582" s="38"/>
      <c r="S1582" s="2"/>
      <c r="T1582" s="38"/>
      <c r="U1582" s="38"/>
      <c r="V1582" s="38"/>
      <c r="W1582" s="38"/>
    </row>
    <row r="1583" spans="1:23" hidden="1" x14ac:dyDescent="0.25">
      <c r="A1583" s="2" t="s">
        <v>4459</v>
      </c>
      <c r="B1583" s="2" t="s">
        <v>4460</v>
      </c>
      <c r="C1583" s="3"/>
      <c r="D1583" s="23" t="str">
        <f t="shared" ref="D1583:D1586" si="581">SUBSTITUTE(SUBSTITUTE(SUBSTITUTE(C1583,CHAR(13),""),CHAR(10),"&lt;br&gt;"),". &amp;car(10)",".")</f>
        <v/>
      </c>
      <c r="E1583" s="4">
        <v>6.9</v>
      </c>
      <c r="F1583" s="2" t="s">
        <v>2250</v>
      </c>
      <c r="G1583" s="19">
        <f>VLOOKUP(F1583,frs!$A$2:$E$41,2,FALSE)</f>
        <v>19</v>
      </c>
      <c r="H1583" s="2" t="b">
        <v>0</v>
      </c>
      <c r="I1583" s="2" t="s">
        <v>4691</v>
      </c>
      <c r="J1583" s="19">
        <f>VLOOKUP(I1583,Families!$A$2:$B$11,2,FALSE)</f>
        <v>10</v>
      </c>
      <c r="K1583" s="2"/>
      <c r="L1583" s="19" t="str">
        <f>IFERROR(VLOOKUP(K1583,Appellations!$A$2:$B$77,2,FALSE),"0")</f>
        <v>0</v>
      </c>
      <c r="M1583" s="2" t="s">
        <v>4692</v>
      </c>
      <c r="N1583" s="19">
        <f>IFERROR(VLOOKUP(M1583,Regions!$A$2:$B$41,2,FALSE),"0")</f>
        <v>39</v>
      </c>
      <c r="O1583" s="2"/>
      <c r="P1583" s="19" t="str">
        <f>IFERROR(VLOOKUP(O1583,Colors!$A$2:$B$11,2,FALSE),"0")</f>
        <v>0</v>
      </c>
      <c r="Q1583" s="2"/>
      <c r="R1583" s="19" t="str">
        <f>IFERROR(VLOOKUP(Q1583,Contenants!$A$2:$B$21,2,FALSE),"0")</f>
        <v>0</v>
      </c>
      <c r="S1583" s="2"/>
      <c r="T1583" s="50" t="str">
        <f t="shared" ref="T1583:T1586" si="582">PROPER(B1583)</f>
        <v>Verre Ballon Incassable 65 Cl</v>
      </c>
      <c r="U1583" s="19" t="str">
        <f>SUBSTITUTE(SUBSTITUTE(SUBSTITUTE(SUBSTITUTE(SUBSTITUTE(SUBSTITUTE(SUBSTITUTE(SUBSTITUTE(SUBSTITUTE(SUBSTITUTE(SUBSTITUTE(SUBSTITUTE(S1583,"C:\Users\Admin\OneDrive\Site Internet\",""),"BAG-IN-BOX\",""),"BOURGOGNE\",""),"BEAUJOLAIS\",""),"CHAMPAGNE ET EFFERVESCENTS\",""),"LANGUEDOC\",""),"LOIRE\",""),"PROVENCE\",""),"RHONE NORD\",""),"RHONE SUD\",""),"SPIRITUEUX\",""),"SUD OUEST\","")</f>
        <v/>
      </c>
      <c r="V1583" s="19" t="e">
        <f>IF(#REF!="",0,1)</f>
        <v>#REF!</v>
      </c>
      <c r="W1583" s="20" t="e">
        <f>$X$1&amp;A1583&amp;$Y$1&amp;T1583&amp;$Z$1&amp;D1583&amp;$AA$1&amp;E1583&amp;#REF!&amp;G1583&amp;$AB$1&amp;J1583&amp;$AC$1&amp;L1583&amp;$AD$1&amp;N1583&amp;$AE$1&amp;P1583&amp;$AF$1&amp;R1583&amp;$AG$1&amp;#REF!&amp;$AI$1</f>
        <v>#REF!</v>
      </c>
    </row>
    <row r="1584" spans="1:23" hidden="1" x14ac:dyDescent="0.25">
      <c r="A1584" s="2" t="s">
        <v>4475</v>
      </c>
      <c r="B1584" s="2" t="s">
        <v>4476</v>
      </c>
      <c r="C1584" s="3"/>
      <c r="D1584" s="23" t="str">
        <f t="shared" si="581"/>
        <v/>
      </c>
      <c r="E1584" s="4">
        <v>5.5</v>
      </c>
      <c r="F1584" s="2" t="s">
        <v>2250</v>
      </c>
      <c r="G1584" s="19">
        <f>VLOOKUP(F1584,frs!$A$2:$E$41,2,FALSE)</f>
        <v>19</v>
      </c>
      <c r="H1584" s="2" t="b">
        <v>0</v>
      </c>
      <c r="I1584" s="2" t="s">
        <v>4691</v>
      </c>
      <c r="J1584" s="19">
        <f>VLOOKUP(I1584,Families!$A$2:$B$11,2,FALSE)</f>
        <v>10</v>
      </c>
      <c r="K1584" s="2"/>
      <c r="L1584" s="19" t="str">
        <f>IFERROR(VLOOKUP(K1584,Appellations!$A$2:$B$77,2,FALSE),"0")</f>
        <v>0</v>
      </c>
      <c r="M1584" s="2" t="s">
        <v>4692</v>
      </c>
      <c r="N1584" s="19">
        <f>IFERROR(VLOOKUP(M1584,Regions!$A$2:$B$41,2,FALSE),"0")</f>
        <v>39</v>
      </c>
      <c r="O1584" s="2"/>
      <c r="P1584" s="19" t="str">
        <f>IFERROR(VLOOKUP(O1584,Colors!$A$2:$B$11,2,FALSE),"0")</f>
        <v>0</v>
      </c>
      <c r="Q1584" s="2"/>
      <c r="R1584" s="19" t="str">
        <f>IFERROR(VLOOKUP(Q1584,Contenants!$A$2:$B$21,2,FALSE),"0")</f>
        <v>0</v>
      </c>
      <c r="S1584" s="2"/>
      <c r="T1584" s="50" t="str">
        <f t="shared" si="582"/>
        <v>Verre Raidone Incassable 51 Cl</v>
      </c>
      <c r="U1584" s="19" t="str">
        <f>SUBSTITUTE(SUBSTITUTE(SUBSTITUTE(SUBSTITUTE(SUBSTITUTE(SUBSTITUTE(SUBSTITUTE(SUBSTITUTE(SUBSTITUTE(SUBSTITUTE(SUBSTITUTE(SUBSTITUTE(S1584,"C:\Users\Admin\OneDrive\Site Internet\",""),"BAG-IN-BOX\",""),"BOURGOGNE\",""),"BEAUJOLAIS\",""),"CHAMPAGNE ET EFFERVESCENTS\",""),"LANGUEDOC\",""),"LOIRE\",""),"PROVENCE\",""),"RHONE NORD\",""),"RHONE SUD\",""),"SPIRITUEUX\",""),"SUD OUEST\","")</f>
        <v/>
      </c>
      <c r="V1584" s="19" t="e">
        <f>IF(#REF!="",0,1)</f>
        <v>#REF!</v>
      </c>
      <c r="W1584" s="20" t="e">
        <f>$X$1&amp;A1584&amp;$Y$1&amp;T1584&amp;$Z$1&amp;D1584&amp;$AA$1&amp;E1584&amp;#REF!&amp;G1584&amp;$AB$1&amp;J1584&amp;$AC$1&amp;L1584&amp;$AD$1&amp;N1584&amp;$AE$1&amp;P1584&amp;$AF$1&amp;R1584&amp;$AG$1&amp;#REF!&amp;$AI$1</f>
        <v>#REF!</v>
      </c>
    </row>
    <row r="1585" spans="1:23" hidden="1" x14ac:dyDescent="0.25">
      <c r="A1585" s="2" t="s">
        <v>1336</v>
      </c>
      <c r="B1585" s="2" t="s">
        <v>1337</v>
      </c>
      <c r="C1585" s="3"/>
      <c r="D1585" s="23" t="str">
        <f t="shared" si="581"/>
        <v/>
      </c>
      <c r="E1585" s="4">
        <v>14.05</v>
      </c>
      <c r="F1585" s="2" t="s">
        <v>2266</v>
      </c>
      <c r="G1585" s="19" t="e">
        <f>VLOOKUP(F1585,frs!$A$2:$E$41,2,FALSE)</f>
        <v>#N/A</v>
      </c>
      <c r="H1585" s="2" t="b">
        <v>1</v>
      </c>
      <c r="I1585" s="2" t="s">
        <v>4709</v>
      </c>
      <c r="J1585" s="19">
        <f>VLOOKUP(I1585,Families!$A$2:$B$11,2,FALSE)</f>
        <v>2</v>
      </c>
      <c r="K1585" s="2" t="s">
        <v>4750</v>
      </c>
      <c r="L1585" s="19">
        <f>IFERROR(VLOOKUP(K1585,Appellations!$A$2:$B$77,2,FALSE),"0")</f>
        <v>43</v>
      </c>
      <c r="M1585" s="2" t="s">
        <v>4741</v>
      </c>
      <c r="N1585" s="19">
        <f>IFERROR(VLOOKUP(M1585,Regions!$A$2:$B$41,2,FALSE),"0")</f>
        <v>32</v>
      </c>
      <c r="O1585" s="2" t="s">
        <v>4689</v>
      </c>
      <c r="P1585" s="19">
        <f>IFERROR(VLOOKUP(O1585,Colors!$A$2:$B$11,2,FALSE),"0")</f>
        <v>2</v>
      </c>
      <c r="Q1585" s="2" t="s">
        <v>4688</v>
      </c>
      <c r="R1585" s="19">
        <f>IFERROR(VLOOKUP(Q1585,Contenants!$A$2:$B$21,2,FALSE),"0")</f>
        <v>16</v>
      </c>
      <c r="S1585" s="2"/>
      <c r="T1585" s="50" t="str">
        <f t="shared" si="582"/>
        <v>Igp Var La Realtiere Blanc Public</v>
      </c>
      <c r="U1585" s="19" t="str">
        <f>SUBSTITUTE(SUBSTITUTE(SUBSTITUTE(SUBSTITUTE(SUBSTITUTE(SUBSTITUTE(SUBSTITUTE(SUBSTITUTE(SUBSTITUTE(SUBSTITUTE(SUBSTITUTE(SUBSTITUTE(S1585,"C:\Users\Admin\OneDrive\Site Internet\",""),"BAG-IN-BOX\",""),"BOURGOGNE\",""),"BEAUJOLAIS\",""),"CHAMPAGNE ET EFFERVESCENTS\",""),"LANGUEDOC\",""),"LOIRE\",""),"PROVENCE\",""),"RHONE NORD\",""),"RHONE SUD\",""),"SPIRITUEUX\",""),"SUD OUEST\","")</f>
        <v/>
      </c>
      <c r="V1585" s="19">
        <f>IF(U1585="",0,1)</f>
        <v>0</v>
      </c>
      <c r="W1585" s="20" t="e">
        <f>$X$1&amp;A1585&amp;$Y$1&amp;T1585&amp;$Z$1&amp;D1585&amp;$AA$1&amp;E1585&amp;#REF!&amp;G1585&amp;$AB$1&amp;J1585&amp;$AC$1&amp;L1585&amp;$AD$1&amp;N1585&amp;$AE$1&amp;P1585&amp;$AF$1&amp;R1585&amp;$AG$1&amp;#REF!&amp;$AI$1</f>
        <v>#REF!</v>
      </c>
    </row>
    <row r="1586" spans="1:23" hidden="1" x14ac:dyDescent="0.25">
      <c r="A1586" s="2" t="s">
        <v>4067</v>
      </c>
      <c r="B1586" s="2" t="s">
        <v>4068</v>
      </c>
      <c r="C1586" s="3"/>
      <c r="D1586" s="23" t="str">
        <f t="shared" si="581"/>
        <v/>
      </c>
      <c r="E1586" s="4">
        <v>181.65</v>
      </c>
      <c r="F1586" s="2" t="s">
        <v>469</v>
      </c>
      <c r="G1586" s="19">
        <f>VLOOKUP(F1586,frs!$A$2:$E$41,2,FALSE)</f>
        <v>24</v>
      </c>
      <c r="H1586" s="2" t="b">
        <v>0</v>
      </c>
      <c r="I1586" s="2" t="s">
        <v>4693</v>
      </c>
      <c r="J1586" s="19">
        <f>VLOOKUP(I1586,Families!$A$2:$B$11,2,FALSE)</f>
        <v>7</v>
      </c>
      <c r="K1586" s="2"/>
      <c r="L1586" s="19" t="str">
        <f>IFERROR(VLOOKUP(K1586,Appellations!$A$2:$B$77,2,FALSE),"0")</f>
        <v>0</v>
      </c>
      <c r="M1586" s="2" t="s">
        <v>4703</v>
      </c>
      <c r="N1586" s="19">
        <f>IFERROR(VLOOKUP(M1586,Regions!$A$2:$B$41,2,FALSE),"0")</f>
        <v>34</v>
      </c>
      <c r="O1586" s="2"/>
      <c r="P1586" s="19" t="str">
        <f>IFERROR(VLOOKUP(O1586,Colors!$A$2:$B$11,2,FALSE),"0")</f>
        <v>0</v>
      </c>
      <c r="Q1586" s="2"/>
      <c r="R1586" s="19" t="str">
        <f>IFERROR(VLOOKUP(Q1586,Contenants!$A$2:$B$21,2,FALSE),"0")</f>
        <v>0</v>
      </c>
      <c r="S1586" s="2"/>
      <c r="T1586" s="50" t="str">
        <f t="shared" si="582"/>
        <v>Rhum Clement 15 Ans</v>
      </c>
      <c r="U1586" s="19" t="str">
        <f>SUBSTITUTE(SUBSTITUTE(SUBSTITUTE(SUBSTITUTE(SUBSTITUTE(SUBSTITUTE(SUBSTITUTE(SUBSTITUTE(SUBSTITUTE(SUBSTITUTE(SUBSTITUTE(SUBSTITUTE(S1586,"C:\Users\Admin\OneDrive\Site Internet\",""),"BAG-IN-BOX\",""),"BOURGOGNE\",""),"BEAUJOLAIS\",""),"CHAMPAGNE ET EFFERVESCENTS\",""),"LANGUEDOC\",""),"LOIRE\",""),"PROVENCE\",""),"RHONE NORD\",""),"RHONE SUD\",""),"SPIRITUEUX\",""),"SUD OUEST\","")</f>
        <v/>
      </c>
      <c r="V1586" s="19" t="e">
        <f>IF(#REF!="",0,1)</f>
        <v>#REF!</v>
      </c>
      <c r="W1586" s="20" t="e">
        <f>$X$1&amp;A1586&amp;$Y$1&amp;T1586&amp;$Z$1&amp;D1586&amp;$AA$1&amp;E1586&amp;#REF!&amp;G1586&amp;$AB$1&amp;J1586&amp;$AC$1&amp;L1586&amp;$AD$1&amp;N1586&amp;$AE$1&amp;P1586&amp;$AF$1&amp;R1586&amp;$AG$1&amp;#REF!&amp;$AI$1</f>
        <v>#REF!</v>
      </c>
    </row>
    <row r="1587" spans="1:23" s="29" customFormat="1" ht="257.25" hidden="1" x14ac:dyDescent="0.25">
      <c r="A1587" s="2" t="s">
        <v>1180</v>
      </c>
      <c r="B1587" s="2" t="s">
        <v>1181</v>
      </c>
      <c r="C1587" s="3" t="s">
        <v>5313</v>
      </c>
      <c r="D1587" s="27" t="str">
        <f t="shared" si="558"/>
        <v>Une Eau de Vie généreuse et gourmande. Idéal en digestif.&lt;br&gt;&lt;br&gt;Provenance : France (Alsace)&lt;br&gt;&lt;br&gt;Dégustation : Robe incolore ; Nez puissant et élégant de Framboise des bois ; Bouche fruitée, chaleureuse et d’une belle longueur avec une sensation de sucrositée.&lt;br&gt;&lt;br&gt;UBERACH,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1587" s="4">
        <v>55</v>
      </c>
      <c r="F1587" s="2" t="s">
        <v>66</v>
      </c>
      <c r="H1587" s="2" t="b">
        <v>1</v>
      </c>
      <c r="I1587" s="2" t="s">
        <v>4693</v>
      </c>
      <c r="K1587" s="2"/>
      <c r="M1587" s="2" t="s">
        <v>4702</v>
      </c>
      <c r="O1587" s="2"/>
      <c r="Q1587" s="2" t="s">
        <v>4696</v>
      </c>
      <c r="S1587" s="2" t="s">
        <v>6519</v>
      </c>
      <c r="V1587" s="19">
        <f t="shared" ref="V1587:V1590" si="583">IF(U1587="",0,1)</f>
        <v>0</v>
      </c>
    </row>
    <row r="1588" spans="1:23" s="20" customFormat="1" ht="257.25" hidden="1" x14ac:dyDescent="0.25">
      <c r="A1588" s="2" t="s">
        <v>1645</v>
      </c>
      <c r="B1588" s="2" t="s">
        <v>1646</v>
      </c>
      <c r="C1588" s="3" t="s">
        <v>5391</v>
      </c>
      <c r="D1588" s="40" t="str">
        <f t="shared" si="558"/>
        <v>Une Eau de Vie de poire williams élégante et longue en bouche. Idéal en digestif.&lt;br&gt;&lt;br&gt;Provenance : France (Alsace)&lt;br&gt;&lt;br&gt;Dégustation : Robe incolore ; Nez puissant et élégant de poire williams et légèrement citronné ; Bouche fruitée, gourmande et d’une belle longueur avec une explosion de fruit.&lt;br&gt;&lt;br&gt;UBERACH,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1588" s="4">
        <v>44.4</v>
      </c>
      <c r="F1588" s="2" t="s">
        <v>66</v>
      </c>
      <c r="G1588" s="42"/>
      <c r="H1588" s="2" t="b">
        <v>1</v>
      </c>
      <c r="I1588" s="2" t="s">
        <v>4693</v>
      </c>
      <c r="J1588" s="42"/>
      <c r="K1588" s="2"/>
      <c r="L1588" s="42"/>
      <c r="M1588" s="2" t="s">
        <v>4702</v>
      </c>
      <c r="N1588" s="42"/>
      <c r="O1588" s="2"/>
      <c r="P1588" s="42"/>
      <c r="Q1588" s="2" t="s">
        <v>4696</v>
      </c>
      <c r="R1588" s="42"/>
      <c r="S1588" s="2" t="s">
        <v>6519</v>
      </c>
      <c r="T1588" s="42"/>
      <c r="U1588" s="42"/>
      <c r="V1588" s="19">
        <f t="shared" si="583"/>
        <v>0</v>
      </c>
      <c r="W1588" s="42"/>
    </row>
    <row r="1589" spans="1:23" hidden="1" x14ac:dyDescent="0.25">
      <c r="A1589" s="2" t="s">
        <v>1525</v>
      </c>
      <c r="B1589" s="2" t="s">
        <v>1526</v>
      </c>
      <c r="C1589" s="3"/>
      <c r="D1589" s="23" t="str">
        <f t="shared" ref="D1589:D1591" si="584">SUBSTITUTE(SUBSTITUTE(SUBSTITUTE(C1589,CHAR(13),""),CHAR(10),"&lt;br&gt;"),". &amp;car(10)",".")</f>
        <v/>
      </c>
      <c r="E1589" s="4">
        <v>12.55</v>
      </c>
      <c r="F1589" s="2" t="s">
        <v>2246</v>
      </c>
      <c r="G1589" s="19">
        <f>VLOOKUP(F1589,frs!$A$2:$E$41,2,FALSE)</f>
        <v>22</v>
      </c>
      <c r="H1589" s="2" t="b">
        <v>1</v>
      </c>
      <c r="I1589" s="2" t="s">
        <v>4716</v>
      </c>
      <c r="J1589" s="19">
        <f>VLOOKUP(I1589,Families!$A$2:$B$11,2,FALSE)</f>
        <v>1</v>
      </c>
      <c r="K1589" s="2" t="s">
        <v>4865</v>
      </c>
      <c r="L1589" s="19">
        <f>IFERROR(VLOOKUP(K1589,Appellations!$A$2:$B$77,2,FALSE),"0")</f>
        <v>48</v>
      </c>
      <c r="M1589" s="2" t="s">
        <v>4857</v>
      </c>
      <c r="N1589" s="19">
        <f>IFERROR(VLOOKUP(M1589,Regions!$A$2:$B$41,2,FALSE),"0")</f>
        <v>36</v>
      </c>
      <c r="O1589" s="2" t="s">
        <v>4719</v>
      </c>
      <c r="P1589" s="19">
        <f>IFERROR(VLOOKUP(O1589,Colors!$A$2:$B$11,2,FALSE),"0")</f>
        <v>8</v>
      </c>
      <c r="Q1589" s="2" t="s">
        <v>4688</v>
      </c>
      <c r="R1589" s="19">
        <f>IFERROR(VLOOKUP(Q1589,Contenants!$A$2:$B$21,2,FALSE),"0")</f>
        <v>16</v>
      </c>
      <c r="S1589" s="2"/>
      <c r="T1589" s="50" t="str">
        <f t="shared" ref="T1589:T1591" si="585">PROPER(B1589)</f>
        <v>Madiran Constance Dom.Berthoumieu Rouge</v>
      </c>
      <c r="U1589" s="19" t="str">
        <f>SUBSTITUTE(SUBSTITUTE(SUBSTITUTE(SUBSTITUTE(SUBSTITUTE(SUBSTITUTE(SUBSTITUTE(SUBSTITUTE(SUBSTITUTE(SUBSTITUTE(SUBSTITUTE(SUBSTITUTE(S1589,"C:\Users\Admin\OneDrive\Site Internet\",""),"BAG-IN-BOX\",""),"BOURGOGNE\",""),"BEAUJOLAIS\",""),"CHAMPAGNE ET EFFERVESCENTS\",""),"LANGUEDOC\",""),"LOIRE\",""),"PROVENCE\",""),"RHONE NORD\",""),"RHONE SUD\",""),"SPIRITUEUX\",""),"SUD OUEST\","")</f>
        <v/>
      </c>
      <c r="V1589" s="19">
        <f t="shared" si="583"/>
        <v>0</v>
      </c>
      <c r="W1589" s="20" t="e">
        <f>$X$1&amp;A1589&amp;$Y$1&amp;T1589&amp;$Z$1&amp;D1589&amp;$AA$1&amp;E1589&amp;#REF!&amp;G1589&amp;$AB$1&amp;J1589&amp;$AC$1&amp;L1589&amp;$AD$1&amp;N1589&amp;$AE$1&amp;P1589&amp;$AF$1&amp;R1589&amp;$AG$1&amp;#REF!&amp;$AI$1</f>
        <v>#REF!</v>
      </c>
    </row>
    <row r="1590" spans="1:23" hidden="1" x14ac:dyDescent="0.25">
      <c r="A1590" s="2" t="s">
        <v>1519</v>
      </c>
      <c r="B1590" s="2" t="s">
        <v>1520</v>
      </c>
      <c r="C1590" s="3"/>
      <c r="D1590" s="23" t="str">
        <f t="shared" si="584"/>
        <v/>
      </c>
      <c r="E1590" s="4">
        <v>19.45</v>
      </c>
      <c r="F1590" s="2" t="s">
        <v>2246</v>
      </c>
      <c r="G1590" s="19">
        <f>VLOOKUP(F1590,frs!$A$2:$E$41,2,FALSE)</f>
        <v>22</v>
      </c>
      <c r="H1590" s="2" t="b">
        <v>1</v>
      </c>
      <c r="I1590" s="2" t="s">
        <v>4716</v>
      </c>
      <c r="J1590" s="19">
        <f>VLOOKUP(I1590,Families!$A$2:$B$11,2,FALSE)</f>
        <v>1</v>
      </c>
      <c r="K1590" s="2" t="s">
        <v>4865</v>
      </c>
      <c r="L1590" s="19">
        <f>IFERROR(VLOOKUP(K1590,Appellations!$A$2:$B$77,2,FALSE),"0")</f>
        <v>48</v>
      </c>
      <c r="M1590" s="2" t="s">
        <v>4857</v>
      </c>
      <c r="N1590" s="19">
        <f>IFERROR(VLOOKUP(M1590,Regions!$A$2:$B$41,2,FALSE),"0")</f>
        <v>36</v>
      </c>
      <c r="O1590" s="2" t="s">
        <v>4719</v>
      </c>
      <c r="P1590" s="19">
        <f>IFERROR(VLOOKUP(O1590,Colors!$A$2:$B$11,2,FALSE),"0")</f>
        <v>8</v>
      </c>
      <c r="Q1590" s="2" t="s">
        <v>4688</v>
      </c>
      <c r="R1590" s="19">
        <f>IFERROR(VLOOKUP(Q1590,Contenants!$A$2:$B$21,2,FALSE),"0")</f>
        <v>16</v>
      </c>
      <c r="S1590" s="2"/>
      <c r="T1590" s="50" t="str">
        <f t="shared" si="585"/>
        <v>Madiran Ch.De Batz Dom.Berthoumieu Rouge</v>
      </c>
      <c r="U1590" s="19" t="str">
        <f>SUBSTITUTE(SUBSTITUTE(SUBSTITUTE(SUBSTITUTE(SUBSTITUTE(SUBSTITUTE(SUBSTITUTE(SUBSTITUTE(SUBSTITUTE(SUBSTITUTE(SUBSTITUTE(SUBSTITUTE(S1590,"C:\Users\Admin\OneDrive\Site Internet\",""),"BAG-IN-BOX\",""),"BOURGOGNE\",""),"BEAUJOLAIS\",""),"CHAMPAGNE ET EFFERVESCENTS\",""),"LANGUEDOC\",""),"LOIRE\",""),"PROVENCE\",""),"RHONE NORD\",""),"RHONE SUD\",""),"SPIRITUEUX\",""),"SUD OUEST\","")</f>
        <v/>
      </c>
      <c r="V1590" s="19">
        <f t="shared" si="583"/>
        <v>0</v>
      </c>
      <c r="W1590" s="20" t="e">
        <f>$X$1&amp;A1590&amp;$Y$1&amp;T1590&amp;$Z$1&amp;D1590&amp;$AA$1&amp;E1590&amp;#REF!&amp;G1590&amp;$AB$1&amp;J1590&amp;$AC$1&amp;L1590&amp;$AD$1&amp;N1590&amp;$AE$1&amp;P1590&amp;$AF$1&amp;R1590&amp;$AG$1&amp;#REF!&amp;$AI$1</f>
        <v>#REF!</v>
      </c>
    </row>
    <row r="1591" spans="1:23" hidden="1" x14ac:dyDescent="0.25">
      <c r="A1591" s="2" t="s">
        <v>2814</v>
      </c>
      <c r="B1591" s="2" t="s">
        <v>2815</v>
      </c>
      <c r="C1591" s="3"/>
      <c r="D1591" s="23" t="str">
        <f t="shared" si="584"/>
        <v/>
      </c>
      <c r="E1591" s="4">
        <v>10.4</v>
      </c>
      <c r="F1591" s="2" t="s">
        <v>2246</v>
      </c>
      <c r="G1591" s="19">
        <f>VLOOKUP(F1591,frs!$A$2:$E$41,2,FALSE)</f>
        <v>22</v>
      </c>
      <c r="H1591" s="2" t="b">
        <v>0</v>
      </c>
      <c r="I1591" s="2" t="s">
        <v>4716</v>
      </c>
      <c r="J1591" s="19">
        <f>VLOOKUP(I1591,Families!$A$2:$B$11,2,FALSE)</f>
        <v>1</v>
      </c>
      <c r="K1591" s="2"/>
      <c r="L1591" s="19" t="str">
        <f>IFERROR(VLOOKUP(K1591,Appellations!$A$2:$B$77,2,FALSE),"0")</f>
        <v>0</v>
      </c>
      <c r="M1591" s="2" t="s">
        <v>4912</v>
      </c>
      <c r="N1591" s="19">
        <f>IFERROR(VLOOKUP(M1591,Regions!$A$2:$B$41,2,FALSE),"0")</f>
        <v>18</v>
      </c>
      <c r="O1591" s="2" t="s">
        <v>4719</v>
      </c>
      <c r="P1591" s="19">
        <f>IFERROR(VLOOKUP(O1591,Colors!$A$2:$B$11,2,FALSE),"0")</f>
        <v>8</v>
      </c>
      <c r="Q1591" s="2" t="s">
        <v>4688</v>
      </c>
      <c r="R1591" s="19">
        <f>IFERROR(VLOOKUP(Q1591,Contenants!$A$2:$B$21,2,FALSE),"0")</f>
        <v>16</v>
      </c>
      <c r="S1591" s="2"/>
      <c r="T1591" s="50" t="str">
        <f t="shared" si="585"/>
        <v>Borsao Joven Tinto Espagne Rouge</v>
      </c>
      <c r="U1591" s="19" t="str">
        <f>SUBSTITUTE(SUBSTITUTE(SUBSTITUTE(SUBSTITUTE(SUBSTITUTE(SUBSTITUTE(SUBSTITUTE(SUBSTITUTE(SUBSTITUTE(SUBSTITUTE(SUBSTITUTE(SUBSTITUTE(S1591,"C:\Users\Admin\OneDrive\Site Internet\",""),"BAG-IN-BOX\",""),"BOURGOGNE\",""),"BEAUJOLAIS\",""),"CHAMPAGNE ET EFFERVESCENTS\",""),"LANGUEDOC\",""),"LOIRE\",""),"PROVENCE\",""),"RHONE NORD\",""),"RHONE SUD\",""),"SPIRITUEUX\",""),"SUD OUEST\","")</f>
        <v/>
      </c>
      <c r="V1591" s="19" t="e">
        <f>IF(#REF!="",0,1)</f>
        <v>#REF!</v>
      </c>
      <c r="W1591" s="20" t="e">
        <f>$X$1&amp;A1591&amp;$Y$1&amp;T1591&amp;$Z$1&amp;D1591&amp;$AA$1&amp;E1591&amp;#REF!&amp;G1591&amp;$AB$1&amp;J1591&amp;$AC$1&amp;L1591&amp;$AD$1&amp;N1591&amp;$AE$1&amp;P1591&amp;$AF$1&amp;R1591&amp;$AG$1&amp;#REF!&amp;$AI$1</f>
        <v>#REF!</v>
      </c>
    </row>
    <row r="1592" spans="1:23" s="29" customFormat="1" hidden="1" x14ac:dyDescent="0.25">
      <c r="A1592" s="2" t="s">
        <v>4371</v>
      </c>
      <c r="B1592" s="2" t="s">
        <v>4372</v>
      </c>
      <c r="C1592" s="3"/>
      <c r="D1592" s="36" t="str">
        <f t="shared" si="558"/>
        <v/>
      </c>
      <c r="E1592" s="4">
        <v>12.75</v>
      </c>
      <c r="F1592" s="2" t="s">
        <v>2246</v>
      </c>
      <c r="G1592" s="38"/>
      <c r="H1592" s="2" t="b">
        <v>0</v>
      </c>
      <c r="I1592" s="2" t="s">
        <v>4716</v>
      </c>
      <c r="J1592" s="38"/>
      <c r="K1592" s="2"/>
      <c r="L1592" s="38"/>
      <c r="M1592" s="2" t="s">
        <v>4819</v>
      </c>
      <c r="N1592" s="38"/>
      <c r="O1592" s="2" t="s">
        <v>4719</v>
      </c>
      <c r="P1592" s="38"/>
      <c r="Q1592" s="2" t="s">
        <v>4688</v>
      </c>
      <c r="R1592" s="38"/>
      <c r="S1592" s="2"/>
      <c r="T1592" s="38"/>
      <c r="U1592" s="38"/>
      <c r="V1592" s="38"/>
      <c r="W1592" s="38"/>
    </row>
    <row r="1593" spans="1:23" hidden="1" x14ac:dyDescent="0.25">
      <c r="A1593" s="2" t="s">
        <v>202</v>
      </c>
      <c r="B1593" s="2" t="s">
        <v>203</v>
      </c>
      <c r="C1593" s="3"/>
      <c r="D1593" s="23" t="str">
        <f>SUBSTITUTE(SUBSTITUTE(SUBSTITUTE(C1593,CHAR(13),""),CHAR(10),"&lt;br&gt;"),". &amp;car(10)",".")</f>
        <v/>
      </c>
      <c r="E1593" s="4">
        <v>30.3</v>
      </c>
      <c r="F1593" s="2" t="s">
        <v>2219</v>
      </c>
      <c r="G1593" s="19">
        <f>VLOOKUP(F1593,frs!$A$2:$E$41,2,FALSE)</f>
        <v>23</v>
      </c>
      <c r="H1593" s="2" t="b">
        <v>1</v>
      </c>
      <c r="I1593" s="2" t="s">
        <v>4709</v>
      </c>
      <c r="J1593" s="19">
        <f>VLOOKUP(I1593,Families!$A$2:$B$11,2,FALSE)</f>
        <v>2</v>
      </c>
      <c r="K1593" s="2" t="s">
        <v>4767</v>
      </c>
      <c r="L1593" s="19">
        <f>IFERROR(VLOOKUP(K1593,Appellations!$A$2:$B$77,2,FALSE),"0")</f>
        <v>9</v>
      </c>
      <c r="M1593" s="2" t="s">
        <v>4762</v>
      </c>
      <c r="N1593" s="19">
        <f>IFERROR(VLOOKUP(M1593,Regions!$A$2:$B$41,2,FALSE),"0")</f>
        <v>10</v>
      </c>
      <c r="O1593" s="2" t="s">
        <v>4689</v>
      </c>
      <c r="P1593" s="19">
        <f>IFERROR(VLOOKUP(O1593,Colors!$A$2:$B$11,2,FALSE),"0")</f>
        <v>2</v>
      </c>
      <c r="Q1593" s="2" t="s">
        <v>4688</v>
      </c>
      <c r="R1593" s="19">
        <f>IFERROR(VLOOKUP(Q1593,Contenants!$A$2:$B$21,2,FALSE),"0")</f>
        <v>16</v>
      </c>
      <c r="S1593" s="2"/>
      <c r="T1593" s="50" t="str">
        <f>PROPER(B1593)</f>
        <v>Bg Chardo Grands Terroirs Maldant Blanc</v>
      </c>
      <c r="U1593" s="19" t="str">
        <f>SUBSTITUTE(SUBSTITUTE(SUBSTITUTE(SUBSTITUTE(SUBSTITUTE(SUBSTITUTE(SUBSTITUTE(SUBSTITUTE(SUBSTITUTE(SUBSTITUTE(SUBSTITUTE(SUBSTITUTE(S1593,"C:\Users\Admin\OneDrive\Site Internet\",""),"BAG-IN-BOX\",""),"BOURGOGNE\",""),"BEAUJOLAIS\",""),"CHAMPAGNE ET EFFERVESCENTS\",""),"LANGUEDOC\",""),"LOIRE\",""),"PROVENCE\",""),"RHONE NORD\",""),"RHONE SUD\",""),"SPIRITUEUX\",""),"SUD OUEST\","")</f>
        <v/>
      </c>
      <c r="V1593" s="19">
        <f t="shared" ref="V1593:V1595" si="586">IF(U1593="",0,1)</f>
        <v>0</v>
      </c>
      <c r="W1593" s="20" t="e">
        <f>$X$1&amp;A1593&amp;$Y$1&amp;T1593&amp;$Z$1&amp;D1593&amp;$AA$1&amp;E1593&amp;#REF!&amp;G1593&amp;$AB$1&amp;J1593&amp;$AC$1&amp;L1593&amp;$AD$1&amp;N1593&amp;$AE$1&amp;P1593&amp;$AF$1&amp;R1593&amp;$AG$1&amp;#REF!&amp;$AI$1</f>
        <v>#REF!</v>
      </c>
    </row>
    <row r="1594" spans="1:23" s="29" customFormat="1" ht="213.75" hidden="1" x14ac:dyDescent="0.25">
      <c r="A1594" s="2" t="s">
        <v>1839</v>
      </c>
      <c r="B1594" s="2" t="s">
        <v>1840</v>
      </c>
      <c r="C1594" s="3" t="s">
        <v>5012</v>
      </c>
      <c r="D1594" s="36" t="str">
        <f t="shared" si="558"/>
        <v>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75cl. .&lt;br&gt;&lt;br&gt;Domaine familial depuis des années, le Domaine Maldant-Pauvelot s’étend sur 18 Ha sur les Grands Terroirs de Bourgogne. Jean-Luc Maldant reprends les reines en 2009 et installe le domaine dans la qualité de ses produits.</v>
      </c>
      <c r="E1594" s="4">
        <v>53.95</v>
      </c>
      <c r="F1594" s="2" t="s">
        <v>2219</v>
      </c>
      <c r="G1594" s="38"/>
      <c r="H1594" s="2" t="b">
        <v>1</v>
      </c>
      <c r="I1594" s="2" t="s">
        <v>4716</v>
      </c>
      <c r="J1594" s="38"/>
      <c r="K1594" s="2" t="s">
        <v>4798</v>
      </c>
      <c r="L1594" s="38"/>
      <c r="M1594" s="2" t="s">
        <v>4762</v>
      </c>
      <c r="N1594" s="38"/>
      <c r="O1594" s="2" t="s">
        <v>4719</v>
      </c>
      <c r="P1594" s="38"/>
      <c r="Q1594" s="2" t="s">
        <v>2303</v>
      </c>
      <c r="R1594" s="38"/>
      <c r="S1594" s="2" t="s">
        <v>5653</v>
      </c>
      <c r="T1594" s="38"/>
      <c r="U1594" s="38"/>
      <c r="V1594" s="19">
        <f t="shared" si="586"/>
        <v>0</v>
      </c>
      <c r="W1594" s="38"/>
    </row>
    <row r="1595" spans="1:23" hidden="1" x14ac:dyDescent="0.25">
      <c r="A1595" s="2" t="s">
        <v>792</v>
      </c>
      <c r="B1595" s="2" t="s">
        <v>793</v>
      </c>
      <c r="C1595" s="3"/>
      <c r="D1595" s="23" t="str">
        <f>SUBSTITUTE(SUBSTITUTE(SUBSTITUTE(C1595,CHAR(13),""),CHAR(10),"&lt;br&gt;"),". &amp;car(10)",".")</f>
        <v/>
      </c>
      <c r="E1595" s="4">
        <v>189.95</v>
      </c>
      <c r="F1595" s="2" t="s">
        <v>2257</v>
      </c>
      <c r="G1595" s="19" t="e">
        <f>VLOOKUP(F1595,frs!$A$2:$E$41,2,FALSE)</f>
        <v>#N/A</v>
      </c>
      <c r="H1595" s="2" t="b">
        <v>1</v>
      </c>
      <c r="I1595" s="2" t="s">
        <v>4716</v>
      </c>
      <c r="J1595" s="19">
        <f>VLOOKUP(I1595,Families!$A$2:$B$11,2,FALSE)</f>
        <v>1</v>
      </c>
      <c r="K1595" s="2" t="s">
        <v>4841</v>
      </c>
      <c r="L1595" s="19">
        <f>IFERROR(VLOOKUP(K1595,Appellations!$A$2:$B$77,2,FALSE),"0")</f>
        <v>17</v>
      </c>
      <c r="M1595" s="2" t="s">
        <v>4745</v>
      </c>
      <c r="N1595" s="19">
        <f>IFERROR(VLOOKUP(M1595,Regions!$A$2:$B$41,2,FALSE),"0")</f>
        <v>33</v>
      </c>
      <c r="O1595" s="2" t="s">
        <v>4719</v>
      </c>
      <c r="P1595" s="19">
        <f>IFERROR(VLOOKUP(O1595,Colors!$A$2:$B$11,2,FALSE),"0")</f>
        <v>8</v>
      </c>
      <c r="Q1595" s="2" t="s">
        <v>4688</v>
      </c>
      <c r="R1595" s="19">
        <f>IFERROR(VLOOKUP(Q1595,Contenants!$A$2:$B$21,2,FALSE),"0")</f>
        <v>16</v>
      </c>
      <c r="S1595" s="2"/>
      <c r="T1595" s="50" t="str">
        <f>PROPER(B1595)</f>
        <v>Ch9 Du Pape Vieux Telegraphe Rouge 2007</v>
      </c>
      <c r="U1595" s="19" t="str">
        <f>SUBSTITUTE(SUBSTITUTE(SUBSTITUTE(SUBSTITUTE(SUBSTITUTE(SUBSTITUTE(SUBSTITUTE(SUBSTITUTE(SUBSTITUTE(SUBSTITUTE(SUBSTITUTE(SUBSTITUTE(S1595,"C:\Users\Admin\OneDrive\Site Internet\",""),"BAG-IN-BOX\",""),"BOURGOGNE\",""),"BEAUJOLAIS\",""),"CHAMPAGNE ET EFFERVESCENTS\",""),"LANGUEDOC\",""),"LOIRE\",""),"PROVENCE\",""),"RHONE NORD\",""),"RHONE SUD\",""),"SPIRITUEUX\",""),"SUD OUEST\","")</f>
        <v/>
      </c>
      <c r="V1595" s="19">
        <f t="shared" si="586"/>
        <v>0</v>
      </c>
      <c r="W1595" s="20" t="e">
        <f>$X$1&amp;A1595&amp;$Y$1&amp;T1595&amp;$Z$1&amp;D1595&amp;$AA$1&amp;E1595&amp;#REF!&amp;G1595&amp;$AB$1&amp;J1595&amp;$AC$1&amp;L1595&amp;$AD$1&amp;N1595&amp;$AE$1&amp;P1595&amp;$AF$1&amp;R1595&amp;$AG$1&amp;#REF!&amp;$AI$1</f>
        <v>#REF!</v>
      </c>
    </row>
    <row r="1596" spans="1:23" s="29" customFormat="1" hidden="1" x14ac:dyDescent="0.25">
      <c r="A1596" s="2" t="s">
        <v>4022</v>
      </c>
      <c r="B1596" s="2" t="s">
        <v>4023</v>
      </c>
      <c r="C1596" s="3"/>
      <c r="D1596" s="36" t="str">
        <f t="shared" si="558"/>
        <v/>
      </c>
      <c r="E1596" s="4">
        <v>12.95</v>
      </c>
      <c r="F1596" s="2" t="s">
        <v>2246</v>
      </c>
      <c r="G1596" s="38"/>
      <c r="H1596" s="2" t="b">
        <v>0</v>
      </c>
      <c r="I1596" s="2" t="s">
        <v>4687</v>
      </c>
      <c r="J1596" s="38"/>
      <c r="K1596" s="2" t="s">
        <v>4818</v>
      </c>
      <c r="L1596" s="38"/>
      <c r="M1596" s="2" t="s">
        <v>4819</v>
      </c>
      <c r="N1596" s="38"/>
      <c r="O1596" s="2" t="s">
        <v>4689</v>
      </c>
      <c r="P1596" s="38"/>
      <c r="Q1596" s="2" t="s">
        <v>4688</v>
      </c>
      <c r="R1596" s="38"/>
      <c r="S1596" s="2"/>
      <c r="T1596" s="38"/>
      <c r="U1596" s="38"/>
      <c r="V1596" s="38"/>
      <c r="W1596" s="38"/>
    </row>
    <row r="1597" spans="1:23" hidden="1" x14ac:dyDescent="0.25">
      <c r="A1597" s="2" t="s">
        <v>622</v>
      </c>
      <c r="B1597" s="2" t="s">
        <v>623</v>
      </c>
      <c r="C1597" s="3"/>
      <c r="D1597" s="23" t="str">
        <f>SUBSTITUTE(SUBSTITUTE(SUBSTITUTE(C1597,CHAR(13),""),CHAR(10),"&lt;br&gt;"),". &amp;car(10)",".")</f>
        <v/>
      </c>
      <c r="E1597" s="4">
        <v>35.9</v>
      </c>
      <c r="F1597" s="2" t="s">
        <v>2263</v>
      </c>
      <c r="G1597" s="19">
        <f>VLOOKUP(F1597,frs!$A$2:$E$41,2,FALSE)</f>
        <v>38</v>
      </c>
      <c r="H1597" s="2" t="b">
        <v>1</v>
      </c>
      <c r="I1597" s="2" t="s">
        <v>4709</v>
      </c>
      <c r="J1597" s="19">
        <f>VLOOKUP(I1597,Families!$A$2:$B$11,2,FALSE)</f>
        <v>2</v>
      </c>
      <c r="K1597" s="2" t="s">
        <v>4740</v>
      </c>
      <c r="L1597" s="19">
        <f>IFERROR(VLOOKUP(K1597,Appellations!$A$2:$B$77,2,FALSE),"0")</f>
        <v>25</v>
      </c>
      <c r="M1597" s="2" t="s">
        <v>4741</v>
      </c>
      <c r="N1597" s="19">
        <f>IFERROR(VLOOKUP(M1597,Regions!$A$2:$B$41,2,FALSE),"0")</f>
        <v>32</v>
      </c>
      <c r="O1597" s="2" t="s">
        <v>4689</v>
      </c>
      <c r="P1597" s="19">
        <f>IFERROR(VLOOKUP(O1597,Colors!$A$2:$B$11,2,FALSE),"0")</f>
        <v>2</v>
      </c>
      <c r="Q1597" s="2" t="s">
        <v>2303</v>
      </c>
      <c r="R1597" s="19">
        <f>IFERROR(VLOOKUP(Q1597,Contenants!$A$2:$B$21,2,FALSE),"0")</f>
        <v>19</v>
      </c>
      <c r="S1597" s="2"/>
      <c r="T1597" s="50" t="str">
        <f>PROPER(B1597)</f>
        <v>Cdp Cht Borm.Inst.Parcellaire Blc Magnum</v>
      </c>
      <c r="U1597" s="19" t="str">
        <f>SUBSTITUTE(SUBSTITUTE(SUBSTITUTE(SUBSTITUTE(SUBSTITUTE(SUBSTITUTE(SUBSTITUTE(SUBSTITUTE(SUBSTITUTE(SUBSTITUTE(SUBSTITUTE(SUBSTITUTE(S1597,"C:\Users\Admin\OneDrive\Site Internet\",""),"BAG-IN-BOX\",""),"BOURGOGNE\",""),"BEAUJOLAIS\",""),"CHAMPAGNE ET EFFERVESCENTS\",""),"LANGUEDOC\",""),"LOIRE\",""),"PROVENCE\",""),"RHONE NORD\",""),"RHONE SUD\",""),"SPIRITUEUX\",""),"SUD OUEST\","")</f>
        <v/>
      </c>
      <c r="V1597" s="19">
        <f>IF(U1597="",0,1)</f>
        <v>0</v>
      </c>
      <c r="W1597" s="20" t="e">
        <f>$X$1&amp;A1597&amp;$Y$1&amp;T1597&amp;$Z$1&amp;D1597&amp;$AA$1&amp;E1597&amp;#REF!&amp;G1597&amp;$AB$1&amp;J1597&amp;$AC$1&amp;L1597&amp;$AD$1&amp;N1597&amp;$AE$1&amp;P1597&amp;$AF$1&amp;R1597&amp;$AG$1&amp;#REF!&amp;$AI$1</f>
        <v>#REF!</v>
      </c>
    </row>
    <row r="1598" spans="1:23" s="29" customFormat="1" hidden="1" x14ac:dyDescent="0.25">
      <c r="A1598" s="2" t="s">
        <v>4115</v>
      </c>
      <c r="B1598" s="2" t="s">
        <v>4116</v>
      </c>
      <c r="C1598" s="3"/>
      <c r="D1598" s="27" t="str">
        <f t="shared" ref="D1598:D1661" si="587">SUBSTITUTE(SUBSTITUTE(C1598,CHAR(13),""),CHAR(10),"&lt;br&gt;")</f>
        <v/>
      </c>
      <c r="E1598" s="4">
        <v>113.9</v>
      </c>
      <c r="F1598" s="2" t="s">
        <v>469</v>
      </c>
      <c r="H1598" s="2" t="b">
        <v>0</v>
      </c>
      <c r="I1598" s="2" t="s">
        <v>4693</v>
      </c>
      <c r="K1598" s="2"/>
      <c r="M1598" s="2" t="s">
        <v>4703</v>
      </c>
      <c r="O1598" s="2"/>
      <c r="Q1598" s="2" t="s">
        <v>4696</v>
      </c>
      <c r="S1598" s="2"/>
    </row>
    <row r="1599" spans="1:23" s="20" customFormat="1" ht="314.25" hidden="1" x14ac:dyDescent="0.25">
      <c r="A1599" s="2" t="s">
        <v>1799</v>
      </c>
      <c r="B1599" s="2" t="s">
        <v>1800</v>
      </c>
      <c r="C1599" s="3" t="s">
        <v>5438</v>
      </c>
      <c r="D1599" s="40" t="str">
        <f t="shared" si="587"/>
        <v>Un Rhum Agricole martiniquais incroyable d’intensité et de longueur. S’accordera sur un dessert au chocolat et sur une partie de carte le long d’un après midi.&lt;br&gt;&lt;br&gt;Provenance : Martinique&lt;br&gt;&lt;br&gt;Vieillissement : 15 ans de vieillissement en fût d’ex bourbon&lt;br&gt;&lt;br&gt;Dégustation : Robe ambrée ; Nez de fruits confits, de vanille et de noisettes torréfiées ; Bouche ronde et gourmande aux notes de tabac blond, de pruneau et de cacao. Finale délicate et longue.&lt;br&gt;&lt;br&gt;Nichée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599" s="4">
        <v>196.5</v>
      </c>
      <c r="F1599" s="2" t="s">
        <v>469</v>
      </c>
      <c r="G1599" s="42"/>
      <c r="H1599" s="2" t="b">
        <v>1</v>
      </c>
      <c r="I1599" s="2" t="s">
        <v>4693</v>
      </c>
      <c r="J1599" s="42"/>
      <c r="K1599" s="2"/>
      <c r="L1599" s="42"/>
      <c r="M1599" s="2" t="s">
        <v>4703</v>
      </c>
      <c r="N1599" s="42"/>
      <c r="O1599" s="2"/>
      <c r="P1599" s="42"/>
      <c r="Q1599" s="2" t="s">
        <v>4696</v>
      </c>
      <c r="R1599" s="42"/>
      <c r="S1599" s="2" t="s">
        <v>6520</v>
      </c>
      <c r="T1599" s="42"/>
      <c r="U1599" s="42"/>
      <c r="V1599" s="19">
        <f>IF(U1599="",0,1)</f>
        <v>0</v>
      </c>
      <c r="W1599" s="42"/>
    </row>
    <row r="1600" spans="1:23" hidden="1" x14ac:dyDescent="0.25">
      <c r="A1600" s="2" t="s">
        <v>4117</v>
      </c>
      <c r="B1600" s="2" t="s">
        <v>4118</v>
      </c>
      <c r="C1600" s="3"/>
      <c r="D1600" s="23" t="str">
        <f>SUBSTITUTE(SUBSTITUTE(SUBSTITUTE(C1600,CHAR(13),""),CHAR(10),"&lt;br&gt;"),". &amp;car(10)",".")</f>
        <v/>
      </c>
      <c r="E1600" s="4">
        <v>42.3</v>
      </c>
      <c r="F1600" s="2" t="s">
        <v>469</v>
      </c>
      <c r="G1600" s="19">
        <f>VLOOKUP(F1600,frs!$A$2:$E$41,2,FALSE)</f>
        <v>24</v>
      </c>
      <c r="H1600" s="2" t="b">
        <v>0</v>
      </c>
      <c r="I1600" s="2" t="s">
        <v>4693</v>
      </c>
      <c r="J1600" s="19">
        <f>VLOOKUP(I1600,Families!$A$2:$B$11,2,FALSE)</f>
        <v>7</v>
      </c>
      <c r="K1600" s="2"/>
      <c r="L1600" s="19" t="str">
        <f>IFERROR(VLOOKUP(K1600,Appellations!$A$2:$B$77,2,FALSE),"0")</f>
        <v>0</v>
      </c>
      <c r="M1600" s="2" t="s">
        <v>4703</v>
      </c>
      <c r="N1600" s="19">
        <f>IFERROR(VLOOKUP(M1600,Regions!$A$2:$B$41,2,FALSE),"0")</f>
        <v>34</v>
      </c>
      <c r="O1600" s="2"/>
      <c r="P1600" s="19" t="str">
        <f>IFERROR(VLOOKUP(O1600,Colors!$A$2:$B$11,2,FALSE),"0")</f>
        <v>0</v>
      </c>
      <c r="Q1600" s="2" t="s">
        <v>4696</v>
      </c>
      <c r="R1600" s="19">
        <f>IFERROR(VLOOKUP(Q1600,Contenants!$A$2:$B$21,2,FALSE),"0")</f>
        <v>15</v>
      </c>
      <c r="S1600" s="2"/>
      <c r="T1600" s="50" t="str">
        <f>PROPER(B1600)</f>
        <v>Rhum Vo Jm Martinique</v>
      </c>
      <c r="U1600" s="19" t="str">
        <f>SUBSTITUTE(SUBSTITUTE(SUBSTITUTE(SUBSTITUTE(SUBSTITUTE(SUBSTITUTE(SUBSTITUTE(SUBSTITUTE(SUBSTITUTE(SUBSTITUTE(SUBSTITUTE(SUBSTITUTE(S1600,"C:\Users\Admin\OneDrive\Site Internet\",""),"BAG-IN-BOX\",""),"BOURGOGNE\",""),"BEAUJOLAIS\",""),"CHAMPAGNE ET EFFERVESCENTS\",""),"LANGUEDOC\",""),"LOIRE\",""),"PROVENCE\",""),"RHONE NORD\",""),"RHONE SUD\",""),"SPIRITUEUX\",""),"SUD OUEST\","")</f>
        <v/>
      </c>
      <c r="V1600" s="19" t="e">
        <f>IF(#REF!="",0,1)</f>
        <v>#REF!</v>
      </c>
      <c r="W1600" s="20" t="e">
        <f>$X$1&amp;A1600&amp;$Y$1&amp;T1600&amp;$Z$1&amp;D1600&amp;$AA$1&amp;E1600&amp;#REF!&amp;G1600&amp;$AB$1&amp;J1600&amp;$AC$1&amp;L1600&amp;$AD$1&amp;N1600&amp;$AE$1&amp;P1600&amp;$AF$1&amp;R1600&amp;$AG$1&amp;#REF!&amp;$AI$1</f>
        <v>#REF!</v>
      </c>
    </row>
    <row r="1601" spans="1:23" s="29" customFormat="1" ht="256.5" hidden="1" x14ac:dyDescent="0.25">
      <c r="A1601" s="2" t="s">
        <v>1314</v>
      </c>
      <c r="B1601" s="2" t="s">
        <v>1315</v>
      </c>
      <c r="C1601" s="3" t="s">
        <v>5349</v>
      </c>
      <c r="D1601" s="27" t="str">
        <f t="shared" si="587"/>
        <v>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601" s="4">
        <v>16.850000000000001</v>
      </c>
      <c r="F1601" s="2" t="s">
        <v>2234</v>
      </c>
      <c r="H1601" s="2" t="b">
        <v>1</v>
      </c>
      <c r="I1601" s="2" t="s">
        <v>2308</v>
      </c>
      <c r="K1601" s="2" t="s">
        <v>263</v>
      </c>
      <c r="M1601" s="2" t="s">
        <v>4743</v>
      </c>
      <c r="O1601" s="2" t="s">
        <v>2306</v>
      </c>
      <c r="Q1601" s="2" t="s">
        <v>2303</v>
      </c>
      <c r="S1601" s="2" t="s">
        <v>5731</v>
      </c>
      <c r="V1601" s="19">
        <f>IF(U1601="",0,1)</f>
        <v>0</v>
      </c>
    </row>
    <row r="1602" spans="1:23" s="20" customFormat="1" hidden="1" x14ac:dyDescent="0.25">
      <c r="A1602" s="2" t="s">
        <v>2523</v>
      </c>
      <c r="B1602" s="2" t="s">
        <v>2524</v>
      </c>
      <c r="C1602" s="3"/>
      <c r="D1602" s="40" t="str">
        <f t="shared" si="587"/>
        <v/>
      </c>
      <c r="E1602" s="4">
        <v>39</v>
      </c>
      <c r="F1602" s="2" t="s">
        <v>2230</v>
      </c>
      <c r="G1602" s="42"/>
      <c r="H1602" s="2" t="b">
        <v>0</v>
      </c>
      <c r="I1602" s="2" t="s">
        <v>2301</v>
      </c>
      <c r="J1602" s="42"/>
      <c r="K1602" s="2" t="s">
        <v>4740</v>
      </c>
      <c r="L1602" s="42"/>
      <c r="M1602" s="2" t="s">
        <v>4741</v>
      </c>
      <c r="N1602" s="42"/>
      <c r="O1602" s="2" t="s">
        <v>2306</v>
      </c>
      <c r="P1602" s="42"/>
      <c r="Q1602" s="2"/>
      <c r="R1602" s="42"/>
      <c r="S1602" s="2"/>
      <c r="T1602" s="42"/>
      <c r="U1602" s="42"/>
      <c r="V1602" s="42"/>
      <c r="W1602" s="42"/>
    </row>
    <row r="1603" spans="1:23" hidden="1" x14ac:dyDescent="0.25">
      <c r="A1603" s="2" t="s">
        <v>2503</v>
      </c>
      <c r="B1603" s="2" t="s">
        <v>2504</v>
      </c>
      <c r="C1603" s="3"/>
      <c r="D1603" s="23" t="str">
        <f t="shared" ref="D1603:D1608" si="588">SUBSTITUTE(SUBSTITUTE(SUBSTITUTE(C1603,CHAR(13),""),CHAR(10),"&lt;br&gt;"),". &amp;car(10)",".")</f>
        <v/>
      </c>
      <c r="E1603" s="4">
        <v>39</v>
      </c>
      <c r="F1603" s="2" t="s">
        <v>2230</v>
      </c>
      <c r="G1603" s="19">
        <f>VLOOKUP(F1603,frs!$A$2:$E$41,2,FALSE)</f>
        <v>17</v>
      </c>
      <c r="H1603" s="2" t="b">
        <v>0</v>
      </c>
      <c r="I1603" s="2" t="s">
        <v>2301</v>
      </c>
      <c r="J1603" s="19">
        <f>VLOOKUP(I1603,Families!$A$2:$B$11,2,FALSE)</f>
        <v>4</v>
      </c>
      <c r="K1603" s="2" t="s">
        <v>4828</v>
      </c>
      <c r="L1603" s="19">
        <f>IFERROR(VLOOKUP(K1603,Appellations!$A$2:$B$77,2,FALSE),"0")</f>
        <v>2</v>
      </c>
      <c r="M1603" s="2" t="s">
        <v>4741</v>
      </c>
      <c r="N1603" s="19">
        <f>IFERROR(VLOOKUP(M1603,Regions!$A$2:$B$41,2,FALSE),"0")</f>
        <v>32</v>
      </c>
      <c r="O1603" s="2" t="s">
        <v>2306</v>
      </c>
      <c r="P1603" s="19">
        <f>IFERROR(VLOOKUP(O1603,Colors!$A$2:$B$11,2,FALSE),"0")</f>
        <v>7</v>
      </c>
      <c r="Q1603" s="2"/>
      <c r="R1603" s="19" t="str">
        <f>IFERROR(VLOOKUP(Q1603,Contenants!$A$2:$B$21,2,FALSE),"0")</f>
        <v>0</v>
      </c>
      <c r="S1603" s="2"/>
      <c r="T1603" s="50" t="str">
        <f t="shared" ref="T1603:T1608" si="589">PROPER(B1603)</f>
        <v>Bib Bandol Bijoux La Chretienne Rose 3 L</v>
      </c>
      <c r="U1603" s="19" t="str">
        <f>SUBSTITUTE(SUBSTITUTE(SUBSTITUTE(SUBSTITUTE(SUBSTITUTE(SUBSTITUTE(SUBSTITUTE(SUBSTITUTE(SUBSTITUTE(SUBSTITUTE(SUBSTITUTE(SUBSTITUTE(S1603,"C:\Users\Admin\OneDrive\Site Internet\",""),"BAG-IN-BOX\",""),"BOURGOGNE\",""),"BEAUJOLAIS\",""),"CHAMPAGNE ET EFFERVESCENTS\",""),"LANGUEDOC\",""),"LOIRE\",""),"PROVENCE\",""),"RHONE NORD\",""),"RHONE SUD\",""),"SPIRITUEUX\",""),"SUD OUEST\","")</f>
        <v/>
      </c>
      <c r="V1603" s="19" t="e">
        <f>IF(#REF!="",0,1)</f>
        <v>#REF!</v>
      </c>
      <c r="W1603" s="20" t="e">
        <f>$X$1&amp;A1603&amp;$Y$1&amp;T1603&amp;$Z$1&amp;D1603&amp;$AA$1&amp;E1603&amp;#REF!&amp;G1603&amp;$AB$1&amp;J1603&amp;$AC$1&amp;L1603&amp;$AD$1&amp;N1603&amp;$AE$1&amp;P1603&amp;$AF$1&amp;R1603&amp;$AG$1&amp;#REF!&amp;$AI$1</f>
        <v>#REF!</v>
      </c>
    </row>
    <row r="1604" spans="1:23" ht="256.5" x14ac:dyDescent="0.25">
      <c r="A1604" s="2" t="s">
        <v>1667</v>
      </c>
      <c r="B1604" s="2" t="s">
        <v>1668</v>
      </c>
      <c r="C1604" s="3" t="s">
        <v>5013</v>
      </c>
      <c r="D1604" s="23" t="str">
        <f t="shared" si="588"/>
        <v>Un Pouilly-Fuissé d'une belle complexité aromatique et minéral. Il accompagnera à merveille un dorade en sauce citron. &lt;br&gt;&lt;br&gt;Encépagement : Chardonnay&lt;br&gt;&lt;br&gt;Dégustation : Robe jaune pâle ; Nez aromatique aux notes de fleurs blanches et de noisette ; Bouche ample aux arômes d’agrumes.&lt;br&gt;Accord mets/vin : crustacés, volaille en sauce crémée, fromage frais.&lt;br&gt;&lt;br&gt;C’est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v>
      </c>
      <c r="E1604" s="4">
        <v>25.5</v>
      </c>
      <c r="F1604" s="2" t="s">
        <v>2275</v>
      </c>
      <c r="G1604" s="19">
        <f>VLOOKUP(F1604,frs!$A$2:$B$45,2,FALSE)</f>
        <v>31</v>
      </c>
      <c r="H1604" s="2" t="b">
        <v>1</v>
      </c>
      <c r="I1604" s="2" t="s">
        <v>4709</v>
      </c>
      <c r="J1604" s="19">
        <f>VLOOKUP(I1604,Families!$A$2:$B$11,2,FALSE)</f>
        <v>2</v>
      </c>
      <c r="K1604" s="2" t="s">
        <v>4797</v>
      </c>
      <c r="L1604" s="19">
        <f>IFERROR(VLOOKUP(K1604,Appellations!$A$2:$B$80,2,FALSE),"0")</f>
        <v>58</v>
      </c>
      <c r="M1604" s="2" t="s">
        <v>4762</v>
      </c>
      <c r="N1604" s="19">
        <f>IFERROR(VLOOKUP(M1604,Regions!$A$2:$B$44,2,FALSE),"0")</f>
        <v>10</v>
      </c>
      <c r="O1604" s="2" t="s">
        <v>4689</v>
      </c>
      <c r="P1604" s="19">
        <f>IFERROR(VLOOKUP(O1604,Colors!$A$2:$B$11,2,FALSE),"0")</f>
        <v>2</v>
      </c>
      <c r="Q1604" s="2" t="s">
        <v>4688</v>
      </c>
      <c r="R1604" s="19">
        <f>IFERROR(VLOOKUP(Q1604,Contenants!$A$2:$B$21,2,FALSE),"0")</f>
        <v>16</v>
      </c>
      <c r="S1604" s="2" t="s">
        <v>5675</v>
      </c>
      <c r="T1604" s="50" t="s">
        <v>6273</v>
      </c>
      <c r="U1604" s="19" t="str">
        <f>SUBSTITUTE(S1604,"C:\Users\Admin\OneDrive\Site Internet\","")</f>
        <v>manoir_des_capucins_pouilly_fuisse_blanc.png</v>
      </c>
      <c r="V1604" s="19">
        <f>IF(U1604="",0,1)</f>
        <v>1</v>
      </c>
      <c r="W1604" s="20" t="str">
        <f t="shared" ref="W1604" si="590">$X$1&amp;A1604&amp;$Y$1&amp;T1604&amp;$Z$1&amp;D1604&amp;$AA$1&amp;G1604&amp;$AB$1&amp;J1604&amp;$AC$1&amp;L1604&amp;$AD$1&amp;N1604&amp;$AE$1&amp;P1604&amp;$AF$1&amp;R1604&amp;$AG$1&amp;U1604&amp;$AH$1&amp;V1604&amp;$AI$1</f>
        <v>("01616", "Pouilly Fuissé Capucin Blanc ", "Un Pouilly-Fuissé d'une belle complexité aromatique et minéral. Il accompagnera à merveille un dorade en sauce citron. &lt;br&gt;&lt;br&gt;Encépagement : Chardonnay&lt;br&gt;&lt;br&gt;Dégustation : Robe jaune pâle ; Nez aromatique aux notes de fleurs blanches et de noisette ; Bouche ample aux arômes d’agrumes.&lt;br&gt;Accord mets/vin : crustacés, volaille en sauce crémée, fromage frais.&lt;br&gt;&lt;br&gt;C’est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 "31", "2", "58", "10","2", "16", "manoir_des_capucins_pouilly_fuisse_blanc.png", "1"),</v>
      </c>
    </row>
    <row r="1605" spans="1:23" hidden="1" x14ac:dyDescent="0.25">
      <c r="A1605" s="2" t="s">
        <v>3030</v>
      </c>
      <c r="B1605" s="2" t="s">
        <v>3031</v>
      </c>
      <c r="C1605" s="3"/>
      <c r="D1605" s="23" t="str">
        <f t="shared" si="588"/>
        <v/>
      </c>
      <c r="E1605" s="4">
        <v>11.9</v>
      </c>
      <c r="F1605" s="2" t="s">
        <v>2230</v>
      </c>
      <c r="G1605" s="19">
        <f>VLOOKUP(F1605,frs!$A$2:$E$41,2,FALSE)</f>
        <v>17</v>
      </c>
      <c r="H1605" s="2" t="b">
        <v>0</v>
      </c>
      <c r="I1605" s="2" t="s">
        <v>2308</v>
      </c>
      <c r="J1605" s="19">
        <f>VLOOKUP(I1605,Families!$A$2:$B$11,2,FALSE)</f>
        <v>3</v>
      </c>
      <c r="K1605" s="2" t="s">
        <v>4740</v>
      </c>
      <c r="L1605" s="19">
        <f>IFERROR(VLOOKUP(K1605,Appellations!$A$2:$B$77,2,FALSE),"0")</f>
        <v>25</v>
      </c>
      <c r="M1605" s="2" t="s">
        <v>4741</v>
      </c>
      <c r="N1605" s="19">
        <f>IFERROR(VLOOKUP(M1605,Regions!$A$2:$B$41,2,FALSE),"0")</f>
        <v>32</v>
      </c>
      <c r="O1605" s="2" t="s">
        <v>2306</v>
      </c>
      <c r="P1605" s="19">
        <f>IFERROR(VLOOKUP(O1605,Colors!$A$2:$B$11,2,FALSE),"0")</f>
        <v>7</v>
      </c>
      <c r="Q1605" s="2" t="s">
        <v>4688</v>
      </c>
      <c r="R1605" s="19">
        <f>IFERROR(VLOOKUP(Q1605,Contenants!$A$2:$B$21,2,FALSE),"0")</f>
        <v>16</v>
      </c>
      <c r="S1605" s="2"/>
      <c r="T1605" s="50" t="str">
        <f t="shared" si="589"/>
        <v>Cdp La Mure La Chretienne Rose</v>
      </c>
      <c r="U1605" s="19" t="str">
        <f>SUBSTITUTE(SUBSTITUTE(SUBSTITUTE(SUBSTITUTE(SUBSTITUTE(SUBSTITUTE(SUBSTITUTE(SUBSTITUTE(SUBSTITUTE(SUBSTITUTE(SUBSTITUTE(SUBSTITUTE(S1605,"C:\Users\Admin\OneDrive\Site Internet\",""),"BAG-IN-BOX\",""),"BOURGOGNE\",""),"BEAUJOLAIS\",""),"CHAMPAGNE ET EFFERVESCENTS\",""),"LANGUEDOC\",""),"LOIRE\",""),"PROVENCE\",""),"RHONE NORD\",""),"RHONE SUD\",""),"SPIRITUEUX\",""),"SUD OUEST\","")</f>
        <v/>
      </c>
      <c r="V1605" s="19" t="e">
        <f>IF(#REF!="",0,1)</f>
        <v>#REF!</v>
      </c>
      <c r="W1605" s="20" t="e">
        <f>$X$1&amp;A1605&amp;$Y$1&amp;T1605&amp;$Z$1&amp;D1605&amp;$AA$1&amp;E1605&amp;#REF!&amp;G1605&amp;$AB$1&amp;J1605&amp;$AC$1&amp;L1605&amp;$AD$1&amp;N1605&amp;$AE$1&amp;P1605&amp;$AF$1&amp;R1605&amp;$AG$1&amp;#REF!&amp;$AI$1</f>
        <v>#REF!</v>
      </c>
    </row>
    <row r="1606" spans="1:23" hidden="1" x14ac:dyDescent="0.25">
      <c r="A1606" s="2" t="s">
        <v>3654</v>
      </c>
      <c r="B1606" s="2" t="s">
        <v>3655</v>
      </c>
      <c r="C1606" s="3"/>
      <c r="D1606" s="23" t="str">
        <f t="shared" si="588"/>
        <v/>
      </c>
      <c r="E1606" s="4">
        <v>8.1999999999999993</v>
      </c>
      <c r="F1606" s="2" t="s">
        <v>2242</v>
      </c>
      <c r="G1606" s="19" t="e">
        <f>VLOOKUP(F1606,frs!$A$2:$E$41,2,FALSE)</f>
        <v>#N/A</v>
      </c>
      <c r="H1606" s="2" t="b">
        <v>0</v>
      </c>
      <c r="I1606" s="2" t="s">
        <v>2308</v>
      </c>
      <c r="J1606" s="19">
        <f>VLOOKUP(I1606,Families!$A$2:$B$11,2,FALSE)</f>
        <v>3</v>
      </c>
      <c r="K1606" s="2" t="s">
        <v>4849</v>
      </c>
      <c r="L1606" s="19">
        <f>IFERROR(VLOOKUP(K1606,Appellations!$A$2:$B$77,2,FALSE),"0")</f>
        <v>41</v>
      </c>
      <c r="M1606" s="2" t="s">
        <v>4741</v>
      </c>
      <c r="N1606" s="19">
        <f>IFERROR(VLOOKUP(M1606,Regions!$A$2:$B$41,2,FALSE),"0")</f>
        <v>32</v>
      </c>
      <c r="O1606" s="2" t="s">
        <v>2306</v>
      </c>
      <c r="P1606" s="19">
        <f>IFERROR(VLOOKUP(O1606,Colors!$A$2:$B$11,2,FALSE),"0")</f>
        <v>7</v>
      </c>
      <c r="Q1606" s="2" t="s">
        <v>4688</v>
      </c>
      <c r="R1606" s="19">
        <f>IFERROR(VLOOKUP(Q1606,Contenants!$A$2:$B$21,2,FALSE),"0")</f>
        <v>16</v>
      </c>
      <c r="S1606" s="2"/>
      <c r="T1606" s="50" t="str">
        <f t="shared" si="589"/>
        <v>Igp Med J'Peux Pas J'Ai Rose Cht Rouet</v>
      </c>
      <c r="U1606" s="19" t="str">
        <f>SUBSTITUTE(SUBSTITUTE(SUBSTITUTE(SUBSTITUTE(SUBSTITUTE(SUBSTITUTE(SUBSTITUTE(SUBSTITUTE(SUBSTITUTE(SUBSTITUTE(SUBSTITUTE(SUBSTITUTE(S1606,"C:\Users\Admin\OneDrive\Site Internet\",""),"BAG-IN-BOX\",""),"BOURGOGNE\",""),"BEAUJOLAIS\",""),"CHAMPAGNE ET EFFERVESCENTS\",""),"LANGUEDOC\",""),"LOIRE\",""),"PROVENCE\",""),"RHONE NORD\",""),"RHONE SUD\",""),"SPIRITUEUX\",""),"SUD OUEST\","")</f>
        <v/>
      </c>
      <c r="V1606" s="19" t="e">
        <f>IF(#REF!="",0,1)</f>
        <v>#REF!</v>
      </c>
      <c r="W1606" s="20" t="e">
        <f>$X$1&amp;A1606&amp;$Y$1&amp;T1606&amp;$Z$1&amp;D1606&amp;$AA$1&amp;E1606&amp;#REF!&amp;G1606&amp;$AB$1&amp;J1606&amp;$AC$1&amp;L1606&amp;$AD$1&amp;N1606&amp;$AE$1&amp;P1606&amp;$AF$1&amp;R1606&amp;$AG$1&amp;#REF!&amp;$AI$1</f>
        <v>#REF!</v>
      </c>
    </row>
    <row r="1607" spans="1:23" ht="356.25" x14ac:dyDescent="0.25">
      <c r="A1607" s="2" t="s">
        <v>904</v>
      </c>
      <c r="B1607" s="2" t="s">
        <v>905</v>
      </c>
      <c r="C1607" s="3" t="s">
        <v>5548</v>
      </c>
      <c r="D1607" s="23" t="str">
        <f t="shared" si="588"/>
        <v>Un Champagne Grand Cru Rosé aux bulles fines et aux notes élégantes de petits fruits rouges. Idéal sur un dessert aux fruits rouges.&lt;br&gt;&lt;br&gt;Encépagement : Pinot noir, Chardonnay&lt;br&gt;&lt;br&gt;Dégustation : Bulles fines ; Nez subtile de fruits rouges ; Bouche ample, fraîche aux notes de fraises des bois.&lt;br&gt;&lt;br&gt;La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607" s="4">
        <v>50.6</v>
      </c>
      <c r="F1607" s="2" t="s">
        <v>2229</v>
      </c>
      <c r="G1607" s="19">
        <f>VLOOKUP(F1607,frs!$A$2:$B$45,2,FALSE)</f>
        <v>8</v>
      </c>
      <c r="H1607" s="2" t="b">
        <v>1</v>
      </c>
      <c r="I1607" s="2" t="s">
        <v>4805</v>
      </c>
      <c r="J1607" s="19">
        <f>VLOOKUP(I1607,Families!$A$2:$B$11,2,FALSE)</f>
        <v>5</v>
      </c>
      <c r="K1607" s="2" t="s">
        <v>4806</v>
      </c>
      <c r="L1607" s="19">
        <f>IFERROR(VLOOKUP(K1607,Appellations!$A$2:$B$80,2,FALSE),"0")</f>
        <v>16</v>
      </c>
      <c r="M1607" s="2" t="s">
        <v>4806</v>
      </c>
      <c r="N1607" s="19">
        <f>IFERROR(VLOOKUP(M1607,Regions!$A$2:$B$44,2,FALSE),"0")</f>
        <v>12</v>
      </c>
      <c r="O1607" s="2"/>
      <c r="P1607" s="19" t="str">
        <f>IFERROR(VLOOKUP(O1607,Colors!$A$2:$B$11,2,FALSE),"0")</f>
        <v>0</v>
      </c>
      <c r="Q1607" s="2" t="s">
        <v>4688</v>
      </c>
      <c r="R1607" s="19">
        <f>IFERROR(VLOOKUP(Q1607,Contenants!$A$2:$B$21,2,FALSE),"0")</f>
        <v>16</v>
      </c>
      <c r="S1607" s="2" t="s">
        <v>5893</v>
      </c>
      <c r="T1607" s="50" t="s">
        <v>6274</v>
      </c>
      <c r="U1607" s="19" t="str">
        <f>SUBSTITUTE(S1607,"C:\Users\Admin\OneDrive\Site Internet\","")</f>
        <v>champagne_soutiran_rose.png</v>
      </c>
      <c r="V1607" s="19">
        <f t="shared" ref="V1607:V1612" si="591">IF(U1607="",0,1)</f>
        <v>1</v>
      </c>
      <c r="W1607" s="20" t="str">
        <f t="shared" ref="W1607" si="592">$X$1&amp;A1607&amp;$Y$1&amp;T1607&amp;$Z$1&amp;D1607&amp;$AA$1&amp;G1607&amp;$AB$1&amp;J1607&amp;$AC$1&amp;L1607&amp;$AD$1&amp;N1607&amp;$AE$1&amp;P1607&amp;$AF$1&amp;R1607&amp;$AG$1&amp;U1607&amp;$AH$1&amp;V1607&amp;$AI$1</f>
        <v>("01619", "Champagne Soutiran Rosé Grand Cru", "Un Champagne Grand Cru Rosé aux bulles fines et aux notes élégantes de petits fruits rouges. Idéal sur un dessert aux fruits rouges.&lt;br&gt;&lt;br&gt;Encépagement : Pinot noir, Chardonnay&lt;br&gt;&lt;br&gt;Dégustation : Bulles fines ; Nez subtile de fruits rouges ; Bouche ample, fraîche aux notes de fraises des bois.&lt;br&gt;&lt;br&gt;La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"champagne_soutiran_rose.png", "1"),</v>
      </c>
    </row>
    <row r="1608" spans="1:23" hidden="1" x14ac:dyDescent="0.25">
      <c r="A1608" s="2" t="s">
        <v>772</v>
      </c>
      <c r="B1608" s="2" t="s">
        <v>773</v>
      </c>
      <c r="C1608" s="3"/>
      <c r="D1608" s="23" t="str">
        <f t="shared" si="588"/>
        <v/>
      </c>
      <c r="E1608" s="4">
        <v>0</v>
      </c>
      <c r="F1608" s="2" t="s">
        <v>2276</v>
      </c>
      <c r="G1608" s="19" t="e">
        <f>VLOOKUP(F1608,frs!$A$2:$E$41,2,FALSE)</f>
        <v>#N/A</v>
      </c>
      <c r="H1608" s="2" t="b">
        <v>1</v>
      </c>
      <c r="I1608" s="2" t="s">
        <v>4716</v>
      </c>
      <c r="J1608" s="19">
        <f>VLOOKUP(I1608,Families!$A$2:$B$11,2,FALSE)</f>
        <v>1</v>
      </c>
      <c r="K1608" s="2" t="s">
        <v>4841</v>
      </c>
      <c r="L1608" s="19">
        <f>IFERROR(VLOOKUP(K1608,Appellations!$A$2:$B$77,2,FALSE),"0")</f>
        <v>17</v>
      </c>
      <c r="M1608" s="2" t="s">
        <v>4745</v>
      </c>
      <c r="N1608" s="19">
        <f>IFERROR(VLOOKUP(M1608,Regions!$A$2:$B$41,2,FALSE),"0")</f>
        <v>33</v>
      </c>
      <c r="O1608" s="2" t="s">
        <v>4719</v>
      </c>
      <c r="P1608" s="19">
        <f>IFERROR(VLOOKUP(O1608,Colors!$A$2:$B$11,2,FALSE),"0")</f>
        <v>8</v>
      </c>
      <c r="Q1608" s="2" t="s">
        <v>4688</v>
      </c>
      <c r="R1608" s="19">
        <f>IFERROR(VLOOKUP(Q1608,Contenants!$A$2:$B$21,2,FALSE),"0")</f>
        <v>16</v>
      </c>
      <c r="S1608" s="2"/>
      <c r="T1608" s="50" t="str">
        <f t="shared" si="589"/>
        <v>Ch9 Du Pape Cht Rayas 2006 Rouge</v>
      </c>
      <c r="U1608" s="19" t="str">
        <f>SUBSTITUTE(SUBSTITUTE(SUBSTITUTE(SUBSTITUTE(SUBSTITUTE(SUBSTITUTE(SUBSTITUTE(SUBSTITUTE(SUBSTITUTE(SUBSTITUTE(SUBSTITUTE(SUBSTITUTE(S1608,"C:\Users\Admin\OneDrive\Site Internet\",""),"BAG-IN-BOX\",""),"BOURGOGNE\",""),"BEAUJOLAIS\",""),"CHAMPAGNE ET EFFERVESCENTS\",""),"LANGUEDOC\",""),"LOIRE\",""),"PROVENCE\",""),"RHONE NORD\",""),"RHONE SUD\",""),"SPIRITUEUX\",""),"SUD OUEST\","")</f>
        <v/>
      </c>
      <c r="V1608" s="19">
        <f t="shared" si="591"/>
        <v>0</v>
      </c>
      <c r="W1608" s="20" t="e">
        <f>$X$1&amp;A1608&amp;$Y$1&amp;T1608&amp;$Z$1&amp;D1608&amp;$AA$1&amp;E1608&amp;#REF!&amp;G1608&amp;$AB$1&amp;J1608&amp;$AC$1&amp;L1608&amp;$AD$1&amp;N1608&amp;$AE$1&amp;P1608&amp;$AF$1&amp;R1608&amp;$AG$1&amp;#REF!&amp;$AI$1</f>
        <v>#REF!</v>
      </c>
    </row>
    <row r="1609" spans="1:23" s="29" customFormat="1" hidden="1" x14ac:dyDescent="0.25">
      <c r="A1609" s="2" t="s">
        <v>774</v>
      </c>
      <c r="B1609" s="2" t="s">
        <v>775</v>
      </c>
      <c r="C1609" s="3"/>
      <c r="D1609" s="27" t="str">
        <f t="shared" si="587"/>
        <v/>
      </c>
      <c r="E1609" s="4">
        <v>0</v>
      </c>
      <c r="F1609" s="2" t="s">
        <v>2276</v>
      </c>
      <c r="H1609" s="2" t="b">
        <v>1</v>
      </c>
      <c r="I1609" s="2" t="s">
        <v>4716</v>
      </c>
      <c r="K1609" s="2" t="s">
        <v>4841</v>
      </c>
      <c r="M1609" s="2" t="s">
        <v>4745</v>
      </c>
      <c r="O1609" s="2" t="s">
        <v>4719</v>
      </c>
      <c r="Q1609" s="2" t="s">
        <v>4688</v>
      </c>
      <c r="S1609" s="2"/>
      <c r="V1609" s="19">
        <f t="shared" si="591"/>
        <v>0</v>
      </c>
    </row>
    <row r="1610" spans="1:23" s="20" customFormat="1" hidden="1" x14ac:dyDescent="0.25">
      <c r="A1610" s="2" t="s">
        <v>780</v>
      </c>
      <c r="B1610" s="2" t="s">
        <v>781</v>
      </c>
      <c r="C1610" s="3"/>
      <c r="D1610" s="18" t="str">
        <f t="shared" si="587"/>
        <v/>
      </c>
      <c r="E1610" s="4">
        <v>0</v>
      </c>
      <c r="F1610" s="2" t="s">
        <v>2276</v>
      </c>
      <c r="H1610" s="2" t="b">
        <v>1</v>
      </c>
      <c r="I1610" s="2" t="s">
        <v>4716</v>
      </c>
      <c r="K1610" s="2" t="s">
        <v>4841</v>
      </c>
      <c r="M1610" s="2" t="s">
        <v>4745</v>
      </c>
      <c r="O1610" s="2" t="s">
        <v>4719</v>
      </c>
      <c r="Q1610" s="2" t="s">
        <v>4688</v>
      </c>
      <c r="S1610" s="2"/>
      <c r="V1610" s="19">
        <f t="shared" si="591"/>
        <v>0</v>
      </c>
    </row>
    <row r="1611" spans="1:23" s="20" customFormat="1" hidden="1" x14ac:dyDescent="0.25">
      <c r="A1611" s="2" t="s">
        <v>712</v>
      </c>
      <c r="B1611" s="2" t="s">
        <v>713</v>
      </c>
      <c r="C1611" s="3"/>
      <c r="D1611" s="18" t="str">
        <f t="shared" si="587"/>
        <v/>
      </c>
      <c r="E1611" s="4">
        <v>0</v>
      </c>
      <c r="F1611" s="2" t="s">
        <v>2276</v>
      </c>
      <c r="H1611" s="2" t="b">
        <v>1</v>
      </c>
      <c r="I1611" s="2" t="s">
        <v>4716</v>
      </c>
      <c r="K1611" s="2" t="s">
        <v>4744</v>
      </c>
      <c r="M1611" s="2" t="s">
        <v>4745</v>
      </c>
      <c r="O1611" s="2" t="s">
        <v>4719</v>
      </c>
      <c r="Q1611" s="2" t="s">
        <v>4688</v>
      </c>
      <c r="S1611" s="2"/>
      <c r="V1611" s="19">
        <f t="shared" si="591"/>
        <v>0</v>
      </c>
    </row>
    <row r="1612" spans="1:23" s="20" customFormat="1" hidden="1" x14ac:dyDescent="0.25">
      <c r="A1612" s="2" t="s">
        <v>704</v>
      </c>
      <c r="B1612" s="2" t="s">
        <v>705</v>
      </c>
      <c r="C1612" s="3"/>
      <c r="D1612" s="18" t="str">
        <f t="shared" si="587"/>
        <v/>
      </c>
      <c r="E1612" s="4">
        <v>32.5</v>
      </c>
      <c r="F1612" s="2" t="s">
        <v>2277</v>
      </c>
      <c r="H1612" s="2" t="b">
        <v>1</v>
      </c>
      <c r="I1612" s="2" t="s">
        <v>4716</v>
      </c>
      <c r="K1612" s="2" t="s">
        <v>4744</v>
      </c>
      <c r="M1612" s="2" t="s">
        <v>4745</v>
      </c>
      <c r="O1612" s="2" t="s">
        <v>4719</v>
      </c>
      <c r="Q1612" s="2" t="s">
        <v>4688</v>
      </c>
      <c r="S1612" s="2"/>
      <c r="V1612" s="19">
        <f t="shared" si="591"/>
        <v>0</v>
      </c>
    </row>
    <row r="1613" spans="1:23" s="20" customFormat="1" hidden="1" x14ac:dyDescent="0.25">
      <c r="A1613" s="2" t="s">
        <v>3838</v>
      </c>
      <c r="B1613" s="2" t="s">
        <v>3839</v>
      </c>
      <c r="C1613" s="3"/>
      <c r="D1613" s="18" t="str">
        <f t="shared" si="587"/>
        <v/>
      </c>
      <c r="E1613" s="4">
        <v>31.3</v>
      </c>
      <c r="F1613" s="2" t="s">
        <v>3077</v>
      </c>
      <c r="H1613" s="2" t="b">
        <v>0</v>
      </c>
      <c r="I1613" s="2" t="s">
        <v>4716</v>
      </c>
      <c r="K1613" s="2" t="s">
        <v>4788</v>
      </c>
      <c r="M1613" s="2" t="s">
        <v>4762</v>
      </c>
      <c r="O1613" s="2" t="s">
        <v>4719</v>
      </c>
      <c r="Q1613" s="2" t="s">
        <v>4688</v>
      </c>
      <c r="S1613" s="2"/>
    </row>
    <row r="1614" spans="1:23" s="20" customFormat="1" hidden="1" x14ac:dyDescent="0.25">
      <c r="A1614" s="2" t="s">
        <v>3075</v>
      </c>
      <c r="B1614" s="2" t="s">
        <v>3076</v>
      </c>
      <c r="C1614" s="3"/>
      <c r="D1614" s="18" t="str">
        <f t="shared" si="587"/>
        <v/>
      </c>
      <c r="E1614" s="4">
        <v>10.6</v>
      </c>
      <c r="F1614" s="2" t="s">
        <v>3077</v>
      </c>
      <c r="H1614" s="2" t="b">
        <v>0</v>
      </c>
      <c r="I1614" s="2" t="s">
        <v>4716</v>
      </c>
      <c r="K1614" s="2" t="s">
        <v>4744</v>
      </c>
      <c r="M1614" s="2" t="s">
        <v>4745</v>
      </c>
      <c r="O1614" s="2" t="s">
        <v>4719</v>
      </c>
      <c r="Q1614" s="2" t="s">
        <v>4688</v>
      </c>
      <c r="S1614" s="2"/>
    </row>
    <row r="1615" spans="1:23" s="20" customFormat="1" hidden="1" x14ac:dyDescent="0.25">
      <c r="A1615" s="2" t="s">
        <v>3086</v>
      </c>
      <c r="B1615" s="2" t="s">
        <v>3087</v>
      </c>
      <c r="C1615" s="3"/>
      <c r="D1615" s="18" t="str">
        <f t="shared" si="587"/>
        <v/>
      </c>
      <c r="E1615" s="4">
        <v>20.5</v>
      </c>
      <c r="F1615" s="2" t="s">
        <v>3077</v>
      </c>
      <c r="H1615" s="2" t="b">
        <v>0</v>
      </c>
      <c r="I1615" s="2" t="s">
        <v>4716</v>
      </c>
      <c r="K1615" s="2" t="s">
        <v>4744</v>
      </c>
      <c r="M1615" s="2" t="s">
        <v>4745</v>
      </c>
      <c r="O1615" s="2" t="s">
        <v>4719</v>
      </c>
      <c r="Q1615" s="2" t="s">
        <v>4688</v>
      </c>
      <c r="S1615" s="2"/>
    </row>
    <row r="1616" spans="1:23" s="20" customFormat="1" hidden="1" x14ac:dyDescent="0.25">
      <c r="A1616" s="2" t="s">
        <v>3114</v>
      </c>
      <c r="B1616" s="2" t="s">
        <v>3115</v>
      </c>
      <c r="C1616" s="3"/>
      <c r="D1616" s="18" t="str">
        <f t="shared" si="587"/>
        <v/>
      </c>
      <c r="E1616" s="4">
        <v>62.6</v>
      </c>
      <c r="F1616" s="2" t="s">
        <v>3077</v>
      </c>
      <c r="H1616" s="2" t="b">
        <v>0</v>
      </c>
      <c r="I1616" s="2" t="s">
        <v>4716</v>
      </c>
      <c r="K1616" s="2" t="s">
        <v>4841</v>
      </c>
      <c r="M1616" s="2" t="s">
        <v>4745</v>
      </c>
      <c r="O1616" s="2" t="s">
        <v>4719</v>
      </c>
      <c r="Q1616" s="2" t="s">
        <v>4688</v>
      </c>
      <c r="S1616" s="2"/>
    </row>
    <row r="1617" spans="1:23" s="20" customFormat="1" hidden="1" x14ac:dyDescent="0.25">
      <c r="A1617" s="2" t="s">
        <v>3137</v>
      </c>
      <c r="B1617" s="2" t="s">
        <v>3138</v>
      </c>
      <c r="C1617" s="3"/>
      <c r="D1617" s="18" t="str">
        <f t="shared" si="587"/>
        <v/>
      </c>
      <c r="E1617" s="4">
        <v>84.2</v>
      </c>
      <c r="F1617" s="2" t="s">
        <v>3077</v>
      </c>
      <c r="H1617" s="2" t="b">
        <v>0</v>
      </c>
      <c r="I1617" s="2" t="s">
        <v>4716</v>
      </c>
      <c r="K1617" s="2" t="s">
        <v>4841</v>
      </c>
      <c r="M1617" s="2" t="s">
        <v>4745</v>
      </c>
      <c r="O1617" s="2" t="s">
        <v>4719</v>
      </c>
      <c r="Q1617" s="2" t="s">
        <v>2303</v>
      </c>
      <c r="S1617" s="2"/>
    </row>
    <row r="1618" spans="1:23" s="20" customFormat="1" hidden="1" x14ac:dyDescent="0.25">
      <c r="A1618" s="2" t="s">
        <v>4340</v>
      </c>
      <c r="B1618" s="2" t="s">
        <v>4341</v>
      </c>
      <c r="C1618" s="3"/>
      <c r="D1618" s="18" t="str">
        <f t="shared" si="587"/>
        <v/>
      </c>
      <c r="E1618" s="4">
        <v>34.9</v>
      </c>
      <c r="F1618" s="2" t="s">
        <v>4342</v>
      </c>
      <c r="H1618" s="2" t="b">
        <v>0</v>
      </c>
      <c r="I1618" s="2" t="s">
        <v>4693</v>
      </c>
      <c r="K1618" s="2"/>
      <c r="M1618" s="2" t="s">
        <v>4703</v>
      </c>
      <c r="O1618" s="2"/>
      <c r="Q1618" s="2" t="s">
        <v>4696</v>
      </c>
      <c r="S1618" s="2"/>
    </row>
    <row r="1619" spans="1:23" s="20" customFormat="1" hidden="1" x14ac:dyDescent="0.25">
      <c r="A1619" s="2" t="s">
        <v>4345</v>
      </c>
      <c r="B1619" s="2" t="s">
        <v>4346</v>
      </c>
      <c r="C1619" s="3"/>
      <c r="D1619" s="18" t="str">
        <f t="shared" si="587"/>
        <v/>
      </c>
      <c r="E1619" s="4">
        <v>34.9</v>
      </c>
      <c r="F1619" s="2" t="s">
        <v>4342</v>
      </c>
      <c r="H1619" s="2" t="b">
        <v>0</v>
      </c>
      <c r="I1619" s="2" t="s">
        <v>4693</v>
      </c>
      <c r="K1619" s="2"/>
      <c r="M1619" s="2" t="s">
        <v>4703</v>
      </c>
      <c r="O1619" s="2"/>
      <c r="Q1619" s="2" t="s">
        <v>4696</v>
      </c>
      <c r="S1619" s="2"/>
    </row>
    <row r="1620" spans="1:23" s="20" customFormat="1" hidden="1" x14ac:dyDescent="0.25">
      <c r="A1620" s="2" t="s">
        <v>4347</v>
      </c>
      <c r="B1620" s="2" t="s">
        <v>4348</v>
      </c>
      <c r="C1620" s="3"/>
      <c r="D1620" s="18" t="str">
        <f t="shared" si="587"/>
        <v/>
      </c>
      <c r="E1620" s="4">
        <v>34.9</v>
      </c>
      <c r="F1620" s="2" t="s">
        <v>4342</v>
      </c>
      <c r="H1620" s="2" t="b">
        <v>0</v>
      </c>
      <c r="I1620" s="2" t="s">
        <v>4693</v>
      </c>
      <c r="K1620" s="2"/>
      <c r="M1620" s="2" t="s">
        <v>4703</v>
      </c>
      <c r="O1620" s="2"/>
      <c r="Q1620" s="2" t="s">
        <v>4696</v>
      </c>
      <c r="S1620" s="2"/>
    </row>
    <row r="1621" spans="1:23" s="20" customFormat="1" hidden="1" x14ac:dyDescent="0.25">
      <c r="A1621" s="2" t="s">
        <v>4351</v>
      </c>
      <c r="B1621" s="2" t="s">
        <v>4352</v>
      </c>
      <c r="C1621" s="3"/>
      <c r="D1621" s="40" t="str">
        <f t="shared" si="587"/>
        <v/>
      </c>
      <c r="E1621" s="4">
        <v>34.9</v>
      </c>
      <c r="F1621" s="2" t="s">
        <v>4342</v>
      </c>
      <c r="G1621" s="42"/>
      <c r="H1621" s="2" t="b">
        <v>0</v>
      </c>
      <c r="I1621" s="2" t="s">
        <v>4693</v>
      </c>
      <c r="J1621" s="42"/>
      <c r="K1621" s="2"/>
      <c r="L1621" s="42"/>
      <c r="M1621" s="2" t="s">
        <v>4703</v>
      </c>
      <c r="N1621" s="42"/>
      <c r="O1621" s="2"/>
      <c r="P1621" s="42"/>
      <c r="Q1621" s="2" t="s">
        <v>4696</v>
      </c>
      <c r="R1621" s="42"/>
      <c r="S1621" s="2"/>
      <c r="T1621" s="42"/>
      <c r="U1621" s="42"/>
      <c r="V1621" s="42"/>
      <c r="W1621" s="42"/>
    </row>
    <row r="1622" spans="1:23" hidden="1" x14ac:dyDescent="0.25">
      <c r="A1622" s="2" t="s">
        <v>4353</v>
      </c>
      <c r="B1622" s="2" t="s">
        <v>4354</v>
      </c>
      <c r="C1622" s="3"/>
      <c r="D1622" s="23" t="str">
        <f t="shared" ref="D1622:D1626" si="593">SUBSTITUTE(SUBSTITUTE(SUBSTITUTE(C1622,CHAR(13),""),CHAR(10),"&lt;br&gt;"),". &amp;car(10)",".")</f>
        <v/>
      </c>
      <c r="E1622" s="4">
        <v>34.9</v>
      </c>
      <c r="F1622" s="2" t="s">
        <v>4342</v>
      </c>
      <c r="G1622" s="19" t="e">
        <f>VLOOKUP(F1622,frs!$A$2:$E$41,2,FALSE)</f>
        <v>#N/A</v>
      </c>
      <c r="H1622" s="2" t="b">
        <v>0</v>
      </c>
      <c r="I1622" s="2" t="s">
        <v>4693</v>
      </c>
      <c r="J1622" s="19">
        <f>VLOOKUP(I1622,Families!$A$2:$B$11,2,FALSE)</f>
        <v>7</v>
      </c>
      <c r="K1622" s="2"/>
      <c r="L1622" s="19" t="str">
        <f>IFERROR(VLOOKUP(K1622,Appellations!$A$2:$B$77,2,FALSE),"0")</f>
        <v>0</v>
      </c>
      <c r="M1622" s="2" t="s">
        <v>4703</v>
      </c>
      <c r="N1622" s="19">
        <f>IFERROR(VLOOKUP(M1622,Regions!$A$2:$B$41,2,FALSE),"0")</f>
        <v>34</v>
      </c>
      <c r="O1622" s="2"/>
      <c r="P1622" s="19" t="str">
        <f>IFERROR(VLOOKUP(O1622,Colors!$A$2:$B$11,2,FALSE),"0")</f>
        <v>0</v>
      </c>
      <c r="Q1622" s="2" t="s">
        <v>4696</v>
      </c>
      <c r="R1622" s="19">
        <f>IFERROR(VLOOKUP(Q1622,Contenants!$A$2:$B$21,2,FALSE),"0")</f>
        <v>15</v>
      </c>
      <c r="S1622" s="2"/>
      <c r="T1622" s="50" t="str">
        <f t="shared" ref="T1622:T1626" si="594">PROPER(B1622)</f>
        <v>Tricoche Vanille Bourbon - Macadamia</v>
      </c>
      <c r="U1622" s="19" t="str">
        <f>SUBSTITUTE(SUBSTITUTE(SUBSTITUTE(SUBSTITUTE(SUBSTITUTE(SUBSTITUTE(SUBSTITUTE(SUBSTITUTE(SUBSTITUTE(SUBSTITUTE(SUBSTITUTE(SUBSTITUTE(S1622,"C:\Users\Admin\OneDrive\Site Internet\",""),"BAG-IN-BOX\",""),"BOURGOGNE\",""),"BEAUJOLAIS\",""),"CHAMPAGNE ET EFFERVESCENTS\",""),"LANGUEDOC\",""),"LOIRE\",""),"PROVENCE\",""),"RHONE NORD\",""),"RHONE SUD\",""),"SPIRITUEUX\",""),"SUD OUEST\","")</f>
        <v/>
      </c>
      <c r="V1622" s="19" t="e">
        <f>IF(#REF!="",0,1)</f>
        <v>#REF!</v>
      </c>
      <c r="W1622" s="20" t="e">
        <f>$X$1&amp;A1622&amp;$Y$1&amp;T1622&amp;$Z$1&amp;D1622&amp;$AA$1&amp;E1622&amp;#REF!&amp;G1622&amp;$AB$1&amp;J1622&amp;$AC$1&amp;L1622&amp;$AD$1&amp;N1622&amp;$AE$1&amp;P1622&amp;$AF$1&amp;R1622&amp;$AG$1&amp;#REF!&amp;$AI$1</f>
        <v>#REF!</v>
      </c>
    </row>
    <row r="1623" spans="1:23" hidden="1" x14ac:dyDescent="0.25">
      <c r="A1623" s="2" t="s">
        <v>4355</v>
      </c>
      <c r="B1623" s="2" t="s">
        <v>4356</v>
      </c>
      <c r="C1623" s="3"/>
      <c r="D1623" s="23" t="str">
        <f t="shared" si="593"/>
        <v/>
      </c>
      <c r="E1623" s="4">
        <v>34.9</v>
      </c>
      <c r="F1623" s="2" t="s">
        <v>4342</v>
      </c>
      <c r="G1623" s="19" t="e">
        <f>VLOOKUP(F1623,frs!$A$2:$E$41,2,FALSE)</f>
        <v>#N/A</v>
      </c>
      <c r="H1623" s="2" t="b">
        <v>0</v>
      </c>
      <c r="I1623" s="2" t="s">
        <v>4693</v>
      </c>
      <c r="J1623" s="19">
        <f>VLOOKUP(I1623,Families!$A$2:$B$11,2,FALSE)</f>
        <v>7</v>
      </c>
      <c r="K1623" s="2"/>
      <c r="L1623" s="19" t="str">
        <f>IFERROR(VLOOKUP(K1623,Appellations!$A$2:$B$77,2,FALSE),"0")</f>
        <v>0</v>
      </c>
      <c r="M1623" s="2" t="s">
        <v>4703</v>
      </c>
      <c r="N1623" s="19">
        <f>IFERROR(VLOOKUP(M1623,Regions!$A$2:$B$41,2,FALSE),"0")</f>
        <v>34</v>
      </c>
      <c r="O1623" s="2"/>
      <c r="P1623" s="19" t="str">
        <f>IFERROR(VLOOKUP(O1623,Colors!$A$2:$B$11,2,FALSE),"0")</f>
        <v>0</v>
      </c>
      <c r="Q1623" s="2" t="s">
        <v>4696</v>
      </c>
      <c r="R1623" s="19">
        <f>IFERROR(VLOOKUP(Q1623,Contenants!$A$2:$B$21,2,FALSE),"0")</f>
        <v>15</v>
      </c>
      <c r="S1623" s="2"/>
      <c r="T1623" s="50" t="str">
        <f t="shared" si="594"/>
        <v>Tricoche Vanille Bourbon - Noisette</v>
      </c>
      <c r="U1623" s="19" t="str">
        <f>SUBSTITUTE(SUBSTITUTE(SUBSTITUTE(SUBSTITUTE(SUBSTITUTE(SUBSTITUTE(SUBSTITUTE(SUBSTITUTE(SUBSTITUTE(SUBSTITUTE(SUBSTITUTE(SUBSTITUTE(S1623,"C:\Users\Admin\OneDrive\Site Internet\",""),"BAG-IN-BOX\",""),"BOURGOGNE\",""),"BEAUJOLAIS\",""),"CHAMPAGNE ET EFFERVESCENTS\",""),"LANGUEDOC\",""),"LOIRE\",""),"PROVENCE\",""),"RHONE NORD\",""),"RHONE SUD\",""),"SPIRITUEUX\",""),"SUD OUEST\","")</f>
        <v/>
      </c>
      <c r="V1623" s="19" t="e">
        <f>IF(#REF!="",0,1)</f>
        <v>#REF!</v>
      </c>
      <c r="W1623" s="20" t="e">
        <f>$X$1&amp;A1623&amp;$Y$1&amp;T1623&amp;$Z$1&amp;D1623&amp;$AA$1&amp;E1623&amp;#REF!&amp;G1623&amp;$AB$1&amp;J1623&amp;$AC$1&amp;L1623&amp;$AD$1&amp;N1623&amp;$AE$1&amp;P1623&amp;$AF$1&amp;R1623&amp;$AG$1&amp;#REF!&amp;$AI$1</f>
        <v>#REF!</v>
      </c>
    </row>
    <row r="1624" spans="1:23" hidden="1" x14ac:dyDescent="0.25">
      <c r="A1624" s="2" t="s">
        <v>4349</v>
      </c>
      <c r="B1624" s="2" t="s">
        <v>4350</v>
      </c>
      <c r="C1624" s="3"/>
      <c r="D1624" s="23" t="str">
        <f t="shared" si="593"/>
        <v/>
      </c>
      <c r="E1624" s="4">
        <v>34.9</v>
      </c>
      <c r="F1624" s="2" t="s">
        <v>4342</v>
      </c>
      <c r="G1624" s="19" t="e">
        <f>VLOOKUP(F1624,frs!$A$2:$E$41,2,FALSE)</f>
        <v>#N/A</v>
      </c>
      <c r="H1624" s="2" t="b">
        <v>0</v>
      </c>
      <c r="I1624" s="2" t="s">
        <v>4693</v>
      </c>
      <c r="J1624" s="19">
        <f>VLOOKUP(I1624,Families!$A$2:$B$11,2,FALSE)</f>
        <v>7</v>
      </c>
      <c r="K1624" s="2"/>
      <c r="L1624" s="19" t="str">
        <f>IFERROR(VLOOKUP(K1624,Appellations!$A$2:$B$77,2,FALSE),"0")</f>
        <v>0</v>
      </c>
      <c r="M1624" s="2" t="s">
        <v>4703</v>
      </c>
      <c r="N1624" s="19">
        <f>IFERROR(VLOOKUP(M1624,Regions!$A$2:$B$41,2,FALSE),"0")</f>
        <v>34</v>
      </c>
      <c r="O1624" s="2"/>
      <c r="P1624" s="19" t="str">
        <f>IFERROR(VLOOKUP(O1624,Colors!$A$2:$B$11,2,FALSE),"0")</f>
        <v>0</v>
      </c>
      <c r="Q1624" s="2" t="s">
        <v>4696</v>
      </c>
      <c r="R1624" s="19">
        <f>IFERROR(VLOOKUP(Q1624,Contenants!$A$2:$B$21,2,FALSE),"0")</f>
        <v>15</v>
      </c>
      <c r="S1624" s="2"/>
      <c r="T1624" s="50" t="str">
        <f t="shared" si="594"/>
        <v>Tricoche Gingembre - Menthe Poivree</v>
      </c>
      <c r="U1624" s="19" t="str">
        <f>SUBSTITUTE(SUBSTITUTE(SUBSTITUTE(SUBSTITUTE(SUBSTITUTE(SUBSTITUTE(SUBSTITUTE(SUBSTITUTE(SUBSTITUTE(SUBSTITUTE(SUBSTITUTE(SUBSTITUTE(S1624,"C:\Users\Admin\OneDrive\Site Internet\",""),"BAG-IN-BOX\",""),"BOURGOGNE\",""),"BEAUJOLAIS\",""),"CHAMPAGNE ET EFFERVESCENTS\",""),"LANGUEDOC\",""),"LOIRE\",""),"PROVENCE\",""),"RHONE NORD\",""),"RHONE SUD\",""),"SPIRITUEUX\",""),"SUD OUEST\","")</f>
        <v/>
      </c>
      <c r="V1624" s="19" t="e">
        <f>IF(#REF!="",0,1)</f>
        <v>#REF!</v>
      </c>
      <c r="W1624" s="20" t="e">
        <f>$X$1&amp;A1624&amp;$Y$1&amp;T1624&amp;$Z$1&amp;D1624&amp;$AA$1&amp;E1624&amp;#REF!&amp;G1624&amp;$AB$1&amp;J1624&amp;$AC$1&amp;L1624&amp;$AD$1&amp;N1624&amp;$AE$1&amp;P1624&amp;$AF$1&amp;R1624&amp;$AG$1&amp;#REF!&amp;$AI$1</f>
        <v>#REF!</v>
      </c>
    </row>
    <row r="1625" spans="1:23" hidden="1" x14ac:dyDescent="0.25">
      <c r="A1625" s="2" t="s">
        <v>4343</v>
      </c>
      <c r="B1625" s="2" t="s">
        <v>4344</v>
      </c>
      <c r="C1625" s="3"/>
      <c r="D1625" s="23" t="str">
        <f t="shared" si="593"/>
        <v/>
      </c>
      <c r="E1625" s="4">
        <v>34.9</v>
      </c>
      <c r="F1625" s="2" t="s">
        <v>4342</v>
      </c>
      <c r="G1625" s="19" t="e">
        <f>VLOOKUP(F1625,frs!$A$2:$E$41,2,FALSE)</f>
        <v>#N/A</v>
      </c>
      <c r="H1625" s="2" t="b">
        <v>0</v>
      </c>
      <c r="I1625" s="2" t="s">
        <v>4693</v>
      </c>
      <c r="J1625" s="19">
        <f>VLOOKUP(I1625,Families!$A$2:$B$11,2,FALSE)</f>
        <v>7</v>
      </c>
      <c r="K1625" s="2"/>
      <c r="L1625" s="19" t="str">
        <f>IFERROR(VLOOKUP(K1625,Appellations!$A$2:$B$77,2,FALSE),"0")</f>
        <v>0</v>
      </c>
      <c r="M1625" s="2" t="s">
        <v>4703</v>
      </c>
      <c r="N1625" s="19">
        <f>IFERROR(VLOOKUP(M1625,Regions!$A$2:$B$41,2,FALSE),"0")</f>
        <v>34</v>
      </c>
      <c r="O1625" s="2"/>
      <c r="P1625" s="19" t="str">
        <f>IFERROR(VLOOKUP(O1625,Colors!$A$2:$B$11,2,FALSE),"0")</f>
        <v>0</v>
      </c>
      <c r="Q1625" s="2" t="s">
        <v>4696</v>
      </c>
      <c r="R1625" s="19">
        <f>IFERROR(VLOOKUP(Q1625,Contenants!$A$2:$B$21,2,FALSE),"0")</f>
        <v>15</v>
      </c>
      <c r="S1625" s="2"/>
      <c r="T1625" s="50" t="str">
        <f t="shared" si="594"/>
        <v>Tricoche Cacao - Banane</v>
      </c>
      <c r="U1625" s="19" t="str">
        <f>SUBSTITUTE(SUBSTITUTE(SUBSTITUTE(SUBSTITUTE(SUBSTITUTE(SUBSTITUTE(SUBSTITUTE(SUBSTITUTE(SUBSTITUTE(SUBSTITUTE(SUBSTITUTE(SUBSTITUTE(S1625,"C:\Users\Admin\OneDrive\Site Internet\",""),"BAG-IN-BOX\",""),"BOURGOGNE\",""),"BEAUJOLAIS\",""),"CHAMPAGNE ET EFFERVESCENTS\",""),"LANGUEDOC\",""),"LOIRE\",""),"PROVENCE\",""),"RHONE NORD\",""),"RHONE SUD\",""),"SPIRITUEUX\",""),"SUD OUEST\","")</f>
        <v/>
      </c>
      <c r="V1625" s="19" t="e">
        <f>IF(#REF!="",0,1)</f>
        <v>#REF!</v>
      </c>
      <c r="W1625" s="20" t="e">
        <f>$X$1&amp;A1625&amp;$Y$1&amp;T1625&amp;$Z$1&amp;D1625&amp;$AA$1&amp;E1625&amp;#REF!&amp;G1625&amp;$AB$1&amp;J1625&amp;$AC$1&amp;L1625&amp;$AD$1&amp;N1625&amp;$AE$1&amp;P1625&amp;$AF$1&amp;R1625&amp;$AG$1&amp;#REF!&amp;$AI$1</f>
        <v>#REF!</v>
      </c>
    </row>
    <row r="1626" spans="1:23" hidden="1" x14ac:dyDescent="0.25">
      <c r="A1626" s="2" t="s">
        <v>538</v>
      </c>
      <c r="B1626" s="2" t="s">
        <v>539</v>
      </c>
      <c r="C1626" s="3"/>
      <c r="D1626" s="23" t="str">
        <f t="shared" si="593"/>
        <v/>
      </c>
      <c r="E1626" s="4">
        <v>12.9</v>
      </c>
      <c r="F1626" s="2" t="s">
        <v>2261</v>
      </c>
      <c r="G1626" s="19" t="e">
        <f>VLOOKUP(F1626,frs!$A$2:$E$41,2,FALSE)</f>
        <v>#N/A</v>
      </c>
      <c r="H1626" s="2" t="b">
        <v>1</v>
      </c>
      <c r="I1626" s="2" t="s">
        <v>4709</v>
      </c>
      <c r="J1626" s="19">
        <f>VLOOKUP(I1626,Families!$A$2:$B$11,2,FALSE)</f>
        <v>2</v>
      </c>
      <c r="K1626" s="2" t="s">
        <v>4924</v>
      </c>
      <c r="L1626" s="19">
        <f>IFERROR(VLOOKUP(K1626,Appellations!$A$2:$B$77,2,FALSE),"0")</f>
        <v>37</v>
      </c>
      <c r="M1626" s="2" t="s">
        <v>4857</v>
      </c>
      <c r="N1626" s="19">
        <f>IFERROR(VLOOKUP(M1626,Regions!$A$2:$B$41,2,FALSE),"0")</f>
        <v>36</v>
      </c>
      <c r="O1626" s="2" t="s">
        <v>4689</v>
      </c>
      <c r="P1626" s="19">
        <f>IFERROR(VLOOKUP(O1626,Colors!$A$2:$B$11,2,FALSE),"0")</f>
        <v>2</v>
      </c>
      <c r="Q1626" s="2" t="s">
        <v>4688</v>
      </c>
      <c r="R1626" s="19">
        <f>IFERROR(VLOOKUP(Q1626,Contenants!$A$2:$B$21,2,FALSE),"0")</f>
        <v>16</v>
      </c>
      <c r="S1626" s="2"/>
      <c r="T1626" s="50" t="str">
        <f t="shared" si="594"/>
        <v>C/Gascogne Tariquet Amplitude Blanc</v>
      </c>
      <c r="U1626" s="19" t="str">
        <f>SUBSTITUTE(SUBSTITUTE(SUBSTITUTE(SUBSTITUTE(SUBSTITUTE(SUBSTITUTE(SUBSTITUTE(SUBSTITUTE(SUBSTITUTE(SUBSTITUTE(SUBSTITUTE(SUBSTITUTE(S1626,"C:\Users\Admin\OneDrive\Site Internet\",""),"BAG-IN-BOX\",""),"BOURGOGNE\",""),"BEAUJOLAIS\",""),"CHAMPAGNE ET EFFERVESCENTS\",""),"LANGUEDOC\",""),"LOIRE\",""),"PROVENCE\",""),"RHONE NORD\",""),"RHONE SUD\",""),"SPIRITUEUX\",""),"SUD OUEST\","")</f>
        <v/>
      </c>
      <c r="V1626" s="19">
        <f t="shared" ref="V1626:V1630" si="595">IF(U1626="",0,1)</f>
        <v>0</v>
      </c>
      <c r="W1626" s="20" t="e">
        <f>$X$1&amp;A1626&amp;$Y$1&amp;T1626&amp;$Z$1&amp;D1626&amp;$AA$1&amp;E1626&amp;#REF!&amp;G1626&amp;$AB$1&amp;J1626&amp;$AC$1&amp;L1626&amp;$AD$1&amp;N1626&amp;$AE$1&amp;P1626&amp;$AF$1&amp;R1626&amp;$AG$1&amp;#REF!&amp;$AI$1</f>
        <v>#REF!</v>
      </c>
    </row>
    <row r="1627" spans="1:23" s="29" customFormat="1" ht="257.25" hidden="1" x14ac:dyDescent="0.25">
      <c r="A1627" s="2" t="s">
        <v>1223</v>
      </c>
      <c r="B1627" s="2" t="s">
        <v>5325</v>
      </c>
      <c r="C1627" s="3" t="s">
        <v>5326</v>
      </c>
      <c r="D1627" s="27" t="str">
        <f t="shared" si="587"/>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75cl et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27" s="4">
        <v>49.7</v>
      </c>
      <c r="F1627" s="2" t="s">
        <v>66</v>
      </c>
      <c r="H1627" s="2" t="b">
        <v>1</v>
      </c>
      <c r="I1627" s="2" t="s">
        <v>4716</v>
      </c>
      <c r="K1627" s="2" t="s">
        <v>4724</v>
      </c>
      <c r="M1627" s="2" t="s">
        <v>4718</v>
      </c>
      <c r="O1627" s="2" t="s">
        <v>4719</v>
      </c>
      <c r="Q1627" s="2" t="s">
        <v>2303</v>
      </c>
      <c r="S1627" s="2" t="s">
        <v>5596</v>
      </c>
      <c r="V1627" s="19">
        <f t="shared" si="595"/>
        <v>0</v>
      </c>
    </row>
    <row r="1628" spans="1:23" s="20" customFormat="1" ht="257.25" hidden="1" x14ac:dyDescent="0.25">
      <c r="A1628" s="2" t="s">
        <v>1218</v>
      </c>
      <c r="B1628" s="2" t="s">
        <v>1219</v>
      </c>
      <c r="C1628" s="3" t="s">
        <v>5324</v>
      </c>
      <c r="D1628" s="18" t="str">
        <f t="shared" si="587"/>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75cl et Magnum.&lt;br&gt;&lt;br&gt;Après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28" s="4">
        <v>127.4</v>
      </c>
      <c r="F1628" s="2" t="s">
        <v>66</v>
      </c>
      <c r="H1628" s="2" t="b">
        <v>1</v>
      </c>
      <c r="I1628" s="2" t="s">
        <v>4716</v>
      </c>
      <c r="K1628" s="2" t="s">
        <v>4724</v>
      </c>
      <c r="M1628" s="2" t="s">
        <v>4718</v>
      </c>
      <c r="O1628" s="2" t="s">
        <v>4719</v>
      </c>
      <c r="Q1628" s="2" t="s">
        <v>2304</v>
      </c>
      <c r="S1628" s="2" t="s">
        <v>5596</v>
      </c>
      <c r="V1628" s="19">
        <f t="shared" si="595"/>
        <v>0</v>
      </c>
    </row>
    <row r="1629" spans="1:23" s="20" customFormat="1" hidden="1" x14ac:dyDescent="0.25">
      <c r="A1629" s="2" t="s">
        <v>1220</v>
      </c>
      <c r="B1629" s="2" t="s">
        <v>1221</v>
      </c>
      <c r="C1629" s="3"/>
      <c r="D1629" s="18" t="str">
        <f t="shared" si="587"/>
        <v/>
      </c>
      <c r="E1629" s="4">
        <v>213.75</v>
      </c>
      <c r="F1629" s="2" t="s">
        <v>66</v>
      </c>
      <c r="H1629" s="2" t="b">
        <v>1</v>
      </c>
      <c r="I1629" s="2" t="s">
        <v>4716</v>
      </c>
      <c r="K1629" s="2" t="s">
        <v>4724</v>
      </c>
      <c r="M1629" s="2" t="s">
        <v>4718</v>
      </c>
      <c r="O1629" s="2" t="s">
        <v>4719</v>
      </c>
      <c r="Q1629" s="2" t="s">
        <v>1222</v>
      </c>
      <c r="S1629" s="2"/>
      <c r="V1629" s="19">
        <f t="shared" si="595"/>
        <v>0</v>
      </c>
    </row>
    <row r="1630" spans="1:23" s="20" customFormat="1" ht="257.25" hidden="1" x14ac:dyDescent="0.25">
      <c r="A1630" s="2" t="s">
        <v>1214</v>
      </c>
      <c r="B1630" s="2" t="s">
        <v>1215</v>
      </c>
      <c r="C1630" s="3" t="s">
        <v>5322</v>
      </c>
      <c r="D1630" s="18" t="str">
        <f t="shared" si="587"/>
        <v>Un Graves rouge puissant, boisé et généreux avec un grand potentiel de garde. Idéal sur un boeuf bourguignon ou une daude provençale.&lt;br&gt;&lt;br&gt;Encépagement : Merlot, Cabernet sauvignon&lt;br&gt;&lt;br&gt;Dégustation : Robe rouge cerise ; Nez boisé aux notes de griottes confiturées ; Bouche souple, charnue et puissante soutenue par des tanins mûrs. Vin de garde.&lt;br&gt;Accord mets/vin : viande grillée ou en sauce, gibier.&lt;br&gt;&lt;br&gt;Après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30" s="4">
        <v>28.75</v>
      </c>
      <c r="F1630" s="2" t="s">
        <v>66</v>
      </c>
      <c r="H1630" s="2" t="b">
        <v>1</v>
      </c>
      <c r="I1630" s="2" t="s">
        <v>4716</v>
      </c>
      <c r="K1630" s="2" t="s">
        <v>4724</v>
      </c>
      <c r="M1630" s="2" t="s">
        <v>4718</v>
      </c>
      <c r="O1630" s="2" t="s">
        <v>4719</v>
      </c>
      <c r="Q1630" s="2" t="s">
        <v>4688</v>
      </c>
      <c r="S1630" s="2" t="s">
        <v>6521</v>
      </c>
      <c r="V1630" s="19">
        <f t="shared" si="595"/>
        <v>0</v>
      </c>
    </row>
    <row r="1631" spans="1:23" s="20" customFormat="1" hidden="1" x14ac:dyDescent="0.25">
      <c r="A1631" s="2" t="s">
        <v>4160</v>
      </c>
      <c r="B1631" s="2" t="s">
        <v>4161</v>
      </c>
      <c r="C1631" s="3"/>
      <c r="D1631" s="18" t="str">
        <f t="shared" si="587"/>
        <v/>
      </c>
      <c r="E1631" s="4">
        <v>12.45</v>
      </c>
      <c r="F1631" s="2" t="s">
        <v>2475</v>
      </c>
      <c r="H1631" s="2" t="b">
        <v>0</v>
      </c>
      <c r="I1631" s="2" t="s">
        <v>4709</v>
      </c>
      <c r="K1631" s="2"/>
      <c r="M1631" s="2" t="s">
        <v>4762</v>
      </c>
      <c r="O1631" s="2" t="s">
        <v>4689</v>
      </c>
      <c r="Q1631" s="2" t="s">
        <v>4688</v>
      </c>
      <c r="S1631" s="2"/>
    </row>
    <row r="1632" spans="1:23" s="20" customFormat="1" hidden="1" x14ac:dyDescent="0.25">
      <c r="A1632" s="2" t="s">
        <v>2473</v>
      </c>
      <c r="B1632" s="2" t="s">
        <v>2474</v>
      </c>
      <c r="C1632" s="3"/>
      <c r="D1632" s="18" t="str">
        <f t="shared" si="587"/>
        <v/>
      </c>
      <c r="E1632" s="4">
        <v>10.4</v>
      </c>
      <c r="F1632" s="2" t="s">
        <v>2475</v>
      </c>
      <c r="H1632" s="2" t="b">
        <v>0</v>
      </c>
      <c r="I1632" s="2" t="s">
        <v>4709</v>
      </c>
      <c r="K1632" s="2" t="s">
        <v>4873</v>
      </c>
      <c r="M1632" s="2" t="s">
        <v>4762</v>
      </c>
      <c r="O1632" s="2" t="s">
        <v>4689</v>
      </c>
      <c r="Q1632" s="2" t="s">
        <v>4688</v>
      </c>
      <c r="S1632" s="2"/>
    </row>
    <row r="1633" spans="1:23" s="20" customFormat="1" hidden="1" x14ac:dyDescent="0.25">
      <c r="A1633" s="2" t="s">
        <v>3147</v>
      </c>
      <c r="B1633" s="2" t="s">
        <v>3148</v>
      </c>
      <c r="C1633" s="3"/>
      <c r="D1633" s="18" t="str">
        <f t="shared" si="587"/>
        <v/>
      </c>
      <c r="E1633" s="4">
        <v>20.55</v>
      </c>
      <c r="F1633" s="2" t="s">
        <v>2475</v>
      </c>
      <c r="H1633" s="2" t="b">
        <v>0</v>
      </c>
      <c r="I1633" s="2" t="s">
        <v>4709</v>
      </c>
      <c r="K1633" s="2" t="s">
        <v>4774</v>
      </c>
      <c r="M1633" s="2" t="s">
        <v>4762</v>
      </c>
      <c r="O1633" s="2" t="s">
        <v>4689</v>
      </c>
      <c r="Q1633" s="2" t="s">
        <v>4688</v>
      </c>
      <c r="S1633" s="2"/>
    </row>
    <row r="1634" spans="1:23" s="20" customFormat="1" hidden="1" x14ac:dyDescent="0.25">
      <c r="A1634" s="2" t="s">
        <v>3143</v>
      </c>
      <c r="B1634" s="2" t="s">
        <v>3144</v>
      </c>
      <c r="C1634" s="3"/>
      <c r="D1634" s="40" t="str">
        <f t="shared" si="587"/>
        <v/>
      </c>
      <c r="E1634" s="4">
        <v>33.25</v>
      </c>
      <c r="F1634" s="2" t="s">
        <v>2475</v>
      </c>
      <c r="G1634" s="42"/>
      <c r="H1634" s="2" t="b">
        <v>0</v>
      </c>
      <c r="I1634" s="2" t="s">
        <v>4709</v>
      </c>
      <c r="J1634" s="42"/>
      <c r="K1634" s="2" t="s">
        <v>4771</v>
      </c>
      <c r="L1634" s="42"/>
      <c r="M1634" s="2" t="s">
        <v>4762</v>
      </c>
      <c r="N1634" s="42"/>
      <c r="O1634" s="2" t="s">
        <v>4689</v>
      </c>
      <c r="P1634" s="42"/>
      <c r="Q1634" s="2" t="s">
        <v>4688</v>
      </c>
      <c r="R1634" s="42"/>
      <c r="S1634" s="2"/>
      <c r="T1634" s="42"/>
      <c r="U1634" s="42"/>
      <c r="V1634" s="42"/>
      <c r="W1634" s="42"/>
    </row>
    <row r="1635" spans="1:23" hidden="1" x14ac:dyDescent="0.25">
      <c r="A1635" s="2" t="s">
        <v>3141</v>
      </c>
      <c r="B1635" s="2" t="s">
        <v>3142</v>
      </c>
      <c r="C1635" s="3"/>
      <c r="D1635" s="23" t="str">
        <f t="shared" ref="D1635:D1639" si="596">SUBSTITUTE(SUBSTITUTE(SUBSTITUTE(C1635,CHAR(13),""),CHAR(10),"&lt;br&gt;"),". &amp;car(10)",".")</f>
        <v/>
      </c>
      <c r="E1635" s="4">
        <v>37.25</v>
      </c>
      <c r="F1635" s="2" t="s">
        <v>2475</v>
      </c>
      <c r="G1635" s="19" t="e">
        <f>VLOOKUP(F1635,frs!$A$2:$E$41,2,FALSE)</f>
        <v>#N/A</v>
      </c>
      <c r="H1635" s="2" t="b">
        <v>0</v>
      </c>
      <c r="I1635" s="2" t="s">
        <v>4709</v>
      </c>
      <c r="J1635" s="19">
        <f>VLOOKUP(I1635,Families!$A$2:$B$11,2,FALSE)</f>
        <v>2</v>
      </c>
      <c r="K1635" s="2" t="s">
        <v>4771</v>
      </c>
      <c r="L1635" s="19">
        <f>IFERROR(VLOOKUP(K1635,Appellations!$A$2:$B$77,2,FALSE),"0")</f>
        <v>15</v>
      </c>
      <c r="M1635" s="2" t="s">
        <v>4762</v>
      </c>
      <c r="N1635" s="19">
        <f>IFERROR(VLOOKUP(M1635,Regions!$A$2:$B$41,2,FALSE),"0")</f>
        <v>10</v>
      </c>
      <c r="O1635" s="2" t="s">
        <v>4689</v>
      </c>
      <c r="P1635" s="19">
        <f>IFERROR(VLOOKUP(O1635,Colors!$A$2:$B$11,2,FALSE),"0")</f>
        <v>2</v>
      </c>
      <c r="Q1635" s="2" t="s">
        <v>4688</v>
      </c>
      <c r="R1635" s="19">
        <f>IFERROR(VLOOKUP(Q1635,Contenants!$A$2:$B$21,2,FALSE),"0")</f>
        <v>16</v>
      </c>
      <c r="S1635" s="2"/>
      <c r="T1635" s="50" t="str">
        <f t="shared" ref="T1635:T1639" si="597">PROPER(B1635)</f>
        <v>Chablis 1Er Cru Fourchaume C.Davenne Blc</v>
      </c>
      <c r="U1635" s="19" t="str">
        <f>SUBSTITUTE(SUBSTITUTE(SUBSTITUTE(SUBSTITUTE(SUBSTITUTE(SUBSTITUTE(SUBSTITUTE(SUBSTITUTE(SUBSTITUTE(SUBSTITUTE(SUBSTITUTE(SUBSTITUTE(S1635,"C:\Users\Admin\OneDrive\Site Internet\",""),"BAG-IN-BOX\",""),"BOURGOGNE\",""),"BEAUJOLAIS\",""),"CHAMPAGNE ET EFFERVESCENTS\",""),"LANGUEDOC\",""),"LOIRE\",""),"PROVENCE\",""),"RHONE NORD\",""),"RHONE SUD\",""),"SPIRITUEUX\",""),"SUD OUEST\","")</f>
        <v/>
      </c>
      <c r="V1635" s="19" t="e">
        <f>IF(#REF!="",0,1)</f>
        <v>#REF!</v>
      </c>
      <c r="W1635" s="20" t="e">
        <f>$X$1&amp;A1635&amp;$Y$1&amp;T1635&amp;$Z$1&amp;D1635&amp;$AA$1&amp;E1635&amp;#REF!&amp;G1635&amp;$AB$1&amp;J1635&amp;$AC$1&amp;L1635&amp;$AD$1&amp;N1635&amp;$AE$1&amp;P1635&amp;$AF$1&amp;R1635&amp;$AG$1&amp;#REF!&amp;$AI$1</f>
        <v>#REF!</v>
      </c>
    </row>
    <row r="1636" spans="1:23" hidden="1" x14ac:dyDescent="0.25">
      <c r="A1636" s="2" t="s">
        <v>3233</v>
      </c>
      <c r="B1636" s="2" t="s">
        <v>3234</v>
      </c>
      <c r="C1636" s="3"/>
      <c r="D1636" s="23" t="str">
        <f t="shared" si="596"/>
        <v/>
      </c>
      <c r="E1636" s="4">
        <v>12.45</v>
      </c>
      <c r="F1636" s="2" t="s">
        <v>2439</v>
      </c>
      <c r="G1636" s="19" t="e">
        <f>VLOOKUP(F1636,frs!$A$2:$E$41,2,FALSE)</f>
        <v>#N/A</v>
      </c>
      <c r="H1636" s="2" t="b">
        <v>0</v>
      </c>
      <c r="I1636" s="2" t="s">
        <v>4716</v>
      </c>
      <c r="J1636" s="19">
        <f>VLOOKUP(I1636,Families!$A$2:$B$11,2,FALSE)</f>
        <v>1</v>
      </c>
      <c r="K1636" s="2"/>
      <c r="L1636" s="19" t="str">
        <f>IFERROR(VLOOKUP(K1636,Appellations!$A$2:$B$77,2,FALSE),"0")</f>
        <v>0</v>
      </c>
      <c r="M1636" s="2" t="s">
        <v>4757</v>
      </c>
      <c r="N1636" s="19">
        <f>IFERROR(VLOOKUP(M1636,Regions!$A$2:$B$41,2,FALSE),"0")</f>
        <v>6</v>
      </c>
      <c r="O1636" s="2" t="s">
        <v>4719</v>
      </c>
      <c r="P1636" s="19">
        <f>IFERROR(VLOOKUP(O1636,Colors!$A$2:$B$11,2,FALSE),"0")</f>
        <v>8</v>
      </c>
      <c r="Q1636" s="2" t="s">
        <v>4688</v>
      </c>
      <c r="R1636" s="19">
        <f>IFERROR(VLOOKUP(Q1636,Contenants!$A$2:$B$21,2,FALSE),"0")</f>
        <v>16</v>
      </c>
      <c r="S1636" s="2"/>
      <c r="T1636" s="50" t="str">
        <f t="shared" si="597"/>
        <v>Chenas 'Vignes De 1939' Aufranc P Rouge</v>
      </c>
      <c r="U1636" s="19" t="str">
        <f>SUBSTITUTE(SUBSTITUTE(SUBSTITUTE(SUBSTITUTE(SUBSTITUTE(SUBSTITUTE(SUBSTITUTE(SUBSTITUTE(SUBSTITUTE(SUBSTITUTE(SUBSTITUTE(SUBSTITUTE(S1636,"C:\Users\Admin\OneDrive\Site Internet\",""),"BAG-IN-BOX\",""),"BOURGOGNE\",""),"BEAUJOLAIS\",""),"CHAMPAGNE ET EFFERVESCENTS\",""),"LANGUEDOC\",""),"LOIRE\",""),"PROVENCE\",""),"RHONE NORD\",""),"RHONE SUD\",""),"SPIRITUEUX\",""),"SUD OUEST\","")</f>
        <v/>
      </c>
      <c r="V1636" s="19" t="e">
        <f>IF(#REF!="",0,1)</f>
        <v>#REF!</v>
      </c>
      <c r="W1636" s="20" t="e">
        <f>$X$1&amp;A1636&amp;$Y$1&amp;T1636&amp;$Z$1&amp;D1636&amp;$AA$1&amp;E1636&amp;#REF!&amp;G1636&amp;$AB$1&amp;J1636&amp;$AC$1&amp;L1636&amp;$AD$1&amp;N1636&amp;$AE$1&amp;P1636&amp;$AF$1&amp;R1636&amp;$AG$1&amp;#REF!&amp;$AI$1</f>
        <v>#REF!</v>
      </c>
    </row>
    <row r="1637" spans="1:23" hidden="1" x14ac:dyDescent="0.25">
      <c r="A1637" s="2" t="s">
        <v>4049</v>
      </c>
      <c r="B1637" s="2" t="s">
        <v>4050</v>
      </c>
      <c r="C1637" s="3"/>
      <c r="D1637" s="23" t="str">
        <f t="shared" si="596"/>
        <v/>
      </c>
      <c r="E1637" s="4">
        <v>12.95</v>
      </c>
      <c r="F1637" s="2" t="s">
        <v>2439</v>
      </c>
      <c r="G1637" s="19" t="e">
        <f>VLOOKUP(F1637,frs!$A$2:$E$41,2,FALSE)</f>
        <v>#N/A</v>
      </c>
      <c r="H1637" s="2" t="b">
        <v>0</v>
      </c>
      <c r="I1637" s="2" t="s">
        <v>4716</v>
      </c>
      <c r="J1637" s="19">
        <f>VLOOKUP(I1637,Families!$A$2:$B$11,2,FALSE)</f>
        <v>1</v>
      </c>
      <c r="K1637" s="2" t="s">
        <v>5015</v>
      </c>
      <c r="L1637" s="19">
        <f>IFERROR(VLOOKUP(K1637,Appellations!$A$2:$B$77,2,FALSE),"0")</f>
        <v>62</v>
      </c>
      <c r="M1637" s="2" t="s">
        <v>4757</v>
      </c>
      <c r="N1637" s="19">
        <f>IFERROR(VLOOKUP(M1637,Regions!$A$2:$B$41,2,FALSE),"0")</f>
        <v>6</v>
      </c>
      <c r="O1637" s="2" t="s">
        <v>4719</v>
      </c>
      <c r="P1637" s="19">
        <f>IFERROR(VLOOKUP(O1637,Colors!$A$2:$B$11,2,FALSE),"0")</f>
        <v>8</v>
      </c>
      <c r="Q1637" s="2" t="s">
        <v>4688</v>
      </c>
      <c r="R1637" s="19">
        <f>IFERROR(VLOOKUP(Q1637,Contenants!$A$2:$B$21,2,FALSE),"0")</f>
        <v>16</v>
      </c>
      <c r="S1637" s="2"/>
      <c r="T1637" s="50" t="str">
        <f t="shared" si="597"/>
        <v>Regnie 'Vignes De 1948' Dupre Jm Rouge</v>
      </c>
      <c r="U1637" s="19" t="str">
        <f>SUBSTITUTE(SUBSTITUTE(SUBSTITUTE(SUBSTITUTE(SUBSTITUTE(SUBSTITUTE(SUBSTITUTE(SUBSTITUTE(SUBSTITUTE(SUBSTITUTE(SUBSTITUTE(SUBSTITUTE(S1637,"C:\Users\Admin\OneDrive\Site Internet\",""),"BAG-IN-BOX\",""),"BOURGOGNE\",""),"BEAUJOLAIS\",""),"CHAMPAGNE ET EFFERVESCENTS\",""),"LANGUEDOC\",""),"LOIRE\",""),"PROVENCE\",""),"RHONE NORD\",""),"RHONE SUD\",""),"SPIRITUEUX\",""),"SUD OUEST\","")</f>
        <v/>
      </c>
      <c r="V1637" s="19" t="e">
        <f>IF(#REF!="",0,1)</f>
        <v>#REF!</v>
      </c>
      <c r="W1637" s="20" t="e">
        <f>$X$1&amp;A1637&amp;$Y$1&amp;T1637&amp;$Z$1&amp;D1637&amp;$AA$1&amp;E1637&amp;#REF!&amp;G1637&amp;$AB$1&amp;J1637&amp;$AC$1&amp;L1637&amp;$AD$1&amp;N1637&amp;$AE$1&amp;P1637&amp;$AF$1&amp;R1637&amp;$AG$1&amp;#REF!&amp;$AI$1</f>
        <v>#REF!</v>
      </c>
    </row>
    <row r="1638" spans="1:23" hidden="1" x14ac:dyDescent="0.25">
      <c r="A1638" s="2" t="s">
        <v>3724</v>
      </c>
      <c r="B1638" s="2" t="s">
        <v>3725</v>
      </c>
      <c r="C1638" s="3"/>
      <c r="D1638" s="23" t="str">
        <f t="shared" si="596"/>
        <v/>
      </c>
      <c r="E1638" s="4">
        <v>12.75</v>
      </c>
      <c r="F1638" s="2" t="s">
        <v>2439</v>
      </c>
      <c r="G1638" s="19" t="e">
        <f>VLOOKUP(F1638,frs!$A$2:$E$41,2,FALSE)</f>
        <v>#N/A</v>
      </c>
      <c r="H1638" s="2" t="b">
        <v>0</v>
      </c>
      <c r="I1638" s="2" t="s">
        <v>4716</v>
      </c>
      <c r="J1638" s="19">
        <f>VLOOKUP(I1638,Families!$A$2:$B$11,2,FALSE)</f>
        <v>1</v>
      </c>
      <c r="K1638" s="2"/>
      <c r="L1638" s="19" t="str">
        <f>IFERROR(VLOOKUP(K1638,Appellations!$A$2:$B$77,2,FALSE),"0")</f>
        <v>0</v>
      </c>
      <c r="M1638" s="2" t="s">
        <v>4757</v>
      </c>
      <c r="N1638" s="19">
        <f>IFERROR(VLOOKUP(M1638,Regions!$A$2:$B$41,2,FALSE),"0")</f>
        <v>6</v>
      </c>
      <c r="O1638" s="2" t="s">
        <v>4719</v>
      </c>
      <c r="P1638" s="19">
        <f>IFERROR(VLOOKUP(O1638,Colors!$A$2:$B$11,2,FALSE),"0")</f>
        <v>8</v>
      </c>
      <c r="Q1638" s="2" t="s">
        <v>4688</v>
      </c>
      <c r="R1638" s="19">
        <f>IFERROR(VLOOKUP(Q1638,Contenants!$A$2:$B$21,2,FALSE),"0")</f>
        <v>16</v>
      </c>
      <c r="S1638" s="2"/>
      <c r="T1638" s="50" t="str">
        <f t="shared" si="597"/>
        <v>Julienas 'Les Cerisiers' Aufranc P Rouge</v>
      </c>
      <c r="U1638" s="19" t="str">
        <f>SUBSTITUTE(SUBSTITUTE(SUBSTITUTE(SUBSTITUTE(SUBSTITUTE(SUBSTITUTE(SUBSTITUTE(SUBSTITUTE(SUBSTITUTE(SUBSTITUTE(SUBSTITUTE(SUBSTITUTE(S1638,"C:\Users\Admin\OneDrive\Site Internet\",""),"BAG-IN-BOX\",""),"BOURGOGNE\",""),"BEAUJOLAIS\",""),"CHAMPAGNE ET EFFERVESCENTS\",""),"LANGUEDOC\",""),"LOIRE\",""),"PROVENCE\",""),"RHONE NORD\",""),"RHONE SUD\",""),"SPIRITUEUX\",""),"SUD OUEST\","")</f>
        <v/>
      </c>
      <c r="V1638" s="19" t="e">
        <f>IF(#REF!="",0,1)</f>
        <v>#REF!</v>
      </c>
      <c r="W1638" s="20" t="e">
        <f>$X$1&amp;A1638&amp;$Y$1&amp;T1638&amp;$Z$1&amp;D1638&amp;$AA$1&amp;E1638&amp;#REF!&amp;G1638&amp;$AB$1&amp;J1638&amp;$AC$1&amp;L1638&amp;$AD$1&amp;N1638&amp;$AE$1&amp;P1638&amp;$AF$1&amp;R1638&amp;$AG$1&amp;#REF!&amp;$AI$1</f>
        <v>#REF!</v>
      </c>
    </row>
    <row r="1639" spans="1:23" hidden="1" x14ac:dyDescent="0.25">
      <c r="A1639" s="2" t="s">
        <v>143</v>
      </c>
      <c r="B1639" s="2" t="s">
        <v>144</v>
      </c>
      <c r="C1639" s="3"/>
      <c r="D1639" s="23" t="str">
        <f t="shared" si="596"/>
        <v/>
      </c>
      <c r="E1639" s="4">
        <v>78.5</v>
      </c>
      <c r="F1639" s="2" t="s">
        <v>66</v>
      </c>
      <c r="G1639" s="19">
        <f>VLOOKUP(F1639,frs!$A$2:$E$41,2,FALSE)</f>
        <v>28</v>
      </c>
      <c r="H1639" s="2" t="b">
        <v>1</v>
      </c>
      <c r="I1639" s="2" t="s">
        <v>4693</v>
      </c>
      <c r="J1639" s="19">
        <f>VLOOKUP(I1639,Families!$A$2:$B$11,2,FALSE)</f>
        <v>7</v>
      </c>
      <c r="K1639" s="2"/>
      <c r="L1639" s="19" t="str">
        <f>IFERROR(VLOOKUP(K1639,Appellations!$A$2:$B$77,2,FALSE),"0")</f>
        <v>0</v>
      </c>
      <c r="M1639" s="2" t="s">
        <v>5925</v>
      </c>
      <c r="N1639" s="19">
        <f>IFERROR(VLOOKUP(M1639,Regions!$A$2:$B$41,2,FALSE),"0")</f>
        <v>4</v>
      </c>
      <c r="O1639" s="2"/>
      <c r="P1639" s="19" t="str">
        <f>IFERROR(VLOOKUP(O1639,Colors!$A$2:$B$11,2,FALSE),"0")</f>
        <v>0</v>
      </c>
      <c r="Q1639" s="2" t="s">
        <v>4696</v>
      </c>
      <c r="R1639" s="19">
        <f>IFERROR(VLOOKUP(Q1639,Contenants!$A$2:$B$21,2,FALSE),"0")</f>
        <v>15</v>
      </c>
      <c r="S1639" s="2"/>
      <c r="T1639" s="50" t="str">
        <f t="shared" si="597"/>
        <v>Bas Armagnac Laubade 2004</v>
      </c>
      <c r="U1639" s="19" t="str">
        <f>SUBSTITUTE(SUBSTITUTE(SUBSTITUTE(SUBSTITUTE(SUBSTITUTE(SUBSTITUTE(SUBSTITUTE(SUBSTITUTE(SUBSTITUTE(SUBSTITUTE(SUBSTITUTE(SUBSTITUTE(S1639,"C:\Users\Admin\OneDrive\Site Internet\",""),"BAG-IN-BOX\",""),"BOURGOGNE\",""),"BEAUJOLAIS\",""),"CHAMPAGNE ET EFFERVESCENTS\",""),"LANGUEDOC\",""),"LOIRE\",""),"PROVENCE\",""),"RHONE NORD\",""),"RHONE SUD\",""),"SPIRITUEUX\",""),"SUD OUEST\","")</f>
        <v/>
      </c>
      <c r="V1639" s="19">
        <f t="shared" ref="V1639:V1643" si="598">IF(U1639="",0,1)</f>
        <v>0</v>
      </c>
      <c r="W1639" s="20" t="e">
        <f>$X$1&amp;A1639&amp;$Y$1&amp;T1639&amp;$Z$1&amp;D1639&amp;$AA$1&amp;E1639&amp;#REF!&amp;G1639&amp;$AB$1&amp;J1639&amp;$AC$1&amp;L1639&amp;$AD$1&amp;N1639&amp;$AE$1&amp;P1639&amp;$AF$1&amp;R1639&amp;$AG$1&amp;#REF!&amp;$AI$1</f>
        <v>#REF!</v>
      </c>
    </row>
    <row r="1640" spans="1:23" s="29" customFormat="1" ht="314.25" hidden="1" x14ac:dyDescent="0.25">
      <c r="A1640" s="2" t="s">
        <v>2017</v>
      </c>
      <c r="B1640" s="2" t="s">
        <v>2018</v>
      </c>
      <c r="C1640" s="3" t="s">
        <v>5468</v>
      </c>
      <c r="D1640" s="27" t="str">
        <f t="shared" si="587"/>
        <v>Un Ventoux rouge charnue et fruité. Idéal sur des grillades entre amis.&lt;br&gt; &lt;br&gt;Encépagement : Grenache, Mourvèdre, Carignan&lt;br&gt;&lt;br&gt;Dégustation : Robe rouge violette ; Nez expressif de cerise et de fruits des bois ; Bouche ronde, ample aux notes de confiture de cerises et de prunes.&lt;br&gt;Accord mets/vin : viande grillée, gibier.&lt;br&gt;&lt;br&gt;Existe en 75cl.&lt;br&gt;&lt;br&gt;La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1640" s="4">
        <v>19.7</v>
      </c>
      <c r="F1640" s="2" t="s">
        <v>175</v>
      </c>
      <c r="H1640" s="2" t="b">
        <v>1</v>
      </c>
      <c r="I1640" s="2" t="s">
        <v>4716</v>
      </c>
      <c r="K1640" s="2" t="s">
        <v>4899</v>
      </c>
      <c r="M1640" s="2" t="s">
        <v>4745</v>
      </c>
      <c r="O1640" s="2" t="s">
        <v>4719</v>
      </c>
      <c r="Q1640" s="2" t="s">
        <v>2303</v>
      </c>
      <c r="S1640" s="2" t="s">
        <v>6518</v>
      </c>
      <c r="V1640" s="19">
        <f t="shared" si="598"/>
        <v>0</v>
      </c>
    </row>
    <row r="1641" spans="1:23" s="20" customFormat="1" hidden="1" x14ac:dyDescent="0.25">
      <c r="A1641" s="2" t="s">
        <v>2015</v>
      </c>
      <c r="B1641" s="2" t="s">
        <v>2016</v>
      </c>
      <c r="C1641" s="3"/>
      <c r="D1641" s="18" t="str">
        <f t="shared" si="587"/>
        <v/>
      </c>
      <c r="E1641" s="4">
        <v>41.2</v>
      </c>
      <c r="F1641" s="2" t="s">
        <v>175</v>
      </c>
      <c r="H1641" s="2" t="b">
        <v>1</v>
      </c>
      <c r="I1641" s="2" t="s">
        <v>4716</v>
      </c>
      <c r="K1641" s="2" t="s">
        <v>4899</v>
      </c>
      <c r="M1641" s="2" t="s">
        <v>4745</v>
      </c>
      <c r="O1641" s="2" t="s">
        <v>4719</v>
      </c>
      <c r="Q1641" s="2" t="s">
        <v>2304</v>
      </c>
      <c r="S1641" s="2"/>
      <c r="V1641" s="19">
        <f t="shared" si="598"/>
        <v>0</v>
      </c>
    </row>
    <row r="1642" spans="1:23" s="20" customFormat="1" hidden="1" x14ac:dyDescent="0.25">
      <c r="A1642" s="2" t="s">
        <v>2013</v>
      </c>
      <c r="B1642" s="2" t="s">
        <v>2014</v>
      </c>
      <c r="C1642" s="3"/>
      <c r="D1642" s="18" t="str">
        <f t="shared" si="587"/>
        <v/>
      </c>
      <c r="E1642" s="4">
        <v>105.4</v>
      </c>
      <c r="F1642" s="2" t="s">
        <v>175</v>
      </c>
      <c r="H1642" s="2" t="b">
        <v>1</v>
      </c>
      <c r="I1642" s="2" t="s">
        <v>4716</v>
      </c>
      <c r="K1642" s="2" t="s">
        <v>4899</v>
      </c>
      <c r="M1642" s="2" t="s">
        <v>4745</v>
      </c>
      <c r="O1642" s="2" t="s">
        <v>4719</v>
      </c>
      <c r="Q1642" s="2" t="s">
        <v>1222</v>
      </c>
      <c r="S1642" s="2"/>
      <c r="V1642" s="19">
        <f t="shared" si="598"/>
        <v>0</v>
      </c>
    </row>
    <row r="1643" spans="1:23" s="20" customFormat="1" hidden="1" x14ac:dyDescent="0.25">
      <c r="A1643" s="2" t="s">
        <v>2010</v>
      </c>
      <c r="B1643" s="2" t="s">
        <v>2011</v>
      </c>
      <c r="C1643" s="3"/>
      <c r="D1643" s="18" t="str">
        <f t="shared" si="587"/>
        <v/>
      </c>
      <c r="E1643" s="4">
        <v>254</v>
      </c>
      <c r="F1643" s="2" t="s">
        <v>175</v>
      </c>
      <c r="H1643" s="2" t="b">
        <v>1</v>
      </c>
      <c r="I1643" s="2" t="s">
        <v>4716</v>
      </c>
      <c r="K1643" s="2" t="s">
        <v>4899</v>
      </c>
      <c r="M1643" s="2" t="s">
        <v>4745</v>
      </c>
      <c r="O1643" s="2" t="s">
        <v>4719</v>
      </c>
      <c r="Q1643" s="2" t="s">
        <v>2012</v>
      </c>
      <c r="S1643" s="2"/>
      <c r="V1643" s="19">
        <f t="shared" si="598"/>
        <v>0</v>
      </c>
    </row>
    <row r="1644" spans="1:23" s="20" customFormat="1" hidden="1" x14ac:dyDescent="0.25">
      <c r="A1644" s="2" t="s">
        <v>3223</v>
      </c>
      <c r="B1644" s="2" t="s">
        <v>3224</v>
      </c>
      <c r="C1644" s="3"/>
      <c r="D1644" s="18" t="str">
        <f t="shared" si="587"/>
        <v/>
      </c>
      <c r="E1644" s="4">
        <v>33.5</v>
      </c>
      <c r="F1644" s="2" t="s">
        <v>3218</v>
      </c>
      <c r="H1644" s="2" t="b">
        <v>0</v>
      </c>
      <c r="I1644" s="2" t="s">
        <v>4805</v>
      </c>
      <c r="K1644" s="2" t="s">
        <v>4806</v>
      </c>
      <c r="M1644" s="2" t="s">
        <v>4806</v>
      </c>
      <c r="O1644" s="2"/>
      <c r="Q1644" s="2" t="s">
        <v>4688</v>
      </c>
      <c r="S1644" s="2"/>
    </row>
    <row r="1645" spans="1:23" s="20" customFormat="1" hidden="1" x14ac:dyDescent="0.25">
      <c r="A1645" s="2" t="s">
        <v>3216</v>
      </c>
      <c r="B1645" s="2" t="s">
        <v>3217</v>
      </c>
      <c r="C1645" s="3"/>
      <c r="D1645" s="18" t="str">
        <f t="shared" si="587"/>
        <v/>
      </c>
      <c r="E1645" s="4">
        <v>42.85</v>
      </c>
      <c r="F1645" s="2" t="s">
        <v>3218</v>
      </c>
      <c r="H1645" s="2" t="b">
        <v>0</v>
      </c>
      <c r="I1645" s="2" t="s">
        <v>4805</v>
      </c>
      <c r="K1645" s="2" t="s">
        <v>4806</v>
      </c>
      <c r="M1645" s="2" t="s">
        <v>4806</v>
      </c>
      <c r="O1645" s="2"/>
      <c r="Q1645" s="2" t="s">
        <v>4688</v>
      </c>
      <c r="S1645" s="2"/>
    </row>
    <row r="1646" spans="1:23" s="20" customFormat="1" hidden="1" x14ac:dyDescent="0.25">
      <c r="A1646" s="2" t="s">
        <v>3219</v>
      </c>
      <c r="B1646" s="2" t="s">
        <v>3220</v>
      </c>
      <c r="C1646" s="3"/>
      <c r="D1646" s="18" t="str">
        <f t="shared" si="587"/>
        <v/>
      </c>
      <c r="E1646" s="4">
        <v>39.5</v>
      </c>
      <c r="F1646" s="2" t="s">
        <v>3218</v>
      </c>
      <c r="H1646" s="2" t="b">
        <v>0</v>
      </c>
      <c r="I1646" s="2" t="s">
        <v>4805</v>
      </c>
      <c r="K1646" s="2" t="s">
        <v>4806</v>
      </c>
      <c r="M1646" s="2" t="s">
        <v>4806</v>
      </c>
      <c r="O1646" s="2"/>
      <c r="Q1646" s="2" t="s">
        <v>4688</v>
      </c>
      <c r="S1646" s="2"/>
    </row>
    <row r="1647" spans="1:23" s="20" customFormat="1" hidden="1" x14ac:dyDescent="0.25">
      <c r="A1647" s="2" t="s">
        <v>3834</v>
      </c>
      <c r="B1647" s="2" t="s">
        <v>3835</v>
      </c>
      <c r="C1647" s="3"/>
      <c r="D1647" s="18" t="str">
        <f t="shared" si="587"/>
        <v/>
      </c>
      <c r="E1647" s="4">
        <v>17.399999999999999</v>
      </c>
      <c r="F1647" s="2" t="s">
        <v>3831</v>
      </c>
      <c r="H1647" s="2" t="b">
        <v>0</v>
      </c>
      <c r="I1647" s="2" t="s">
        <v>4716</v>
      </c>
      <c r="K1647" s="2" t="s">
        <v>5016</v>
      </c>
      <c r="M1647" s="2" t="s">
        <v>4822</v>
      </c>
      <c r="O1647" s="2" t="s">
        <v>4719</v>
      </c>
      <c r="Q1647" s="2" t="s">
        <v>4688</v>
      </c>
      <c r="S1647" s="2"/>
    </row>
    <row r="1648" spans="1:23" s="20" customFormat="1" hidden="1" x14ac:dyDescent="0.25">
      <c r="A1648" s="2" t="s">
        <v>3832</v>
      </c>
      <c r="B1648" s="2" t="s">
        <v>3833</v>
      </c>
      <c r="C1648" s="3"/>
      <c r="D1648" s="18" t="str">
        <f t="shared" si="587"/>
        <v/>
      </c>
      <c r="E1648" s="4">
        <v>15.55</v>
      </c>
      <c r="F1648" s="2" t="s">
        <v>3831</v>
      </c>
      <c r="H1648" s="2" t="b">
        <v>0</v>
      </c>
      <c r="I1648" s="2" t="s">
        <v>4709</v>
      </c>
      <c r="K1648" s="2" t="s">
        <v>5016</v>
      </c>
      <c r="M1648" s="2" t="s">
        <v>4822</v>
      </c>
      <c r="O1648" s="2" t="s">
        <v>4689</v>
      </c>
      <c r="Q1648" s="2" t="s">
        <v>4688</v>
      </c>
      <c r="S1648" s="2"/>
    </row>
    <row r="1649" spans="1:23" s="20" customFormat="1" hidden="1" x14ac:dyDescent="0.25">
      <c r="A1649" s="2" t="s">
        <v>3829</v>
      </c>
      <c r="B1649" s="2" t="s">
        <v>3830</v>
      </c>
      <c r="C1649" s="3"/>
      <c r="D1649" s="40" t="str">
        <f t="shared" si="587"/>
        <v/>
      </c>
      <c r="E1649" s="4">
        <v>22.5</v>
      </c>
      <c r="F1649" s="2" t="s">
        <v>3831</v>
      </c>
      <c r="G1649" s="42"/>
      <c r="H1649" s="2" t="b">
        <v>0</v>
      </c>
      <c r="I1649" s="2" t="s">
        <v>4709</v>
      </c>
      <c r="J1649" s="42"/>
      <c r="K1649" s="2" t="s">
        <v>5016</v>
      </c>
      <c r="L1649" s="42"/>
      <c r="M1649" s="2" t="s">
        <v>4822</v>
      </c>
      <c r="N1649" s="42"/>
      <c r="O1649" s="2" t="s">
        <v>4689</v>
      </c>
      <c r="P1649" s="42"/>
      <c r="Q1649" s="2" t="s">
        <v>4688</v>
      </c>
      <c r="R1649" s="42"/>
      <c r="S1649" s="2"/>
      <c r="T1649" s="42"/>
      <c r="U1649" s="42"/>
      <c r="V1649" s="42"/>
      <c r="W1649" s="42"/>
    </row>
    <row r="1650" spans="1:23" hidden="1" x14ac:dyDescent="0.25">
      <c r="A1650" s="2" t="s">
        <v>3836</v>
      </c>
      <c r="B1650" s="2" t="s">
        <v>3837</v>
      </c>
      <c r="C1650" s="3"/>
      <c r="D1650" s="23" t="str">
        <f t="shared" ref="D1650:D1655" si="599">SUBSTITUTE(SUBSTITUTE(SUBSTITUTE(C1650,CHAR(13),""),CHAR(10),"&lt;br&gt;"),". &amp;car(10)",".")</f>
        <v/>
      </c>
      <c r="E1650" s="4">
        <v>26.35</v>
      </c>
      <c r="F1650" s="2" t="s">
        <v>3831</v>
      </c>
      <c r="G1650" s="19" t="e">
        <f>VLOOKUP(F1650,frs!$A$2:$E$41,2,FALSE)</f>
        <v>#N/A</v>
      </c>
      <c r="H1650" s="2" t="b">
        <v>0</v>
      </c>
      <c r="I1650" s="2" t="s">
        <v>4716</v>
      </c>
      <c r="J1650" s="19">
        <f>VLOOKUP(I1650,Families!$A$2:$B$11,2,FALSE)</f>
        <v>1</v>
      </c>
      <c r="K1650" s="2" t="s">
        <v>5016</v>
      </c>
      <c r="L1650" s="19" t="str">
        <f>IFERROR(VLOOKUP(K1650,Appellations!$A$2:$B$77,2,FALSE),"0")</f>
        <v>0</v>
      </c>
      <c r="M1650" s="2" t="s">
        <v>4822</v>
      </c>
      <c r="N1650" s="19">
        <f>IFERROR(VLOOKUP(M1650,Regions!$A$2:$B$41,2,FALSE),"0")</f>
        <v>27</v>
      </c>
      <c r="O1650" s="2" t="s">
        <v>4719</v>
      </c>
      <c r="P1650" s="19">
        <f>IFERROR(VLOOKUP(O1650,Colors!$A$2:$B$11,2,FALSE),"0")</f>
        <v>8</v>
      </c>
      <c r="Q1650" s="2" t="s">
        <v>4688</v>
      </c>
      <c r="R1650" s="19">
        <f>IFERROR(VLOOKUP(Q1650,Contenants!$A$2:$B$21,2,FALSE),"0")</f>
        <v>16</v>
      </c>
      <c r="S1650" s="2"/>
      <c r="T1650" s="50" t="str">
        <f t="shared" ref="T1650:T1655" si="600">PROPER(B1650)</f>
        <v>Menetou-Salon Morogues Les Cris Rouge</v>
      </c>
      <c r="U1650" s="19" t="str">
        <f t="shared" ref="U1650:U1655" si="601">SUBSTITUTE(SUBSTITUTE(SUBSTITUTE(SUBSTITUTE(SUBSTITUTE(SUBSTITUTE(SUBSTITUTE(SUBSTITUTE(SUBSTITUTE(SUBSTITUTE(SUBSTITUTE(SUBSTITUTE(S1650,"C:\Users\Admin\OneDrive\Site Internet\",""),"BAG-IN-BOX\",""),"BOURGOGNE\",""),"BEAUJOLAIS\",""),"CHAMPAGNE ET EFFERVESCENTS\",""),"LANGUEDOC\",""),"LOIRE\",""),"PROVENCE\",""),"RHONE NORD\",""),"RHONE SUD\",""),"SPIRITUEUX\",""),"SUD OUEST\","")</f>
        <v/>
      </c>
      <c r="V1650" s="19" t="e">
        <f>IF(#REF!="",0,1)</f>
        <v>#REF!</v>
      </c>
      <c r="W1650" s="20" t="e">
        <f>$X$1&amp;A1650&amp;$Y$1&amp;T1650&amp;$Z$1&amp;D1650&amp;$AA$1&amp;E1650&amp;#REF!&amp;G1650&amp;$AB$1&amp;J1650&amp;$AC$1&amp;L1650&amp;$AD$1&amp;N1650&amp;$AE$1&amp;P1650&amp;$AF$1&amp;R1650&amp;$AG$1&amp;#REF!&amp;$AI$1</f>
        <v>#REF!</v>
      </c>
    </row>
    <row r="1651" spans="1:23" hidden="1" x14ac:dyDescent="0.25">
      <c r="A1651" s="2" t="s">
        <v>3499</v>
      </c>
      <c r="B1651" s="2" t="s">
        <v>3500</v>
      </c>
      <c r="C1651" s="3"/>
      <c r="D1651" s="23" t="str">
        <f t="shared" si="599"/>
        <v/>
      </c>
      <c r="E1651" s="4">
        <v>17.100000000000001</v>
      </c>
      <c r="F1651" s="2" t="s">
        <v>3299</v>
      </c>
      <c r="G1651" s="19" t="e">
        <f>VLOOKUP(F1651,frs!$A$2:$E$41,2,FALSE)</f>
        <v>#N/A</v>
      </c>
      <c r="H1651" s="2" t="b">
        <v>0</v>
      </c>
      <c r="I1651" s="2" t="s">
        <v>4709</v>
      </c>
      <c r="J1651" s="19">
        <f>VLOOKUP(I1651,Families!$A$2:$B$11,2,FALSE)</f>
        <v>2</v>
      </c>
      <c r="K1651" s="2" t="s">
        <v>4846</v>
      </c>
      <c r="L1651" s="19">
        <f>IFERROR(VLOOKUP(K1651,Appellations!$A$2:$B$77,2,FALSE),"0")</f>
        <v>32</v>
      </c>
      <c r="M1651" s="2" t="s">
        <v>4745</v>
      </c>
      <c r="N1651" s="19">
        <f>IFERROR(VLOOKUP(M1651,Regions!$A$2:$B$41,2,FALSE),"0")</f>
        <v>33</v>
      </c>
      <c r="O1651" s="2" t="s">
        <v>4689</v>
      </c>
      <c r="P1651" s="19">
        <f>IFERROR(VLOOKUP(O1651,Colors!$A$2:$B$11,2,FALSE),"0")</f>
        <v>2</v>
      </c>
      <c r="Q1651" s="2" t="s">
        <v>4688</v>
      </c>
      <c r="R1651" s="19">
        <f>IFERROR(VLOOKUP(Q1651,Contenants!$A$2:$B$21,2,FALSE),"0")</f>
        <v>16</v>
      </c>
      <c r="S1651" s="2"/>
      <c r="T1651" s="50" t="str">
        <f t="shared" si="600"/>
        <v>Crozes Hermitage Clairmont Palais Blanc</v>
      </c>
      <c r="U1651" s="19" t="str">
        <f t="shared" si="601"/>
        <v/>
      </c>
      <c r="V1651" s="19" t="e">
        <f>IF(#REF!="",0,1)</f>
        <v>#REF!</v>
      </c>
      <c r="W1651" s="20" t="e">
        <f>$X$1&amp;A1651&amp;$Y$1&amp;T1651&amp;$Z$1&amp;D1651&amp;$AA$1&amp;E1651&amp;#REF!&amp;G1651&amp;$AB$1&amp;J1651&amp;$AC$1&amp;L1651&amp;$AD$1&amp;N1651&amp;$AE$1&amp;P1651&amp;$AF$1&amp;R1651&amp;$AG$1&amp;#REF!&amp;$AI$1</f>
        <v>#REF!</v>
      </c>
    </row>
    <row r="1652" spans="1:23" hidden="1" x14ac:dyDescent="0.25">
      <c r="A1652" s="2" t="s">
        <v>3501</v>
      </c>
      <c r="B1652" s="2" t="s">
        <v>3502</v>
      </c>
      <c r="C1652" s="3"/>
      <c r="D1652" s="23" t="str">
        <f t="shared" si="599"/>
        <v/>
      </c>
      <c r="E1652" s="4">
        <v>16.649999999999999</v>
      </c>
      <c r="F1652" s="2" t="s">
        <v>3299</v>
      </c>
      <c r="G1652" s="19" t="e">
        <f>VLOOKUP(F1652,frs!$A$2:$E$41,2,FALSE)</f>
        <v>#N/A</v>
      </c>
      <c r="H1652" s="2" t="b">
        <v>0</v>
      </c>
      <c r="I1652" s="2" t="s">
        <v>4716</v>
      </c>
      <c r="J1652" s="19">
        <f>VLOOKUP(I1652,Families!$A$2:$B$11,2,FALSE)</f>
        <v>1</v>
      </c>
      <c r="K1652" s="2" t="s">
        <v>4846</v>
      </c>
      <c r="L1652" s="19">
        <f>IFERROR(VLOOKUP(K1652,Appellations!$A$2:$B$77,2,FALSE),"0")</f>
        <v>32</v>
      </c>
      <c r="M1652" s="2" t="s">
        <v>4745</v>
      </c>
      <c r="N1652" s="19">
        <f>IFERROR(VLOOKUP(M1652,Regions!$A$2:$B$41,2,FALSE),"0")</f>
        <v>33</v>
      </c>
      <c r="O1652" s="2" t="s">
        <v>4719</v>
      </c>
      <c r="P1652" s="19">
        <f>IFERROR(VLOOKUP(O1652,Colors!$A$2:$B$11,2,FALSE),"0")</f>
        <v>8</v>
      </c>
      <c r="Q1652" s="2" t="s">
        <v>4688</v>
      </c>
      <c r="R1652" s="19">
        <f>IFERROR(VLOOKUP(Q1652,Contenants!$A$2:$B$21,2,FALSE),"0")</f>
        <v>16</v>
      </c>
      <c r="S1652" s="2"/>
      <c r="T1652" s="50" t="str">
        <f t="shared" si="600"/>
        <v>Crozes Hermitage Clairmont Palais Rouge</v>
      </c>
      <c r="U1652" s="19" t="str">
        <f t="shared" si="601"/>
        <v/>
      </c>
      <c r="V1652" s="19" t="e">
        <f>IF(#REF!="",0,1)</f>
        <v>#REF!</v>
      </c>
      <c r="W1652" s="20" t="e">
        <f>$X$1&amp;A1652&amp;$Y$1&amp;T1652&amp;$Z$1&amp;D1652&amp;$AA$1&amp;E1652&amp;#REF!&amp;G1652&amp;$AB$1&amp;J1652&amp;$AC$1&amp;L1652&amp;$AD$1&amp;N1652&amp;$AE$1&amp;P1652&amp;$AF$1&amp;R1652&amp;$AG$1&amp;#REF!&amp;$AI$1</f>
        <v>#REF!</v>
      </c>
    </row>
    <row r="1653" spans="1:23" hidden="1" x14ac:dyDescent="0.25">
      <c r="A1653" s="2" t="s">
        <v>3493</v>
      </c>
      <c r="B1653" s="2" t="s">
        <v>3494</v>
      </c>
      <c r="C1653" s="3"/>
      <c r="D1653" s="23" t="str">
        <f t="shared" si="599"/>
        <v/>
      </c>
      <c r="E1653" s="4">
        <v>19.600000000000001</v>
      </c>
      <c r="F1653" s="2" t="s">
        <v>3299</v>
      </c>
      <c r="G1653" s="19" t="e">
        <f>VLOOKUP(F1653,frs!$A$2:$E$41,2,FALSE)</f>
        <v>#N/A</v>
      </c>
      <c r="H1653" s="2" t="b">
        <v>0</v>
      </c>
      <c r="I1653" s="2" t="s">
        <v>4716</v>
      </c>
      <c r="J1653" s="19">
        <f>VLOOKUP(I1653,Families!$A$2:$B$11,2,FALSE)</f>
        <v>1</v>
      </c>
      <c r="K1653" s="2" t="s">
        <v>4846</v>
      </c>
      <c r="L1653" s="19">
        <f>IFERROR(VLOOKUP(K1653,Appellations!$A$2:$B$77,2,FALSE),"0")</f>
        <v>32</v>
      </c>
      <c r="M1653" s="2" t="s">
        <v>4745</v>
      </c>
      <c r="N1653" s="19">
        <f>IFERROR(VLOOKUP(M1653,Regions!$A$2:$B$41,2,FALSE),"0")</f>
        <v>33</v>
      </c>
      <c r="O1653" s="2" t="s">
        <v>4719</v>
      </c>
      <c r="P1653" s="19">
        <f>IFERROR(VLOOKUP(O1653,Colors!$A$2:$B$11,2,FALSE),"0")</f>
        <v>8</v>
      </c>
      <c r="Q1653" s="2" t="s">
        <v>4688</v>
      </c>
      <c r="R1653" s="19">
        <f>IFERROR(VLOOKUP(Q1653,Contenants!$A$2:$B$21,2,FALSE),"0")</f>
        <v>16</v>
      </c>
      <c r="S1653" s="2"/>
      <c r="T1653" s="50" t="str">
        <f t="shared" si="600"/>
        <v>Crozes Herm. Clairmont Jardin Zen Rouge</v>
      </c>
      <c r="U1653" s="19" t="str">
        <f t="shared" si="601"/>
        <v/>
      </c>
      <c r="V1653" s="19" t="e">
        <f>IF(#REF!="",0,1)</f>
        <v>#REF!</v>
      </c>
      <c r="W1653" s="20" t="e">
        <f>$X$1&amp;A1653&amp;$Y$1&amp;T1653&amp;$Z$1&amp;D1653&amp;$AA$1&amp;E1653&amp;#REF!&amp;G1653&amp;$AB$1&amp;J1653&amp;$AC$1&amp;L1653&amp;$AD$1&amp;N1653&amp;$AE$1&amp;P1653&amp;$AF$1&amp;R1653&amp;$AG$1&amp;#REF!&amp;$AI$1</f>
        <v>#REF!</v>
      </c>
    </row>
    <row r="1654" spans="1:23" hidden="1" x14ac:dyDescent="0.25">
      <c r="A1654" s="2" t="s">
        <v>986</v>
      </c>
      <c r="B1654" s="2" t="s">
        <v>987</v>
      </c>
      <c r="C1654" s="3"/>
      <c r="D1654" s="23" t="str">
        <f t="shared" si="599"/>
        <v/>
      </c>
      <c r="E1654" s="4">
        <v>157.19999999999999</v>
      </c>
      <c r="F1654" s="2" t="s">
        <v>2278</v>
      </c>
      <c r="G1654" s="19" t="e">
        <f>VLOOKUP(F1654,frs!$A$2:$E$41,2,FALSE)</f>
        <v>#N/A</v>
      </c>
      <c r="H1654" s="2" t="b">
        <v>1</v>
      </c>
      <c r="I1654" s="2" t="s">
        <v>4709</v>
      </c>
      <c r="J1654" s="19">
        <f>VLOOKUP(I1654,Families!$A$2:$B$11,2,FALSE)</f>
        <v>2</v>
      </c>
      <c r="K1654" s="2" t="s">
        <v>4776</v>
      </c>
      <c r="L1654" s="19" t="str">
        <f>IFERROR(VLOOKUP(K1654,Appellations!$A$2:$B$77,2,FALSE),"0")</f>
        <v>0</v>
      </c>
      <c r="M1654" s="2" t="s">
        <v>4762</v>
      </c>
      <c r="N1654" s="19">
        <f>IFERROR(VLOOKUP(M1654,Regions!$A$2:$B$41,2,FALSE),"0")</f>
        <v>10</v>
      </c>
      <c r="O1654" s="2" t="s">
        <v>4689</v>
      </c>
      <c r="P1654" s="19">
        <f>IFERROR(VLOOKUP(O1654,Colors!$A$2:$B$11,2,FALSE),"0")</f>
        <v>2</v>
      </c>
      <c r="Q1654" s="2" t="s">
        <v>4688</v>
      </c>
      <c r="R1654" s="19">
        <f>IFERROR(VLOOKUP(Q1654,Contenants!$A$2:$B$21,2,FALSE),"0")</f>
        <v>16</v>
      </c>
      <c r="S1654" s="2"/>
      <c r="T1654" s="50" t="str">
        <f t="shared" si="600"/>
        <v>Corton Charl. Gc Dubreuil Fontaine Blanc</v>
      </c>
      <c r="U1654" s="19" t="str">
        <f t="shared" si="601"/>
        <v/>
      </c>
      <c r="V1654" s="19">
        <f t="shared" ref="V1654:V1659" si="602">IF(U1654="",0,1)</f>
        <v>0</v>
      </c>
      <c r="W1654" s="20" t="e">
        <f>$X$1&amp;A1654&amp;$Y$1&amp;T1654&amp;$Z$1&amp;D1654&amp;$AA$1&amp;E1654&amp;#REF!&amp;G1654&amp;$AB$1&amp;J1654&amp;$AC$1&amp;L1654&amp;$AD$1&amp;N1654&amp;$AE$1&amp;P1654&amp;$AF$1&amp;R1654&amp;$AG$1&amp;#REF!&amp;$AI$1</f>
        <v>#REF!</v>
      </c>
    </row>
    <row r="1655" spans="1:23" hidden="1" x14ac:dyDescent="0.25">
      <c r="A1655" s="2" t="s">
        <v>1626</v>
      </c>
      <c r="B1655" s="2" t="s">
        <v>1627</v>
      </c>
      <c r="C1655" s="3"/>
      <c r="D1655" s="23" t="str">
        <f t="shared" si="599"/>
        <v/>
      </c>
      <c r="E1655" s="4">
        <v>39.799999999999997</v>
      </c>
      <c r="F1655" s="2" t="s">
        <v>2278</v>
      </c>
      <c r="G1655" s="19" t="e">
        <f>VLOOKUP(F1655,frs!$A$2:$E$41,2,FALSE)</f>
        <v>#N/A</v>
      </c>
      <c r="H1655" s="2" t="b">
        <v>1</v>
      </c>
      <c r="I1655" s="2" t="s">
        <v>4709</v>
      </c>
      <c r="J1655" s="19">
        <f>VLOOKUP(I1655,Families!$A$2:$B$11,2,FALSE)</f>
        <v>2</v>
      </c>
      <c r="K1655" s="2" t="s">
        <v>5017</v>
      </c>
      <c r="L1655" s="19" t="str">
        <f>IFERROR(VLOOKUP(K1655,Appellations!$A$2:$B$77,2,FALSE),"0")</f>
        <v>0</v>
      </c>
      <c r="M1655" s="2" t="s">
        <v>4762</v>
      </c>
      <c r="N1655" s="19">
        <f>IFERROR(VLOOKUP(M1655,Regions!$A$2:$B$41,2,FALSE),"0")</f>
        <v>10</v>
      </c>
      <c r="O1655" s="2" t="s">
        <v>4689</v>
      </c>
      <c r="P1655" s="19">
        <f>IFERROR(VLOOKUP(O1655,Colors!$A$2:$B$11,2,FALSE),"0")</f>
        <v>2</v>
      </c>
      <c r="Q1655" s="2" t="s">
        <v>4688</v>
      </c>
      <c r="R1655" s="19">
        <f>IFERROR(VLOOKUP(Q1655,Contenants!$A$2:$B$21,2,FALSE),"0")</f>
        <v>16</v>
      </c>
      <c r="S1655" s="2"/>
      <c r="T1655" s="50" t="str">
        <f t="shared" si="600"/>
        <v>Pernand Vergelesse Dubreuil Fontaine Blc</v>
      </c>
      <c r="U1655" s="19" t="str">
        <f t="shared" si="601"/>
        <v/>
      </c>
      <c r="V1655" s="19">
        <f t="shared" si="602"/>
        <v>0</v>
      </c>
      <c r="W1655" s="20" t="e">
        <f>$X$1&amp;A1655&amp;$Y$1&amp;T1655&amp;$Z$1&amp;D1655&amp;$AA$1&amp;E1655&amp;#REF!&amp;G1655&amp;$AB$1&amp;J1655&amp;$AC$1&amp;L1655&amp;$AD$1&amp;N1655&amp;$AE$1&amp;P1655&amp;$AF$1&amp;R1655&amp;$AG$1&amp;#REF!&amp;$AI$1</f>
        <v>#REF!</v>
      </c>
    </row>
    <row r="1656" spans="1:23" s="29" customFormat="1" hidden="1" x14ac:dyDescent="0.25">
      <c r="A1656" s="2" t="s">
        <v>1628</v>
      </c>
      <c r="B1656" s="2" t="s">
        <v>1629</v>
      </c>
      <c r="C1656" s="3"/>
      <c r="D1656" s="27" t="str">
        <f t="shared" si="587"/>
        <v/>
      </c>
      <c r="E1656" s="4">
        <v>33.1</v>
      </c>
      <c r="F1656" s="2" t="s">
        <v>2278</v>
      </c>
      <c r="H1656" s="2" t="b">
        <v>1</v>
      </c>
      <c r="I1656" s="2" t="s">
        <v>4716</v>
      </c>
      <c r="K1656" s="2" t="s">
        <v>5017</v>
      </c>
      <c r="M1656" s="2" t="s">
        <v>4762</v>
      </c>
      <c r="O1656" s="2" t="s">
        <v>4719</v>
      </c>
      <c r="Q1656" s="2" t="s">
        <v>4688</v>
      </c>
      <c r="S1656" s="2"/>
      <c r="V1656" s="19">
        <f t="shared" si="602"/>
        <v>0</v>
      </c>
    </row>
    <row r="1657" spans="1:23" s="20" customFormat="1" hidden="1" x14ac:dyDescent="0.25">
      <c r="A1657" s="2" t="s">
        <v>1624</v>
      </c>
      <c r="B1657" s="2" t="s">
        <v>1625</v>
      </c>
      <c r="C1657" s="3"/>
      <c r="D1657" s="18" t="str">
        <f t="shared" si="587"/>
        <v/>
      </c>
      <c r="E1657" s="4">
        <v>59.4</v>
      </c>
      <c r="F1657" s="2" t="s">
        <v>2278</v>
      </c>
      <c r="H1657" s="2" t="b">
        <v>1</v>
      </c>
      <c r="I1657" s="2" t="s">
        <v>4716</v>
      </c>
      <c r="K1657" s="2" t="s">
        <v>5017</v>
      </c>
      <c r="M1657" s="2" t="s">
        <v>4762</v>
      </c>
      <c r="O1657" s="2" t="s">
        <v>4719</v>
      </c>
      <c r="Q1657" s="2" t="s">
        <v>4688</v>
      </c>
      <c r="S1657" s="2"/>
      <c r="V1657" s="19">
        <f t="shared" si="602"/>
        <v>0</v>
      </c>
    </row>
    <row r="1658" spans="1:23" s="20" customFormat="1" hidden="1" x14ac:dyDescent="0.25">
      <c r="A1658" s="2" t="s">
        <v>1649</v>
      </c>
      <c r="B1658" s="2" t="s">
        <v>1650</v>
      </c>
      <c r="C1658" s="3"/>
      <c r="D1658" s="18" t="str">
        <f t="shared" si="587"/>
        <v/>
      </c>
      <c r="E1658" s="4">
        <v>50.75</v>
      </c>
      <c r="F1658" s="2" t="s">
        <v>2278</v>
      </c>
      <c r="H1658" s="2" t="b">
        <v>1</v>
      </c>
      <c r="I1658" s="2" t="s">
        <v>4716</v>
      </c>
      <c r="K1658" s="2" t="s">
        <v>4796</v>
      </c>
      <c r="M1658" s="2" t="s">
        <v>4762</v>
      </c>
      <c r="O1658" s="2" t="s">
        <v>4719</v>
      </c>
      <c r="Q1658" s="2" t="s">
        <v>4688</v>
      </c>
      <c r="S1658" s="2"/>
      <c r="V1658" s="19">
        <f t="shared" si="602"/>
        <v>0</v>
      </c>
    </row>
    <row r="1659" spans="1:23" s="20" customFormat="1" hidden="1" x14ac:dyDescent="0.25">
      <c r="A1659" s="2" t="s">
        <v>990</v>
      </c>
      <c r="B1659" s="2" t="s">
        <v>991</v>
      </c>
      <c r="C1659" s="3"/>
      <c r="D1659" s="18" t="str">
        <f t="shared" si="587"/>
        <v/>
      </c>
      <c r="E1659" s="4">
        <v>77.75</v>
      </c>
      <c r="F1659" s="2" t="s">
        <v>2278</v>
      </c>
      <c r="H1659" s="2" t="b">
        <v>1</v>
      </c>
      <c r="I1659" s="2" t="s">
        <v>4716</v>
      </c>
      <c r="K1659" s="2" t="s">
        <v>4777</v>
      </c>
      <c r="M1659" s="2" t="s">
        <v>4762</v>
      </c>
      <c r="O1659" s="2" t="s">
        <v>4719</v>
      </c>
      <c r="Q1659" s="2" t="s">
        <v>4688</v>
      </c>
      <c r="S1659" s="2"/>
      <c r="V1659" s="19">
        <f t="shared" si="602"/>
        <v>0</v>
      </c>
    </row>
    <row r="1660" spans="1:23" s="20" customFormat="1" hidden="1" x14ac:dyDescent="0.25">
      <c r="A1660" s="2" t="s">
        <v>2931</v>
      </c>
      <c r="B1660" s="2" t="s">
        <v>2932</v>
      </c>
      <c r="C1660" s="3"/>
      <c r="D1660" s="18" t="str">
        <f t="shared" si="587"/>
        <v/>
      </c>
      <c r="E1660" s="4">
        <v>31.1</v>
      </c>
      <c r="F1660" s="2" t="s">
        <v>2924</v>
      </c>
      <c r="H1660" s="2" t="b">
        <v>0</v>
      </c>
      <c r="I1660" s="2" t="s">
        <v>4709</v>
      </c>
      <c r="K1660" s="2" t="s">
        <v>4832</v>
      </c>
      <c r="M1660" s="2" t="s">
        <v>4741</v>
      </c>
      <c r="O1660" s="2" t="s">
        <v>4689</v>
      </c>
      <c r="Q1660" s="2" t="s">
        <v>4688</v>
      </c>
      <c r="S1660" s="2"/>
    </row>
    <row r="1661" spans="1:23" s="20" customFormat="1" hidden="1" x14ac:dyDescent="0.25">
      <c r="A1661" s="2" t="s">
        <v>2635</v>
      </c>
      <c r="B1661" s="2" t="s">
        <v>2636</v>
      </c>
      <c r="C1661" s="3"/>
      <c r="D1661" s="18" t="str">
        <f t="shared" si="587"/>
        <v/>
      </c>
      <c r="E1661" s="4">
        <v>28.1</v>
      </c>
      <c r="F1661" s="2" t="s">
        <v>2634</v>
      </c>
      <c r="H1661" s="2" t="b">
        <v>0</v>
      </c>
      <c r="I1661" s="2" t="s">
        <v>2301</v>
      </c>
      <c r="K1661" s="2" t="s">
        <v>4743</v>
      </c>
      <c r="M1661" s="2" t="s">
        <v>4743</v>
      </c>
      <c r="O1661" s="2" t="s">
        <v>4719</v>
      </c>
      <c r="Q1661" s="2"/>
      <c r="S1661" s="2"/>
    </row>
    <row r="1662" spans="1:23" s="20" customFormat="1" hidden="1" x14ac:dyDescent="0.25">
      <c r="A1662" s="2" t="s">
        <v>2632</v>
      </c>
      <c r="B1662" s="2" t="s">
        <v>2633</v>
      </c>
      <c r="C1662" s="3"/>
      <c r="D1662" s="18" t="str">
        <f t="shared" ref="D1662:D1722" si="603">SUBSTITUTE(SUBSTITUTE(C1662,CHAR(13),""),CHAR(10),"&lt;br&gt;")</f>
        <v/>
      </c>
      <c r="E1662" s="4">
        <v>25.95</v>
      </c>
      <c r="F1662" s="2" t="s">
        <v>2634</v>
      </c>
      <c r="H1662" s="2" t="b">
        <v>0</v>
      </c>
      <c r="I1662" s="2" t="s">
        <v>2301</v>
      </c>
      <c r="K1662" s="2" t="s">
        <v>4743</v>
      </c>
      <c r="M1662" s="2" t="s">
        <v>4743</v>
      </c>
      <c r="O1662" s="2" t="s">
        <v>4689</v>
      </c>
      <c r="Q1662" s="2"/>
      <c r="S1662" s="2"/>
    </row>
    <row r="1663" spans="1:23" s="20" customFormat="1" hidden="1" x14ac:dyDescent="0.25">
      <c r="A1663" s="2" t="s">
        <v>4286</v>
      </c>
      <c r="B1663" s="2" t="s">
        <v>4287</v>
      </c>
      <c r="C1663" s="3"/>
      <c r="D1663" s="18" t="str">
        <f t="shared" si="603"/>
        <v/>
      </c>
      <c r="E1663" s="4">
        <v>13.4</v>
      </c>
      <c r="F1663" s="2" t="s">
        <v>2634</v>
      </c>
      <c r="H1663" s="2" t="b">
        <v>0</v>
      </c>
      <c r="I1663" s="2" t="s">
        <v>4716</v>
      </c>
      <c r="K1663" s="2" t="s">
        <v>5018</v>
      </c>
      <c r="M1663" s="2" t="s">
        <v>4743</v>
      </c>
      <c r="O1663" s="2" t="s">
        <v>4719</v>
      </c>
      <c r="Q1663" s="2" t="s">
        <v>4688</v>
      </c>
      <c r="S1663" s="2"/>
    </row>
    <row r="1664" spans="1:23" s="20" customFormat="1" hidden="1" x14ac:dyDescent="0.25">
      <c r="A1664" s="2" t="s">
        <v>3733</v>
      </c>
      <c r="B1664" s="2" t="s">
        <v>3734</v>
      </c>
      <c r="C1664" s="3"/>
      <c r="D1664" s="18" t="str">
        <f t="shared" si="603"/>
        <v/>
      </c>
      <c r="E1664" s="4">
        <v>11.05</v>
      </c>
      <c r="F1664" s="2" t="s">
        <v>2634</v>
      </c>
      <c r="H1664" s="2" t="b">
        <v>0</v>
      </c>
      <c r="I1664" s="2" t="s">
        <v>4709</v>
      </c>
      <c r="K1664" s="2" t="s">
        <v>4743</v>
      </c>
      <c r="M1664" s="2" t="s">
        <v>4743</v>
      </c>
      <c r="O1664" s="2" t="s">
        <v>4689</v>
      </c>
      <c r="Q1664" s="2" t="s">
        <v>4688</v>
      </c>
      <c r="S1664" s="2"/>
    </row>
    <row r="1665" spans="1:23" s="20" customFormat="1" hidden="1" x14ac:dyDescent="0.25">
      <c r="A1665" s="2" t="s">
        <v>3731</v>
      </c>
      <c r="B1665" s="2" t="s">
        <v>3732</v>
      </c>
      <c r="C1665" s="3"/>
      <c r="D1665" s="18" t="str">
        <f t="shared" si="603"/>
        <v/>
      </c>
      <c r="E1665" s="4">
        <v>10.15</v>
      </c>
      <c r="F1665" s="2" t="s">
        <v>2634</v>
      </c>
      <c r="H1665" s="2" t="b">
        <v>0</v>
      </c>
      <c r="I1665" s="2" t="s">
        <v>4716</v>
      </c>
      <c r="K1665" s="2" t="s">
        <v>4743</v>
      </c>
      <c r="M1665" s="2" t="s">
        <v>4743</v>
      </c>
      <c r="O1665" s="2" t="s">
        <v>4719</v>
      </c>
      <c r="Q1665" s="2" t="s">
        <v>4688</v>
      </c>
      <c r="S1665" s="2"/>
    </row>
    <row r="1666" spans="1:23" s="20" customFormat="1" hidden="1" x14ac:dyDescent="0.25">
      <c r="A1666" s="2" t="s">
        <v>4196</v>
      </c>
      <c r="B1666" s="2" t="s">
        <v>4197</v>
      </c>
      <c r="C1666" s="3"/>
      <c r="D1666" s="18" t="str">
        <f t="shared" si="603"/>
        <v/>
      </c>
      <c r="E1666" s="4">
        <v>12</v>
      </c>
      <c r="F1666" s="2" t="s">
        <v>4198</v>
      </c>
      <c r="H1666" s="2" t="b">
        <v>0</v>
      </c>
      <c r="I1666" s="2" t="s">
        <v>4709</v>
      </c>
      <c r="K1666" s="2" t="s">
        <v>4742</v>
      </c>
      <c r="M1666" s="2" t="s">
        <v>4743</v>
      </c>
      <c r="O1666" s="2" t="s">
        <v>4689</v>
      </c>
      <c r="Q1666" s="2" t="s">
        <v>4688</v>
      </c>
      <c r="S1666" s="2"/>
    </row>
    <row r="1667" spans="1:23" s="20" customFormat="1" hidden="1" x14ac:dyDescent="0.25">
      <c r="A1667" s="2" t="s">
        <v>4199</v>
      </c>
      <c r="B1667" s="2" t="s">
        <v>4200</v>
      </c>
      <c r="C1667" s="3"/>
      <c r="D1667" s="18" t="str">
        <f t="shared" si="603"/>
        <v/>
      </c>
      <c r="E1667" s="4">
        <v>12</v>
      </c>
      <c r="F1667" s="2" t="s">
        <v>4198</v>
      </c>
      <c r="H1667" s="2" t="b">
        <v>0</v>
      </c>
      <c r="I1667" s="2" t="s">
        <v>4716</v>
      </c>
      <c r="K1667" s="2" t="s">
        <v>4742</v>
      </c>
      <c r="M1667" s="2" t="s">
        <v>4743</v>
      </c>
      <c r="O1667" s="2" t="s">
        <v>4719</v>
      </c>
      <c r="Q1667" s="2" t="s">
        <v>4688</v>
      </c>
      <c r="S1667" s="2"/>
    </row>
    <row r="1668" spans="1:23" s="20" customFormat="1" hidden="1" x14ac:dyDescent="0.25">
      <c r="A1668" s="2" t="s">
        <v>4201</v>
      </c>
      <c r="B1668" s="2" t="s">
        <v>4202</v>
      </c>
      <c r="C1668" s="3"/>
      <c r="D1668" s="18" t="str">
        <f t="shared" si="603"/>
        <v/>
      </c>
      <c r="E1668" s="4">
        <v>15.8</v>
      </c>
      <c r="F1668" s="2" t="s">
        <v>4198</v>
      </c>
      <c r="H1668" s="2" t="b">
        <v>0</v>
      </c>
      <c r="I1668" s="2" t="s">
        <v>4709</v>
      </c>
      <c r="K1668" s="2" t="s">
        <v>4742</v>
      </c>
      <c r="M1668" s="2" t="s">
        <v>4743</v>
      </c>
      <c r="O1668" s="2" t="s">
        <v>4689</v>
      </c>
      <c r="Q1668" s="2" t="s">
        <v>4688</v>
      </c>
      <c r="S1668" s="2"/>
    </row>
    <row r="1669" spans="1:23" s="20" customFormat="1" hidden="1" x14ac:dyDescent="0.25">
      <c r="A1669" s="2" t="s">
        <v>4203</v>
      </c>
      <c r="B1669" s="2" t="s">
        <v>4204</v>
      </c>
      <c r="C1669" s="3"/>
      <c r="D1669" s="18" t="str">
        <f t="shared" si="603"/>
        <v/>
      </c>
      <c r="E1669" s="4">
        <v>15.8</v>
      </c>
      <c r="F1669" s="2" t="s">
        <v>4198</v>
      </c>
      <c r="H1669" s="2" t="b">
        <v>0</v>
      </c>
      <c r="I1669" s="2" t="s">
        <v>4716</v>
      </c>
      <c r="K1669" s="2" t="s">
        <v>4742</v>
      </c>
      <c r="M1669" s="2" t="s">
        <v>4743</v>
      </c>
      <c r="O1669" s="2" t="s">
        <v>4719</v>
      </c>
      <c r="Q1669" s="2" t="s">
        <v>4688</v>
      </c>
      <c r="S1669" s="2"/>
    </row>
    <row r="1670" spans="1:23" s="20" customFormat="1" hidden="1" x14ac:dyDescent="0.25">
      <c r="A1670" s="2" t="s">
        <v>2390</v>
      </c>
      <c r="B1670" s="2" t="s">
        <v>2391</v>
      </c>
      <c r="C1670" s="3"/>
      <c r="D1670" s="18" t="str">
        <f t="shared" si="603"/>
        <v/>
      </c>
      <c r="E1670" s="4">
        <v>21.3</v>
      </c>
      <c r="F1670" s="2" t="s">
        <v>2382</v>
      </c>
      <c r="H1670" s="2" t="b">
        <v>0</v>
      </c>
      <c r="I1670" s="2" t="s">
        <v>4716</v>
      </c>
      <c r="K1670" s="2" t="s">
        <v>4828</v>
      </c>
      <c r="M1670" s="2" t="s">
        <v>4741</v>
      </c>
      <c r="O1670" s="2" t="s">
        <v>4719</v>
      </c>
      <c r="Q1670" s="2" t="s">
        <v>4688</v>
      </c>
      <c r="S1670" s="2"/>
    </row>
    <row r="1671" spans="1:23" s="20" customFormat="1" hidden="1" x14ac:dyDescent="0.25">
      <c r="A1671" s="2" t="s">
        <v>2383</v>
      </c>
      <c r="B1671" s="2" t="s">
        <v>2384</v>
      </c>
      <c r="C1671" s="3"/>
      <c r="D1671" s="40" t="str">
        <f t="shared" si="603"/>
        <v/>
      </c>
      <c r="E1671" s="4">
        <v>40.6</v>
      </c>
      <c r="F1671" s="2" t="s">
        <v>2382</v>
      </c>
      <c r="G1671" s="42"/>
      <c r="H1671" s="2" t="b">
        <v>0</v>
      </c>
      <c r="I1671" s="2" t="s">
        <v>4716</v>
      </c>
      <c r="J1671" s="42"/>
      <c r="K1671" s="2" t="s">
        <v>4828</v>
      </c>
      <c r="L1671" s="42"/>
      <c r="M1671" s="2" t="s">
        <v>4741</v>
      </c>
      <c r="N1671" s="42"/>
      <c r="O1671" s="2" t="s">
        <v>4719</v>
      </c>
      <c r="P1671" s="42"/>
      <c r="Q1671" s="2" t="s">
        <v>4688</v>
      </c>
      <c r="R1671" s="42"/>
      <c r="S1671" s="2"/>
      <c r="T1671" s="42"/>
      <c r="U1671" s="42"/>
      <c r="V1671" s="42"/>
      <c r="W1671" s="42"/>
    </row>
    <row r="1672" spans="1:23" hidden="1" x14ac:dyDescent="0.25">
      <c r="A1672" s="2" t="s">
        <v>2380</v>
      </c>
      <c r="B1672" s="2" t="s">
        <v>2381</v>
      </c>
      <c r="C1672" s="3"/>
      <c r="D1672" s="23" t="str">
        <f t="shared" ref="D1672:D1674" si="604">SUBSTITUTE(SUBSTITUTE(SUBSTITUTE(C1672,CHAR(13),""),CHAR(10),"&lt;br&gt;"),". &amp;car(10)",".")</f>
        <v/>
      </c>
      <c r="E1672" s="4">
        <v>31.3</v>
      </c>
      <c r="F1672" s="2" t="s">
        <v>2382</v>
      </c>
      <c r="G1672" s="19" t="e">
        <f>VLOOKUP(F1672,frs!$A$2:$E$41,2,FALSE)</f>
        <v>#N/A</v>
      </c>
      <c r="H1672" s="2" t="b">
        <v>0</v>
      </c>
      <c r="I1672" s="2" t="s">
        <v>4709</v>
      </c>
      <c r="J1672" s="19">
        <f>VLOOKUP(I1672,Families!$A$2:$B$11,2,FALSE)</f>
        <v>2</v>
      </c>
      <c r="K1672" s="2" t="s">
        <v>4828</v>
      </c>
      <c r="L1672" s="19">
        <f>IFERROR(VLOOKUP(K1672,Appellations!$A$2:$B$77,2,FALSE),"0")</f>
        <v>2</v>
      </c>
      <c r="M1672" s="2" t="s">
        <v>4741</v>
      </c>
      <c r="N1672" s="19">
        <f>IFERROR(VLOOKUP(M1672,Regions!$A$2:$B$41,2,FALSE),"0")</f>
        <v>32</v>
      </c>
      <c r="O1672" s="2" t="s">
        <v>4689</v>
      </c>
      <c r="P1672" s="19">
        <f>IFERROR(VLOOKUP(O1672,Colors!$A$2:$B$11,2,FALSE),"0")</f>
        <v>2</v>
      </c>
      <c r="Q1672" s="2" t="s">
        <v>4688</v>
      </c>
      <c r="R1672" s="19">
        <f>IFERROR(VLOOKUP(Q1672,Contenants!$A$2:$B$21,2,FALSE),"0")</f>
        <v>16</v>
      </c>
      <c r="S1672" s="2"/>
      <c r="T1672" s="50" t="str">
        <f t="shared" ref="T1672:T1674" si="605">PROPER(B1672)</f>
        <v>Bandol Domaine Tempier Blanc 2020</v>
      </c>
      <c r="U1672" s="19" t="str">
        <f>SUBSTITUTE(SUBSTITUTE(SUBSTITUTE(SUBSTITUTE(SUBSTITUTE(SUBSTITUTE(SUBSTITUTE(SUBSTITUTE(SUBSTITUTE(SUBSTITUTE(SUBSTITUTE(SUBSTITUTE(S1672,"C:\Users\Admin\OneDrive\Site Internet\",""),"BAG-IN-BOX\",""),"BOURGOGNE\",""),"BEAUJOLAIS\",""),"CHAMPAGNE ET EFFERVESCENTS\",""),"LANGUEDOC\",""),"LOIRE\",""),"PROVENCE\",""),"RHONE NORD\",""),"RHONE SUD\",""),"SPIRITUEUX\",""),"SUD OUEST\","")</f>
        <v/>
      </c>
      <c r="V1672" s="19" t="e">
        <f>IF(#REF!="",0,1)</f>
        <v>#REF!</v>
      </c>
      <c r="W1672" s="20" t="e">
        <f>$X$1&amp;A1672&amp;$Y$1&amp;T1672&amp;$Z$1&amp;D1672&amp;$AA$1&amp;E1672&amp;#REF!&amp;G1672&amp;$AB$1&amp;J1672&amp;$AC$1&amp;L1672&amp;$AD$1&amp;N1672&amp;$AE$1&amp;P1672&amp;$AF$1&amp;R1672&amp;$AG$1&amp;#REF!&amp;$AI$1</f>
        <v>#REF!</v>
      </c>
    </row>
    <row r="1673" spans="1:23" hidden="1" x14ac:dyDescent="0.25">
      <c r="A1673" s="2" t="s">
        <v>3942</v>
      </c>
      <c r="B1673" s="2" t="s">
        <v>3943</v>
      </c>
      <c r="C1673" s="3"/>
      <c r="D1673" s="23" t="str">
        <f t="shared" si="604"/>
        <v/>
      </c>
      <c r="E1673" s="4">
        <v>14.65</v>
      </c>
      <c r="F1673" s="2" t="s">
        <v>3944</v>
      </c>
      <c r="G1673" s="19" t="e">
        <f>VLOOKUP(F1673,frs!$A$2:$E$41,2,FALSE)</f>
        <v>#N/A</v>
      </c>
      <c r="H1673" s="2" t="b">
        <v>0</v>
      </c>
      <c r="I1673" s="2" t="s">
        <v>4716</v>
      </c>
      <c r="J1673" s="19">
        <f>VLOOKUP(I1673,Families!$A$2:$B$11,2,FALSE)</f>
        <v>1</v>
      </c>
      <c r="K1673" s="2" t="s">
        <v>4851</v>
      </c>
      <c r="L1673" s="19" t="str">
        <f>IFERROR(VLOOKUP(K1673,Appellations!$A$2:$B$77,2,FALSE),"0")</f>
        <v>0</v>
      </c>
      <c r="M1673" s="2" t="s">
        <v>4743</v>
      </c>
      <c r="N1673" s="19">
        <f>IFERROR(VLOOKUP(M1673,Regions!$A$2:$B$41,2,FALSE),"0")</f>
        <v>24</v>
      </c>
      <c r="O1673" s="2" t="s">
        <v>4719</v>
      </c>
      <c r="P1673" s="19">
        <f>IFERROR(VLOOKUP(O1673,Colors!$A$2:$B$11,2,FALSE),"0")</f>
        <v>8</v>
      </c>
      <c r="Q1673" s="2" t="s">
        <v>4688</v>
      </c>
      <c r="R1673" s="19">
        <f>IFERROR(VLOOKUP(Q1673,Contenants!$A$2:$B$21,2,FALSE),"0")</f>
        <v>16</v>
      </c>
      <c r="S1673" s="2"/>
      <c r="T1673" s="50" t="str">
        <f t="shared" si="605"/>
        <v>Pic St Loup Andre Mas Pages Rouge</v>
      </c>
      <c r="U1673" s="19" t="str">
        <f>SUBSTITUTE(SUBSTITUTE(SUBSTITUTE(SUBSTITUTE(SUBSTITUTE(SUBSTITUTE(SUBSTITUTE(SUBSTITUTE(SUBSTITUTE(SUBSTITUTE(SUBSTITUTE(SUBSTITUTE(S1673,"C:\Users\Admin\OneDrive\Site Internet\",""),"BAG-IN-BOX\",""),"BOURGOGNE\",""),"BEAUJOLAIS\",""),"CHAMPAGNE ET EFFERVESCENTS\",""),"LANGUEDOC\",""),"LOIRE\",""),"PROVENCE\",""),"RHONE NORD\",""),"RHONE SUD\",""),"SPIRITUEUX\",""),"SUD OUEST\","")</f>
        <v/>
      </c>
      <c r="V1673" s="19" t="e">
        <f>IF(#REF!="",0,1)</f>
        <v>#REF!</v>
      </c>
      <c r="W1673" s="20" t="e">
        <f>$X$1&amp;A1673&amp;$Y$1&amp;T1673&amp;$Z$1&amp;D1673&amp;$AA$1&amp;E1673&amp;#REF!&amp;G1673&amp;$AB$1&amp;J1673&amp;$AC$1&amp;L1673&amp;$AD$1&amp;N1673&amp;$AE$1&amp;P1673&amp;$AF$1&amp;R1673&amp;$AG$1&amp;#REF!&amp;$AI$1</f>
        <v>#REF!</v>
      </c>
    </row>
    <row r="1674" spans="1:23" hidden="1" x14ac:dyDescent="0.25">
      <c r="A1674" s="2" t="s">
        <v>3954</v>
      </c>
      <c r="B1674" s="2" t="s">
        <v>3955</v>
      </c>
      <c r="C1674" s="3"/>
      <c r="D1674" s="23" t="str">
        <f t="shared" si="604"/>
        <v/>
      </c>
      <c r="E1674" s="4">
        <v>20.149999999999999</v>
      </c>
      <c r="F1674" s="2" t="s">
        <v>3944</v>
      </c>
      <c r="G1674" s="19" t="e">
        <f>VLOOKUP(F1674,frs!$A$2:$E$41,2,FALSE)</f>
        <v>#N/A</v>
      </c>
      <c r="H1674" s="2" t="b">
        <v>0</v>
      </c>
      <c r="I1674" s="2" t="s">
        <v>4716</v>
      </c>
      <c r="J1674" s="19">
        <f>VLOOKUP(I1674,Families!$A$2:$B$11,2,FALSE)</f>
        <v>1</v>
      </c>
      <c r="K1674" s="2" t="s">
        <v>4851</v>
      </c>
      <c r="L1674" s="19" t="str">
        <f>IFERROR(VLOOKUP(K1674,Appellations!$A$2:$B$77,2,FALSE),"0")</f>
        <v>0</v>
      </c>
      <c r="M1674" s="2" t="s">
        <v>4743</v>
      </c>
      <c r="N1674" s="19">
        <f>IFERROR(VLOOKUP(M1674,Regions!$A$2:$B$41,2,FALSE),"0")</f>
        <v>24</v>
      </c>
      <c r="O1674" s="2" t="s">
        <v>4719</v>
      </c>
      <c r="P1674" s="19">
        <f>IFERROR(VLOOKUP(O1674,Colors!$A$2:$B$11,2,FALSE),"0")</f>
        <v>8</v>
      </c>
      <c r="Q1674" s="2" t="s">
        <v>4688</v>
      </c>
      <c r="R1674" s="19">
        <f>IFERROR(VLOOKUP(Q1674,Contenants!$A$2:$B$21,2,FALSE),"0")</f>
        <v>16</v>
      </c>
      <c r="S1674" s="2"/>
      <c r="T1674" s="50" t="str">
        <f t="shared" si="605"/>
        <v>Pic St Loup Joseph Mas Pages Rouge</v>
      </c>
      <c r="U1674" s="19" t="str">
        <f>SUBSTITUTE(SUBSTITUTE(SUBSTITUTE(SUBSTITUTE(SUBSTITUTE(SUBSTITUTE(SUBSTITUTE(SUBSTITUTE(SUBSTITUTE(SUBSTITUTE(SUBSTITUTE(SUBSTITUTE(S1674,"C:\Users\Admin\OneDrive\Site Internet\",""),"BAG-IN-BOX\",""),"BOURGOGNE\",""),"BEAUJOLAIS\",""),"CHAMPAGNE ET EFFERVESCENTS\",""),"LANGUEDOC\",""),"LOIRE\",""),"PROVENCE\",""),"RHONE NORD\",""),"RHONE SUD\",""),"SPIRITUEUX\",""),"SUD OUEST\","")</f>
        <v/>
      </c>
      <c r="V1674" s="19" t="e">
        <f>IF(#REF!="",0,1)</f>
        <v>#REF!</v>
      </c>
      <c r="W1674" s="20" t="e">
        <f>$X$1&amp;A1674&amp;$Y$1&amp;T1674&amp;$Z$1&amp;D1674&amp;$AA$1&amp;E1674&amp;#REF!&amp;G1674&amp;$AB$1&amp;J1674&amp;$AC$1&amp;L1674&amp;$AD$1&amp;N1674&amp;$AE$1&amp;P1674&amp;$AF$1&amp;R1674&amp;$AG$1&amp;#REF!&amp;$AI$1</f>
        <v>#REF!</v>
      </c>
    </row>
    <row r="1675" spans="1:23" s="29" customFormat="1" hidden="1" x14ac:dyDescent="0.25">
      <c r="A1675" s="2" t="s">
        <v>4030</v>
      </c>
      <c r="B1675" s="2" t="s">
        <v>4031</v>
      </c>
      <c r="C1675" s="3"/>
      <c r="D1675" s="27" t="str">
        <f t="shared" si="603"/>
        <v/>
      </c>
      <c r="E1675" s="4">
        <v>62.6</v>
      </c>
      <c r="F1675" s="2" t="s">
        <v>2270</v>
      </c>
      <c r="H1675" s="2" t="b">
        <v>0</v>
      </c>
      <c r="I1675" s="2" t="s">
        <v>4709</v>
      </c>
      <c r="K1675" s="2" t="s">
        <v>4907</v>
      </c>
      <c r="M1675" s="2" t="s">
        <v>4762</v>
      </c>
      <c r="O1675" s="2" t="s">
        <v>4689</v>
      </c>
      <c r="Q1675" s="2" t="s">
        <v>4688</v>
      </c>
      <c r="S1675" s="2"/>
    </row>
    <row r="1676" spans="1:23" s="20" customFormat="1" hidden="1" x14ac:dyDescent="0.25">
      <c r="A1676" s="2" t="s">
        <v>916</v>
      </c>
      <c r="B1676" s="2" t="s">
        <v>917</v>
      </c>
      <c r="C1676" s="3"/>
      <c r="D1676" s="18" t="str">
        <f t="shared" si="603"/>
        <v/>
      </c>
      <c r="E1676" s="4">
        <v>40.15</v>
      </c>
      <c r="F1676" s="2" t="s">
        <v>2270</v>
      </c>
      <c r="H1676" s="2" t="b">
        <v>1</v>
      </c>
      <c r="I1676" s="2" t="s">
        <v>4716</v>
      </c>
      <c r="K1676" s="2" t="s">
        <v>4906</v>
      </c>
      <c r="M1676" s="2" t="s">
        <v>4762</v>
      </c>
      <c r="O1676" s="2" t="s">
        <v>4719</v>
      </c>
      <c r="Q1676" s="2" t="s">
        <v>4688</v>
      </c>
      <c r="S1676" s="2"/>
      <c r="V1676" s="19">
        <f t="shared" ref="V1676:V1678" si="606">IF(U1676="",0,1)</f>
        <v>0</v>
      </c>
    </row>
    <row r="1677" spans="1:23" s="20" customFormat="1" hidden="1" x14ac:dyDescent="0.25">
      <c r="A1677" s="2" t="s">
        <v>1564</v>
      </c>
      <c r="B1677" s="2" t="s">
        <v>1565</v>
      </c>
      <c r="C1677" s="3"/>
      <c r="D1677" s="40" t="str">
        <f t="shared" si="603"/>
        <v/>
      </c>
      <c r="E1677" s="4">
        <v>55.9</v>
      </c>
      <c r="F1677" s="2" t="s">
        <v>2270</v>
      </c>
      <c r="G1677" s="42"/>
      <c r="H1677" s="2" t="b">
        <v>1</v>
      </c>
      <c r="I1677" s="2" t="s">
        <v>4716</v>
      </c>
      <c r="J1677" s="42"/>
      <c r="K1677" s="2" t="s">
        <v>5019</v>
      </c>
      <c r="L1677" s="42"/>
      <c r="M1677" s="2" t="s">
        <v>4762</v>
      </c>
      <c r="N1677" s="42"/>
      <c r="O1677" s="2" t="s">
        <v>4719</v>
      </c>
      <c r="P1677" s="42"/>
      <c r="Q1677" s="2" t="s">
        <v>4688</v>
      </c>
      <c r="R1677" s="42"/>
      <c r="S1677" s="2"/>
      <c r="T1677" s="42"/>
      <c r="U1677" s="42"/>
      <c r="V1677" s="19">
        <f t="shared" si="606"/>
        <v>0</v>
      </c>
      <c r="W1677" s="42"/>
    </row>
    <row r="1678" spans="1:23" hidden="1" x14ac:dyDescent="0.25">
      <c r="A1678" s="2" t="s">
        <v>2067</v>
      </c>
      <c r="B1678" s="2" t="s">
        <v>2068</v>
      </c>
      <c r="C1678" s="3"/>
      <c r="D1678" s="23" t="str">
        <f>SUBSTITUTE(SUBSTITUTE(SUBSTITUTE(C1678,CHAR(13),""),CHAR(10),"&lt;br&gt;"),". &amp;car(10)",".")</f>
        <v/>
      </c>
      <c r="E1678" s="4">
        <v>104.7</v>
      </c>
      <c r="F1678" s="2" t="s">
        <v>2270</v>
      </c>
      <c r="G1678" s="19" t="e">
        <f>VLOOKUP(F1678,frs!$A$2:$E$41,2,FALSE)</f>
        <v>#N/A</v>
      </c>
      <c r="H1678" s="2" t="b">
        <v>1</v>
      </c>
      <c r="I1678" s="2" t="s">
        <v>4716</v>
      </c>
      <c r="J1678" s="19">
        <f>VLOOKUP(I1678,Families!$A$2:$B$11,2,FALSE)</f>
        <v>1</v>
      </c>
      <c r="K1678" s="2" t="s">
        <v>4802</v>
      </c>
      <c r="L1678" s="19" t="str">
        <f>IFERROR(VLOOKUP(K1678,Appellations!$A$2:$B$77,2,FALSE),"0")</f>
        <v>0</v>
      </c>
      <c r="M1678" s="2" t="s">
        <v>4762</v>
      </c>
      <c r="N1678" s="19">
        <f>IFERROR(VLOOKUP(M1678,Regions!$A$2:$B$41,2,FALSE),"0")</f>
        <v>10</v>
      </c>
      <c r="O1678" s="2" t="s">
        <v>4719</v>
      </c>
      <c r="P1678" s="19">
        <f>IFERROR(VLOOKUP(O1678,Colors!$A$2:$B$11,2,FALSE),"0")</f>
        <v>8</v>
      </c>
      <c r="Q1678" s="2" t="s">
        <v>4688</v>
      </c>
      <c r="R1678" s="19">
        <f>IFERROR(VLOOKUP(Q1678,Contenants!$A$2:$B$21,2,FALSE),"0")</f>
        <v>16</v>
      </c>
      <c r="S1678" s="2"/>
      <c r="T1678" s="50" t="str">
        <f>PROPER(B1678)</f>
        <v>Vosne Romanee Aux Communes M.Seguin Rge</v>
      </c>
      <c r="U1678" s="19" t="str">
        <f>SUBSTITUTE(SUBSTITUTE(SUBSTITUTE(SUBSTITUTE(SUBSTITUTE(SUBSTITUTE(SUBSTITUTE(SUBSTITUTE(SUBSTITUTE(SUBSTITUTE(SUBSTITUTE(SUBSTITUTE(S1678,"C:\Users\Admin\OneDrive\Site Internet\",""),"BAG-IN-BOX\",""),"BOURGOGNE\",""),"BEAUJOLAIS\",""),"CHAMPAGNE ET EFFERVESCENTS\",""),"LANGUEDOC\",""),"LOIRE\",""),"PROVENCE\",""),"RHONE NORD\",""),"RHONE SUD\",""),"SPIRITUEUX\",""),"SUD OUEST\","")</f>
        <v/>
      </c>
      <c r="V1678" s="19">
        <f t="shared" si="606"/>
        <v>0</v>
      </c>
      <c r="W1678" s="20" t="e">
        <f>$X$1&amp;A1678&amp;$Y$1&amp;T1678&amp;$Z$1&amp;D1678&amp;$AA$1&amp;E1678&amp;#REF!&amp;G1678&amp;$AB$1&amp;J1678&amp;$AC$1&amp;L1678&amp;$AD$1&amp;N1678&amp;$AE$1&amp;P1678&amp;$AF$1&amp;R1678&amp;$AG$1&amp;#REF!&amp;$AI$1</f>
        <v>#REF!</v>
      </c>
    </row>
    <row r="1679" spans="1:23" s="29" customFormat="1" hidden="1" x14ac:dyDescent="0.25">
      <c r="A1679" s="2" t="s">
        <v>4573</v>
      </c>
      <c r="B1679" s="2" t="s">
        <v>4574</v>
      </c>
      <c r="C1679" s="3"/>
      <c r="D1679" s="27" t="str">
        <f t="shared" si="603"/>
        <v/>
      </c>
      <c r="E1679" s="4">
        <v>49.25</v>
      </c>
      <c r="F1679" s="2" t="s">
        <v>2279</v>
      </c>
      <c r="H1679" s="2" t="b">
        <v>0</v>
      </c>
      <c r="I1679" s="2" t="s">
        <v>4693</v>
      </c>
      <c r="K1679" s="2"/>
      <c r="M1679" s="2" t="s">
        <v>4698</v>
      </c>
      <c r="O1679" s="2"/>
      <c r="Q1679" s="2"/>
      <c r="S1679" s="2"/>
    </row>
    <row r="1680" spans="1:23" s="20" customFormat="1" hidden="1" x14ac:dyDescent="0.25">
      <c r="A1680" s="2" t="s">
        <v>4673</v>
      </c>
      <c r="B1680" s="2" t="s">
        <v>4674</v>
      </c>
      <c r="C1680" s="3"/>
      <c r="D1680" s="18" t="str">
        <f t="shared" si="603"/>
        <v/>
      </c>
      <c r="E1680" s="4">
        <v>49.25</v>
      </c>
      <c r="F1680" s="2" t="s">
        <v>2279</v>
      </c>
      <c r="H1680" s="2" t="b">
        <v>0</v>
      </c>
      <c r="I1680" s="2" t="s">
        <v>4693</v>
      </c>
      <c r="K1680" s="2"/>
      <c r="M1680" s="2" t="s">
        <v>4698</v>
      </c>
      <c r="O1680" s="2"/>
      <c r="Q1680" s="2"/>
      <c r="S1680" s="2"/>
    </row>
    <row r="1681" spans="1:23" s="20" customFormat="1" hidden="1" x14ac:dyDescent="0.25">
      <c r="A1681" s="2" t="s">
        <v>4675</v>
      </c>
      <c r="B1681" s="2" t="s">
        <v>4676</v>
      </c>
      <c r="C1681" s="3"/>
      <c r="D1681" s="18" t="str">
        <f t="shared" si="603"/>
        <v/>
      </c>
      <c r="E1681" s="4">
        <v>61.25</v>
      </c>
      <c r="F1681" s="2" t="s">
        <v>2279</v>
      </c>
      <c r="H1681" s="2" t="b">
        <v>0</v>
      </c>
      <c r="I1681" s="2" t="s">
        <v>4693</v>
      </c>
      <c r="K1681" s="2"/>
      <c r="M1681" s="2" t="s">
        <v>4698</v>
      </c>
      <c r="O1681" s="2"/>
      <c r="Q1681" s="2"/>
      <c r="S1681" s="2"/>
    </row>
    <row r="1682" spans="1:23" s="20" customFormat="1" hidden="1" x14ac:dyDescent="0.25">
      <c r="A1682" s="2" t="s">
        <v>2125</v>
      </c>
      <c r="B1682" s="2" t="s">
        <v>2126</v>
      </c>
      <c r="C1682" s="3"/>
      <c r="D1682" s="40" t="str">
        <f t="shared" si="603"/>
        <v/>
      </c>
      <c r="E1682" s="4">
        <v>87.25</v>
      </c>
      <c r="F1682" s="2" t="s">
        <v>2279</v>
      </c>
      <c r="G1682" s="42"/>
      <c r="H1682" s="2" t="b">
        <v>1</v>
      </c>
      <c r="I1682" s="2" t="s">
        <v>4693</v>
      </c>
      <c r="J1682" s="42"/>
      <c r="K1682" s="2"/>
      <c r="L1682" s="42"/>
      <c r="M1682" s="2" t="s">
        <v>4698</v>
      </c>
      <c r="N1682" s="42"/>
      <c r="O1682" s="2"/>
      <c r="P1682" s="42"/>
      <c r="Q1682" s="2" t="s">
        <v>4696</v>
      </c>
      <c r="R1682" s="42"/>
      <c r="S1682" s="2"/>
      <c r="T1682" s="42"/>
      <c r="U1682" s="42"/>
      <c r="V1682" s="19">
        <f>IF(U1682="",0,1)</f>
        <v>0</v>
      </c>
      <c r="W1682" s="42"/>
    </row>
    <row r="1683" spans="1:23" hidden="1" x14ac:dyDescent="0.25">
      <c r="A1683" s="2" t="s">
        <v>4667</v>
      </c>
      <c r="B1683" s="2" t="s">
        <v>4668</v>
      </c>
      <c r="C1683" s="3"/>
      <c r="D1683" s="23" t="str">
        <f>SUBSTITUTE(SUBSTITUTE(SUBSTITUTE(C1683,CHAR(13),""),CHAR(10),"&lt;br&gt;"),". &amp;car(10)",".")</f>
        <v/>
      </c>
      <c r="E1683" s="4">
        <v>120.65</v>
      </c>
      <c r="F1683" s="2" t="s">
        <v>2279</v>
      </c>
      <c r="G1683" s="19" t="e">
        <f>VLOOKUP(F1683,frs!$A$2:$E$41,2,FALSE)</f>
        <v>#N/A</v>
      </c>
      <c r="H1683" s="2" t="b">
        <v>0</v>
      </c>
      <c r="I1683" s="2" t="s">
        <v>4693</v>
      </c>
      <c r="J1683" s="19">
        <f>VLOOKUP(I1683,Families!$A$2:$B$11,2,FALSE)</f>
        <v>7</v>
      </c>
      <c r="K1683" s="2"/>
      <c r="L1683" s="19" t="str">
        <f>IFERROR(VLOOKUP(K1683,Appellations!$A$2:$B$77,2,FALSE),"0")</f>
        <v>0</v>
      </c>
      <c r="M1683" s="2" t="s">
        <v>4698</v>
      </c>
      <c r="N1683" s="19" t="str">
        <f>IFERROR(VLOOKUP(M1683,Regions!$A$2:$B$41,2,FALSE),"0")</f>
        <v>0</v>
      </c>
      <c r="O1683" s="2"/>
      <c r="P1683" s="19" t="str">
        <f>IFERROR(VLOOKUP(O1683,Colors!$A$2:$B$11,2,FALSE),"0")</f>
        <v>0</v>
      </c>
      <c r="Q1683" s="2"/>
      <c r="R1683" s="19" t="str">
        <f>IFERROR(VLOOKUP(Q1683,Contenants!$A$2:$B$21,2,FALSE),"0")</f>
        <v>0</v>
      </c>
      <c r="S1683" s="2"/>
      <c r="T1683" s="50" t="str">
        <f>PROPER(B1683)</f>
        <v>Whisky The Kurayoshi 8 Ans Pure Malt Jap</v>
      </c>
      <c r="U1683" s="19" t="str">
        <f>SUBSTITUTE(SUBSTITUTE(SUBSTITUTE(SUBSTITUTE(SUBSTITUTE(SUBSTITUTE(SUBSTITUTE(SUBSTITUTE(SUBSTITUTE(SUBSTITUTE(SUBSTITUTE(SUBSTITUTE(S1683,"C:\Users\Admin\OneDrive\Site Internet\",""),"BAG-IN-BOX\",""),"BOURGOGNE\",""),"BEAUJOLAIS\",""),"CHAMPAGNE ET EFFERVESCENTS\",""),"LANGUEDOC\",""),"LOIRE\",""),"PROVENCE\",""),"RHONE NORD\",""),"RHONE SUD\",""),"SPIRITUEUX\",""),"SUD OUEST\","")</f>
        <v/>
      </c>
      <c r="V1683" s="19" t="e">
        <f>IF(#REF!="",0,1)</f>
        <v>#REF!</v>
      </c>
      <c r="W1683" s="20" t="e">
        <f>$X$1&amp;A1683&amp;$Y$1&amp;T1683&amp;$Z$1&amp;D1683&amp;$AA$1&amp;E1683&amp;#REF!&amp;G1683&amp;$AB$1&amp;J1683&amp;$AC$1&amp;L1683&amp;$AD$1&amp;N1683&amp;$AE$1&amp;P1683&amp;$AF$1&amp;R1683&amp;$AG$1&amp;#REF!&amp;$AI$1</f>
        <v>#REF!</v>
      </c>
    </row>
    <row r="1684" spans="1:23" s="29" customFormat="1" hidden="1" x14ac:dyDescent="0.25">
      <c r="A1684" s="2" t="s">
        <v>4663</v>
      </c>
      <c r="B1684" s="2" t="s">
        <v>4664</v>
      </c>
      <c r="C1684" s="3"/>
      <c r="D1684" s="36" t="str">
        <f t="shared" si="603"/>
        <v/>
      </c>
      <c r="E1684" s="4">
        <v>139.9</v>
      </c>
      <c r="F1684" s="2" t="s">
        <v>2279</v>
      </c>
      <c r="G1684" s="38"/>
      <c r="H1684" s="2" t="b">
        <v>0</v>
      </c>
      <c r="I1684" s="2" t="s">
        <v>4693</v>
      </c>
      <c r="J1684" s="38"/>
      <c r="K1684" s="2"/>
      <c r="L1684" s="38"/>
      <c r="M1684" s="2" t="s">
        <v>4698</v>
      </c>
      <c r="N1684" s="38"/>
      <c r="O1684" s="2"/>
      <c r="P1684" s="38"/>
      <c r="Q1684" s="2"/>
      <c r="R1684" s="38"/>
      <c r="S1684" s="2"/>
      <c r="T1684" s="38"/>
      <c r="U1684" s="38"/>
      <c r="V1684" s="38"/>
      <c r="W1684" s="38"/>
    </row>
    <row r="1685" spans="1:23" hidden="1" x14ac:dyDescent="0.25">
      <c r="A1685" s="2" t="s">
        <v>4665</v>
      </c>
      <c r="B1685" s="2" t="s">
        <v>4666</v>
      </c>
      <c r="C1685" s="3"/>
      <c r="D1685" s="23" t="str">
        <f t="shared" ref="D1685:D1693" si="607">SUBSTITUTE(SUBSTITUTE(SUBSTITUTE(C1685,CHAR(13),""),CHAR(10),"&lt;br&gt;"),". &amp;car(10)",".")</f>
        <v/>
      </c>
      <c r="E1685" s="4">
        <v>285.2</v>
      </c>
      <c r="F1685" s="2" t="s">
        <v>2279</v>
      </c>
      <c r="G1685" s="19" t="e">
        <f>VLOOKUP(F1685,frs!$A$2:$E$41,2,FALSE)</f>
        <v>#N/A</v>
      </c>
      <c r="H1685" s="2" t="b">
        <v>0</v>
      </c>
      <c r="I1685" s="2" t="s">
        <v>4693</v>
      </c>
      <c r="J1685" s="19">
        <f>VLOOKUP(I1685,Families!$A$2:$B$11,2,FALSE)</f>
        <v>7</v>
      </c>
      <c r="K1685" s="2"/>
      <c r="L1685" s="19" t="str">
        <f>IFERROR(VLOOKUP(K1685,Appellations!$A$2:$B$77,2,FALSE),"0")</f>
        <v>0</v>
      </c>
      <c r="M1685" s="2" t="s">
        <v>4698</v>
      </c>
      <c r="N1685" s="19" t="str">
        <f>IFERROR(VLOOKUP(M1685,Regions!$A$2:$B$41,2,FALSE),"0")</f>
        <v>0</v>
      </c>
      <c r="O1685" s="2"/>
      <c r="P1685" s="19" t="str">
        <f>IFERROR(VLOOKUP(O1685,Colors!$A$2:$B$11,2,FALSE),"0")</f>
        <v>0</v>
      </c>
      <c r="Q1685" s="2"/>
      <c r="R1685" s="19" t="str">
        <f>IFERROR(VLOOKUP(Q1685,Contenants!$A$2:$B$21,2,FALSE),"0")</f>
        <v>0</v>
      </c>
      <c r="S1685" s="2"/>
      <c r="T1685" s="50" t="str">
        <f t="shared" ref="T1685:T1688" si="608">PROPER(B1685)</f>
        <v>Whisky The Kurayoshi 18 Ans Pure Malt Ja</v>
      </c>
      <c r="U1685" s="19" t="str">
        <f>SUBSTITUTE(SUBSTITUTE(SUBSTITUTE(SUBSTITUTE(SUBSTITUTE(SUBSTITUTE(SUBSTITUTE(SUBSTITUTE(SUBSTITUTE(SUBSTITUTE(SUBSTITUTE(SUBSTITUTE(S1685,"C:\Users\Admin\OneDrive\Site Internet\",""),"BAG-IN-BOX\",""),"BOURGOGNE\",""),"BEAUJOLAIS\",""),"CHAMPAGNE ET EFFERVESCENTS\",""),"LANGUEDOC\",""),"LOIRE\",""),"PROVENCE\",""),"RHONE NORD\",""),"RHONE SUD\",""),"SPIRITUEUX\",""),"SUD OUEST\","")</f>
        <v/>
      </c>
      <c r="V1685" s="19" t="e">
        <f>IF(#REF!="",0,1)</f>
        <v>#REF!</v>
      </c>
      <c r="W1685" s="20" t="e">
        <f>$X$1&amp;A1685&amp;$Y$1&amp;T1685&amp;$Z$1&amp;D1685&amp;$AA$1&amp;E1685&amp;#REF!&amp;G1685&amp;$AB$1&amp;J1685&amp;$AC$1&amp;L1685&amp;$AD$1&amp;N1685&amp;$AE$1&amp;P1685&amp;$AF$1&amp;R1685&amp;$AG$1&amp;#REF!&amp;$AI$1</f>
        <v>#REF!</v>
      </c>
    </row>
    <row r="1686" spans="1:23" hidden="1" x14ac:dyDescent="0.25">
      <c r="A1686" s="2" t="s">
        <v>3893</v>
      </c>
      <c r="B1686" s="2" t="s">
        <v>3894</v>
      </c>
      <c r="C1686" s="3"/>
      <c r="D1686" s="23" t="str">
        <f t="shared" si="607"/>
        <v/>
      </c>
      <c r="E1686" s="4">
        <v>14.05</v>
      </c>
      <c r="F1686" s="2" t="s">
        <v>2273</v>
      </c>
      <c r="G1686" s="19">
        <f>VLOOKUP(F1686,frs!$A$2:$E$41,2,FALSE)</f>
        <v>10</v>
      </c>
      <c r="H1686" s="2" t="b">
        <v>0</v>
      </c>
      <c r="I1686" s="2" t="s">
        <v>4687</v>
      </c>
      <c r="J1686" s="19">
        <f>VLOOKUP(I1686,Families!$A$2:$B$11,2,FALSE)</f>
        <v>6</v>
      </c>
      <c r="K1686" s="2"/>
      <c r="L1686" s="19" t="str">
        <f>IFERROR(VLOOKUP(K1686,Appellations!$A$2:$B$77,2,FALSE),"0")</f>
        <v>0</v>
      </c>
      <c r="M1686" s="2" t="s">
        <v>4745</v>
      </c>
      <c r="N1686" s="19">
        <f>IFERROR(VLOOKUP(M1686,Regions!$A$2:$B$41,2,FALSE),"0")</f>
        <v>33</v>
      </c>
      <c r="O1686" s="2"/>
      <c r="P1686" s="19" t="str">
        <f>IFERROR(VLOOKUP(O1686,Colors!$A$2:$B$11,2,FALSE),"0")</f>
        <v>0</v>
      </c>
      <c r="Q1686" s="2" t="s">
        <v>4688</v>
      </c>
      <c r="R1686" s="19">
        <f>IFERROR(VLOOKUP(Q1686,Contenants!$A$2:$B$21,2,FALSE),"0")</f>
        <v>16</v>
      </c>
      <c r="S1686" s="2"/>
      <c r="T1686" s="50" t="str">
        <f t="shared" si="608"/>
        <v>Nages Extra Brut Effervescent Blanc</v>
      </c>
      <c r="U1686" s="19" t="str">
        <f>SUBSTITUTE(SUBSTITUTE(SUBSTITUTE(SUBSTITUTE(SUBSTITUTE(SUBSTITUTE(SUBSTITUTE(SUBSTITUTE(SUBSTITUTE(SUBSTITUTE(SUBSTITUTE(SUBSTITUTE(S1686,"C:\Users\Admin\OneDrive\Site Internet\",""),"BAG-IN-BOX\",""),"BOURGOGNE\",""),"BEAUJOLAIS\",""),"CHAMPAGNE ET EFFERVESCENTS\",""),"LANGUEDOC\",""),"LOIRE\",""),"PROVENCE\",""),"RHONE NORD\",""),"RHONE SUD\",""),"SPIRITUEUX\",""),"SUD OUEST\","")</f>
        <v/>
      </c>
      <c r="V1686" s="19" t="e">
        <f>IF(#REF!="",0,1)</f>
        <v>#REF!</v>
      </c>
      <c r="W1686" s="20" t="e">
        <f>$X$1&amp;A1686&amp;$Y$1&amp;T1686&amp;$Z$1&amp;D1686&amp;$AA$1&amp;E1686&amp;#REF!&amp;G1686&amp;$AB$1&amp;J1686&amp;$AC$1&amp;L1686&amp;$AD$1&amp;N1686&amp;$AE$1&amp;P1686&amp;$AF$1&amp;R1686&amp;$AG$1&amp;#REF!&amp;$AI$1</f>
        <v>#REF!</v>
      </c>
    </row>
    <row r="1687" spans="1:23" ht="256.5" x14ac:dyDescent="0.25">
      <c r="A1687" s="2" t="s">
        <v>650</v>
      </c>
      <c r="B1687" s="2" t="s">
        <v>651</v>
      </c>
      <c r="C1687" s="3" t="s">
        <v>5020</v>
      </c>
      <c r="D1687" s="23" t="str">
        <f t="shared" si="607"/>
        <v>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687" s="4">
        <v>26.25</v>
      </c>
      <c r="F1687" s="2" t="s">
        <v>2263</v>
      </c>
      <c r="G1687" s="19">
        <f>VLOOKUP(F1687,frs!$A$2:$B$45,2,FALSE)</f>
        <v>38</v>
      </c>
      <c r="H1687" s="2" t="b">
        <v>1</v>
      </c>
      <c r="I1687" s="2" t="s">
        <v>4709</v>
      </c>
      <c r="J1687" s="19">
        <f>VLOOKUP(I1687,Families!$A$2:$B$11,2,FALSE)</f>
        <v>2</v>
      </c>
      <c r="K1687" s="2" t="s">
        <v>4740</v>
      </c>
      <c r="L1687" s="19">
        <f>IFERROR(VLOOKUP(K1687,Appellations!$A$2:$B$80,2,FALSE),"0")</f>
        <v>25</v>
      </c>
      <c r="M1687" s="2" t="s">
        <v>4741</v>
      </c>
      <c r="N1687" s="19">
        <f>IFERROR(VLOOKUP(M1687,Regions!$A$2:$B$44,2,FALSE),"0")</f>
        <v>32</v>
      </c>
      <c r="O1687" s="2" t="s">
        <v>4689</v>
      </c>
      <c r="P1687" s="19">
        <f>IFERROR(VLOOKUP(O1687,Colors!$A$2:$B$11,2,FALSE),"0")</f>
        <v>2</v>
      </c>
      <c r="Q1687" s="2" t="s">
        <v>2303</v>
      </c>
      <c r="R1687" s="19">
        <f>IFERROR(VLOOKUP(Q1687,Contenants!$A$2:$B$21,2,FALSE),"0")</f>
        <v>19</v>
      </c>
      <c r="S1687" s="2" t="s">
        <v>5698</v>
      </c>
      <c r="T1687" s="50" t="s">
        <v>6275</v>
      </c>
      <c r="U1687" s="19" t="str">
        <f>SUBSTITUTE(S1687,"C:\Users\Admin\OneDrive\Site Internet\","")</f>
        <v>chateau_des_bormettes_helene_blanc.png</v>
      </c>
      <c r="V1687" s="19">
        <f>IF(U1687="",0,1)</f>
        <v>1</v>
      </c>
      <c r="W1687" s="20" t="str">
        <f t="shared" ref="W1687" si="609">$X$1&amp;A1687&amp;$Y$1&amp;T1687&amp;$Z$1&amp;D1687&amp;$AA$1&amp;G1687&amp;$AB$1&amp;J1687&amp;$AC$1&amp;L1687&amp;$AD$1&amp;N1687&amp;$AE$1&amp;P1687&amp;$AF$1&amp;R1687&amp;$AG$1&amp;U1687&amp;$AH$1&amp;V1687&amp;$AI$1</f>
        <v>("01699", "Hélène Bormettes Blanc Magnum", "Un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"19", "chateau_des_bormettes_helene_blanc.png", "1"),</v>
      </c>
    </row>
    <row r="1688" spans="1:23" hidden="1" x14ac:dyDescent="0.25">
      <c r="A1688" s="2" t="s">
        <v>3536</v>
      </c>
      <c r="B1688" s="2" t="s">
        <v>3537</v>
      </c>
      <c r="C1688" s="3"/>
      <c r="D1688" s="23" t="str">
        <f t="shared" si="607"/>
        <v/>
      </c>
      <c r="E1688" s="4">
        <v>18.149999999999999</v>
      </c>
      <c r="F1688" s="2" t="s">
        <v>2247</v>
      </c>
      <c r="G1688" s="19" t="e">
        <f>VLOOKUP(F1688,frs!$A$2:$E$41,2,FALSE)</f>
        <v>#N/A</v>
      </c>
      <c r="H1688" s="2" t="b">
        <v>0</v>
      </c>
      <c r="I1688" s="2" t="s">
        <v>4709</v>
      </c>
      <c r="J1688" s="19">
        <f>VLOOKUP(I1688,Families!$A$2:$B$11,2,FALSE)</f>
        <v>2</v>
      </c>
      <c r="K1688" s="2" t="s">
        <v>4898</v>
      </c>
      <c r="L1688" s="19" t="str">
        <f>IFERROR(VLOOKUP(K1688,Appellations!$A$2:$B$77,2,FALSE),"0")</f>
        <v>0</v>
      </c>
      <c r="M1688" s="2" t="s">
        <v>4741</v>
      </c>
      <c r="N1688" s="19">
        <f>IFERROR(VLOOKUP(M1688,Regions!$A$2:$B$41,2,FALSE),"0")</f>
        <v>32</v>
      </c>
      <c r="O1688" s="2" t="s">
        <v>4689</v>
      </c>
      <c r="P1688" s="19">
        <f>IFERROR(VLOOKUP(O1688,Colors!$A$2:$B$11,2,FALSE),"0")</f>
        <v>2</v>
      </c>
      <c r="Q1688" s="2" t="s">
        <v>4688</v>
      </c>
      <c r="R1688" s="19">
        <f>IFERROR(VLOOKUP(Q1688,Contenants!$A$2:$B$21,2,FALSE),"0")</f>
        <v>16</v>
      </c>
      <c r="S1688" s="2"/>
      <c r="T1688" s="50" t="str">
        <f t="shared" si="608"/>
        <v>Dom.Masques Exception Viognier Blanc</v>
      </c>
      <c r="U1688" s="19" t="str">
        <f>SUBSTITUTE(SUBSTITUTE(SUBSTITUTE(SUBSTITUTE(SUBSTITUTE(SUBSTITUTE(SUBSTITUTE(SUBSTITUTE(SUBSTITUTE(SUBSTITUTE(SUBSTITUTE(SUBSTITUTE(S1688,"C:\Users\Admin\OneDrive\Site Internet\",""),"BAG-IN-BOX\",""),"BOURGOGNE\",""),"BEAUJOLAIS\",""),"CHAMPAGNE ET EFFERVESCENTS\",""),"LANGUEDOC\",""),"LOIRE\",""),"PROVENCE\",""),"RHONE NORD\",""),"RHONE SUD\",""),"SPIRITUEUX\",""),"SUD OUEST\","")</f>
        <v/>
      </c>
      <c r="V1688" s="19" t="e">
        <f>IF(#REF!="",0,1)</f>
        <v>#REF!</v>
      </c>
      <c r="W1688" s="20" t="e">
        <f>$X$1&amp;A1688&amp;$Y$1&amp;T1688&amp;$Z$1&amp;D1688&amp;$AA$1&amp;E1688&amp;#REF!&amp;G1688&amp;$AB$1&amp;J1688&amp;$AC$1&amp;L1688&amp;$AD$1&amp;N1688&amp;$AE$1&amp;P1688&amp;$AF$1&amp;R1688&amp;$AG$1&amp;#REF!&amp;$AI$1</f>
        <v>#REF!</v>
      </c>
    </row>
    <row r="1689" spans="1:23" ht="256.5" x14ac:dyDescent="0.25">
      <c r="A1689" s="2" t="s">
        <v>1527</v>
      </c>
      <c r="B1689" s="2" t="s">
        <v>1528</v>
      </c>
      <c r="C1689" s="3" t="s">
        <v>5379</v>
      </c>
      <c r="D1689" s="23" t="str">
        <f t="shared" si="607"/>
        <v>Un Marc de Bourgoggne hors d’âge 15 ans très élégant et d’une grande complexité aromatique. Idéal en digestif.&lt;br&gt;&lt;br&gt;Provenance : France (Bourgogne)&lt;br&gt;&lt;br&gt;Dégustation : Robe jaune or ; Nez expressif aux notes de raisins mûrs, de vanille et de caramel ; Bouche généreuse avec des saveurs de raisins secs sur une finale noble et très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689" s="4">
        <v>40.799999999999997</v>
      </c>
      <c r="F1689" s="2" t="s">
        <v>469</v>
      </c>
      <c r="G1689" s="19">
        <f>VLOOKUP(F1689,frs!$A$2:$B$45,2,FALSE)</f>
        <v>24</v>
      </c>
      <c r="H1689" s="2" t="b">
        <v>1</v>
      </c>
      <c r="I1689" s="2" t="s">
        <v>4693</v>
      </c>
      <c r="J1689" s="19">
        <f>VLOOKUP(I1689,Families!$A$2:$B$11,2,FALSE)</f>
        <v>7</v>
      </c>
      <c r="K1689" s="2"/>
      <c r="L1689" s="19" t="str">
        <f>IFERROR(VLOOKUP(K1689,Appellations!$A$2:$B$80,2,FALSE),"0")</f>
        <v>0</v>
      </c>
      <c r="M1689" s="2" t="s">
        <v>4694</v>
      </c>
      <c r="N1689" s="19">
        <f>IFERROR(VLOOKUP(M1689,Regions!$A$2:$B$44,2,FALSE),"0")</f>
        <v>26</v>
      </c>
      <c r="O1689" s="2"/>
      <c r="P1689" s="19" t="str">
        <f>IFERROR(VLOOKUP(O1689,Colors!$A$2:$B$11,2,FALSE),"0")</f>
        <v>0</v>
      </c>
      <c r="Q1689" s="2" t="s">
        <v>4696</v>
      </c>
      <c r="R1689" s="19">
        <f>IFERROR(VLOOKUP(Q1689,Contenants!$A$2:$B$21,2,FALSE),"0")</f>
        <v>15</v>
      </c>
      <c r="S1689" s="2" t="s">
        <v>5917</v>
      </c>
      <c r="T1689" s="50" t="s">
        <v>6015</v>
      </c>
      <c r="U1689" s="19" t="str">
        <f t="shared" ref="U1689:U1693" si="610">SUBSTITUTE(S1689,"C:\Users\Admin\OneDrive\Site Internet\","")</f>
        <v>marc_de_bourgogne_hors_d_age_15_ans.png</v>
      </c>
      <c r="V1689" s="19">
        <f t="shared" ref="V1689:V1697" si="611">IF(U1689="",0,1)</f>
        <v>1</v>
      </c>
      <c r="W1689" s="20" t="str">
        <f t="shared" ref="W1689:W1693" si="612">$X$1&amp;A1689&amp;$Y$1&amp;T1689&amp;$Z$1&amp;D1689&amp;$AA$1&amp;G1689&amp;$AB$1&amp;J1689&amp;$AC$1&amp;L1689&amp;$AD$1&amp;N1689&amp;$AE$1&amp;P1689&amp;$AF$1&amp;R1689&amp;$AG$1&amp;U1689&amp;$AH$1&amp;V1689&amp;$AI$1</f>
        <v>("01701", "Marc de Bourgogne Hors d'âge 15 ans 45°", "Un Marc de Bourgoggne hors d’âge 15 ans très élégant et d’une grande complexité aromatique. Idéal en digestif.&lt;br&gt;&lt;br&gt;Provenance : France (Bourgogne)&lt;br&gt;&lt;br&gt;Dégustation : Robe jaune or ; Nez expressif aux notes de raisins mûrs, de vanille et de caramel ; Bouche généreuse avec des saveurs de raisins secs sur une finale noble et très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"marc_de_bourgogne_hors_d_age_15_ans.png", "1"),</v>
      </c>
    </row>
    <row r="1690" spans="1:23" ht="270.75" x14ac:dyDescent="0.25">
      <c r="A1690" s="2" t="s">
        <v>1771</v>
      </c>
      <c r="B1690" s="2" t="s">
        <v>1772</v>
      </c>
      <c r="C1690" s="3" t="s">
        <v>5433</v>
      </c>
      <c r="D1690" s="23" t="str">
        <f t="shared" si="607"/>
        <v>Un Rhum Agricole martiniquais généreux et gourmand. Idéal sur un fondant au chocolat ou en digestif.&lt;br&gt;&lt;br&gt;Provenance : Martinique&lt;br&gt;&lt;br&gt;Vieillissement : 24 mois en fûts de chêne français et américain&lt;br&gt;&lt;br&gt;Dégustation : Robe ambrée ; Nez agréables de fruits exotiques flambés ; Bouche ronde sur des notes d’ananas, de miel, de vanille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0" s="4">
        <v>48.1</v>
      </c>
      <c r="F1690" s="2" t="s">
        <v>469</v>
      </c>
      <c r="G1690" s="19">
        <f>VLOOKUP(F1690,frs!$A$2:$B$45,2,FALSE)</f>
        <v>24</v>
      </c>
      <c r="H1690" s="2" t="b">
        <v>1</v>
      </c>
      <c r="I1690" s="2" t="s">
        <v>4693</v>
      </c>
      <c r="J1690" s="19">
        <f>VLOOKUP(I1690,Families!$A$2:$B$11,2,FALSE)</f>
        <v>7</v>
      </c>
      <c r="K1690" s="2"/>
      <c r="L1690" s="19" t="str">
        <f>IFERROR(VLOOKUP(K1690,Appellations!$A$2:$B$80,2,FALSE),"0")</f>
        <v>0</v>
      </c>
      <c r="M1690" s="2" t="s">
        <v>4703</v>
      </c>
      <c r="N1690" s="19">
        <f>IFERROR(VLOOKUP(M1690,Regions!$A$2:$B$44,2,FALSE),"0")</f>
        <v>34</v>
      </c>
      <c r="O1690" s="2"/>
      <c r="P1690" s="19" t="str">
        <f>IFERROR(VLOOKUP(O1690,Colors!$A$2:$B$11,2,FALSE),"0")</f>
        <v>0</v>
      </c>
      <c r="Q1690" s="2" t="s">
        <v>4696</v>
      </c>
      <c r="R1690" s="19">
        <f>IFERROR(VLOOKUP(Q1690,Contenants!$A$2:$B$21,2,FALSE),"0")</f>
        <v>15</v>
      </c>
      <c r="S1690" s="2" t="s">
        <v>5883</v>
      </c>
      <c r="T1690" s="50" t="s">
        <v>6276</v>
      </c>
      <c r="U1690" s="19" t="str">
        <f t="shared" si="610"/>
        <v>rhum_jm_jardin_fruite.png</v>
      </c>
      <c r="V1690" s="19">
        <f t="shared" si="611"/>
        <v>1</v>
      </c>
      <c r="W1690" s="20" t="str">
        <f t="shared" si="612"/>
        <v>("01702", "Rhum JM Jardin Fruité 42°", "Un Rhum Agricole martiniquais généreux et gourmand. Idéal sur un fondant au chocolat ou en digestif.&lt;br&gt;&lt;br&gt;Provenance : Martinique&lt;br&gt;&lt;br&gt;Vieillissement : 24 mois en fûts de chêne français et américain&lt;br&gt;&lt;br&gt;Dégustation : Robe ambrée ; Nez agréables de fruits exotiques flambés ; Bouche ronde sur des notes d’ananas, de miel, de vanille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"rhum_jm_jardin_fruite.png", "1"),</v>
      </c>
    </row>
    <row r="1691" spans="1:23" ht="270.75" x14ac:dyDescent="0.25">
      <c r="A1691" s="2" t="s">
        <v>1769</v>
      </c>
      <c r="B1691" s="2" t="s">
        <v>1770</v>
      </c>
      <c r="C1691" s="3" t="s">
        <v>5432</v>
      </c>
      <c r="D1691" s="23" t="str">
        <f t="shared" si="607"/>
        <v>Un Rhum Agricole qui bénéficie d’un vieillissement spécial afin de lui conférer des notes fumées. Idéal en digestif ou vos cocktails.&lt;br&gt;&lt;br&gt;Provenance : Martinique&lt;br&gt;&lt;br&gt;Vieillissement : 12 à 14 mois en fût de Bourbon d’un brûlage extrême.&lt;br&gt;&lt;br&gt;Dégustation : Robe Dorée ; Nez de caramel au beurre salé, de miel et de citron vert ; Bouche onctueuse et fumée.&lt;br&gt;&lt;br&gt;Nichée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1" s="4">
        <v>48.9</v>
      </c>
      <c r="F1691" s="2" t="s">
        <v>469</v>
      </c>
      <c r="G1691" s="19">
        <f>VLOOKUP(F1691,frs!$A$2:$B$45,2,FALSE)</f>
        <v>24</v>
      </c>
      <c r="H1691" s="2" t="b">
        <v>1</v>
      </c>
      <c r="I1691" s="2" t="s">
        <v>4693</v>
      </c>
      <c r="J1691" s="19">
        <f>VLOOKUP(I1691,Families!$A$2:$B$11,2,FALSE)</f>
        <v>7</v>
      </c>
      <c r="K1691" s="2"/>
      <c r="L1691" s="19" t="str">
        <f>IFERROR(VLOOKUP(K1691,Appellations!$A$2:$B$80,2,FALSE),"0")</f>
        <v>0</v>
      </c>
      <c r="M1691" s="2" t="s">
        <v>4703</v>
      </c>
      <c r="N1691" s="19">
        <f>IFERROR(VLOOKUP(M1691,Regions!$A$2:$B$44,2,FALSE),"0")</f>
        <v>34</v>
      </c>
      <c r="O1691" s="2"/>
      <c r="P1691" s="19" t="str">
        <f>IFERROR(VLOOKUP(O1691,Colors!$A$2:$B$11,2,FALSE),"0")</f>
        <v>0</v>
      </c>
      <c r="Q1691" s="2" t="s">
        <v>4696</v>
      </c>
      <c r="R1691" s="19">
        <f>IFERROR(VLOOKUP(Q1691,Contenants!$A$2:$B$21,2,FALSE),"0")</f>
        <v>15</v>
      </c>
      <c r="S1691" s="2" t="s">
        <v>5884</v>
      </c>
      <c r="T1691" s="50" t="s">
        <v>6277</v>
      </c>
      <c r="U1691" s="19" t="str">
        <f t="shared" si="610"/>
        <v>rhum_jm_fumee_volcanique.png</v>
      </c>
      <c r="V1691" s="19">
        <f t="shared" si="611"/>
        <v>1</v>
      </c>
      <c r="W1691" s="20" t="str">
        <f t="shared" si="612"/>
        <v>("01703", "Rhum JM Fumée Volcanique 49°", "Un Rhum Agricole qui bénéficie d’un vieillissement spécial afin de lui conférer des notes fumées. Idéal en digestif ou vos cocktails.&lt;br&gt;&lt;br&gt;Provenance : Martinique&lt;br&gt;&lt;br&gt;Vieillissement : 12 à 14 mois en fût de Bourbon d’un brûlage extrême.&lt;br&gt;&lt;br&gt;Dégustation : Robe Dorée ; Nez de caramel au beurre salé, de miel et de citron vert ; Bouche onctueuse et fumée.&lt;br&gt;&lt;br&gt;Nichée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"rhum_jm_fumee_volcanique.png", "1"),</v>
      </c>
    </row>
    <row r="1692" spans="1:23" ht="299.25" x14ac:dyDescent="0.25">
      <c r="A1692" s="2" t="s">
        <v>1767</v>
      </c>
      <c r="B1692" s="2" t="s">
        <v>1768</v>
      </c>
      <c r="C1692" s="3" t="s">
        <v>5431</v>
      </c>
      <c r="D1692" s="23" t="str">
        <f t="shared" si="607"/>
        <v>Un Rhum Agricole qui bénéficie d’un vieillissement spécial afin d’en faire ressortir des notes épicées. Idéal en digestif, sur un dessert en chocolat ou pour pimenter vos cocktails.&lt;br&gt;&lt;br&gt;Provenance : Martinique&lt;br&gt;&lt;br&gt;Vieillissement : 3 ans en fûts de chêne français et américain toastés.&lt;br&gt;&lt;br&gt;Dégustation : Robe ambrée ; Nez épicé, vanillé et plein d’agrumes ; Bouche ronde sur des notes épicées de poivre et de piment fort, de toastés et de torréfactions.&lt;br&gt;&lt;br&gt;Nichée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2" s="4">
        <v>54.8</v>
      </c>
      <c r="F1692" s="2" t="s">
        <v>469</v>
      </c>
      <c r="G1692" s="19">
        <f>VLOOKUP(F1692,frs!$A$2:$B$45,2,FALSE)</f>
        <v>24</v>
      </c>
      <c r="H1692" s="2" t="b">
        <v>1</v>
      </c>
      <c r="I1692" s="2" t="s">
        <v>4693</v>
      </c>
      <c r="J1692" s="19">
        <f>VLOOKUP(I1692,Families!$A$2:$B$11,2,FALSE)</f>
        <v>7</v>
      </c>
      <c r="K1692" s="2"/>
      <c r="L1692" s="19" t="str">
        <f>IFERROR(VLOOKUP(K1692,Appellations!$A$2:$B$80,2,FALSE),"0")</f>
        <v>0</v>
      </c>
      <c r="M1692" s="2" t="s">
        <v>4703</v>
      </c>
      <c r="N1692" s="19">
        <f>IFERROR(VLOOKUP(M1692,Regions!$A$2:$B$44,2,FALSE),"0")</f>
        <v>34</v>
      </c>
      <c r="O1692" s="2"/>
      <c r="P1692" s="19" t="str">
        <f>IFERROR(VLOOKUP(O1692,Colors!$A$2:$B$11,2,FALSE),"0")</f>
        <v>0</v>
      </c>
      <c r="Q1692" s="2" t="s">
        <v>4696</v>
      </c>
      <c r="R1692" s="19">
        <f>IFERROR(VLOOKUP(Q1692,Contenants!$A$2:$B$21,2,FALSE),"0")</f>
        <v>15</v>
      </c>
      <c r="S1692" s="2" t="s">
        <v>5885</v>
      </c>
      <c r="T1692" s="50" t="s">
        <v>6278</v>
      </c>
      <c r="U1692" s="19" t="str">
        <f t="shared" si="610"/>
        <v>rhum_jm_epices_creoles.png</v>
      </c>
      <c r="V1692" s="19">
        <f t="shared" si="611"/>
        <v>1</v>
      </c>
      <c r="W1692" s="20" t="str">
        <f t="shared" si="612"/>
        <v>("01704", "Rhum JM Epices Créoles 46°", "Un Rhum Agricole qui bénéficie d’un vieillissement spécial afin d’en faire ressortir des notes épicées. Idéal en digestif, sur un dessert en chocolat ou pour pimenter vos cocktails.&lt;br&gt;&lt;br&gt;Provenance : Martinique&lt;br&gt;&lt;br&gt;Vieillissement : 3 ans en fûts de chêne français et américain toastés.&lt;br&gt;&lt;br&gt;Dégustation : Robe ambrée ; Nez épicé, vanillé et plein d’agrumes ; Bouche ronde sur des notes épicées de poivre et de piment fort, de toastés et de torréfactions.&lt;br&gt;&lt;br&gt;Nichée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"rhum_jm_epices_creoles.png", "1"),</v>
      </c>
    </row>
    <row r="1693" spans="1:23" ht="270.75" x14ac:dyDescent="0.25">
      <c r="A1693" s="2" t="s">
        <v>1697</v>
      </c>
      <c r="B1693" s="2" t="s">
        <v>1698</v>
      </c>
      <c r="C1693" s="3" t="s">
        <v>5408</v>
      </c>
      <c r="D1693" s="23" t="str">
        <f t="shared" si="607"/>
        <v>Un Rhum de Saint Lucie gourmand et complexe. Il saura charmer les amateurs de Rhums.&lt;br&gt;&lt;br&gt;Provenance : Sainte-Lucie&lt;br&gt;&lt;br&gt;Vieillissement : entre 5 et 9 ans de vieillissement en fût américain.&lt;br&gt;&lt;br&gt;Dégustation : Robe ambrée ; Nez miélé, de fruits secs, de vanille et de tabac ; Bouche douce, délicate, patissière sur une finale épicée et boisée.&lt;br&gt;&lt;br&gt;Admiral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3" s="4">
        <v>60</v>
      </c>
      <c r="F1693" s="2" t="s">
        <v>469</v>
      </c>
      <c r="G1693" s="19">
        <f>VLOOKUP(F1693,frs!$A$2:$B$45,2,FALSE)</f>
        <v>24</v>
      </c>
      <c r="H1693" s="2" t="b">
        <v>1</v>
      </c>
      <c r="I1693" s="2" t="s">
        <v>4693</v>
      </c>
      <c r="J1693" s="19">
        <f>VLOOKUP(I1693,Families!$A$2:$B$11,2,FALSE)</f>
        <v>7</v>
      </c>
      <c r="K1693" s="2"/>
      <c r="L1693" s="19" t="str">
        <f>IFERROR(VLOOKUP(K1693,Appellations!$A$2:$B$80,2,FALSE),"0")</f>
        <v>0</v>
      </c>
      <c r="M1693" s="2" t="s">
        <v>4703</v>
      </c>
      <c r="N1693" s="19">
        <f>IFERROR(VLOOKUP(M1693,Regions!$A$2:$B$44,2,FALSE),"0")</f>
        <v>34</v>
      </c>
      <c r="O1693" s="2"/>
      <c r="P1693" s="19" t="str">
        <f>IFERROR(VLOOKUP(O1693,Colors!$A$2:$B$11,2,FALSE),"0")</f>
        <v>0</v>
      </c>
      <c r="Q1693" s="2" t="s">
        <v>4696</v>
      </c>
      <c r="R1693" s="19">
        <f>IFERROR(VLOOKUP(Q1693,Contenants!$A$2:$B$21,2,FALSE),"0")</f>
        <v>15</v>
      </c>
      <c r="S1693" s="2" t="s">
        <v>5900</v>
      </c>
      <c r="T1693" s="50" t="s">
        <v>6279</v>
      </c>
      <c r="U1693" s="19" t="str">
        <f t="shared" si="610"/>
        <v>rhum_admiral_rodney_princessa.png</v>
      </c>
      <c r="V1693" s="19">
        <f t="shared" si="611"/>
        <v>1</v>
      </c>
      <c r="W1693" s="20" t="str">
        <f t="shared" si="612"/>
        <v>("01705", "Rhum Admiral Rodney Princessa 40°", "Un Rhum de Saint Lucie gourmand et complexe. Il saura charmer les amateurs de Rhums.&lt;br&gt;&lt;br&gt;Provenance : Sainte-Lucie&lt;br&gt;&lt;br&gt;Vieillissement : entre 5 et 9 ans de vieillissement en fût américain.&lt;br&gt;&lt;br&gt;Dégustation : Robe ambrée ; Nez miélé, de fruits secs, de vanille et de tabac ; Bouche douce, délicate, patissière sur une finale épicée et boisée.&lt;br&gt;&lt;br&gt;Admiral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 "24", "7", "0", "34","0", "15", "rhum_admiral_rodney_princessa.png", "1"),</v>
      </c>
    </row>
    <row r="1694" spans="1:23" s="29" customFormat="1" ht="285.75" hidden="1" x14ac:dyDescent="0.25">
      <c r="A1694" s="2" t="s">
        <v>1699</v>
      </c>
      <c r="B1694" s="2" t="s">
        <v>1700</v>
      </c>
      <c r="C1694" s="3" t="s">
        <v>5409</v>
      </c>
      <c r="D1694" s="27" t="str">
        <f t="shared" si="603"/>
        <v>Un Rhum de Sainte Lucie élégant et frais. Il s'accordera parfaitement avec votre chocolat préféré !&lt;br&gt;&lt;br&gt;Provenance : Sainte-Lucie&lt;br&gt;&lt;br&gt;Vieillissement : entre 7 et 12 ans de vieillissement en fût américain.&lt;br&gt;&lt;br&gt;Dégustation : Robe ambrée ; Nez de raisins secs, de pruneaux et d’épices douces ; Bouche vanillée, chocolatée avec des notes de tabac et de grillé. Finale longue, fruitée, caramélisée et épicée.&lt;br&gt;&lt;br&gt;Admiral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4" s="4">
        <v>80.349999999999994</v>
      </c>
      <c r="F1694" s="2" t="s">
        <v>469</v>
      </c>
      <c r="H1694" s="2" t="b">
        <v>1</v>
      </c>
      <c r="I1694" s="2" t="s">
        <v>4693</v>
      </c>
      <c r="K1694" s="2"/>
      <c r="M1694" s="2" t="s">
        <v>4703</v>
      </c>
      <c r="O1694" s="2"/>
      <c r="Q1694" s="2" t="s">
        <v>4696</v>
      </c>
      <c r="S1694" s="2" t="s">
        <v>6522</v>
      </c>
      <c r="V1694" s="19">
        <f t="shared" si="611"/>
        <v>0</v>
      </c>
    </row>
    <row r="1695" spans="1:23" s="20" customFormat="1" ht="257.25" hidden="1" x14ac:dyDescent="0.25">
      <c r="A1695" s="2" t="s">
        <v>1695</v>
      </c>
      <c r="B1695" s="2" t="s">
        <v>1696</v>
      </c>
      <c r="C1695" s="3" t="s">
        <v>5407</v>
      </c>
      <c r="D1695" s="18" t="str">
        <f t="shared" si="603"/>
        <v>Un Rhum de Sainte Lucie complexe avec une finale longue et gourmande. &lt;br&gt;&lt;br&gt;Provenance : Sainte-Lucie&lt;br&gt;&lt;br&gt;Vieillissement : entre 10 et 15 ans de vieillissement en fût américain.&lt;br&gt;&lt;br&gt;Dégustation : Robe ambrée ; Nez de raisins secs, de vanille et d’épices ; Bouche ronde et gourmande aux notes toastées avec une finale longue et très agréable.&lt;br&gt;&lt;br&gt;Admiral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5" s="4">
        <v>113.25</v>
      </c>
      <c r="F1695" s="2" t="s">
        <v>469</v>
      </c>
      <c r="H1695" s="2" t="b">
        <v>1</v>
      </c>
      <c r="I1695" s="2" t="s">
        <v>4693</v>
      </c>
      <c r="K1695" s="2"/>
      <c r="M1695" s="2" t="s">
        <v>4703</v>
      </c>
      <c r="O1695" s="2"/>
      <c r="Q1695" s="2" t="s">
        <v>4696</v>
      </c>
      <c r="S1695" s="2" t="s">
        <v>6523</v>
      </c>
      <c r="V1695" s="19">
        <f t="shared" si="611"/>
        <v>0</v>
      </c>
    </row>
    <row r="1696" spans="1:23" s="20" customFormat="1" ht="143.25" hidden="1" x14ac:dyDescent="0.25">
      <c r="A1696" s="2" t="s">
        <v>467</v>
      </c>
      <c r="B1696" s="2" t="s">
        <v>468</v>
      </c>
      <c r="C1696" s="3" t="s">
        <v>5226</v>
      </c>
      <c r="D1696" s="18" t="str">
        <f t="shared" si="603"/>
        <v>Les cerises à l’eau de vie de Joseph Cartron.&lt;br&gt;Récoltées en Lorraine, les cerises aigres Montmorency sont cueillies à la main afin de conserver les queues des fruits. Leur qualité et l'équilibre parfait de la liqueur caractérisent les Cerises de Monsieur Joseph dont la saveur restitue tout le croquant, le goût et l'authenticité du fruit.&lt;br&gt;&lt;br&gt;Joseph Cartron est une maison familiale depuis 1882 qui élabore ses crèmes, liqueurs, apéritifs et eaux-de-vies.</v>
      </c>
      <c r="E1696" s="4">
        <v>21.7</v>
      </c>
      <c r="F1696" s="2" t="s">
        <v>469</v>
      </c>
      <c r="H1696" s="2" t="b">
        <v>1</v>
      </c>
      <c r="I1696" s="2" t="s">
        <v>4693</v>
      </c>
      <c r="K1696" s="2"/>
      <c r="M1696" s="2" t="s">
        <v>4702</v>
      </c>
      <c r="O1696" s="2"/>
      <c r="Q1696" s="2" t="s">
        <v>4700</v>
      </c>
      <c r="S1696" s="2" t="s">
        <v>6524</v>
      </c>
      <c r="V1696" s="19">
        <f t="shared" si="611"/>
        <v>0</v>
      </c>
    </row>
    <row r="1697" spans="1:23" s="20" customFormat="1" ht="257.25" hidden="1" x14ac:dyDescent="0.25">
      <c r="A1697" s="2" t="s">
        <v>1226</v>
      </c>
      <c r="B1697" s="2" t="s">
        <v>1227</v>
      </c>
      <c r="C1697" s="3" t="s">
        <v>5327</v>
      </c>
      <c r="D1697" s="18" t="str">
        <f t="shared" si="603"/>
        <v>Un vin blanc autrichien sec et plein de fraîcheur. Parfait sur une dorade grillée au four.&lt;br&gt;&lt;br&gt;Encépagement : Grüne Veltliner&lt;br&gt;&lt;br&gt;Dégustation : Robe jaune pâle ; Nez complexe aux notes d’agrumes et de pommes fraîches ; Bouche vive et tendue aux saveurs de citron, de poivre blanc.&lt;br&gt;Accord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697" s="4">
        <v>23.1</v>
      </c>
      <c r="F1697" s="2" t="s">
        <v>23</v>
      </c>
      <c r="H1697" s="2" t="b">
        <v>1</v>
      </c>
      <c r="I1697" s="2" t="s">
        <v>4709</v>
      </c>
      <c r="K1697" s="2"/>
      <c r="M1697" s="2" t="s">
        <v>4987</v>
      </c>
      <c r="O1697" s="2" t="s">
        <v>4689</v>
      </c>
      <c r="Q1697" s="2" t="s">
        <v>4688</v>
      </c>
      <c r="S1697" s="2" t="s">
        <v>6525</v>
      </c>
      <c r="V1697" s="19">
        <f t="shared" si="611"/>
        <v>0</v>
      </c>
    </row>
    <row r="1698" spans="1:23" s="20" customFormat="1" ht="199.5" hidden="1" x14ac:dyDescent="0.25">
      <c r="A1698" s="2" t="s">
        <v>2679</v>
      </c>
      <c r="B1698" s="2" t="s">
        <v>2680</v>
      </c>
      <c r="C1698" s="3" t="s">
        <v>5206</v>
      </c>
      <c r="D1698" s="40" t="str">
        <f t="shared" si="603"/>
        <v>Cuvée "Ambrée" : Robe ambrée ; Nez de caramel, de noisette et de châtaigne ; Bouche briochée luis confère onctuosité et sucrosité.&lt;br&gt;Degré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698" s="4">
        <v>7.2</v>
      </c>
      <c r="F1698" s="2" t="s">
        <v>2246</v>
      </c>
      <c r="G1698" s="42"/>
      <c r="H1698" s="2" t="b">
        <v>0</v>
      </c>
      <c r="I1698" s="2" t="s">
        <v>2307</v>
      </c>
      <c r="J1698" s="42"/>
      <c r="K1698" s="2"/>
      <c r="L1698" s="42"/>
      <c r="M1698" s="2" t="s">
        <v>2307</v>
      </c>
      <c r="N1698" s="42"/>
      <c r="O1698" s="2" t="s">
        <v>2305</v>
      </c>
      <c r="P1698" s="42"/>
      <c r="Q1698" s="2" t="s">
        <v>4688</v>
      </c>
      <c r="R1698" s="42"/>
      <c r="S1698" s="2" t="s">
        <v>5665</v>
      </c>
      <c r="T1698" s="42"/>
      <c r="U1698" s="42"/>
      <c r="V1698" s="42"/>
      <c r="W1698" s="42"/>
    </row>
    <row r="1699" spans="1:23" ht="199.5" hidden="1" x14ac:dyDescent="0.25">
      <c r="A1699" s="2" t="s">
        <v>2683</v>
      </c>
      <c r="B1699" s="2" t="s">
        <v>2684</v>
      </c>
      <c r="C1699" s="3" t="s">
        <v>5210</v>
      </c>
      <c r="D1699" s="23" t="str">
        <f>SUBSTITUTE(SUBSTITUTE(SUBSTITUTE(C1699,CHAR(13),""),CHAR(10),"&lt;br&gt;"),". &amp;car(10)",".")</f>
        <v>Cuvée "Blonde" : Robe dorée ; Nez citronné et de céréales ; Bouche fleurie, ronde et équilibrée.&lt;br&gt;Degré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699" s="4">
        <v>7.2</v>
      </c>
      <c r="F1699" s="2" t="s">
        <v>2246</v>
      </c>
      <c r="G1699" s="19">
        <f>VLOOKUP(F1699,frs!$A$2:$E$41,2,FALSE)</f>
        <v>22</v>
      </c>
      <c r="H1699" s="2" t="b">
        <v>0</v>
      </c>
      <c r="I1699" s="2" t="s">
        <v>2307</v>
      </c>
      <c r="J1699" s="19">
        <f>VLOOKUP(I1699,Families!$A$2:$B$11,2,FALSE)</f>
        <v>8</v>
      </c>
      <c r="K1699" s="2"/>
      <c r="L1699" s="19" t="str">
        <f>IFERROR(VLOOKUP(K1699,Appellations!$A$2:$B$77,2,FALSE),"0")</f>
        <v>0</v>
      </c>
      <c r="M1699" s="2" t="s">
        <v>2307</v>
      </c>
      <c r="N1699" s="19">
        <f>IFERROR(VLOOKUP(M1699,Regions!$A$2:$B$41,2,FALSE),"0")</f>
        <v>7</v>
      </c>
      <c r="O1699" s="2" t="s">
        <v>4803</v>
      </c>
      <c r="P1699" s="19">
        <f>IFERROR(VLOOKUP(O1699,Colors!$A$2:$B$11,2,FALSE),"0")</f>
        <v>4</v>
      </c>
      <c r="Q1699" s="2" t="s">
        <v>4688</v>
      </c>
      <c r="R1699" s="19">
        <f>IFERROR(VLOOKUP(Q1699,Contenants!$A$2:$B$21,2,FALSE),"0")</f>
        <v>16</v>
      </c>
      <c r="S1699" s="2" t="s">
        <v>5665</v>
      </c>
      <c r="T1699" s="50" t="str">
        <f>PROPER(B1699)</f>
        <v>Biere Bire Bare Blonde 75 Cl</v>
      </c>
      <c r="U1699" s="19" t="str">
        <f>SUBSTITUTE(SUBSTITUTE(SUBSTITUTE(SUBSTITUTE(SUBSTITUTE(SUBSTITUTE(SUBSTITUTE(SUBSTITUTE(SUBSTITUTE(SUBSTITUTE(SUBSTITUTE(SUBSTITUTE(S1699,"C:\Users\Admin\OneDrive\Site Internet\",""),"BAG-IN-BOX\",""),"BOURGOGNE\",""),"BEAUJOLAIS\",""),"CHAMPAGNE ET EFFERVESCENTS\",""),"LANGUEDOC\",""),"LOIRE\",""),"PROVENCE\",""),"RHONE NORD\",""),"RHONE SUD\",""),"SPIRITUEUX\",""),"SUD OUEST\","")</f>
        <v>bieres_artisanales_bire_bare.png</v>
      </c>
      <c r="V1699" s="19" t="e">
        <f>IF(#REF!="",0,1)</f>
        <v>#REF!</v>
      </c>
      <c r="W1699" s="20" t="e">
        <f>$X$1&amp;A1699&amp;$Y$1&amp;T1699&amp;$Z$1&amp;D1699&amp;$AA$1&amp;E1699&amp;#REF!&amp;G1699&amp;$AB$1&amp;J1699&amp;$AC$1&amp;L1699&amp;$AD$1&amp;N1699&amp;$AE$1&amp;P1699&amp;$AF$1&amp;R1699&amp;$AG$1&amp;#REF!&amp;$AI$1</f>
        <v>#REF!</v>
      </c>
    </row>
    <row r="1700" spans="1:23" s="29" customFormat="1" ht="199.5" hidden="1" x14ac:dyDescent="0.25">
      <c r="A1700" s="2" t="s">
        <v>2681</v>
      </c>
      <c r="B1700" s="2" t="s">
        <v>2682</v>
      </c>
      <c r="C1700" s="3" t="s">
        <v>5208</v>
      </c>
      <c r="D1700" s="27" t="str">
        <f t="shared" si="603"/>
        <v>Cuvée"Blanche" : Robe dorée ; Nez floral et d’agrumes ; Bouche légère aux notes exotiques. &lt;br&gt;Degré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700" s="4">
        <v>7.2</v>
      </c>
      <c r="F1700" s="2" t="s">
        <v>2246</v>
      </c>
      <c r="H1700" s="2" t="b">
        <v>0</v>
      </c>
      <c r="I1700" s="2" t="s">
        <v>2307</v>
      </c>
      <c r="K1700" s="2"/>
      <c r="M1700" s="2" t="s">
        <v>2307</v>
      </c>
      <c r="O1700" s="2" t="s">
        <v>4877</v>
      </c>
      <c r="Q1700" s="2" t="s">
        <v>4688</v>
      </c>
      <c r="S1700" s="2" t="s">
        <v>5665</v>
      </c>
    </row>
    <row r="1701" spans="1:23" s="20" customFormat="1" hidden="1" x14ac:dyDescent="0.25">
      <c r="A1701" s="2" t="s">
        <v>2721</v>
      </c>
      <c r="B1701" s="2" t="s">
        <v>2722</v>
      </c>
      <c r="C1701" s="3"/>
      <c r="D1701" s="18" t="str">
        <f t="shared" si="603"/>
        <v/>
      </c>
      <c r="E1701" s="4">
        <v>3.6</v>
      </c>
      <c r="F1701" s="2" t="s">
        <v>2246</v>
      </c>
      <c r="H1701" s="2" t="b">
        <v>0</v>
      </c>
      <c r="I1701" s="2" t="s">
        <v>2307</v>
      </c>
      <c r="K1701" s="2"/>
      <c r="M1701" s="2" t="s">
        <v>2307</v>
      </c>
      <c r="O1701" s="2"/>
      <c r="Q1701" s="2" t="s">
        <v>4804</v>
      </c>
      <c r="S1701" s="2"/>
    </row>
    <row r="1702" spans="1:23" s="20" customFormat="1" hidden="1" x14ac:dyDescent="0.25">
      <c r="A1702" s="2" t="s">
        <v>2719</v>
      </c>
      <c r="B1702" s="2" t="s">
        <v>2720</v>
      </c>
      <c r="C1702" s="3"/>
      <c r="D1702" s="18" t="str">
        <f t="shared" si="603"/>
        <v/>
      </c>
      <c r="E1702" s="4">
        <v>3.6</v>
      </c>
      <c r="F1702" s="2" t="s">
        <v>2246</v>
      </c>
      <c r="H1702" s="2" t="b">
        <v>0</v>
      </c>
      <c r="I1702" s="2" t="s">
        <v>2307</v>
      </c>
      <c r="K1702" s="2"/>
      <c r="M1702" s="2" t="s">
        <v>2307</v>
      </c>
      <c r="O1702" s="2"/>
      <c r="Q1702" s="2" t="s">
        <v>4804</v>
      </c>
      <c r="S1702" s="2"/>
    </row>
    <row r="1703" spans="1:23" s="20" customFormat="1" ht="99.75" hidden="1" x14ac:dyDescent="0.25">
      <c r="A1703" s="2" t="s">
        <v>465</v>
      </c>
      <c r="B1703" s="2" t="s">
        <v>466</v>
      </c>
      <c r="C1703" s="3" t="s">
        <v>5225</v>
      </c>
      <c r="D1703" s="18" t="str">
        <f t="shared" si="603"/>
        <v>Épicerie fine spécialiste des produits gastronomiques du Périgord, foies gras, conserves artisanales.&lt;br&gt;&lt;br&gt;La Cave Bourvence vous propose :&lt;br&gt;Le bloc de foie gras et le foie gras de canard entier.&lt;br&gt;&lt;br&gt;Idéal pour vos repas de fête</v>
      </c>
      <c r="E1703" s="4">
        <v>12.2</v>
      </c>
      <c r="F1703" s="2" t="s">
        <v>2269</v>
      </c>
      <c r="H1703" s="2" t="b">
        <v>1</v>
      </c>
      <c r="I1703" s="2" t="s">
        <v>4686</v>
      </c>
      <c r="K1703" s="2"/>
      <c r="M1703" s="2" t="s">
        <v>4944</v>
      </c>
      <c r="O1703" s="2"/>
      <c r="Q1703" s="2" t="s">
        <v>5021</v>
      </c>
      <c r="S1703" s="2" t="s">
        <v>5673</v>
      </c>
      <c r="V1703" s="19">
        <f>IF(U1703="",0,1)</f>
        <v>0</v>
      </c>
    </row>
    <row r="1704" spans="1:23" s="20" customFormat="1" hidden="1" x14ac:dyDescent="0.25">
      <c r="A1704" s="2" t="s">
        <v>3551</v>
      </c>
      <c r="B1704" s="2" t="s">
        <v>3552</v>
      </c>
      <c r="C1704" s="3"/>
      <c r="D1704" s="18" t="str">
        <f t="shared" si="603"/>
        <v/>
      </c>
      <c r="E1704" s="4">
        <v>19.899999999999999</v>
      </c>
      <c r="F1704" s="2" t="s">
        <v>3553</v>
      </c>
      <c r="H1704" s="2" t="b">
        <v>0</v>
      </c>
      <c r="I1704" s="2" t="s">
        <v>4686</v>
      </c>
      <c r="K1704" s="2"/>
      <c r="M1704" s="2"/>
      <c r="O1704" s="2"/>
      <c r="Q1704" s="2" t="s">
        <v>4951</v>
      </c>
      <c r="S1704" s="2"/>
    </row>
    <row r="1705" spans="1:23" s="20" customFormat="1" hidden="1" x14ac:dyDescent="0.25">
      <c r="A1705" s="2" t="s">
        <v>4314</v>
      </c>
      <c r="B1705" s="2" t="s">
        <v>4315</v>
      </c>
      <c r="C1705" s="3"/>
      <c r="D1705" s="18" t="str">
        <f t="shared" si="603"/>
        <v/>
      </c>
      <c r="E1705" s="4">
        <v>4.5999999999999996</v>
      </c>
      <c r="F1705" s="2" t="s">
        <v>3553</v>
      </c>
      <c r="H1705" s="2" t="b">
        <v>0</v>
      </c>
      <c r="I1705" s="2" t="s">
        <v>4686</v>
      </c>
      <c r="K1705" s="2"/>
      <c r="M1705" s="2"/>
      <c r="O1705" s="2"/>
      <c r="Q1705" s="2" t="s">
        <v>5021</v>
      </c>
      <c r="S1705" s="2"/>
    </row>
    <row r="1706" spans="1:23" s="20" customFormat="1" hidden="1" x14ac:dyDescent="0.25">
      <c r="A1706" s="2" t="s">
        <v>3737</v>
      </c>
      <c r="B1706" s="2" t="s">
        <v>3738</v>
      </c>
      <c r="C1706" s="3"/>
      <c r="D1706" s="18" t="str">
        <f t="shared" si="603"/>
        <v/>
      </c>
      <c r="E1706" s="4">
        <v>4.95</v>
      </c>
      <c r="F1706" s="2" t="s">
        <v>3553</v>
      </c>
      <c r="H1706" s="2" t="b">
        <v>0</v>
      </c>
      <c r="I1706" s="2" t="s">
        <v>4686</v>
      </c>
      <c r="K1706" s="2"/>
      <c r="M1706" s="2"/>
      <c r="O1706" s="2"/>
      <c r="Q1706" s="2" t="s">
        <v>5021</v>
      </c>
      <c r="S1706" s="2"/>
    </row>
    <row r="1707" spans="1:23" s="20" customFormat="1" hidden="1" x14ac:dyDescent="0.25">
      <c r="A1707" s="2" t="s">
        <v>4288</v>
      </c>
      <c r="B1707" s="2" t="s">
        <v>4289</v>
      </c>
      <c r="C1707" s="3"/>
      <c r="D1707" s="18" t="str">
        <f t="shared" si="603"/>
        <v/>
      </c>
      <c r="E1707" s="4">
        <v>3.8</v>
      </c>
      <c r="F1707" s="2" t="s">
        <v>3553</v>
      </c>
      <c r="H1707" s="2" t="b">
        <v>0</v>
      </c>
      <c r="I1707" s="2" t="s">
        <v>4686</v>
      </c>
      <c r="K1707" s="2"/>
      <c r="M1707" s="2"/>
      <c r="O1707" s="2"/>
      <c r="Q1707" s="2" t="s">
        <v>5021</v>
      </c>
      <c r="S1707" s="2"/>
    </row>
    <row r="1708" spans="1:23" s="20" customFormat="1" hidden="1" x14ac:dyDescent="0.25">
      <c r="A1708" s="2" t="s">
        <v>4133</v>
      </c>
      <c r="B1708" s="2" t="s">
        <v>4134</v>
      </c>
      <c r="C1708" s="3"/>
      <c r="D1708" s="18" t="str">
        <f t="shared" si="603"/>
        <v/>
      </c>
      <c r="E1708" s="4">
        <v>2.95</v>
      </c>
      <c r="F1708" s="2" t="s">
        <v>3553</v>
      </c>
      <c r="H1708" s="2" t="b">
        <v>0</v>
      </c>
      <c r="I1708" s="2" t="s">
        <v>4686</v>
      </c>
      <c r="K1708" s="2"/>
      <c r="M1708" s="2"/>
      <c r="O1708" s="2"/>
      <c r="Q1708" s="2" t="s">
        <v>5021</v>
      </c>
      <c r="S1708" s="2"/>
    </row>
    <row r="1709" spans="1:23" s="20" customFormat="1" hidden="1" x14ac:dyDescent="0.25">
      <c r="A1709" s="2" t="s">
        <v>3885</v>
      </c>
      <c r="B1709" s="2" t="s">
        <v>3886</v>
      </c>
      <c r="C1709" s="3"/>
      <c r="D1709" s="18" t="str">
        <f t="shared" si="603"/>
        <v/>
      </c>
      <c r="E1709" s="4">
        <v>3.95</v>
      </c>
      <c r="F1709" s="2" t="s">
        <v>3553</v>
      </c>
      <c r="H1709" s="2" t="b">
        <v>0</v>
      </c>
      <c r="I1709" s="2" t="s">
        <v>4686</v>
      </c>
      <c r="K1709" s="2"/>
      <c r="M1709" s="2"/>
      <c r="O1709" s="2"/>
      <c r="Q1709" s="2" t="s">
        <v>5021</v>
      </c>
      <c r="S1709" s="2"/>
    </row>
    <row r="1710" spans="1:23" s="20" customFormat="1" hidden="1" x14ac:dyDescent="0.25">
      <c r="A1710" s="2" t="s">
        <v>4274</v>
      </c>
      <c r="B1710" s="2" t="s">
        <v>4275</v>
      </c>
      <c r="C1710" s="3"/>
      <c r="D1710" s="18" t="str">
        <f t="shared" si="603"/>
        <v/>
      </c>
      <c r="E1710" s="4">
        <v>9.9499999999999993</v>
      </c>
      <c r="F1710" s="2" t="s">
        <v>3553</v>
      </c>
      <c r="H1710" s="2" t="b">
        <v>0</v>
      </c>
      <c r="I1710" s="2" t="s">
        <v>4686</v>
      </c>
      <c r="K1710" s="2"/>
      <c r="M1710" s="2"/>
      <c r="O1710" s="2"/>
      <c r="Q1710" s="2"/>
      <c r="S1710" s="2"/>
    </row>
    <row r="1711" spans="1:23" s="20" customFormat="1" hidden="1" x14ac:dyDescent="0.25">
      <c r="A1711" s="2" t="s">
        <v>4312</v>
      </c>
      <c r="B1711" s="2" t="s">
        <v>4313</v>
      </c>
      <c r="C1711" s="3"/>
      <c r="D1711" s="18" t="str">
        <f t="shared" si="603"/>
        <v/>
      </c>
      <c r="E1711" s="4">
        <v>4.95</v>
      </c>
      <c r="F1711" s="2" t="s">
        <v>3553</v>
      </c>
      <c r="H1711" s="2" t="b">
        <v>0</v>
      </c>
      <c r="I1711" s="2" t="s">
        <v>4686</v>
      </c>
      <c r="K1711" s="2"/>
      <c r="M1711" s="2"/>
      <c r="O1711" s="2"/>
      <c r="Q1711" s="2" t="s">
        <v>5022</v>
      </c>
      <c r="S1711" s="2"/>
    </row>
    <row r="1712" spans="1:23" s="20" customFormat="1" hidden="1" x14ac:dyDescent="0.25">
      <c r="A1712" s="2" t="s">
        <v>3630</v>
      </c>
      <c r="B1712" s="2" t="s">
        <v>3631</v>
      </c>
      <c r="C1712" s="3"/>
      <c r="D1712" s="18" t="str">
        <f t="shared" si="603"/>
        <v/>
      </c>
      <c r="E1712" s="4">
        <v>5.2</v>
      </c>
      <c r="F1712" s="2" t="s">
        <v>2281</v>
      </c>
      <c r="H1712" s="2" t="b">
        <v>0</v>
      </c>
      <c r="I1712" s="2" t="s">
        <v>4686</v>
      </c>
      <c r="K1712" s="2"/>
      <c r="M1712" s="2"/>
      <c r="O1712" s="2"/>
      <c r="Q1712" s="2"/>
      <c r="S1712" s="2"/>
    </row>
    <row r="1713" spans="1:23" s="20" customFormat="1" hidden="1" x14ac:dyDescent="0.25">
      <c r="A1713" s="2" t="s">
        <v>3628</v>
      </c>
      <c r="B1713" s="2" t="s">
        <v>3629</v>
      </c>
      <c r="C1713" s="3"/>
      <c r="D1713" s="18" t="str">
        <f t="shared" si="603"/>
        <v/>
      </c>
      <c r="E1713" s="4">
        <v>5.4</v>
      </c>
      <c r="F1713" s="2" t="s">
        <v>2281</v>
      </c>
      <c r="H1713" s="2" t="b">
        <v>0</v>
      </c>
      <c r="I1713" s="2" t="s">
        <v>4686</v>
      </c>
      <c r="K1713" s="2"/>
      <c r="M1713" s="2"/>
      <c r="O1713" s="2"/>
      <c r="Q1713" s="2"/>
      <c r="S1713" s="2"/>
    </row>
    <row r="1714" spans="1:23" s="20" customFormat="1" hidden="1" x14ac:dyDescent="0.25">
      <c r="A1714" s="2" t="s">
        <v>3626</v>
      </c>
      <c r="B1714" s="2" t="s">
        <v>3627</v>
      </c>
      <c r="C1714" s="3"/>
      <c r="D1714" s="18" t="str">
        <f t="shared" si="603"/>
        <v/>
      </c>
      <c r="E1714" s="4">
        <v>5.75</v>
      </c>
      <c r="F1714" s="2" t="s">
        <v>2281</v>
      </c>
      <c r="H1714" s="2" t="b">
        <v>0</v>
      </c>
      <c r="I1714" s="2" t="s">
        <v>4686</v>
      </c>
      <c r="K1714" s="2"/>
      <c r="M1714" s="2"/>
      <c r="O1714" s="2"/>
      <c r="Q1714" s="2"/>
      <c r="S1714" s="2"/>
    </row>
    <row r="1715" spans="1:23" s="20" customFormat="1" hidden="1" x14ac:dyDescent="0.25">
      <c r="A1715" s="2" t="s">
        <v>4268</v>
      </c>
      <c r="B1715" s="2" t="s">
        <v>4269</v>
      </c>
      <c r="C1715" s="3"/>
      <c r="D1715" s="18" t="str">
        <f t="shared" si="603"/>
        <v/>
      </c>
      <c r="E1715" s="4">
        <v>5.85</v>
      </c>
      <c r="F1715" s="2" t="s">
        <v>2281</v>
      </c>
      <c r="H1715" s="2" t="b">
        <v>0</v>
      </c>
      <c r="I1715" s="2" t="s">
        <v>4686</v>
      </c>
      <c r="K1715" s="2"/>
      <c r="M1715" s="2" t="s">
        <v>4944</v>
      </c>
      <c r="O1715" s="2"/>
      <c r="Q1715" s="2" t="s">
        <v>5022</v>
      </c>
      <c r="S1715" s="2"/>
    </row>
    <row r="1716" spans="1:23" s="20" customFormat="1" hidden="1" x14ac:dyDescent="0.25">
      <c r="A1716" s="2" t="s">
        <v>4272</v>
      </c>
      <c r="B1716" s="2" t="s">
        <v>4273</v>
      </c>
      <c r="C1716" s="3"/>
      <c r="D1716" s="18" t="str">
        <f t="shared" si="603"/>
        <v/>
      </c>
      <c r="E1716" s="4">
        <v>5.8</v>
      </c>
      <c r="F1716" s="2" t="s">
        <v>2281</v>
      </c>
      <c r="H1716" s="2" t="b">
        <v>0</v>
      </c>
      <c r="I1716" s="2" t="s">
        <v>4686</v>
      </c>
      <c r="K1716" s="2"/>
      <c r="M1716" s="2" t="s">
        <v>4944</v>
      </c>
      <c r="O1716" s="2"/>
      <c r="Q1716" s="2" t="s">
        <v>4950</v>
      </c>
      <c r="S1716" s="2"/>
    </row>
    <row r="1717" spans="1:23" s="20" customFormat="1" hidden="1" x14ac:dyDescent="0.25">
      <c r="A1717" s="2" t="s">
        <v>4270</v>
      </c>
      <c r="B1717" s="2" t="s">
        <v>4271</v>
      </c>
      <c r="C1717" s="3"/>
      <c r="D1717" s="40" t="str">
        <f t="shared" si="603"/>
        <v/>
      </c>
      <c r="E1717" s="4">
        <v>6.2</v>
      </c>
      <c r="F1717" s="2" t="s">
        <v>2281</v>
      </c>
      <c r="G1717" s="42"/>
      <c r="H1717" s="2" t="b">
        <v>0</v>
      </c>
      <c r="I1717" s="2" t="s">
        <v>4686</v>
      </c>
      <c r="J1717" s="42"/>
      <c r="K1717" s="2"/>
      <c r="L1717" s="42"/>
      <c r="M1717" s="2"/>
      <c r="N1717" s="42"/>
      <c r="O1717" s="2"/>
      <c r="P1717" s="42"/>
      <c r="Q1717" s="2" t="s">
        <v>4950</v>
      </c>
      <c r="R1717" s="42"/>
      <c r="S1717" s="2"/>
      <c r="T1717" s="42"/>
      <c r="U1717" s="42"/>
      <c r="V1717" s="42"/>
      <c r="W1717" s="42"/>
    </row>
    <row r="1718" spans="1:23" hidden="1" x14ac:dyDescent="0.25">
      <c r="A1718" s="2" t="s">
        <v>3239</v>
      </c>
      <c r="B1718" s="2" t="s">
        <v>3240</v>
      </c>
      <c r="C1718" s="3"/>
      <c r="D1718" s="23" t="str">
        <f>SUBSTITUTE(SUBSTITUTE(SUBSTITUTE(C1718,CHAR(13),""),CHAR(10),"&lt;br&gt;"),". &amp;car(10)",".")</f>
        <v/>
      </c>
      <c r="E1718" s="4">
        <v>4.6500000000000004</v>
      </c>
      <c r="F1718" s="2" t="s">
        <v>2281</v>
      </c>
      <c r="G1718" s="19" t="e">
        <f>VLOOKUP(F1718,frs!$A$2:$E$41,2,FALSE)</f>
        <v>#N/A</v>
      </c>
      <c r="H1718" s="2" t="b">
        <v>0</v>
      </c>
      <c r="I1718" s="2" t="s">
        <v>4686</v>
      </c>
      <c r="J1718" s="19">
        <f>VLOOKUP(I1718,Families!$A$2:$B$11,2,FALSE)</f>
        <v>9</v>
      </c>
      <c r="K1718" s="2"/>
      <c r="L1718" s="19" t="str">
        <f>IFERROR(VLOOKUP(K1718,Appellations!$A$2:$B$77,2,FALSE),"0")</f>
        <v>0</v>
      </c>
      <c r="M1718" s="2"/>
      <c r="N1718" s="19" t="str">
        <f>IFERROR(VLOOKUP(M1718,Regions!$A$2:$B$41,2,FALSE),"0")</f>
        <v>0</v>
      </c>
      <c r="O1718" s="2"/>
      <c r="P1718" s="19" t="str">
        <f>IFERROR(VLOOKUP(O1718,Colors!$A$2:$B$11,2,FALSE),"0")</f>
        <v>0</v>
      </c>
      <c r="Q1718" s="2" t="s">
        <v>5021</v>
      </c>
      <c r="R1718" s="19" t="str">
        <f>IFERROR(VLOOKUP(Q1718,Contenants!$A$2:$B$21,2,FALSE),"0")</f>
        <v>0</v>
      </c>
      <c r="S1718" s="2"/>
      <c r="T1718" s="50" t="str">
        <f>PROPER(B1718)</f>
        <v>Chips Sarrasin 90 Gr</v>
      </c>
      <c r="U1718" s="19" t="str">
        <f>SUBSTITUTE(SUBSTITUTE(SUBSTITUTE(SUBSTITUTE(SUBSTITUTE(SUBSTITUTE(SUBSTITUTE(SUBSTITUTE(SUBSTITUTE(SUBSTITUTE(SUBSTITUTE(SUBSTITUTE(S1718,"C:\Users\Admin\OneDrive\Site Internet\",""),"BAG-IN-BOX\",""),"BOURGOGNE\",""),"BEAUJOLAIS\",""),"CHAMPAGNE ET EFFERVESCENTS\",""),"LANGUEDOC\",""),"LOIRE\",""),"PROVENCE\",""),"RHONE NORD\",""),"RHONE SUD\",""),"SPIRITUEUX\",""),"SUD OUEST\","")</f>
        <v/>
      </c>
      <c r="V1718" s="19" t="e">
        <f>IF(#REF!="",0,1)</f>
        <v>#REF!</v>
      </c>
      <c r="W1718" s="20" t="e">
        <f>$X$1&amp;A1718&amp;$Y$1&amp;T1718&amp;$Z$1&amp;D1718&amp;$AA$1&amp;E1718&amp;#REF!&amp;G1718&amp;$AB$1&amp;J1718&amp;$AC$1&amp;L1718&amp;$AD$1&amp;N1718&amp;$AE$1&amp;P1718&amp;$AF$1&amp;R1718&amp;$AG$1&amp;#REF!&amp;$AI$1</f>
        <v>#REF!</v>
      </c>
    </row>
    <row r="1719" spans="1:23" s="29" customFormat="1" hidden="1" x14ac:dyDescent="0.25">
      <c r="A1719" s="2" t="s">
        <v>3237</v>
      </c>
      <c r="B1719" s="2" t="s">
        <v>3238</v>
      </c>
      <c r="C1719" s="3"/>
      <c r="D1719" s="36" t="str">
        <f t="shared" si="603"/>
        <v/>
      </c>
      <c r="E1719" s="4">
        <v>3.65</v>
      </c>
      <c r="F1719" s="2" t="s">
        <v>2281</v>
      </c>
      <c r="G1719" s="38"/>
      <c r="H1719" s="2" t="b">
        <v>0</v>
      </c>
      <c r="I1719" s="2" t="s">
        <v>4686</v>
      </c>
      <c r="J1719" s="38"/>
      <c r="K1719" s="2"/>
      <c r="L1719" s="38"/>
      <c r="M1719" s="2"/>
      <c r="N1719" s="38"/>
      <c r="O1719" s="2"/>
      <c r="P1719" s="38"/>
      <c r="Q1719" s="2" t="s">
        <v>4951</v>
      </c>
      <c r="R1719" s="38"/>
      <c r="S1719" s="2"/>
      <c r="T1719" s="38"/>
      <c r="U1719" s="38"/>
      <c r="V1719" s="38"/>
      <c r="W1719" s="38"/>
    </row>
    <row r="1720" spans="1:23" hidden="1" x14ac:dyDescent="0.25">
      <c r="A1720" s="2" t="s">
        <v>2797</v>
      </c>
      <c r="B1720" s="2" t="s">
        <v>2798</v>
      </c>
      <c r="C1720" s="3"/>
      <c r="D1720" s="23" t="str">
        <f>SUBSTITUTE(SUBSTITUTE(SUBSTITUTE(C1720,CHAR(13),""),CHAR(10),"&lt;br&gt;"),". &amp;car(10)",".")</f>
        <v/>
      </c>
      <c r="E1720" s="4">
        <v>4.0999999999999996</v>
      </c>
      <c r="F1720" s="2" t="s">
        <v>2281</v>
      </c>
      <c r="G1720" s="19" t="e">
        <f>VLOOKUP(F1720,frs!$A$2:$E$41,2,FALSE)</f>
        <v>#N/A</v>
      </c>
      <c r="H1720" s="2" t="b">
        <v>0</v>
      </c>
      <c r="I1720" s="2" t="s">
        <v>4686</v>
      </c>
      <c r="J1720" s="19">
        <f>VLOOKUP(I1720,Families!$A$2:$B$11,2,FALSE)</f>
        <v>9</v>
      </c>
      <c r="K1720" s="2"/>
      <c r="L1720" s="19" t="str">
        <f>IFERROR(VLOOKUP(K1720,Appellations!$A$2:$B$77,2,FALSE),"0")</f>
        <v>0</v>
      </c>
      <c r="M1720" s="2"/>
      <c r="N1720" s="19" t="str">
        <f>IFERROR(VLOOKUP(M1720,Regions!$A$2:$B$41,2,FALSE),"0")</f>
        <v>0</v>
      </c>
      <c r="O1720" s="2"/>
      <c r="P1720" s="19" t="str">
        <f>IFERROR(VLOOKUP(O1720,Colors!$A$2:$B$11,2,FALSE),"0")</f>
        <v>0</v>
      </c>
      <c r="Q1720" s="2" t="s">
        <v>4950</v>
      </c>
      <c r="R1720" s="19" t="str">
        <f>IFERROR(VLOOKUP(Q1720,Contenants!$A$2:$B$21,2,FALSE),"0")</f>
        <v>0</v>
      </c>
      <c r="S1720" s="2"/>
      <c r="T1720" s="50" t="str">
        <f>PROPER(B1720)</f>
        <v>Biscuits Apero Tomate 100 Gr</v>
      </c>
      <c r="U1720" s="19" t="str">
        <f>SUBSTITUTE(SUBSTITUTE(SUBSTITUTE(SUBSTITUTE(SUBSTITUTE(SUBSTITUTE(SUBSTITUTE(SUBSTITUTE(SUBSTITUTE(SUBSTITUTE(SUBSTITUTE(SUBSTITUTE(S1720,"C:\Users\Admin\OneDrive\Site Internet\",""),"BAG-IN-BOX\",""),"BOURGOGNE\",""),"BEAUJOLAIS\",""),"CHAMPAGNE ET EFFERVESCENTS\",""),"LANGUEDOC\",""),"LOIRE\",""),"PROVENCE\",""),"RHONE NORD\",""),"RHONE SUD\",""),"SPIRITUEUX\",""),"SUD OUEST\","")</f>
        <v/>
      </c>
      <c r="V1720" s="19" t="e">
        <f>IF(#REF!="",0,1)</f>
        <v>#REF!</v>
      </c>
      <c r="W1720" s="20" t="e">
        <f>$X$1&amp;A1720&amp;$Y$1&amp;T1720&amp;$Z$1&amp;D1720&amp;$AA$1&amp;E1720&amp;#REF!&amp;G1720&amp;$AB$1&amp;J1720&amp;$AC$1&amp;L1720&amp;$AD$1&amp;N1720&amp;$AE$1&amp;P1720&amp;$AF$1&amp;R1720&amp;$AG$1&amp;#REF!&amp;$AI$1</f>
        <v>#REF!</v>
      </c>
    </row>
    <row r="1721" spans="1:23" s="29" customFormat="1" hidden="1" x14ac:dyDescent="0.25">
      <c r="A1721" s="2" t="s">
        <v>2443</v>
      </c>
      <c r="B1721" s="2" t="s">
        <v>2444</v>
      </c>
      <c r="C1721" s="3"/>
      <c r="D1721" s="27" t="str">
        <f t="shared" si="603"/>
        <v/>
      </c>
      <c r="E1721" s="4">
        <v>20.95</v>
      </c>
      <c r="F1721" s="2" t="s">
        <v>2442</v>
      </c>
      <c r="H1721" s="2" t="b">
        <v>0</v>
      </c>
      <c r="I1721" s="2" t="s">
        <v>4716</v>
      </c>
      <c r="K1721" s="2" t="s">
        <v>4757</v>
      </c>
      <c r="M1721" s="2" t="s">
        <v>4757</v>
      </c>
      <c r="O1721" s="2" t="s">
        <v>4719</v>
      </c>
      <c r="Q1721" s="2" t="s">
        <v>4688</v>
      </c>
      <c r="S1721" s="2"/>
    </row>
    <row r="1722" spans="1:23" s="20" customFormat="1" hidden="1" x14ac:dyDescent="0.25">
      <c r="A1722" s="2" t="s">
        <v>1032</v>
      </c>
      <c r="B1722" s="2" t="s">
        <v>1033</v>
      </c>
      <c r="C1722" s="3"/>
      <c r="D1722" s="40" t="str">
        <f t="shared" si="603"/>
        <v/>
      </c>
      <c r="E1722" s="4">
        <v>30.7</v>
      </c>
      <c r="F1722" s="2" t="s">
        <v>2236</v>
      </c>
      <c r="G1722" s="42"/>
      <c r="H1722" s="2" t="b">
        <v>1</v>
      </c>
      <c r="I1722" s="2" t="s">
        <v>4716</v>
      </c>
      <c r="J1722" s="42"/>
      <c r="K1722" s="2" t="s">
        <v>4746</v>
      </c>
      <c r="L1722" s="42"/>
      <c r="M1722" s="2" t="s">
        <v>4741</v>
      </c>
      <c r="N1722" s="42"/>
      <c r="O1722" s="2" t="s">
        <v>4719</v>
      </c>
      <c r="P1722" s="42"/>
      <c r="Q1722" s="2" t="s">
        <v>4688</v>
      </c>
      <c r="R1722" s="42"/>
      <c r="S1722" s="2"/>
      <c r="T1722" s="42"/>
      <c r="U1722" s="42"/>
      <c r="V1722" s="19">
        <f>IF(U1722="",0,1)</f>
        <v>0</v>
      </c>
      <c r="W1722" s="42"/>
    </row>
    <row r="1723" spans="1:23" hidden="1" x14ac:dyDescent="0.25">
      <c r="A1723" s="2" t="s">
        <v>3964</v>
      </c>
      <c r="B1723" s="2" t="s">
        <v>3965</v>
      </c>
      <c r="C1723" s="3"/>
      <c r="D1723" s="23" t="str">
        <f t="shared" ref="D1723:D1736" si="613">SUBSTITUTE(SUBSTITUTE(SUBSTITUTE(C1723,CHAR(13),""),CHAR(10),"&lt;br&gt;"),". &amp;car(10)",".")</f>
        <v/>
      </c>
      <c r="E1723" s="4">
        <v>0</v>
      </c>
      <c r="F1723" s="2" t="s">
        <v>3553</v>
      </c>
      <c r="G1723" s="19" t="e">
        <f>VLOOKUP(F1723,frs!$A$2:$E$41,2,FALSE)</f>
        <v>#N/A</v>
      </c>
      <c r="H1723" s="2" t="b">
        <v>0</v>
      </c>
      <c r="I1723" s="2"/>
      <c r="J1723" s="19" t="e">
        <f>VLOOKUP(I1723,Families!$A$2:$B$11,2,FALSE)</f>
        <v>#N/A</v>
      </c>
      <c r="K1723" s="2"/>
      <c r="L1723" s="19" t="str">
        <f>IFERROR(VLOOKUP(K1723,Appellations!$A$2:$B$77,2,FALSE),"0")</f>
        <v>0</v>
      </c>
      <c r="M1723" s="2"/>
      <c r="N1723" s="19" t="str">
        <f>IFERROR(VLOOKUP(M1723,Regions!$A$2:$B$41,2,FALSE),"0")</f>
        <v>0</v>
      </c>
      <c r="O1723" s="2"/>
      <c r="P1723" s="19" t="str">
        <f>IFERROR(VLOOKUP(O1723,Colors!$A$2:$B$11,2,FALSE),"0")</f>
        <v>0</v>
      </c>
      <c r="Q1723" s="2"/>
      <c r="R1723" s="19" t="str">
        <f>IFERROR(VLOOKUP(Q1723,Contenants!$A$2:$B$21,2,FALSE),"0")</f>
        <v>0</v>
      </c>
      <c r="S1723" s="2"/>
      <c r="T1723" s="50" t="str">
        <f t="shared" ref="T1723:T1736" si="614">PROPER(B1723)</f>
        <v>Planche + Tartineur Valette</v>
      </c>
      <c r="U1723" s="19" t="str">
        <f>SUBSTITUTE(SUBSTITUTE(SUBSTITUTE(SUBSTITUTE(SUBSTITUTE(SUBSTITUTE(SUBSTITUTE(SUBSTITUTE(SUBSTITUTE(SUBSTITUTE(SUBSTITUTE(SUBSTITUTE(S1723,"C:\Users\Admin\OneDrive\Site Internet\",""),"BAG-IN-BOX\",""),"BOURGOGNE\",""),"BEAUJOLAIS\",""),"CHAMPAGNE ET EFFERVESCENTS\",""),"LANGUEDOC\",""),"LOIRE\",""),"PROVENCE\",""),"RHONE NORD\",""),"RHONE SUD\",""),"SPIRITUEUX\",""),"SUD OUEST\","")</f>
        <v/>
      </c>
      <c r="V1723" s="19" t="e">
        <f>IF(#REF!="",0,1)</f>
        <v>#REF!</v>
      </c>
      <c r="W1723" s="20" t="e">
        <f>$X$1&amp;A1723&amp;$Y$1&amp;T1723&amp;$Z$1&amp;D1723&amp;$AA$1&amp;E1723&amp;#REF!&amp;G1723&amp;$AB$1&amp;J1723&amp;$AC$1&amp;L1723&amp;$AD$1&amp;N1723&amp;$AE$1&amp;P1723&amp;$AF$1&amp;R1723&amp;$AG$1&amp;#REF!&amp;$AI$1</f>
        <v>#REF!</v>
      </c>
    </row>
    <row r="1724" spans="1:23" hidden="1" x14ac:dyDescent="0.25">
      <c r="A1724" s="2" t="s">
        <v>1042</v>
      </c>
      <c r="B1724" s="2" t="s">
        <v>1043</v>
      </c>
      <c r="C1724" s="3"/>
      <c r="D1724" s="23" t="str">
        <f t="shared" si="613"/>
        <v/>
      </c>
      <c r="E1724" s="4">
        <v>24.4</v>
      </c>
      <c r="F1724" s="2" t="s">
        <v>2266</v>
      </c>
      <c r="G1724" s="19" t="e">
        <f>VLOOKUP(F1724,frs!$A$2:$E$41,2,FALSE)</f>
        <v>#N/A</v>
      </c>
      <c r="H1724" s="2" t="b">
        <v>1</v>
      </c>
      <c r="I1724" s="2" t="s">
        <v>4716</v>
      </c>
      <c r="J1724" s="19">
        <f>VLOOKUP(I1724,Families!$A$2:$B$11,2,FALSE)</f>
        <v>1</v>
      </c>
      <c r="K1724" s="2" t="s">
        <v>4746</v>
      </c>
      <c r="L1724" s="19" t="str">
        <f>IFERROR(VLOOKUP(K1724,Appellations!$A$2:$B$77,2,FALSE),"0")</f>
        <v>0</v>
      </c>
      <c r="M1724" s="2" t="s">
        <v>4741</v>
      </c>
      <c r="N1724" s="19">
        <f>IFERROR(VLOOKUP(M1724,Regions!$A$2:$B$41,2,FALSE),"0")</f>
        <v>32</v>
      </c>
      <c r="O1724" s="2" t="s">
        <v>4719</v>
      </c>
      <c r="P1724" s="19">
        <f>IFERROR(VLOOKUP(O1724,Colors!$A$2:$B$11,2,FALSE),"0")</f>
        <v>8</v>
      </c>
      <c r="Q1724" s="2" t="s">
        <v>4688</v>
      </c>
      <c r="R1724" s="19">
        <f>IFERROR(VLOOKUP(Q1724,Contenants!$A$2:$B$21,2,FALSE),"0")</f>
        <v>16</v>
      </c>
      <c r="S1724" s="2"/>
      <c r="T1724" s="50" t="str">
        <f t="shared" si="614"/>
        <v>Cot.Aix La Realtiere Cante Gau Rge 2017</v>
      </c>
      <c r="U1724" s="19" t="str">
        <f>SUBSTITUTE(SUBSTITUTE(SUBSTITUTE(SUBSTITUTE(SUBSTITUTE(SUBSTITUTE(SUBSTITUTE(SUBSTITUTE(SUBSTITUTE(SUBSTITUTE(SUBSTITUTE(SUBSTITUTE(S1724,"C:\Users\Admin\OneDrive\Site Internet\",""),"BAG-IN-BOX\",""),"BOURGOGNE\",""),"BEAUJOLAIS\",""),"CHAMPAGNE ET EFFERVESCENTS\",""),"LANGUEDOC\",""),"LOIRE\",""),"PROVENCE\",""),"RHONE NORD\",""),"RHONE SUD\",""),"SPIRITUEUX\",""),"SUD OUEST\","")</f>
        <v/>
      </c>
      <c r="V1724" s="19">
        <f>IF(U1724="",0,1)</f>
        <v>0</v>
      </c>
      <c r="W1724" s="20" t="e">
        <f>$X$1&amp;A1724&amp;$Y$1&amp;T1724&amp;$Z$1&amp;D1724&amp;$AA$1&amp;E1724&amp;#REF!&amp;G1724&amp;$AB$1&amp;J1724&amp;$AC$1&amp;L1724&amp;$AD$1&amp;N1724&amp;$AE$1&amp;P1724&amp;$AF$1&amp;R1724&amp;$AG$1&amp;#REF!&amp;$AI$1</f>
        <v>#REF!</v>
      </c>
    </row>
    <row r="1725" spans="1:23" hidden="1" x14ac:dyDescent="0.25">
      <c r="A1725" s="2" t="s">
        <v>4395</v>
      </c>
      <c r="B1725" s="2" t="s">
        <v>4396</v>
      </c>
      <c r="C1725" s="3"/>
      <c r="D1725" s="23" t="str">
        <f t="shared" si="613"/>
        <v/>
      </c>
      <c r="E1725" s="4">
        <v>22</v>
      </c>
      <c r="F1725" s="2" t="s">
        <v>2266</v>
      </c>
      <c r="G1725" s="19" t="e">
        <f>VLOOKUP(F1725,frs!$A$2:$E$41,2,FALSE)</f>
        <v>#N/A</v>
      </c>
      <c r="H1725" s="2" t="b">
        <v>0</v>
      </c>
      <c r="I1725" s="2" t="s">
        <v>4716</v>
      </c>
      <c r="J1725" s="19">
        <f>VLOOKUP(I1725,Families!$A$2:$B$11,2,FALSE)</f>
        <v>1</v>
      </c>
      <c r="K1725" s="2" t="s">
        <v>4751</v>
      </c>
      <c r="L1725" s="19" t="str">
        <f>IFERROR(VLOOKUP(K1725,Appellations!$A$2:$B$77,2,FALSE),"0")</f>
        <v>0</v>
      </c>
      <c r="M1725" s="2" t="s">
        <v>4752</v>
      </c>
      <c r="N1725" s="19">
        <f>IFERROR(VLOOKUP(M1725,Regions!$A$2:$B$41,2,FALSE),"0")</f>
        <v>20</v>
      </c>
      <c r="O1725" s="2" t="s">
        <v>4719</v>
      </c>
      <c r="P1725" s="19">
        <f>IFERROR(VLOOKUP(O1725,Colors!$A$2:$B$11,2,FALSE),"0")</f>
        <v>8</v>
      </c>
      <c r="Q1725" s="2" t="s">
        <v>4688</v>
      </c>
      <c r="R1725" s="19">
        <f>IFERROR(VLOOKUP(Q1725,Contenants!$A$2:$B$21,2,FALSE),"0")</f>
        <v>16</v>
      </c>
      <c r="S1725" s="2"/>
      <c r="T1725" s="50" t="str">
        <f t="shared" si="614"/>
        <v xml:space="preserve">Vdf La Realtiere Terroyas Rouge </v>
      </c>
      <c r="U1725" s="19" t="str">
        <f>SUBSTITUTE(SUBSTITUTE(SUBSTITUTE(SUBSTITUTE(SUBSTITUTE(SUBSTITUTE(SUBSTITUTE(SUBSTITUTE(SUBSTITUTE(SUBSTITUTE(SUBSTITUTE(SUBSTITUTE(S1725,"C:\Users\Admin\OneDrive\Site Internet\",""),"BAG-IN-BOX\",""),"BOURGOGNE\",""),"BEAUJOLAIS\",""),"CHAMPAGNE ET EFFERVESCENTS\",""),"LANGUEDOC\",""),"LOIRE\",""),"PROVENCE\",""),"RHONE NORD\",""),"RHONE SUD\",""),"SPIRITUEUX\",""),"SUD OUEST\","")</f>
        <v/>
      </c>
      <c r="V1725" s="19" t="e">
        <f>IF(#REF!="",0,1)</f>
        <v>#REF!</v>
      </c>
      <c r="W1725" s="20" t="e">
        <f>$X$1&amp;A1725&amp;$Y$1&amp;T1725&amp;$Z$1&amp;D1725&amp;$AA$1&amp;E1725&amp;#REF!&amp;G1725&amp;$AB$1&amp;J1725&amp;$AC$1&amp;L1725&amp;$AD$1&amp;N1725&amp;$AE$1&amp;P1725&amp;$AF$1&amp;R1725&amp;$AG$1&amp;#REF!&amp;$AI$1</f>
        <v>#REF!</v>
      </c>
    </row>
    <row r="1726" spans="1:23" hidden="1" x14ac:dyDescent="0.25">
      <c r="A1726" s="2" t="s">
        <v>4393</v>
      </c>
      <c r="B1726" s="2" t="s">
        <v>4394</v>
      </c>
      <c r="C1726" s="3"/>
      <c r="D1726" s="23" t="str">
        <f t="shared" si="613"/>
        <v/>
      </c>
      <c r="E1726" s="4">
        <v>22</v>
      </c>
      <c r="F1726" s="2" t="s">
        <v>2266</v>
      </c>
      <c r="G1726" s="19" t="e">
        <f>VLOOKUP(F1726,frs!$A$2:$E$41,2,FALSE)</f>
        <v>#N/A</v>
      </c>
      <c r="H1726" s="2" t="b">
        <v>0</v>
      </c>
      <c r="I1726" s="2" t="s">
        <v>4716</v>
      </c>
      <c r="J1726" s="19">
        <f>VLOOKUP(I1726,Families!$A$2:$B$11,2,FALSE)</f>
        <v>1</v>
      </c>
      <c r="K1726" s="2" t="s">
        <v>4751</v>
      </c>
      <c r="L1726" s="19" t="str">
        <f>IFERROR(VLOOKUP(K1726,Appellations!$A$2:$B$77,2,FALSE),"0")</f>
        <v>0</v>
      </c>
      <c r="M1726" s="2" t="s">
        <v>4752</v>
      </c>
      <c r="N1726" s="19">
        <f>IFERROR(VLOOKUP(M1726,Regions!$A$2:$B$41,2,FALSE),"0")</f>
        <v>20</v>
      </c>
      <c r="O1726" s="2" t="s">
        <v>4719</v>
      </c>
      <c r="P1726" s="19">
        <f>IFERROR(VLOOKUP(O1726,Colors!$A$2:$B$11,2,FALSE),"0")</f>
        <v>8</v>
      </c>
      <c r="Q1726" s="2" t="s">
        <v>4688</v>
      </c>
      <c r="R1726" s="19">
        <f>IFERROR(VLOOKUP(Q1726,Contenants!$A$2:$B$21,2,FALSE),"0")</f>
        <v>16</v>
      </c>
      <c r="S1726" s="2"/>
      <c r="T1726" s="50" t="str">
        <f t="shared" si="614"/>
        <v>Vdf La Realtiere Sauvede Rouge</v>
      </c>
      <c r="U1726" s="19" t="str">
        <f>SUBSTITUTE(SUBSTITUTE(SUBSTITUTE(SUBSTITUTE(SUBSTITUTE(SUBSTITUTE(SUBSTITUTE(SUBSTITUTE(SUBSTITUTE(SUBSTITUTE(SUBSTITUTE(SUBSTITUTE(S1726,"C:\Users\Admin\OneDrive\Site Internet\",""),"BAG-IN-BOX\",""),"BOURGOGNE\",""),"BEAUJOLAIS\",""),"CHAMPAGNE ET EFFERVESCENTS\",""),"LANGUEDOC\",""),"LOIRE\",""),"PROVENCE\",""),"RHONE NORD\",""),"RHONE SUD\",""),"SPIRITUEUX\",""),"SUD OUEST\","")</f>
        <v/>
      </c>
      <c r="V1726" s="19" t="e">
        <f>IF(#REF!="",0,1)</f>
        <v>#REF!</v>
      </c>
      <c r="W1726" s="20" t="e">
        <f>$X$1&amp;A1726&amp;$Y$1&amp;T1726&amp;$Z$1&amp;D1726&amp;$AA$1&amp;E1726&amp;#REF!&amp;G1726&amp;$AB$1&amp;J1726&amp;$AC$1&amp;L1726&amp;$AD$1&amp;N1726&amp;$AE$1&amp;P1726&amp;$AF$1&amp;R1726&amp;$AG$1&amp;#REF!&amp;$AI$1</f>
        <v>#REF!</v>
      </c>
    </row>
    <row r="1727" spans="1:23" ht="285" x14ac:dyDescent="0.25">
      <c r="A1727" s="2" t="s">
        <v>768</v>
      </c>
      <c r="B1727" s="2" t="s">
        <v>769</v>
      </c>
      <c r="C1727" s="3" t="s">
        <v>5272</v>
      </c>
      <c r="D1727"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7" s="4">
        <v>29</v>
      </c>
      <c r="F1727" s="2" t="s">
        <v>2234</v>
      </c>
      <c r="G1727" s="19">
        <f>VLOOKUP(F1727,frs!$A$2:$B$45,2,FALSE)</f>
        <v>13</v>
      </c>
      <c r="H1727" s="2" t="b">
        <v>1</v>
      </c>
      <c r="I1727" s="2" t="s">
        <v>4716</v>
      </c>
      <c r="J1727" s="19">
        <f>VLOOKUP(I1727,Families!$A$2:$B$11,2,FALSE)</f>
        <v>1</v>
      </c>
      <c r="K1727" s="2" t="s">
        <v>4839</v>
      </c>
      <c r="L1727" s="19">
        <f>IFERROR(VLOOKUP(K1727,Appellations!$A$2:$B$80,2,FALSE),"0")</f>
        <v>29</v>
      </c>
      <c r="M1727" s="2" t="s">
        <v>4745</v>
      </c>
      <c r="N1727" s="19">
        <f>IFERROR(VLOOKUP(M1727,Regions!$A$2:$B$44,2,FALSE),"0")</f>
        <v>33</v>
      </c>
      <c r="O1727" s="2" t="s">
        <v>4719</v>
      </c>
      <c r="P1727" s="19">
        <f>IFERROR(VLOOKUP(O1727,Colors!$A$2:$B$11,2,FALSE),"0")</f>
        <v>8</v>
      </c>
      <c r="Q1727" s="2" t="s">
        <v>4688</v>
      </c>
      <c r="R1727" s="19">
        <f>IFERROR(VLOOKUP(Q1727,Contenants!$A$2:$B$21,2,FALSE),"0")</f>
        <v>16</v>
      </c>
      <c r="S1727" s="2" t="s">
        <v>5734</v>
      </c>
      <c r="T1727" s="50" t="s">
        <v>6280</v>
      </c>
      <c r="U1727" s="19" t="str">
        <f t="shared" ref="U1727:U1731" si="615">SUBSTITUTE(S1727,"C:\Users\Admin\OneDrive\Site Internet\","")</f>
        <v>domaine_clavel_eclipse_rouge.png</v>
      </c>
      <c r="V1727" s="19">
        <f t="shared" ref="V1727:V1740" si="616">IF(U1727="",0,1)</f>
        <v>1</v>
      </c>
      <c r="W1727" s="20" t="str">
        <f t="shared" ref="W1727:W1731" si="617">$X$1&amp;A1727&amp;$Y$1&amp;T1727&amp;$Z$1&amp;D1727&amp;$AA$1&amp;G1727&amp;$AB$1&amp;J1727&amp;$AC$1&amp;L1727&amp;$AD$1&amp;N1727&amp;$AE$1&amp;P1727&amp;$AF$1&amp;R1727&amp;$AG$1&amp;U1727&amp;$AH$1&amp;V1727&amp;$AI$1</f>
        <v>("01739", "Eclipse Clavel Rouge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"domaine_clavel_eclipse_rouge.png", "1"),</v>
      </c>
    </row>
    <row r="1728" spans="1:23" ht="285" x14ac:dyDescent="0.25">
      <c r="A1728" s="2" t="s">
        <v>766</v>
      </c>
      <c r="B1728" s="2" t="s">
        <v>767</v>
      </c>
      <c r="C1728" s="3" t="s">
        <v>5271</v>
      </c>
      <c r="D1728"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8" s="4">
        <v>66.900000000000006</v>
      </c>
      <c r="F1728" s="2" t="s">
        <v>2234</v>
      </c>
      <c r="G1728" s="19">
        <f>VLOOKUP(F1728,frs!$A$2:$B$45,2,FALSE)</f>
        <v>13</v>
      </c>
      <c r="H1728" s="2" t="b">
        <v>1</v>
      </c>
      <c r="I1728" s="2" t="s">
        <v>4716</v>
      </c>
      <c r="J1728" s="19">
        <f>VLOOKUP(I1728,Families!$A$2:$B$11,2,FALSE)</f>
        <v>1</v>
      </c>
      <c r="K1728" s="2" t="s">
        <v>4839</v>
      </c>
      <c r="L1728" s="19">
        <f>IFERROR(VLOOKUP(K1728,Appellations!$A$2:$B$80,2,FALSE),"0")</f>
        <v>29</v>
      </c>
      <c r="M1728" s="2" t="s">
        <v>4745</v>
      </c>
      <c r="N1728" s="19">
        <f>IFERROR(VLOOKUP(M1728,Regions!$A$2:$B$44,2,FALSE),"0")</f>
        <v>33</v>
      </c>
      <c r="O1728" s="2" t="s">
        <v>4719</v>
      </c>
      <c r="P1728" s="19">
        <f>IFERROR(VLOOKUP(O1728,Colors!$A$2:$B$11,2,FALSE),"0")</f>
        <v>8</v>
      </c>
      <c r="Q1728" s="2" t="s">
        <v>2303</v>
      </c>
      <c r="R1728" s="19">
        <f>IFERROR(VLOOKUP(Q1728,Contenants!$A$2:$B$21,2,FALSE),"0")</f>
        <v>19</v>
      </c>
      <c r="S1728" s="2" t="s">
        <v>5734</v>
      </c>
      <c r="T1728" s="50" t="s">
        <v>6281</v>
      </c>
      <c r="U1728" s="19" t="str">
        <f t="shared" si="615"/>
        <v>domaine_clavel_eclipse_rouge.png</v>
      </c>
      <c r="V1728" s="19">
        <f t="shared" si="616"/>
        <v>1</v>
      </c>
      <c r="W1728" s="20" t="str">
        <f t="shared" si="617"/>
        <v>("01740", "Eclipse Clavel Rouge Magnum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"19", "domaine_clavel_eclipse_rouge.png", "1"),</v>
      </c>
    </row>
    <row r="1729" spans="1:23" ht="285" x14ac:dyDescent="0.25">
      <c r="A1729" s="2" t="s">
        <v>764</v>
      </c>
      <c r="B1729" s="2" t="s">
        <v>765</v>
      </c>
      <c r="C1729" s="3" t="s">
        <v>5270</v>
      </c>
      <c r="D1729"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9" s="4">
        <v>139</v>
      </c>
      <c r="F1729" s="2" t="s">
        <v>2234</v>
      </c>
      <c r="G1729" s="19">
        <f>VLOOKUP(F1729,frs!$A$2:$B$45,2,FALSE)</f>
        <v>13</v>
      </c>
      <c r="H1729" s="2" t="b">
        <v>1</v>
      </c>
      <c r="I1729" s="2" t="s">
        <v>4716</v>
      </c>
      <c r="J1729" s="19">
        <f>VLOOKUP(I1729,Families!$A$2:$B$11,2,FALSE)</f>
        <v>1</v>
      </c>
      <c r="K1729" s="2" t="s">
        <v>4839</v>
      </c>
      <c r="L1729" s="19">
        <f>IFERROR(VLOOKUP(K1729,Appellations!$A$2:$B$80,2,FALSE),"0")</f>
        <v>29</v>
      </c>
      <c r="M1729" s="2" t="s">
        <v>4745</v>
      </c>
      <c r="N1729" s="19">
        <f>IFERROR(VLOOKUP(M1729,Regions!$A$2:$B$44,2,FALSE),"0")</f>
        <v>33</v>
      </c>
      <c r="O1729" s="2" t="s">
        <v>4719</v>
      </c>
      <c r="P1729" s="19">
        <f>IFERROR(VLOOKUP(O1729,Colors!$A$2:$B$11,2,FALSE),"0")</f>
        <v>8</v>
      </c>
      <c r="Q1729" s="2" t="s">
        <v>2304</v>
      </c>
      <c r="R1729" s="19">
        <f>IFERROR(VLOOKUP(Q1729,Contenants!$A$2:$B$21,2,FALSE),"0")</f>
        <v>18</v>
      </c>
      <c r="S1729" s="2" t="s">
        <v>5734</v>
      </c>
      <c r="T1729" s="50" t="s">
        <v>6282</v>
      </c>
      <c r="U1729" s="19" t="str">
        <f t="shared" si="615"/>
        <v>domaine_clavel_eclipse_rouge.png</v>
      </c>
      <c r="V1729" s="19">
        <f t="shared" si="616"/>
        <v>1</v>
      </c>
      <c r="W1729" s="20" t="str">
        <f t="shared" si="617"/>
        <v>("01741", "Eclipse Clavel Rouge Jéroboam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"18", "domaine_clavel_eclipse_rouge.png", "1"),</v>
      </c>
    </row>
    <row r="1730" spans="1:23" ht="213.75" x14ac:dyDescent="0.25">
      <c r="A1730" s="2" t="s">
        <v>926</v>
      </c>
      <c r="B1730" s="2" t="s">
        <v>927</v>
      </c>
      <c r="C1730" s="3" t="s">
        <v>5023</v>
      </c>
      <c r="D1730" s="23" t="str">
        <f t="shared" si="613"/>
        <v>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75cl.&lt;br&gt;&lt;br&gt;Domaine familial depuis des années, le Domaine Maldant-Pauvelot s’étend sur 18 Ha sur les Grands Terroirs de Bourgogne. Jean-Luc Maldant reprends les reines en 2009 et installe le domaine dans la qualité de ses produits.</v>
      </c>
      <c r="E1730" s="4">
        <v>60.45</v>
      </c>
      <c r="F1730" s="2" t="s">
        <v>2219</v>
      </c>
      <c r="G1730" s="19">
        <f>VLOOKUP(F1730,frs!$A$2:$B$45,2,FALSE)</f>
        <v>23</v>
      </c>
      <c r="H1730" s="2" t="b">
        <v>1</v>
      </c>
      <c r="I1730" s="2" t="s">
        <v>4709</v>
      </c>
      <c r="J1730" s="19">
        <f>VLOOKUP(I1730,Families!$A$2:$B$11,2,FALSE)</f>
        <v>2</v>
      </c>
      <c r="K1730" s="2" t="s">
        <v>4871</v>
      </c>
      <c r="L1730" s="19">
        <f>IFERROR(VLOOKUP(K1730,Appellations!$A$2:$B$80,2,FALSE),"0")</f>
        <v>19</v>
      </c>
      <c r="M1730" s="2" t="s">
        <v>4762</v>
      </c>
      <c r="N1730" s="19">
        <f>IFERROR(VLOOKUP(M1730,Regions!$A$2:$B$44,2,FALSE),"0")</f>
        <v>10</v>
      </c>
      <c r="O1730" s="2" t="s">
        <v>4689</v>
      </c>
      <c r="P1730" s="19">
        <f>IFERROR(VLOOKUP(O1730,Colors!$A$2:$B$11,2,FALSE),"0")</f>
        <v>2</v>
      </c>
      <c r="Q1730" s="2" t="s">
        <v>2303</v>
      </c>
      <c r="R1730" s="19">
        <f>IFERROR(VLOOKUP(Q1730,Contenants!$A$2:$B$21,2,FALSE),"0")</f>
        <v>19</v>
      </c>
      <c r="S1730" s="2" t="s">
        <v>5655</v>
      </c>
      <c r="T1730" s="50" t="s">
        <v>6283</v>
      </c>
      <c r="U1730" s="19" t="str">
        <f t="shared" si="615"/>
        <v>jean_luc_maldant_chorey_les_beaune_blanc.png</v>
      </c>
      <c r="V1730" s="19">
        <f t="shared" si="616"/>
        <v>1</v>
      </c>
      <c r="W1730" s="20" t="str">
        <f t="shared" si="617"/>
        <v>("01742", "Chorey-les-Beaunes Maldant Blanc Magnum  ", "Un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75cl.&lt;br&gt;&lt;br&gt;Domaine familial depuis des années, le Domaine Maldant-Pauvelot s’étend sur 18 Ha sur les Grands Terroirs de Bourgogne. Jean-Luc Maldant reprends les reines en 2009 et installe le domaine dans la qualité de ses produits.", "23", "2", "19", "10","2", "19", "jean_luc_maldant_chorey_les_beaune_blanc.png", "1"),</v>
      </c>
    </row>
    <row r="1731" spans="1:23" ht="213.75" x14ac:dyDescent="0.25">
      <c r="A1731" s="2" t="s">
        <v>1857</v>
      </c>
      <c r="B1731" s="2" t="s">
        <v>1858</v>
      </c>
      <c r="C1731" s="3" t="s">
        <v>5024</v>
      </c>
      <c r="D1731" s="23" t="str">
        <f t="shared" si="613"/>
        <v>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75cl.&lt;br&gt;&lt;br&gt;Domaine familial depuis des années, le Domaine Maldant-Pauvelot s’étend sur 18 Ha sur les Grands Terroirs de Bourgogne. Jean-Luc Maldant reprends les reines en 2009 et installe le domaine dans la qualité de ses produits.</v>
      </c>
      <c r="E1731" s="4">
        <v>64.8</v>
      </c>
      <c r="F1731" s="2" t="s">
        <v>2219</v>
      </c>
      <c r="G1731" s="19">
        <f>VLOOKUP(F1731,frs!$A$2:$B$45,2,FALSE)</f>
        <v>23</v>
      </c>
      <c r="H1731" s="2" t="b">
        <v>1</v>
      </c>
      <c r="I1731" s="2" t="s">
        <v>4709</v>
      </c>
      <c r="J1731" s="19">
        <f>VLOOKUP(I1731,Families!$A$2:$B$11,2,FALSE)</f>
        <v>2</v>
      </c>
      <c r="K1731" s="2" t="s">
        <v>4801</v>
      </c>
      <c r="L1731" s="19">
        <f>IFERROR(VLOOKUP(K1731,Appellations!$A$2:$B$80,2,FALSE),"0")</f>
        <v>70</v>
      </c>
      <c r="M1731" s="2" t="s">
        <v>4762</v>
      </c>
      <c r="N1731" s="19">
        <f>IFERROR(VLOOKUP(M1731,Regions!$A$2:$B$44,2,FALSE),"0")</f>
        <v>10</v>
      </c>
      <c r="O1731" s="2" t="s">
        <v>4689</v>
      </c>
      <c r="P1731" s="19">
        <f>IFERROR(VLOOKUP(O1731,Colors!$A$2:$B$11,2,FALSE),"0")</f>
        <v>2</v>
      </c>
      <c r="Q1731" s="2" t="s">
        <v>2303</v>
      </c>
      <c r="R1731" s="19">
        <f>IFERROR(VLOOKUP(Q1731,Contenants!$A$2:$B$21,2,FALSE),"0")</f>
        <v>19</v>
      </c>
      <c r="S1731" s="2" t="s">
        <v>5660</v>
      </c>
      <c r="T1731" s="50" t="s">
        <v>6284</v>
      </c>
      <c r="U1731" s="19" t="str">
        <f t="shared" si="615"/>
        <v>jean_luc_maldant_savigny_les_beaune_blanc.png</v>
      </c>
      <c r="V1731" s="19">
        <f t="shared" si="616"/>
        <v>1</v>
      </c>
      <c r="W1731" s="20" t="str">
        <f t="shared" si="617"/>
        <v>("01743", "Savigny-les-Beaunes Maldant Blanc Magnun ", "Un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75cl.&lt;br&gt;&lt;br&gt;Domaine familial depuis des années, le Domaine Maldant-Pauvelot s’étend sur 18 Ha sur les Grands Terroirs de Bourgogne. Jean-Luc Maldant reprends les reines en 2009 et installe le domaine dans la qualité de ses produits.", "23", "2", "70", "10","2", "19", "jean_luc_maldant_savigny_les_beaune_blanc.png", "1"),</v>
      </c>
    </row>
    <row r="1732" spans="1:23" hidden="1" x14ac:dyDescent="0.25">
      <c r="A1732" s="2" t="s">
        <v>1103</v>
      </c>
      <c r="B1732" s="2" t="s">
        <v>1104</v>
      </c>
      <c r="C1732" s="3"/>
      <c r="D1732" s="23" t="str">
        <f t="shared" si="613"/>
        <v/>
      </c>
      <c r="E1732" s="4">
        <v>24.65</v>
      </c>
      <c r="F1732" s="2" t="s">
        <v>2280</v>
      </c>
      <c r="G1732" s="19" t="e">
        <f>VLOOKUP(F1732,frs!$A$2:$E$41,2,FALSE)</f>
        <v>#N/A</v>
      </c>
      <c r="H1732" s="2" t="b">
        <v>1</v>
      </c>
      <c r="I1732" s="2" t="s">
        <v>4716</v>
      </c>
      <c r="J1732" s="19">
        <f>VLOOKUP(I1732,Families!$A$2:$B$11,2,FALSE)</f>
        <v>1</v>
      </c>
      <c r="K1732" s="2" t="s">
        <v>4846</v>
      </c>
      <c r="L1732" s="19">
        <f>IFERROR(VLOOKUP(K1732,Appellations!$A$2:$B$77,2,FALSE),"0")</f>
        <v>32</v>
      </c>
      <c r="M1732" s="2" t="s">
        <v>4745</v>
      </c>
      <c r="N1732" s="19">
        <f>IFERROR(VLOOKUP(M1732,Regions!$A$2:$B$41,2,FALSE),"0")</f>
        <v>33</v>
      </c>
      <c r="O1732" s="2" t="s">
        <v>4719</v>
      </c>
      <c r="P1732" s="19">
        <f>IFERROR(VLOOKUP(O1732,Colors!$A$2:$B$11,2,FALSE),"0")</f>
        <v>8</v>
      </c>
      <c r="Q1732" s="2" t="s">
        <v>4688</v>
      </c>
      <c r="R1732" s="19">
        <f>IFERROR(VLOOKUP(Q1732,Contenants!$A$2:$B$21,2,FALSE),"0")</f>
        <v>16</v>
      </c>
      <c r="S1732" s="2"/>
      <c r="T1732" s="50" t="str">
        <f t="shared" si="614"/>
        <v>Croze Hermitage Labaya Y.Cuilleron Rouge</v>
      </c>
      <c r="U1732" s="19" t="str">
        <f>SUBSTITUTE(SUBSTITUTE(SUBSTITUTE(SUBSTITUTE(SUBSTITUTE(SUBSTITUTE(SUBSTITUTE(SUBSTITUTE(SUBSTITUTE(SUBSTITUTE(SUBSTITUTE(SUBSTITUTE(S1732,"C:\Users\Admin\OneDrive\Site Internet\",""),"BAG-IN-BOX\",""),"BOURGOGNE\",""),"BEAUJOLAIS\",""),"CHAMPAGNE ET EFFERVESCENTS\",""),"LANGUEDOC\",""),"LOIRE\",""),"PROVENCE\",""),"RHONE NORD\",""),"RHONE SUD\",""),"SPIRITUEUX\",""),"SUD OUEST\","")</f>
        <v/>
      </c>
      <c r="V1732" s="19">
        <f t="shared" si="616"/>
        <v>0</v>
      </c>
      <c r="W1732" s="20" t="e">
        <f>$X$1&amp;A1732&amp;$Y$1&amp;T1732&amp;$Z$1&amp;D1732&amp;$AA$1&amp;E1732&amp;#REF!&amp;G1732&amp;$AB$1&amp;J1732&amp;$AC$1&amp;L1732&amp;$AD$1&amp;N1732&amp;$AE$1&amp;P1732&amp;$AF$1&amp;R1732&amp;$AG$1&amp;#REF!&amp;$AI$1</f>
        <v>#REF!</v>
      </c>
    </row>
    <row r="1733" spans="1:23" hidden="1" x14ac:dyDescent="0.25">
      <c r="A1733" s="2" t="s">
        <v>1109</v>
      </c>
      <c r="B1733" s="2" t="s">
        <v>1110</v>
      </c>
      <c r="C1733" s="3"/>
      <c r="D1733" s="23" t="str">
        <f t="shared" si="613"/>
        <v/>
      </c>
      <c r="E1733" s="4">
        <v>39.1</v>
      </c>
      <c r="F1733" s="2" t="s">
        <v>2280</v>
      </c>
      <c r="G1733" s="19" t="e">
        <f>VLOOKUP(F1733,frs!$A$2:$E$41,2,FALSE)</f>
        <v>#N/A</v>
      </c>
      <c r="H1733" s="2" t="b">
        <v>1</v>
      </c>
      <c r="I1733" s="2" t="s">
        <v>4716</v>
      </c>
      <c r="J1733" s="19">
        <f>VLOOKUP(I1733,Families!$A$2:$B$11,2,FALSE)</f>
        <v>1</v>
      </c>
      <c r="K1733" s="2" t="s">
        <v>4846</v>
      </c>
      <c r="L1733" s="19">
        <f>IFERROR(VLOOKUP(K1733,Appellations!$A$2:$B$77,2,FALSE),"0")</f>
        <v>32</v>
      </c>
      <c r="M1733" s="2" t="s">
        <v>4745</v>
      </c>
      <c r="N1733" s="19">
        <f>IFERROR(VLOOKUP(M1733,Regions!$A$2:$B$41,2,FALSE),"0")</f>
        <v>33</v>
      </c>
      <c r="O1733" s="2" t="s">
        <v>4719</v>
      </c>
      <c r="P1733" s="19">
        <f>IFERROR(VLOOKUP(O1733,Colors!$A$2:$B$11,2,FALSE),"0")</f>
        <v>8</v>
      </c>
      <c r="Q1733" s="2" t="s">
        <v>4688</v>
      </c>
      <c r="R1733" s="19">
        <f>IFERROR(VLOOKUP(Q1733,Contenants!$A$2:$B$21,2,FALSE),"0")</f>
        <v>16</v>
      </c>
      <c r="S1733" s="2"/>
      <c r="T1733" s="50" t="str">
        <f t="shared" si="614"/>
        <v>Crozes Hermitage Chassis Y.Cuilleron Rge</v>
      </c>
      <c r="U1733" s="19" t="str">
        <f>SUBSTITUTE(SUBSTITUTE(SUBSTITUTE(SUBSTITUTE(SUBSTITUTE(SUBSTITUTE(SUBSTITUTE(SUBSTITUTE(SUBSTITUTE(SUBSTITUTE(SUBSTITUTE(SUBSTITUTE(S1733,"C:\Users\Admin\OneDrive\Site Internet\",""),"BAG-IN-BOX\",""),"BOURGOGNE\",""),"BEAUJOLAIS\",""),"CHAMPAGNE ET EFFERVESCENTS\",""),"LANGUEDOC\",""),"LOIRE\",""),"PROVENCE\",""),"RHONE NORD\",""),"RHONE SUD\",""),"SPIRITUEUX\",""),"SUD OUEST\","")</f>
        <v/>
      </c>
      <c r="V1733" s="19">
        <f t="shared" si="616"/>
        <v>0</v>
      </c>
      <c r="W1733" s="20" t="e">
        <f>$X$1&amp;A1733&amp;$Y$1&amp;T1733&amp;$Z$1&amp;D1733&amp;$AA$1&amp;E1733&amp;#REF!&amp;G1733&amp;$AB$1&amp;J1733&amp;$AC$1&amp;L1733&amp;$AD$1&amp;N1733&amp;$AE$1&amp;P1733&amp;$AF$1&amp;R1733&amp;$AG$1&amp;#REF!&amp;$AI$1</f>
        <v>#REF!</v>
      </c>
    </row>
    <row r="1734" spans="1:23" hidden="1" x14ac:dyDescent="0.25">
      <c r="A1734" s="2" t="s">
        <v>1081</v>
      </c>
      <c r="B1734" s="2" t="s">
        <v>1082</v>
      </c>
      <c r="C1734" s="3"/>
      <c r="D1734" s="23" t="str">
        <f t="shared" si="613"/>
        <v/>
      </c>
      <c r="E1734" s="4">
        <v>63.5</v>
      </c>
      <c r="F1734" s="2" t="s">
        <v>2280</v>
      </c>
      <c r="G1734" s="19" t="e">
        <f>VLOOKUP(F1734,frs!$A$2:$E$41,2,FALSE)</f>
        <v>#N/A</v>
      </c>
      <c r="H1734" s="2" t="b">
        <v>1</v>
      </c>
      <c r="I1734" s="2" t="s">
        <v>4716</v>
      </c>
      <c r="J1734" s="19">
        <f>VLOOKUP(I1734,Families!$A$2:$B$11,2,FALSE)</f>
        <v>1</v>
      </c>
      <c r="K1734" s="2" t="s">
        <v>4941</v>
      </c>
      <c r="L1734" s="19">
        <f>IFERROR(VLOOKUP(K1734,Appellations!$A$2:$B$77,2,FALSE),"0")</f>
        <v>22</v>
      </c>
      <c r="M1734" s="2" t="s">
        <v>4745</v>
      </c>
      <c r="N1734" s="19">
        <f>IFERROR(VLOOKUP(M1734,Regions!$A$2:$B$41,2,FALSE),"0")</f>
        <v>33</v>
      </c>
      <c r="O1734" s="2" t="s">
        <v>4719</v>
      </c>
      <c r="P1734" s="19">
        <f>IFERROR(VLOOKUP(O1734,Colors!$A$2:$B$11,2,FALSE),"0")</f>
        <v>8</v>
      </c>
      <c r="Q1734" s="2" t="s">
        <v>4688</v>
      </c>
      <c r="R1734" s="19">
        <f>IFERROR(VLOOKUP(Q1734,Contenants!$A$2:$B$21,2,FALSE),"0")</f>
        <v>16</v>
      </c>
      <c r="S1734" s="2"/>
      <c r="T1734" s="50" t="str">
        <f t="shared" si="614"/>
        <v>Cote Rotie Madiniere Y.Cuilleron Rouge</v>
      </c>
      <c r="U1734" s="19" t="str">
        <f>SUBSTITUTE(SUBSTITUTE(SUBSTITUTE(SUBSTITUTE(SUBSTITUTE(SUBSTITUTE(SUBSTITUTE(SUBSTITUTE(SUBSTITUTE(SUBSTITUTE(SUBSTITUTE(SUBSTITUTE(S1734,"C:\Users\Admin\OneDrive\Site Internet\",""),"BAG-IN-BOX\",""),"BOURGOGNE\",""),"BEAUJOLAIS\",""),"CHAMPAGNE ET EFFERVESCENTS\",""),"LANGUEDOC\",""),"LOIRE\",""),"PROVENCE\",""),"RHONE NORD\",""),"RHONE SUD\",""),"SPIRITUEUX\",""),"SUD OUEST\","")</f>
        <v/>
      </c>
      <c r="V1734" s="19">
        <f t="shared" si="616"/>
        <v>0</v>
      </c>
      <c r="W1734" s="20" t="e">
        <f>$X$1&amp;A1734&amp;$Y$1&amp;T1734&amp;$Z$1&amp;D1734&amp;$AA$1&amp;E1734&amp;#REF!&amp;G1734&amp;$AB$1&amp;J1734&amp;$AC$1&amp;L1734&amp;$AD$1&amp;N1734&amp;$AE$1&amp;P1734&amp;$AF$1&amp;R1734&amp;$AG$1&amp;#REF!&amp;$AI$1</f>
        <v>#REF!</v>
      </c>
    </row>
    <row r="1735" spans="1:23" hidden="1" x14ac:dyDescent="0.25">
      <c r="A1735" s="2" t="s">
        <v>976</v>
      </c>
      <c r="B1735" s="2" t="s">
        <v>977</v>
      </c>
      <c r="C1735" s="3"/>
      <c r="D1735" s="23" t="str">
        <f t="shared" si="613"/>
        <v/>
      </c>
      <c r="E1735" s="4">
        <v>42.1</v>
      </c>
      <c r="F1735" s="2" t="s">
        <v>2280</v>
      </c>
      <c r="G1735" s="19" t="e">
        <f>VLOOKUP(F1735,frs!$A$2:$E$41,2,FALSE)</f>
        <v>#N/A</v>
      </c>
      <c r="H1735" s="2" t="b">
        <v>1</v>
      </c>
      <c r="I1735" s="2" t="s">
        <v>4716</v>
      </c>
      <c r="J1735" s="19">
        <f>VLOOKUP(I1735,Families!$A$2:$B$11,2,FALSE)</f>
        <v>1</v>
      </c>
      <c r="K1735" s="2" t="s">
        <v>4967</v>
      </c>
      <c r="L1735" s="19" t="str">
        <f>IFERROR(VLOOKUP(K1735,Appellations!$A$2:$B$77,2,FALSE),"0")</f>
        <v>0</v>
      </c>
      <c r="M1735" s="2" t="s">
        <v>4745</v>
      </c>
      <c r="N1735" s="19">
        <f>IFERROR(VLOOKUP(M1735,Regions!$A$2:$B$41,2,FALSE),"0")</f>
        <v>33</v>
      </c>
      <c r="O1735" s="2" t="s">
        <v>4719</v>
      </c>
      <c r="P1735" s="19">
        <f>IFERROR(VLOOKUP(O1735,Colors!$A$2:$B$11,2,FALSE),"0")</f>
        <v>8</v>
      </c>
      <c r="Q1735" s="2" t="s">
        <v>4688</v>
      </c>
      <c r="R1735" s="19">
        <f>IFERROR(VLOOKUP(Q1735,Contenants!$A$2:$B$21,2,FALSE),"0")</f>
        <v>16</v>
      </c>
      <c r="S1735" s="2"/>
      <c r="T1735" s="50" t="str">
        <f t="shared" si="614"/>
        <v>Cornas Le Village Y.Cuilleron Rouge</v>
      </c>
      <c r="U1735" s="19" t="str">
        <f>SUBSTITUTE(SUBSTITUTE(SUBSTITUTE(SUBSTITUTE(SUBSTITUTE(SUBSTITUTE(SUBSTITUTE(SUBSTITUTE(SUBSTITUTE(SUBSTITUTE(SUBSTITUTE(SUBSTITUTE(S1735,"C:\Users\Admin\OneDrive\Site Internet\",""),"BAG-IN-BOX\",""),"BOURGOGNE\",""),"BEAUJOLAIS\",""),"CHAMPAGNE ET EFFERVESCENTS\",""),"LANGUEDOC\",""),"LOIRE\",""),"PROVENCE\",""),"RHONE NORD\",""),"RHONE SUD\",""),"SPIRITUEUX\",""),"SUD OUEST\","")</f>
        <v/>
      </c>
      <c r="V1735" s="19">
        <f t="shared" si="616"/>
        <v>0</v>
      </c>
      <c r="W1735" s="20" t="e">
        <f>$X$1&amp;A1735&amp;$Y$1&amp;T1735&amp;$Z$1&amp;D1735&amp;$AA$1&amp;E1735&amp;#REF!&amp;G1735&amp;$AB$1&amp;J1735&amp;$AC$1&amp;L1735&amp;$AD$1&amp;N1735&amp;$AE$1&amp;P1735&amp;$AF$1&amp;R1735&amp;$AG$1&amp;#REF!&amp;$AI$1</f>
        <v>#REF!</v>
      </c>
    </row>
    <row r="1736" spans="1:23" hidden="1" x14ac:dyDescent="0.25">
      <c r="A1736" s="2" t="s">
        <v>1887</v>
      </c>
      <c r="B1736" s="2" t="s">
        <v>1888</v>
      </c>
      <c r="C1736" s="3"/>
      <c r="D1736" s="23" t="str">
        <f t="shared" si="613"/>
        <v/>
      </c>
      <c r="E1736" s="4">
        <v>25.95</v>
      </c>
      <c r="F1736" s="2" t="s">
        <v>2280</v>
      </c>
      <c r="G1736" s="19" t="e">
        <f>VLOOKUP(F1736,frs!$A$2:$E$41,2,FALSE)</f>
        <v>#N/A</v>
      </c>
      <c r="H1736" s="2" t="b">
        <v>1</v>
      </c>
      <c r="I1736" s="2" t="s">
        <v>4716</v>
      </c>
      <c r="J1736" s="19">
        <f>VLOOKUP(I1736,Families!$A$2:$B$11,2,FALSE)</f>
        <v>1</v>
      </c>
      <c r="K1736" s="2" t="s">
        <v>4869</v>
      </c>
      <c r="L1736" s="19">
        <f>IFERROR(VLOOKUP(K1736,Appellations!$A$2:$B$77,2,FALSE),"0")</f>
        <v>74</v>
      </c>
      <c r="M1736" s="2" t="s">
        <v>4745</v>
      </c>
      <c r="N1736" s="19">
        <f>IFERROR(VLOOKUP(M1736,Regions!$A$2:$B$41,2,FALSE),"0")</f>
        <v>33</v>
      </c>
      <c r="O1736" s="2" t="s">
        <v>4719</v>
      </c>
      <c r="P1736" s="19">
        <f>IFERROR(VLOOKUP(O1736,Colors!$A$2:$B$11,2,FALSE),"0")</f>
        <v>8</v>
      </c>
      <c r="Q1736" s="2" t="s">
        <v>4688</v>
      </c>
      <c r="R1736" s="19">
        <f>IFERROR(VLOOKUP(Q1736,Contenants!$A$2:$B$21,2,FALSE),"0")</f>
        <v>16</v>
      </c>
      <c r="S1736" s="2"/>
      <c r="T1736" s="50" t="str">
        <f t="shared" si="614"/>
        <v>St Joseph Pierres Seches Y.Cuillero Rge</v>
      </c>
      <c r="U1736" s="19" t="str">
        <f>SUBSTITUTE(SUBSTITUTE(SUBSTITUTE(SUBSTITUTE(SUBSTITUTE(SUBSTITUTE(SUBSTITUTE(SUBSTITUTE(SUBSTITUTE(SUBSTITUTE(SUBSTITUTE(SUBSTITUTE(S1736,"C:\Users\Admin\OneDrive\Site Internet\",""),"BAG-IN-BOX\",""),"BOURGOGNE\",""),"BEAUJOLAIS\",""),"CHAMPAGNE ET EFFERVESCENTS\",""),"LANGUEDOC\",""),"LOIRE\",""),"PROVENCE\",""),"RHONE NORD\",""),"RHONE SUD\",""),"SPIRITUEUX\",""),"SUD OUEST\","")</f>
        <v/>
      </c>
      <c r="V1736" s="19">
        <f t="shared" si="616"/>
        <v>0</v>
      </c>
      <c r="W1736" s="20" t="e">
        <f>$X$1&amp;A1736&amp;$Y$1&amp;T1736&amp;$Z$1&amp;D1736&amp;$AA$1&amp;E1736&amp;#REF!&amp;G1736&amp;$AB$1&amp;J1736&amp;$AC$1&amp;L1736&amp;$AD$1&amp;N1736&amp;$AE$1&amp;P1736&amp;$AF$1&amp;R1736&amp;$AG$1&amp;#REF!&amp;$AI$1</f>
        <v>#REF!</v>
      </c>
    </row>
    <row r="1737" spans="1:23" s="29" customFormat="1" hidden="1" x14ac:dyDescent="0.25">
      <c r="A1737" s="2" t="s">
        <v>1111</v>
      </c>
      <c r="B1737" s="2" t="s">
        <v>1112</v>
      </c>
      <c r="C1737" s="3"/>
      <c r="D1737" s="36" t="str">
        <f t="shared" ref="D1737:D1787" si="618">SUBSTITUTE(SUBSTITUTE(C1737,CHAR(13),""),CHAR(10),"&lt;br&gt;")</f>
        <v/>
      </c>
      <c r="E1737" s="4">
        <v>51.45</v>
      </c>
      <c r="F1737" s="2" t="s">
        <v>2280</v>
      </c>
      <c r="G1737" s="38"/>
      <c r="H1737" s="2" t="b">
        <v>1</v>
      </c>
      <c r="I1737" s="2" t="s">
        <v>4716</v>
      </c>
      <c r="J1737" s="38"/>
      <c r="K1737" s="2" t="s">
        <v>4846</v>
      </c>
      <c r="L1737" s="38"/>
      <c r="M1737" s="2" t="s">
        <v>4745</v>
      </c>
      <c r="N1737" s="38"/>
      <c r="O1737" s="2" t="s">
        <v>4719</v>
      </c>
      <c r="P1737" s="38"/>
      <c r="Q1737" s="2" t="s">
        <v>2303</v>
      </c>
      <c r="R1737" s="38"/>
      <c r="S1737" s="2"/>
      <c r="T1737" s="38"/>
      <c r="U1737" s="38"/>
      <c r="V1737" s="19">
        <f t="shared" si="616"/>
        <v>0</v>
      </c>
      <c r="W1737" s="38"/>
    </row>
    <row r="1738" spans="1:23" hidden="1" x14ac:dyDescent="0.25">
      <c r="A1738" s="2" t="s">
        <v>1885</v>
      </c>
      <c r="B1738" s="2" t="s">
        <v>1886</v>
      </c>
      <c r="C1738" s="3"/>
      <c r="D1738" s="23" t="str">
        <f t="shared" ref="D1738:D1739" si="619">SUBSTITUTE(SUBSTITUTE(SUBSTITUTE(C1738,CHAR(13),""),CHAR(10),"&lt;br&gt;"),". &amp;car(10)",".")</f>
        <v/>
      </c>
      <c r="E1738" s="4">
        <v>49</v>
      </c>
      <c r="F1738" s="2" t="s">
        <v>2280</v>
      </c>
      <c r="G1738" s="19" t="e">
        <f>VLOOKUP(F1738,frs!$A$2:$E$41,2,FALSE)</f>
        <v>#N/A</v>
      </c>
      <c r="H1738" s="2" t="b">
        <v>1</v>
      </c>
      <c r="I1738" s="2" t="s">
        <v>4716</v>
      </c>
      <c r="J1738" s="19">
        <f>VLOOKUP(I1738,Families!$A$2:$B$11,2,FALSE)</f>
        <v>1</v>
      </c>
      <c r="K1738" s="2" t="s">
        <v>4869</v>
      </c>
      <c r="L1738" s="19">
        <f>IFERROR(VLOOKUP(K1738,Appellations!$A$2:$B$77,2,FALSE),"0")</f>
        <v>74</v>
      </c>
      <c r="M1738" s="2" t="s">
        <v>4745</v>
      </c>
      <c r="N1738" s="19">
        <f>IFERROR(VLOOKUP(M1738,Regions!$A$2:$B$41,2,FALSE),"0")</f>
        <v>33</v>
      </c>
      <c r="O1738" s="2" t="s">
        <v>4719</v>
      </c>
      <c r="P1738" s="19">
        <f>IFERROR(VLOOKUP(O1738,Colors!$A$2:$B$11,2,FALSE),"0")</f>
        <v>8</v>
      </c>
      <c r="Q1738" s="2" t="s">
        <v>2303</v>
      </c>
      <c r="R1738" s="19">
        <f>IFERROR(VLOOKUP(Q1738,Contenants!$A$2:$B$21,2,FALSE),"0")</f>
        <v>19</v>
      </c>
      <c r="S1738" s="2"/>
      <c r="T1738" s="50" t="str">
        <f t="shared" ref="T1738:T1739" si="620">PROPER(B1738)</f>
        <v>St Joseph Pierres Seches Y.C. Rge Magnum</v>
      </c>
      <c r="U1738" s="19" t="str">
        <f>SUBSTITUTE(SUBSTITUTE(SUBSTITUTE(SUBSTITUTE(SUBSTITUTE(SUBSTITUTE(SUBSTITUTE(SUBSTITUTE(SUBSTITUTE(SUBSTITUTE(SUBSTITUTE(SUBSTITUTE(S1738,"C:\Users\Admin\OneDrive\Site Internet\",""),"BAG-IN-BOX\",""),"BOURGOGNE\",""),"BEAUJOLAIS\",""),"CHAMPAGNE ET EFFERVESCENTS\",""),"LANGUEDOC\",""),"LOIRE\",""),"PROVENCE\",""),"RHONE NORD\",""),"RHONE SUD\",""),"SPIRITUEUX\",""),"SUD OUEST\","")</f>
        <v/>
      </c>
      <c r="V1738" s="19">
        <f t="shared" si="616"/>
        <v>0</v>
      </c>
      <c r="W1738" s="20" t="e">
        <f>$X$1&amp;A1738&amp;$Y$1&amp;T1738&amp;$Z$1&amp;D1738&amp;$AA$1&amp;E1738&amp;#REF!&amp;G1738&amp;$AB$1&amp;J1738&amp;$AC$1&amp;L1738&amp;$AD$1&amp;N1738&amp;$AE$1&amp;P1738&amp;$AF$1&amp;R1738&amp;$AG$1&amp;#REF!&amp;$AI$1</f>
        <v>#REF!</v>
      </c>
    </row>
    <row r="1739" spans="1:23" hidden="1" x14ac:dyDescent="0.25">
      <c r="A1739" s="2" t="s">
        <v>1998</v>
      </c>
      <c r="B1739" s="2" t="s">
        <v>1999</v>
      </c>
      <c r="C1739" s="3"/>
      <c r="D1739" s="23" t="str">
        <f t="shared" si="619"/>
        <v/>
      </c>
      <c r="E1739" s="4">
        <v>15.35</v>
      </c>
      <c r="F1739" s="2" t="s">
        <v>2243</v>
      </c>
      <c r="G1739" s="19" t="e">
        <f>VLOOKUP(F1739,frs!$A$2:$E$41,2,FALSE)</f>
        <v>#N/A</v>
      </c>
      <c r="H1739" s="2" t="b">
        <v>1</v>
      </c>
      <c r="I1739" s="2" t="s">
        <v>4709</v>
      </c>
      <c r="J1739" s="19">
        <f>VLOOKUP(I1739,Families!$A$2:$B$11,2,FALSE)</f>
        <v>2</v>
      </c>
      <c r="K1739" s="2" t="s">
        <v>4751</v>
      </c>
      <c r="L1739" s="19" t="str">
        <f>IFERROR(VLOOKUP(K1739,Appellations!$A$2:$B$77,2,FALSE),"0")</f>
        <v>0</v>
      </c>
      <c r="M1739" s="2" t="s">
        <v>4752</v>
      </c>
      <c r="N1739" s="19">
        <f>IFERROR(VLOOKUP(M1739,Regions!$A$2:$B$41,2,FALSE),"0")</f>
        <v>20</v>
      </c>
      <c r="O1739" s="2" t="s">
        <v>4689</v>
      </c>
      <c r="P1739" s="19">
        <f>IFERROR(VLOOKUP(O1739,Colors!$A$2:$B$11,2,FALSE),"0")</f>
        <v>2</v>
      </c>
      <c r="Q1739" s="2" t="s">
        <v>4688</v>
      </c>
      <c r="R1739" s="19">
        <f>IFERROR(VLOOKUP(Q1739,Contenants!$A$2:$B$21,2,FALSE),"0")</f>
        <v>16</v>
      </c>
      <c r="S1739" s="2"/>
      <c r="T1739" s="50" t="str">
        <f t="shared" si="620"/>
        <v>Vdf Vignes Perdues J.Carrel Blanc</v>
      </c>
      <c r="U1739" s="19" t="str">
        <f>SUBSTITUTE(SUBSTITUTE(SUBSTITUTE(SUBSTITUTE(SUBSTITUTE(SUBSTITUTE(SUBSTITUTE(SUBSTITUTE(SUBSTITUTE(SUBSTITUTE(SUBSTITUTE(SUBSTITUTE(S1739,"C:\Users\Admin\OneDrive\Site Internet\",""),"BAG-IN-BOX\",""),"BOURGOGNE\",""),"BEAUJOLAIS\",""),"CHAMPAGNE ET EFFERVESCENTS\",""),"LANGUEDOC\",""),"LOIRE\",""),"PROVENCE\",""),"RHONE NORD\",""),"RHONE SUD\",""),"SPIRITUEUX\",""),"SUD OUEST\","")</f>
        <v/>
      </c>
      <c r="V1739" s="19">
        <f t="shared" si="616"/>
        <v>0</v>
      </c>
      <c r="W1739" s="20" t="e">
        <f>$X$1&amp;A1739&amp;$Y$1&amp;T1739&amp;$Z$1&amp;D1739&amp;$AA$1&amp;E1739&amp;#REF!&amp;G1739&amp;$AB$1&amp;J1739&amp;$AC$1&amp;L1739&amp;$AD$1&amp;N1739&amp;$AE$1&amp;P1739&amp;$AF$1&amp;R1739&amp;$AG$1&amp;#REF!&amp;$AI$1</f>
        <v>#REF!</v>
      </c>
    </row>
    <row r="1740" spans="1:23" s="29" customFormat="1" hidden="1" x14ac:dyDescent="0.25">
      <c r="A1740" s="2" t="s">
        <v>399</v>
      </c>
      <c r="B1740" s="2" t="s">
        <v>400</v>
      </c>
      <c r="C1740" s="3"/>
      <c r="D1740" s="36" t="str">
        <f t="shared" si="618"/>
        <v/>
      </c>
      <c r="E1740" s="4">
        <v>4.4000000000000004</v>
      </c>
      <c r="F1740" s="2" t="s">
        <v>2246</v>
      </c>
      <c r="G1740" s="38"/>
      <c r="H1740" s="2" t="b">
        <v>1</v>
      </c>
      <c r="I1740" s="2" t="s">
        <v>2307</v>
      </c>
      <c r="J1740" s="38"/>
      <c r="K1740" s="2"/>
      <c r="L1740" s="38"/>
      <c r="M1740" s="2" t="s">
        <v>2307</v>
      </c>
      <c r="N1740" s="38"/>
      <c r="O1740" s="2" t="s">
        <v>5007</v>
      </c>
      <c r="P1740" s="38"/>
      <c r="Q1740" s="2" t="s">
        <v>4804</v>
      </c>
      <c r="R1740" s="38"/>
      <c r="S1740" s="2"/>
      <c r="T1740" s="38"/>
      <c r="U1740" s="38"/>
      <c r="V1740" s="19">
        <f t="shared" si="616"/>
        <v>0</v>
      </c>
      <c r="W1740" s="38"/>
    </row>
    <row r="1741" spans="1:23" hidden="1" x14ac:dyDescent="0.25">
      <c r="A1741" s="2" t="s">
        <v>4152</v>
      </c>
      <c r="B1741" s="2" t="s">
        <v>4153</v>
      </c>
      <c r="C1741" s="3"/>
      <c r="D1741" s="23" t="str">
        <f t="shared" ref="D1741:D1743" si="621">SUBSTITUTE(SUBSTITUTE(SUBSTITUTE(C1741,CHAR(13),""),CHAR(10),"&lt;br&gt;"),". &amp;car(10)",".")</f>
        <v/>
      </c>
      <c r="E1741" s="4">
        <v>9.8000000000000007</v>
      </c>
      <c r="F1741" s="2" t="s">
        <v>2281</v>
      </c>
      <c r="G1741" s="19" t="e">
        <f>VLOOKUP(F1741,frs!$A$2:$E$41,2,FALSE)</f>
        <v>#N/A</v>
      </c>
      <c r="H1741" s="2" t="b">
        <v>0</v>
      </c>
      <c r="I1741" s="2" t="s">
        <v>4686</v>
      </c>
      <c r="J1741" s="19">
        <f>VLOOKUP(I1741,Families!$A$2:$B$11,2,FALSE)</f>
        <v>9</v>
      </c>
      <c r="K1741" s="2"/>
      <c r="L1741" s="19" t="str">
        <f>IFERROR(VLOOKUP(K1741,Appellations!$A$2:$B$77,2,FALSE),"0")</f>
        <v>0</v>
      </c>
      <c r="M1741" s="2"/>
      <c r="N1741" s="19" t="str">
        <f>IFERROR(VLOOKUP(M1741,Regions!$A$2:$B$41,2,FALSE),"0")</f>
        <v>0</v>
      </c>
      <c r="O1741" s="2"/>
      <c r="P1741" s="19" t="str">
        <f>IFERROR(VLOOKUP(O1741,Colors!$A$2:$B$11,2,FALSE),"0")</f>
        <v>0</v>
      </c>
      <c r="Q1741" s="2"/>
      <c r="R1741" s="19" t="str">
        <f>IFERROR(VLOOKUP(Q1741,Contenants!$A$2:$B$21,2,FALSE),"0")</f>
        <v>0</v>
      </c>
      <c r="S1741" s="2"/>
      <c r="T1741" s="50" t="str">
        <f t="shared" ref="T1741:T1743" si="622">PROPER(B1741)</f>
        <v>Saucisson Fermier Sans Sel 225 G</v>
      </c>
      <c r="U1741" s="19" t="str">
        <f>SUBSTITUTE(SUBSTITUTE(SUBSTITUTE(SUBSTITUTE(SUBSTITUTE(SUBSTITUTE(SUBSTITUTE(SUBSTITUTE(SUBSTITUTE(SUBSTITUTE(SUBSTITUTE(SUBSTITUTE(S1741,"C:\Users\Admin\OneDrive\Site Internet\",""),"BAG-IN-BOX\",""),"BOURGOGNE\",""),"BEAUJOLAIS\",""),"CHAMPAGNE ET EFFERVESCENTS\",""),"LANGUEDOC\",""),"LOIRE\",""),"PROVENCE\",""),"RHONE NORD\",""),"RHONE SUD\",""),"SPIRITUEUX\",""),"SUD OUEST\","")</f>
        <v/>
      </c>
      <c r="V1741" s="19" t="e">
        <f>IF(#REF!="",0,1)</f>
        <v>#REF!</v>
      </c>
      <c r="W1741" s="20" t="e">
        <f>$X$1&amp;A1741&amp;$Y$1&amp;T1741&amp;$Z$1&amp;D1741&amp;$AA$1&amp;E1741&amp;#REF!&amp;G1741&amp;$AB$1&amp;J1741&amp;$AC$1&amp;L1741&amp;$AD$1&amp;N1741&amp;$AE$1&amp;P1741&amp;$AF$1&amp;R1741&amp;$AG$1&amp;#REF!&amp;$AI$1</f>
        <v>#REF!</v>
      </c>
    </row>
    <row r="1742" spans="1:23" hidden="1" x14ac:dyDescent="0.25">
      <c r="A1742" s="2" t="s">
        <v>395</v>
      </c>
      <c r="B1742" s="2" t="s">
        <v>396</v>
      </c>
      <c r="C1742" s="3"/>
      <c r="D1742" s="23" t="str">
        <f t="shared" si="621"/>
        <v/>
      </c>
      <c r="E1742" s="4">
        <v>3.55</v>
      </c>
      <c r="F1742" s="2" t="s">
        <v>2281</v>
      </c>
      <c r="G1742" s="19" t="e">
        <f>VLOOKUP(F1742,frs!$A$2:$E$41,2,FALSE)</f>
        <v>#N/A</v>
      </c>
      <c r="H1742" s="2" t="b">
        <v>1</v>
      </c>
      <c r="I1742" s="2" t="s">
        <v>2307</v>
      </c>
      <c r="J1742" s="19">
        <f>VLOOKUP(I1742,Families!$A$2:$B$11,2,FALSE)</f>
        <v>8</v>
      </c>
      <c r="K1742" s="2"/>
      <c r="L1742" s="19" t="str">
        <f>IFERROR(VLOOKUP(K1742,Appellations!$A$2:$B$77,2,FALSE),"0")</f>
        <v>0</v>
      </c>
      <c r="M1742" s="2" t="s">
        <v>2307</v>
      </c>
      <c r="N1742" s="19">
        <f>IFERROR(VLOOKUP(M1742,Regions!$A$2:$B$41,2,FALSE),"0")</f>
        <v>7</v>
      </c>
      <c r="O1742" s="2" t="s">
        <v>4803</v>
      </c>
      <c r="P1742" s="19">
        <f>IFERROR(VLOOKUP(O1742,Colors!$A$2:$B$11,2,FALSE),"0")</f>
        <v>4</v>
      </c>
      <c r="Q1742" s="2" t="s">
        <v>4804</v>
      </c>
      <c r="R1742" s="19">
        <f>IFERROR(VLOOKUP(Q1742,Contenants!$A$2:$B$21,2,FALSE),"0")</f>
        <v>8</v>
      </c>
      <c r="S1742" s="2"/>
      <c r="T1742" s="50" t="str">
        <f t="shared" si="622"/>
        <v>Biere Ffa L'Oficielle Blonde 33 Cl</v>
      </c>
      <c r="U1742" s="19" t="str">
        <f>SUBSTITUTE(SUBSTITUTE(SUBSTITUTE(SUBSTITUTE(SUBSTITUTE(SUBSTITUTE(SUBSTITUTE(SUBSTITUTE(SUBSTITUTE(SUBSTITUTE(SUBSTITUTE(SUBSTITUTE(S1742,"C:\Users\Admin\OneDrive\Site Internet\",""),"BAG-IN-BOX\",""),"BOURGOGNE\",""),"BEAUJOLAIS\",""),"CHAMPAGNE ET EFFERVESCENTS\",""),"LANGUEDOC\",""),"LOIRE\",""),"PROVENCE\",""),"RHONE NORD\",""),"RHONE SUD\",""),"SPIRITUEUX\",""),"SUD OUEST\","")</f>
        <v/>
      </c>
      <c r="V1742" s="19">
        <f t="shared" ref="V1742:V1743" si="623">IF(U1742="",0,1)</f>
        <v>0</v>
      </c>
      <c r="W1742" s="20" t="e">
        <f>$X$1&amp;A1742&amp;$Y$1&amp;T1742&amp;$Z$1&amp;D1742&amp;$AA$1&amp;E1742&amp;#REF!&amp;G1742&amp;$AB$1&amp;J1742&amp;$AC$1&amp;L1742&amp;$AD$1&amp;N1742&amp;$AE$1&amp;P1742&amp;$AF$1&amp;R1742&amp;$AG$1&amp;#REF!&amp;$AI$1</f>
        <v>#REF!</v>
      </c>
    </row>
    <row r="1743" spans="1:23" hidden="1" x14ac:dyDescent="0.25">
      <c r="A1743" s="2" t="s">
        <v>391</v>
      </c>
      <c r="B1743" s="2" t="s">
        <v>392</v>
      </c>
      <c r="C1743" s="3"/>
      <c r="D1743" s="23" t="str">
        <f t="shared" si="621"/>
        <v/>
      </c>
      <c r="E1743" s="4">
        <v>3.55</v>
      </c>
      <c r="F1743" s="2" t="s">
        <v>2281</v>
      </c>
      <c r="G1743" s="19" t="e">
        <f>VLOOKUP(F1743,frs!$A$2:$E$41,2,FALSE)</f>
        <v>#N/A</v>
      </c>
      <c r="H1743" s="2" t="b">
        <v>1</v>
      </c>
      <c r="I1743" s="2" t="s">
        <v>2307</v>
      </c>
      <c r="J1743" s="19">
        <f>VLOOKUP(I1743,Families!$A$2:$B$11,2,FALSE)</f>
        <v>8</v>
      </c>
      <c r="K1743" s="2"/>
      <c r="L1743" s="19" t="str">
        <f>IFERROR(VLOOKUP(K1743,Appellations!$A$2:$B$77,2,FALSE),"0")</f>
        <v>0</v>
      </c>
      <c r="M1743" s="2" t="s">
        <v>2307</v>
      </c>
      <c r="N1743" s="19">
        <f>IFERROR(VLOOKUP(M1743,Regions!$A$2:$B$41,2,FALSE),"0")</f>
        <v>7</v>
      </c>
      <c r="O1743" s="2" t="s">
        <v>4877</v>
      </c>
      <c r="P1743" s="19">
        <f>IFERROR(VLOOKUP(O1743,Colors!$A$2:$B$11,2,FALSE),"0")</f>
        <v>3</v>
      </c>
      <c r="Q1743" s="2" t="s">
        <v>4804</v>
      </c>
      <c r="R1743" s="19">
        <f>IFERROR(VLOOKUP(Q1743,Contenants!$A$2:$B$21,2,FALSE),"0")</f>
        <v>8</v>
      </c>
      <c r="S1743" s="2"/>
      <c r="T1743" s="50" t="str">
        <f t="shared" si="622"/>
        <v>Biere Ffa L'Officielle Blanche 33 Cl</v>
      </c>
      <c r="U1743" s="19" t="str">
        <f>SUBSTITUTE(SUBSTITUTE(SUBSTITUTE(SUBSTITUTE(SUBSTITUTE(SUBSTITUTE(SUBSTITUTE(SUBSTITUTE(SUBSTITUTE(SUBSTITUTE(SUBSTITUTE(SUBSTITUTE(S1743,"C:\Users\Admin\OneDrive\Site Internet\",""),"BAG-IN-BOX\",""),"BOURGOGNE\",""),"BEAUJOLAIS\",""),"CHAMPAGNE ET EFFERVESCENTS\",""),"LANGUEDOC\",""),"LOIRE\",""),"PROVENCE\",""),"RHONE NORD\",""),"RHONE SUD\",""),"SPIRITUEUX\",""),"SUD OUEST\","")</f>
        <v/>
      </c>
      <c r="V1743" s="19">
        <f t="shared" si="623"/>
        <v>0</v>
      </c>
      <c r="W1743" s="20" t="e">
        <f>$X$1&amp;A1743&amp;$Y$1&amp;T1743&amp;$Z$1&amp;D1743&amp;$AA$1&amp;E1743&amp;#REF!&amp;G1743&amp;$AB$1&amp;J1743&amp;$AC$1&amp;L1743&amp;$AD$1&amp;N1743&amp;$AE$1&amp;P1743&amp;$AF$1&amp;R1743&amp;$AG$1&amp;#REF!&amp;$AI$1</f>
        <v>#REF!</v>
      </c>
    </row>
    <row r="1744" spans="1:23" s="29" customFormat="1" hidden="1" x14ac:dyDescent="0.25">
      <c r="A1744" s="2" t="s">
        <v>3491</v>
      </c>
      <c r="B1744" s="2" t="s">
        <v>3492</v>
      </c>
      <c r="C1744" s="3"/>
      <c r="D1744" s="27" t="str">
        <f t="shared" si="618"/>
        <v/>
      </c>
      <c r="E1744" s="4">
        <v>25.15</v>
      </c>
      <c r="F1744" s="2" t="s">
        <v>3299</v>
      </c>
      <c r="H1744" s="2" t="b">
        <v>0</v>
      </c>
      <c r="I1744" s="2" t="s">
        <v>4716</v>
      </c>
      <c r="K1744" s="2" t="s">
        <v>4846</v>
      </c>
      <c r="M1744" s="2" t="s">
        <v>4745</v>
      </c>
      <c r="O1744" s="2" t="s">
        <v>4719</v>
      </c>
      <c r="Q1744" s="2" t="s">
        <v>4688</v>
      </c>
      <c r="S1744" s="2"/>
    </row>
    <row r="1745" spans="1:23" s="20" customFormat="1" ht="257.25" hidden="1" x14ac:dyDescent="0.25">
      <c r="A1745" s="2" t="s">
        <v>626</v>
      </c>
      <c r="B1745" s="2" t="s">
        <v>627</v>
      </c>
      <c r="C1745" s="3" t="s">
        <v>5025</v>
      </c>
      <c r="D1745" s="40" t="str">
        <f t="shared" si="618"/>
        <v>Un Côtes de Provence rouge épicé et fruité. Idéal sur une côte de boeuf grillée.&lt;br&gt;&lt;br&gt;Encépagement : Syrah, Grenache.&lt;br&gt;&lt;br&gt;Dégustation : Robe rouge sombre, Nez expressif fruité et poivré, Bouche souple, légèrement épicée aux notes gourmandes de fruits rouges.&lt;br&gt;Accord mets/vin : tapas, mezzés,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745" s="4">
        <v>26.25</v>
      </c>
      <c r="F1745" s="2" t="s">
        <v>2263</v>
      </c>
      <c r="G1745" s="42"/>
      <c r="H1745" s="2" t="b">
        <v>1</v>
      </c>
      <c r="I1745" s="2" t="s">
        <v>4716</v>
      </c>
      <c r="J1745" s="42"/>
      <c r="K1745" s="2" t="s">
        <v>4740</v>
      </c>
      <c r="L1745" s="42"/>
      <c r="M1745" s="2" t="s">
        <v>4741</v>
      </c>
      <c r="N1745" s="42"/>
      <c r="O1745" s="2" t="s">
        <v>4719</v>
      </c>
      <c r="P1745" s="42"/>
      <c r="Q1745" s="2" t="s">
        <v>2303</v>
      </c>
      <c r="R1745" s="42"/>
      <c r="S1745" s="2" t="s">
        <v>6485</v>
      </c>
      <c r="T1745" s="42"/>
      <c r="U1745" s="42"/>
      <c r="V1745" s="19">
        <f t="shared" ref="V1745:V1747" si="624">IF(U1745="",0,1)</f>
        <v>0</v>
      </c>
      <c r="W1745" s="42"/>
    </row>
    <row r="1746" spans="1:23" hidden="1" x14ac:dyDescent="0.25">
      <c r="A1746" s="2" t="s">
        <v>630</v>
      </c>
      <c r="B1746" s="2" t="s">
        <v>631</v>
      </c>
      <c r="C1746" s="3"/>
      <c r="D1746" s="23" t="str">
        <f t="shared" ref="D1746:D1752" si="625">SUBSTITUTE(SUBSTITUTE(SUBSTITUTE(C1746,CHAR(13),""),CHAR(10),"&lt;br&gt;"),". &amp;car(10)",".")</f>
        <v/>
      </c>
      <c r="E1746" s="4">
        <v>18.600000000000001</v>
      </c>
      <c r="F1746" s="2" t="s">
        <v>2263</v>
      </c>
      <c r="G1746" s="19">
        <f>VLOOKUP(F1746,frs!$A$2:$E$41,2,FALSE)</f>
        <v>38</v>
      </c>
      <c r="H1746" s="2" t="b">
        <v>1</v>
      </c>
      <c r="I1746" s="2" t="s">
        <v>4716</v>
      </c>
      <c r="J1746" s="19">
        <f>VLOOKUP(I1746,Families!$A$2:$B$11,2,FALSE)</f>
        <v>1</v>
      </c>
      <c r="K1746" s="2" t="s">
        <v>4740</v>
      </c>
      <c r="L1746" s="19">
        <f>IFERROR(VLOOKUP(K1746,Appellations!$A$2:$B$77,2,FALSE),"0")</f>
        <v>25</v>
      </c>
      <c r="M1746" s="2" t="s">
        <v>4741</v>
      </c>
      <c r="N1746" s="19">
        <f>IFERROR(VLOOKUP(M1746,Regions!$A$2:$B$41,2,FALSE),"0")</f>
        <v>32</v>
      </c>
      <c r="O1746" s="2" t="s">
        <v>4719</v>
      </c>
      <c r="P1746" s="19">
        <f>IFERROR(VLOOKUP(O1746,Colors!$A$2:$B$11,2,FALSE),"0")</f>
        <v>8</v>
      </c>
      <c r="Q1746" s="2" t="s">
        <v>4688</v>
      </c>
      <c r="R1746" s="19">
        <f>IFERROR(VLOOKUP(Q1746,Contenants!$A$2:$B$21,2,FALSE),"0")</f>
        <v>16</v>
      </c>
      <c r="S1746" s="2"/>
      <c r="T1746" s="50" t="str">
        <f t="shared" ref="T1746:T1752" si="626">PROPER(B1746)</f>
        <v xml:space="preserve">Cdp Cht Bormette Inst Paternel 2017 Rge </v>
      </c>
      <c r="U1746" s="19" t="str">
        <f>SUBSTITUTE(SUBSTITUTE(SUBSTITUTE(SUBSTITUTE(SUBSTITUTE(SUBSTITUTE(SUBSTITUTE(SUBSTITUTE(SUBSTITUTE(SUBSTITUTE(SUBSTITUTE(SUBSTITUTE(S1746,"C:\Users\Admin\OneDrive\Site Internet\",""),"BAG-IN-BOX\",""),"BOURGOGNE\",""),"BEAUJOLAIS\",""),"CHAMPAGNE ET EFFERVESCENTS\",""),"LANGUEDOC\",""),"LOIRE\",""),"PROVENCE\",""),"RHONE NORD\",""),"RHONE SUD\",""),"SPIRITUEUX\",""),"SUD OUEST\","")</f>
        <v/>
      </c>
      <c r="V1746" s="19">
        <f t="shared" si="624"/>
        <v>0</v>
      </c>
      <c r="W1746" s="20" t="e">
        <f>$X$1&amp;A1746&amp;$Y$1&amp;T1746&amp;$Z$1&amp;D1746&amp;$AA$1&amp;E1746&amp;#REF!&amp;G1746&amp;$AB$1&amp;J1746&amp;$AC$1&amp;L1746&amp;$AD$1&amp;N1746&amp;$AE$1&amp;P1746&amp;$AF$1&amp;R1746&amp;$AG$1&amp;#REF!&amp;$AI$1</f>
        <v>#REF!</v>
      </c>
    </row>
    <row r="1747" spans="1:23" ht="285" x14ac:dyDescent="0.25">
      <c r="A1747" s="2" t="s">
        <v>1634</v>
      </c>
      <c r="B1747" s="2" t="s">
        <v>1635</v>
      </c>
      <c r="C1747" s="3" t="s">
        <v>5026</v>
      </c>
      <c r="D1747" s="23" t="str">
        <f t="shared" si="625"/>
        <v>Un Petit Chablis minéral et aromatique pour accompagner un plateau de fruits de mer.&lt;br&gt;&lt;br&gt;Encépagement : Chardonnay&lt;br&gt;&lt;br&gt;Dégustation : Robe or blanc ; Nez jeune, frais, floral et fruité ; Bouche sur les agrumes et bien minérale. Finale fraîche et parfumée.&lt;br&gt;Accord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1747" s="4">
        <v>18.649999999999999</v>
      </c>
      <c r="F1747" s="2" t="s">
        <v>206</v>
      </c>
      <c r="G1747" s="19">
        <f>VLOOKUP(F1747,frs!$A$2:$B$45,2,FALSE)</f>
        <v>1</v>
      </c>
      <c r="H1747" s="2" t="b">
        <v>1</v>
      </c>
      <c r="I1747" s="2" t="s">
        <v>4709</v>
      </c>
      <c r="J1747" s="19">
        <f>VLOOKUP(I1747,Families!$A$2:$B$11,2,FALSE)</f>
        <v>2</v>
      </c>
      <c r="K1747" s="2" t="s">
        <v>5027</v>
      </c>
      <c r="L1747" s="19">
        <f>IFERROR(VLOOKUP(K1747,Appellations!$A$2:$B$80,2,FALSE),"0")</f>
        <v>57</v>
      </c>
      <c r="M1747" s="2" t="s">
        <v>4762</v>
      </c>
      <c r="N1747" s="19">
        <f>IFERROR(VLOOKUP(M1747,Regions!$A$2:$B$44,2,FALSE),"0")</f>
        <v>10</v>
      </c>
      <c r="O1747" s="2" t="s">
        <v>4689</v>
      </c>
      <c r="P1747" s="19">
        <f>IFERROR(VLOOKUP(O1747,Colors!$A$2:$B$11,2,FALSE),"0")</f>
        <v>2</v>
      </c>
      <c r="Q1747" s="2" t="s">
        <v>4688</v>
      </c>
      <c r="R1747" s="19">
        <f>IFERROR(VLOOKUP(Q1747,Contenants!$A$2:$B$21,2,FALSE),"0")</f>
        <v>16</v>
      </c>
      <c r="S1747" s="2" t="s">
        <v>5662</v>
      </c>
      <c r="T1747" s="50" t="s">
        <v>6285</v>
      </c>
      <c r="U1747" s="19" t="str">
        <f>SUBSTITUTE(S1747,"C:\Users\Admin\OneDrive\Site Internet\","")</f>
        <v>alain_geoffroy_petit_chablis_blanc.png</v>
      </c>
      <c r="V1747" s="19">
        <f t="shared" si="624"/>
        <v>1</v>
      </c>
      <c r="W1747" s="20" t="str">
        <f t="shared" ref="W1747" si="627">$X$1&amp;A1747&amp;$Y$1&amp;T1747&amp;$Z$1&amp;D1747&amp;$AA$1&amp;G1747&amp;$AB$1&amp;J1747&amp;$AC$1&amp;L1747&amp;$AD$1&amp;N1747&amp;$AE$1&amp;P1747&amp;$AF$1&amp;R1747&amp;$AG$1&amp;U1747&amp;$AH$1&amp;V1747&amp;$AI$1</f>
        <v>("01759", "Petit Chablis Alain Geoffroy Blanc ", "Un Petit Chablis minéral et aromatique pour accompagner un plateau de fruits de mer.&lt;br&gt;&lt;br&gt;Encépagement : Chardonnay&lt;br&gt;&lt;br&gt;Dégustation : Robe or blanc ; Nez jeune, frais, floral et fruité ; Bouche sur les agrumes et bien minérale. Finale fraîche et parfumée.&lt;br&gt;Accord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"57", "10","2", "16", "alain_geoffroy_petit_chablis_blanc.png", "1"),</v>
      </c>
    </row>
    <row r="1748" spans="1:23" hidden="1" x14ac:dyDescent="0.25">
      <c r="A1748" s="2" t="s">
        <v>4180</v>
      </c>
      <c r="B1748" s="2" t="s">
        <v>4181</v>
      </c>
      <c r="C1748" s="3"/>
      <c r="D1748" s="23" t="str">
        <f t="shared" si="625"/>
        <v/>
      </c>
      <c r="E1748" s="4">
        <v>179</v>
      </c>
      <c r="F1748" s="2" t="s">
        <v>2222</v>
      </c>
      <c r="G1748" s="19">
        <f>VLOOKUP(F1748,frs!$A$2:$E$41,2,FALSE)</f>
        <v>9</v>
      </c>
      <c r="H1748" s="2" t="b">
        <v>0</v>
      </c>
      <c r="I1748" s="2" t="s">
        <v>4716</v>
      </c>
      <c r="J1748" s="19">
        <f>VLOOKUP(I1748,Families!$A$2:$B$11,2,FALSE)</f>
        <v>1</v>
      </c>
      <c r="K1748" s="2" t="s">
        <v>4739</v>
      </c>
      <c r="L1748" s="19">
        <f>IFERROR(VLOOKUP(K1748,Appellations!$A$2:$B$77,2,FALSE),"0")</f>
        <v>73</v>
      </c>
      <c r="M1748" s="2" t="s">
        <v>4718</v>
      </c>
      <c r="N1748" s="19">
        <f>IFERROR(VLOOKUP(M1748,Regions!$A$2:$B$41,2,FALSE),"0")</f>
        <v>8</v>
      </c>
      <c r="O1748" s="2" t="s">
        <v>4719</v>
      </c>
      <c r="P1748" s="19">
        <f>IFERROR(VLOOKUP(O1748,Colors!$A$2:$B$11,2,FALSE),"0")</f>
        <v>8</v>
      </c>
      <c r="Q1748" s="2" t="s">
        <v>4688</v>
      </c>
      <c r="R1748" s="19">
        <f>IFERROR(VLOOKUP(Q1748,Contenants!$A$2:$B$21,2,FALSE),"0")</f>
        <v>16</v>
      </c>
      <c r="S1748" s="2"/>
      <c r="T1748" s="50" t="str">
        <f t="shared" si="626"/>
        <v>St-Estephe Cos D'Estournel Rouge 2014</v>
      </c>
      <c r="U1748" s="19" t="str">
        <f>SUBSTITUTE(SUBSTITUTE(SUBSTITUTE(SUBSTITUTE(SUBSTITUTE(SUBSTITUTE(SUBSTITUTE(SUBSTITUTE(SUBSTITUTE(SUBSTITUTE(SUBSTITUTE(SUBSTITUTE(S1748,"C:\Users\Admin\OneDrive\Site Internet\",""),"BAG-IN-BOX\",""),"BOURGOGNE\",""),"BEAUJOLAIS\",""),"CHAMPAGNE ET EFFERVESCENTS\",""),"LANGUEDOC\",""),"LOIRE\",""),"PROVENCE\",""),"RHONE NORD\",""),"RHONE SUD\",""),"SPIRITUEUX\",""),"SUD OUEST\","")</f>
        <v/>
      </c>
      <c r="V1748" s="19" t="e">
        <f>IF(#REF!="",0,1)</f>
        <v>#REF!</v>
      </c>
      <c r="W1748" s="20" t="e">
        <f>$X$1&amp;A1748&amp;$Y$1&amp;T1748&amp;$Z$1&amp;D1748&amp;$AA$1&amp;E1748&amp;#REF!&amp;G1748&amp;$AB$1&amp;J1748&amp;$AC$1&amp;L1748&amp;$AD$1&amp;N1748&amp;$AE$1&amp;P1748&amp;$AF$1&amp;R1748&amp;$AG$1&amp;#REF!&amp;$AI$1</f>
        <v>#REF!</v>
      </c>
    </row>
    <row r="1749" spans="1:23" hidden="1" x14ac:dyDescent="0.25">
      <c r="A1749" s="2" t="s">
        <v>3648</v>
      </c>
      <c r="B1749" s="2" t="s">
        <v>3649</v>
      </c>
      <c r="C1749" s="3"/>
      <c r="D1749" s="23" t="str">
        <f t="shared" si="625"/>
        <v/>
      </c>
      <c r="E1749" s="4">
        <v>10.199999999999999</v>
      </c>
      <c r="F1749" s="2" t="s">
        <v>2248</v>
      </c>
      <c r="G1749" s="19">
        <f>VLOOKUP(F1749,frs!$A$2:$E$41,2,FALSE)</f>
        <v>37</v>
      </c>
      <c r="H1749" s="2" t="b">
        <v>0</v>
      </c>
      <c r="I1749" s="2" t="s">
        <v>4709</v>
      </c>
      <c r="J1749" s="19">
        <f>VLOOKUP(I1749,Families!$A$2:$B$11,2,FALSE)</f>
        <v>2</v>
      </c>
      <c r="K1749" s="2" t="s">
        <v>4900</v>
      </c>
      <c r="L1749" s="19">
        <f>IFERROR(VLOOKUP(K1749,Appellations!$A$2:$B$77,2,FALSE),"0")</f>
        <v>40</v>
      </c>
      <c r="M1749" s="2" t="s">
        <v>4822</v>
      </c>
      <c r="N1749" s="19">
        <f>IFERROR(VLOOKUP(M1749,Regions!$A$2:$B$41,2,FALSE),"0")</f>
        <v>27</v>
      </c>
      <c r="O1749" s="2" t="s">
        <v>4689</v>
      </c>
      <c r="P1749" s="19">
        <f>IFERROR(VLOOKUP(O1749,Colors!$A$2:$B$11,2,FALSE),"0")</f>
        <v>2</v>
      </c>
      <c r="Q1749" s="2" t="s">
        <v>4688</v>
      </c>
      <c r="R1749" s="19">
        <f>IFERROR(VLOOKUP(Q1749,Contenants!$A$2:$B$21,2,FALSE),"0")</f>
        <v>16</v>
      </c>
      <c r="S1749" s="2"/>
      <c r="T1749" s="50" t="str">
        <f t="shared" si="626"/>
        <v>Igp Loire Chenin De Jardin Blanc</v>
      </c>
      <c r="U1749" s="19" t="str">
        <f>SUBSTITUTE(SUBSTITUTE(SUBSTITUTE(SUBSTITUTE(SUBSTITUTE(SUBSTITUTE(SUBSTITUTE(SUBSTITUTE(SUBSTITUTE(SUBSTITUTE(SUBSTITUTE(SUBSTITUTE(S1749,"C:\Users\Admin\OneDrive\Site Internet\",""),"BAG-IN-BOX\",""),"BOURGOGNE\",""),"BEAUJOLAIS\",""),"CHAMPAGNE ET EFFERVESCENTS\",""),"LANGUEDOC\",""),"LOIRE\",""),"PROVENCE\",""),"RHONE NORD\",""),"RHONE SUD\",""),"SPIRITUEUX\",""),"SUD OUEST\","")</f>
        <v/>
      </c>
      <c r="V1749" s="19" t="e">
        <f>IF(#REF!="",0,1)</f>
        <v>#REF!</v>
      </c>
      <c r="W1749" s="20" t="e">
        <f>$X$1&amp;A1749&amp;$Y$1&amp;T1749&amp;$Z$1&amp;D1749&amp;$AA$1&amp;E1749&amp;#REF!&amp;G1749&amp;$AB$1&amp;J1749&amp;$AC$1&amp;L1749&amp;$AD$1&amp;N1749&amp;$AE$1&amp;P1749&amp;$AF$1&amp;R1749&amp;$AG$1&amp;#REF!&amp;$AI$1</f>
        <v>#REF!</v>
      </c>
    </row>
    <row r="1750" spans="1:23" hidden="1" x14ac:dyDescent="0.25">
      <c r="A1750" s="2" t="s">
        <v>133</v>
      </c>
      <c r="B1750" s="2" t="s">
        <v>134</v>
      </c>
      <c r="C1750" s="3"/>
      <c r="D1750" s="23" t="str">
        <f t="shared" si="625"/>
        <v/>
      </c>
      <c r="E1750" s="4">
        <v>76.2</v>
      </c>
      <c r="F1750" s="2" t="s">
        <v>66</v>
      </c>
      <c r="G1750" s="19">
        <f>VLOOKUP(F1750,frs!$A$2:$E$41,2,FALSE)</f>
        <v>28</v>
      </c>
      <c r="H1750" s="2" t="b">
        <v>1</v>
      </c>
      <c r="I1750" s="2" t="s">
        <v>4693</v>
      </c>
      <c r="J1750" s="19">
        <f>VLOOKUP(I1750,Families!$A$2:$B$11,2,FALSE)</f>
        <v>7</v>
      </c>
      <c r="K1750" s="2"/>
      <c r="L1750" s="19" t="str">
        <f>IFERROR(VLOOKUP(K1750,Appellations!$A$2:$B$77,2,FALSE),"0")</f>
        <v>0</v>
      </c>
      <c r="M1750" s="2" t="s">
        <v>5925</v>
      </c>
      <c r="N1750" s="19">
        <f>IFERROR(VLOOKUP(M1750,Regions!$A$2:$B$41,2,FALSE),"0")</f>
        <v>4</v>
      </c>
      <c r="O1750" s="2"/>
      <c r="P1750" s="19" t="str">
        <f>IFERROR(VLOOKUP(O1750,Colors!$A$2:$B$11,2,FALSE),"0")</f>
        <v>0</v>
      </c>
      <c r="Q1750" s="2"/>
      <c r="R1750" s="19" t="str">
        <f>IFERROR(VLOOKUP(Q1750,Contenants!$A$2:$B$21,2,FALSE),"0")</f>
        <v>0</v>
      </c>
      <c r="S1750" s="2"/>
      <c r="T1750" s="50" t="str">
        <f t="shared" si="626"/>
        <v>Bas Armagnac Laubade 1998</v>
      </c>
      <c r="U1750" s="19" t="str">
        <f>SUBSTITUTE(SUBSTITUTE(SUBSTITUTE(SUBSTITUTE(SUBSTITUTE(SUBSTITUTE(SUBSTITUTE(SUBSTITUTE(SUBSTITUTE(SUBSTITUTE(SUBSTITUTE(SUBSTITUTE(S1750,"C:\Users\Admin\OneDrive\Site Internet\",""),"BAG-IN-BOX\",""),"BOURGOGNE\",""),"BEAUJOLAIS\",""),"CHAMPAGNE ET EFFERVESCENTS\",""),"LANGUEDOC\",""),"LOIRE\",""),"PROVENCE\",""),"RHONE NORD\",""),"RHONE SUD\",""),"SPIRITUEUX\",""),"SUD OUEST\","")</f>
        <v/>
      </c>
      <c r="V1750" s="19">
        <f t="shared" ref="V1750:V1756" si="628">IF(U1750="",0,1)</f>
        <v>0</v>
      </c>
      <c r="W1750" s="20" t="e">
        <f>$X$1&amp;A1750&amp;$Y$1&amp;T1750&amp;$Z$1&amp;D1750&amp;$AA$1&amp;E1750&amp;#REF!&amp;G1750&amp;$AB$1&amp;J1750&amp;$AC$1&amp;L1750&amp;$AD$1&amp;N1750&amp;$AE$1&amp;P1750&amp;$AF$1&amp;R1750&amp;$AG$1&amp;#REF!&amp;$AI$1</f>
        <v>#REF!</v>
      </c>
    </row>
    <row r="1751" spans="1:23" hidden="1" x14ac:dyDescent="0.25">
      <c r="A1751" s="2" t="s">
        <v>135</v>
      </c>
      <c r="B1751" s="2" t="s">
        <v>136</v>
      </c>
      <c r="C1751" s="3"/>
      <c r="D1751" s="23" t="str">
        <f t="shared" si="625"/>
        <v/>
      </c>
      <c r="E1751" s="4">
        <v>75.400000000000006</v>
      </c>
      <c r="F1751" s="2" t="s">
        <v>66</v>
      </c>
      <c r="G1751" s="19">
        <f>VLOOKUP(F1751,frs!$A$2:$E$41,2,FALSE)</f>
        <v>28</v>
      </c>
      <c r="H1751" s="2" t="b">
        <v>1</v>
      </c>
      <c r="I1751" s="2" t="s">
        <v>4693</v>
      </c>
      <c r="J1751" s="19">
        <f>VLOOKUP(I1751,Families!$A$2:$B$11,2,FALSE)</f>
        <v>7</v>
      </c>
      <c r="K1751" s="2"/>
      <c r="L1751" s="19" t="str">
        <f>IFERROR(VLOOKUP(K1751,Appellations!$A$2:$B$77,2,FALSE),"0")</f>
        <v>0</v>
      </c>
      <c r="M1751" s="2" t="s">
        <v>5925</v>
      </c>
      <c r="N1751" s="19">
        <f>IFERROR(VLOOKUP(M1751,Regions!$A$2:$B$41,2,FALSE),"0")</f>
        <v>4</v>
      </c>
      <c r="O1751" s="2"/>
      <c r="P1751" s="19" t="str">
        <f>IFERROR(VLOOKUP(O1751,Colors!$A$2:$B$11,2,FALSE),"0")</f>
        <v>0</v>
      </c>
      <c r="Q1751" s="2"/>
      <c r="R1751" s="19" t="str">
        <f>IFERROR(VLOOKUP(Q1751,Contenants!$A$2:$B$21,2,FALSE),"0")</f>
        <v>0</v>
      </c>
      <c r="S1751" s="2"/>
      <c r="T1751" s="50" t="str">
        <f t="shared" si="626"/>
        <v>Bas Armagnac Laubade 1999</v>
      </c>
      <c r="U1751" s="19" t="str">
        <f>SUBSTITUTE(SUBSTITUTE(SUBSTITUTE(SUBSTITUTE(SUBSTITUTE(SUBSTITUTE(SUBSTITUTE(SUBSTITUTE(SUBSTITUTE(SUBSTITUTE(SUBSTITUTE(SUBSTITUTE(S1751,"C:\Users\Admin\OneDrive\Site Internet\",""),"BAG-IN-BOX\",""),"BOURGOGNE\",""),"BEAUJOLAIS\",""),"CHAMPAGNE ET EFFERVESCENTS\",""),"LANGUEDOC\",""),"LOIRE\",""),"PROVENCE\",""),"RHONE NORD\",""),"RHONE SUD\",""),"SPIRITUEUX\",""),"SUD OUEST\","")</f>
        <v/>
      </c>
      <c r="V1751" s="19">
        <f t="shared" si="628"/>
        <v>0</v>
      </c>
      <c r="W1751" s="20" t="e">
        <f>$X$1&amp;A1751&amp;$Y$1&amp;T1751&amp;$Z$1&amp;D1751&amp;$AA$1&amp;E1751&amp;#REF!&amp;G1751&amp;$AB$1&amp;J1751&amp;$AC$1&amp;L1751&amp;$AD$1&amp;N1751&amp;$AE$1&amp;P1751&amp;$AF$1&amp;R1751&amp;$AG$1&amp;#REF!&amp;$AI$1</f>
        <v>#REF!</v>
      </c>
    </row>
    <row r="1752" spans="1:23" hidden="1" x14ac:dyDescent="0.25">
      <c r="A1752" s="2" t="s">
        <v>137</v>
      </c>
      <c r="B1752" s="2" t="s">
        <v>138</v>
      </c>
      <c r="C1752" s="3"/>
      <c r="D1752" s="23" t="str">
        <f t="shared" si="625"/>
        <v/>
      </c>
      <c r="E1752" s="4">
        <v>82.8</v>
      </c>
      <c r="F1752" s="2" t="s">
        <v>66</v>
      </c>
      <c r="G1752" s="19">
        <f>VLOOKUP(F1752,frs!$A$2:$E$41,2,FALSE)</f>
        <v>28</v>
      </c>
      <c r="H1752" s="2" t="b">
        <v>1</v>
      </c>
      <c r="I1752" s="2" t="s">
        <v>4693</v>
      </c>
      <c r="J1752" s="19">
        <f>VLOOKUP(I1752,Families!$A$2:$B$11,2,FALSE)</f>
        <v>7</v>
      </c>
      <c r="K1752" s="2"/>
      <c r="L1752" s="19" t="str">
        <f>IFERROR(VLOOKUP(K1752,Appellations!$A$2:$B$77,2,FALSE),"0")</f>
        <v>0</v>
      </c>
      <c r="M1752" s="2" t="s">
        <v>5925</v>
      </c>
      <c r="N1752" s="19">
        <f>IFERROR(VLOOKUP(M1752,Regions!$A$2:$B$41,2,FALSE),"0")</f>
        <v>4</v>
      </c>
      <c r="O1752" s="2"/>
      <c r="P1752" s="19" t="str">
        <f>IFERROR(VLOOKUP(O1752,Colors!$A$2:$B$11,2,FALSE),"0")</f>
        <v>0</v>
      </c>
      <c r="Q1752" s="2"/>
      <c r="R1752" s="19" t="str">
        <f>IFERROR(VLOOKUP(Q1752,Contenants!$A$2:$B$21,2,FALSE),"0")</f>
        <v>0</v>
      </c>
      <c r="S1752" s="2"/>
      <c r="T1752" s="50" t="str">
        <f t="shared" si="626"/>
        <v>Bas Armagnac Laubade 2000</v>
      </c>
      <c r="U1752" s="19" t="str">
        <f>SUBSTITUTE(SUBSTITUTE(SUBSTITUTE(SUBSTITUTE(SUBSTITUTE(SUBSTITUTE(SUBSTITUTE(SUBSTITUTE(SUBSTITUTE(SUBSTITUTE(SUBSTITUTE(SUBSTITUTE(S1752,"C:\Users\Admin\OneDrive\Site Internet\",""),"BAG-IN-BOX\",""),"BOURGOGNE\",""),"BEAUJOLAIS\",""),"CHAMPAGNE ET EFFERVESCENTS\",""),"LANGUEDOC\",""),"LOIRE\",""),"PROVENCE\",""),"RHONE NORD\",""),"RHONE SUD\",""),"SPIRITUEUX\",""),"SUD OUEST\","")</f>
        <v/>
      </c>
      <c r="V1752" s="19">
        <f t="shared" si="628"/>
        <v>0</v>
      </c>
      <c r="W1752" s="20" t="e">
        <f>$X$1&amp;A1752&amp;$Y$1&amp;T1752&amp;$Z$1&amp;D1752&amp;$AA$1&amp;E1752&amp;#REF!&amp;G1752&amp;$AB$1&amp;J1752&amp;$AC$1&amp;L1752&amp;$AD$1&amp;N1752&amp;$AE$1&amp;P1752&amp;$AF$1&amp;R1752&amp;$AG$1&amp;#REF!&amp;$AI$1</f>
        <v>#REF!</v>
      </c>
    </row>
    <row r="1753" spans="1:23" s="29" customFormat="1" hidden="1" x14ac:dyDescent="0.25">
      <c r="A1753" s="2" t="s">
        <v>296</v>
      </c>
      <c r="B1753" s="2" t="s">
        <v>297</v>
      </c>
      <c r="C1753" s="3"/>
      <c r="D1753" s="27" t="str">
        <f t="shared" si="618"/>
        <v/>
      </c>
      <c r="E1753" s="4">
        <v>14</v>
      </c>
      <c r="F1753" s="2" t="s">
        <v>2225</v>
      </c>
      <c r="H1753" s="2" t="b">
        <v>1</v>
      </c>
      <c r="I1753" s="2" t="s">
        <v>2301</v>
      </c>
      <c r="K1753" s="2" t="s">
        <v>4751</v>
      </c>
      <c r="M1753" s="2" t="s">
        <v>4752</v>
      </c>
      <c r="O1753" s="2" t="s">
        <v>4719</v>
      </c>
      <c r="Q1753" s="2"/>
      <c r="S1753" s="2"/>
      <c r="V1753" s="19">
        <f t="shared" si="628"/>
        <v>0</v>
      </c>
    </row>
    <row r="1754" spans="1:23" s="20" customFormat="1" hidden="1" x14ac:dyDescent="0.25">
      <c r="A1754" s="2" t="s">
        <v>294</v>
      </c>
      <c r="B1754" s="2" t="s">
        <v>295</v>
      </c>
      <c r="C1754" s="3"/>
      <c r="D1754" s="18" t="str">
        <f t="shared" si="618"/>
        <v/>
      </c>
      <c r="E1754" s="4">
        <v>25</v>
      </c>
      <c r="F1754" s="2" t="s">
        <v>2225</v>
      </c>
      <c r="H1754" s="2" t="b">
        <v>1</v>
      </c>
      <c r="I1754" s="2" t="s">
        <v>2301</v>
      </c>
      <c r="K1754" s="2" t="s">
        <v>4751</v>
      </c>
      <c r="M1754" s="2" t="s">
        <v>4752</v>
      </c>
      <c r="O1754" s="2" t="s">
        <v>4719</v>
      </c>
      <c r="Q1754" s="2"/>
      <c r="S1754" s="2"/>
      <c r="V1754" s="19">
        <f t="shared" si="628"/>
        <v>0</v>
      </c>
    </row>
    <row r="1755" spans="1:23" s="20" customFormat="1" hidden="1" x14ac:dyDescent="0.25">
      <c r="A1755" s="2" t="s">
        <v>1224</v>
      </c>
      <c r="B1755" s="2" t="s">
        <v>1225</v>
      </c>
      <c r="C1755" s="3"/>
      <c r="D1755" s="40" t="str">
        <f t="shared" si="618"/>
        <v/>
      </c>
      <c r="E1755" s="4">
        <v>30.3</v>
      </c>
      <c r="F1755" s="2" t="s">
        <v>1066</v>
      </c>
      <c r="G1755" s="42"/>
      <c r="H1755" s="2" t="b">
        <v>1</v>
      </c>
      <c r="I1755" s="2" t="s">
        <v>4716</v>
      </c>
      <c r="J1755" s="42"/>
      <c r="K1755" s="2" t="s">
        <v>5028</v>
      </c>
      <c r="L1755" s="42"/>
      <c r="M1755" s="2" t="s">
        <v>4743</v>
      </c>
      <c r="N1755" s="42"/>
      <c r="O1755" s="2" t="s">
        <v>4719</v>
      </c>
      <c r="P1755" s="42"/>
      <c r="Q1755" s="2" t="s">
        <v>4688</v>
      </c>
      <c r="R1755" s="42"/>
      <c r="S1755" s="2"/>
      <c r="T1755" s="42"/>
      <c r="U1755" s="42"/>
      <c r="V1755" s="19">
        <f t="shared" si="628"/>
        <v>0</v>
      </c>
      <c r="W1755" s="42"/>
    </row>
    <row r="1756" spans="1:23" ht="270.75" x14ac:dyDescent="0.25">
      <c r="A1756" s="2" t="s">
        <v>145</v>
      </c>
      <c r="B1756" s="2" t="s">
        <v>146</v>
      </c>
      <c r="C1756" s="3" t="s">
        <v>5168</v>
      </c>
      <c r="D1756" s="23" t="str">
        <f t="shared" ref="D1756:D1758" si="629">SUBSTITUTE(SUBSTITUTE(SUBSTITUTE(C1756,CHAR(13),""),CHAR(10),"&lt;br&gt;"),". &amp;car(10)",".")</f>
        <v>Un Armagnac VSOP « plaisir » en digestif, en apéritif ou avec un fromage frais caillé sucré au miel, des fraises gariguettes, suivis d’un café léger.&lt;br&gt;&lt;br&gt;Provenance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1756" s="4">
        <v>50.75</v>
      </c>
      <c r="F1756" s="2" t="s">
        <v>66</v>
      </c>
      <c r="G1756" s="19">
        <f>VLOOKUP(F1756,frs!$A$2:$B$45,2,FALSE)</f>
        <v>28</v>
      </c>
      <c r="H1756" s="2" t="b">
        <v>1</v>
      </c>
      <c r="I1756" s="2" t="s">
        <v>4693</v>
      </c>
      <c r="J1756" s="19">
        <f>VLOOKUP(I1756,Families!$A$2:$B$11,2,FALSE)</f>
        <v>7</v>
      </c>
      <c r="K1756" s="2"/>
      <c r="L1756" s="19" t="str">
        <f>IFERROR(VLOOKUP(K1756,Appellations!$A$2:$B$80,2,FALSE),"0")</f>
        <v>0</v>
      </c>
      <c r="M1756" s="2" t="s">
        <v>5925</v>
      </c>
      <c r="N1756" s="19">
        <f>IFERROR(VLOOKUP(M1756,Regions!$A$2:$B$44,2,FALSE),"0")</f>
        <v>4</v>
      </c>
      <c r="O1756" s="2"/>
      <c r="P1756" s="19" t="str">
        <f>IFERROR(VLOOKUP(O1756,Colors!$A$2:$B$11,2,FALSE),"0")</f>
        <v>0</v>
      </c>
      <c r="Q1756" s="2" t="s">
        <v>4696</v>
      </c>
      <c r="R1756" s="19">
        <f>IFERROR(VLOOKUP(Q1756,Contenants!$A$2:$B$21,2,FALSE),"0")</f>
        <v>15</v>
      </c>
      <c r="S1756" s="2" t="s">
        <v>5762</v>
      </c>
      <c r="T1756" s="50" t="s">
        <v>6016</v>
      </c>
      <c r="U1756" s="19" t="str">
        <f>SUBSTITUTE(S1756,"C:\Users\Admin\OneDrive\Site Internet\","")</f>
        <v>armagnac_laubade_athos_vsop.png</v>
      </c>
      <c r="V1756" s="19">
        <f t="shared" si="628"/>
        <v>1</v>
      </c>
      <c r="W1756" s="20" t="str">
        <f t="shared" ref="W1756" si="630">$X$1&amp;A1756&amp;$Y$1&amp;T1756&amp;$Z$1&amp;D1756&amp;$AA$1&amp;G1756&amp;$AB$1&amp;J1756&amp;$AC$1&amp;L1756&amp;$AD$1&amp;N1756&amp;$AE$1&amp;P1756&amp;$AF$1&amp;R1756&amp;$AG$1&amp;U1756&amp;$AH$1&amp;V1756&amp;$AI$1</f>
        <v>("01768", "Bas Armagnac Laubade Carafe Athos VSOP", "Un Armagnac VSOP « plaisir » en digestif, en apéritif ou avec un fromage frais caillé sucré au miel, des fraises gariguettes, suivis d’un café léger.&lt;br&gt;&lt;br&gt;Provenance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"armagnac_laubade_athos_vsop.png", "1"),</v>
      </c>
    </row>
    <row r="1757" spans="1:23" hidden="1" x14ac:dyDescent="0.25">
      <c r="A1757" s="2" t="s">
        <v>4069</v>
      </c>
      <c r="B1757" s="2" t="s">
        <v>4070</v>
      </c>
      <c r="C1757" s="3"/>
      <c r="D1757" s="23" t="str">
        <f t="shared" si="629"/>
        <v/>
      </c>
      <c r="E1757" s="4">
        <v>69</v>
      </c>
      <c r="F1757" s="2" t="s">
        <v>469</v>
      </c>
      <c r="G1757" s="19">
        <f>VLOOKUP(F1757,frs!$A$2:$E$41,2,FALSE)</f>
        <v>24</v>
      </c>
      <c r="H1757" s="2" t="b">
        <v>0</v>
      </c>
      <c r="I1757" s="2" t="s">
        <v>4693</v>
      </c>
      <c r="J1757" s="19">
        <f>VLOOKUP(I1757,Families!$A$2:$B$11,2,FALSE)</f>
        <v>7</v>
      </c>
      <c r="K1757" s="2"/>
      <c r="L1757" s="19" t="str">
        <f>IFERROR(VLOOKUP(K1757,Appellations!$A$2:$B$77,2,FALSE),"0")</f>
        <v>0</v>
      </c>
      <c r="M1757" s="2" t="s">
        <v>4703</v>
      </c>
      <c r="N1757" s="19">
        <f>IFERROR(VLOOKUP(M1757,Regions!$A$2:$B$41,2,FALSE),"0")</f>
        <v>34</v>
      </c>
      <c r="O1757" s="2"/>
      <c r="P1757" s="19" t="str">
        <f>IFERROR(VLOOKUP(O1757,Colors!$A$2:$B$11,2,FALSE),"0")</f>
        <v>0</v>
      </c>
      <c r="Q1757" s="2" t="s">
        <v>4696</v>
      </c>
      <c r="R1757" s="19">
        <f>IFERROR(VLOOKUP(Q1757,Contenants!$A$2:$B$21,2,FALSE),"0")</f>
        <v>15</v>
      </c>
      <c r="S1757" s="2"/>
      <c r="T1757" s="50" t="str">
        <f t="shared" ref="T1757:T1758" si="631">PROPER(B1757)</f>
        <v>Rhum Clement Aligator 42.3°</v>
      </c>
      <c r="U1757" s="19" t="str">
        <f>SUBSTITUTE(SUBSTITUTE(SUBSTITUTE(SUBSTITUTE(SUBSTITUTE(SUBSTITUTE(SUBSTITUTE(SUBSTITUTE(SUBSTITUTE(SUBSTITUTE(SUBSTITUTE(SUBSTITUTE(S1757,"C:\Users\Admin\OneDrive\Site Internet\",""),"BAG-IN-BOX\",""),"BOURGOGNE\",""),"BEAUJOLAIS\",""),"CHAMPAGNE ET EFFERVESCENTS\",""),"LANGUEDOC\",""),"LOIRE\",""),"PROVENCE\",""),"RHONE NORD\",""),"RHONE SUD\",""),"SPIRITUEUX\",""),"SUD OUEST\","")</f>
        <v/>
      </c>
      <c r="V1757" s="19" t="e">
        <f>IF(#REF!="",0,1)</f>
        <v>#REF!</v>
      </c>
      <c r="W1757" s="20" t="e">
        <f>$X$1&amp;A1757&amp;$Y$1&amp;T1757&amp;$Z$1&amp;D1757&amp;$AA$1&amp;E1757&amp;#REF!&amp;G1757&amp;$AB$1&amp;J1757&amp;$AC$1&amp;L1757&amp;$AD$1&amp;N1757&amp;$AE$1&amp;P1757&amp;$AF$1&amp;R1757&amp;$AG$1&amp;#REF!&amp;$AI$1</f>
        <v>#REF!</v>
      </c>
    </row>
    <row r="1758" spans="1:23" hidden="1" x14ac:dyDescent="0.25">
      <c r="A1758" s="2" t="s">
        <v>2457</v>
      </c>
      <c r="B1758" s="2" t="s">
        <v>2458</v>
      </c>
      <c r="C1758" s="3"/>
      <c r="D1758" s="23" t="str">
        <f t="shared" si="629"/>
        <v/>
      </c>
      <c r="E1758" s="4">
        <v>8.1</v>
      </c>
      <c r="F1758" s="2" t="s">
        <v>2271</v>
      </c>
      <c r="G1758" s="19" t="e">
        <f>VLOOKUP(F1758,frs!$A$2:$E$41,2,FALSE)</f>
        <v>#N/A</v>
      </c>
      <c r="H1758" s="2" t="b">
        <v>0</v>
      </c>
      <c r="I1758" s="2" t="s">
        <v>4716</v>
      </c>
      <c r="J1758" s="19">
        <f>VLOOKUP(I1758,Families!$A$2:$B$11,2,FALSE)</f>
        <v>1</v>
      </c>
      <c r="K1758" s="2" t="s">
        <v>4758</v>
      </c>
      <c r="L1758" s="19" t="str">
        <f>IFERROR(VLOOKUP(K1758,Appellations!$A$2:$B$77,2,FALSE),"0")</f>
        <v>0</v>
      </c>
      <c r="M1758" s="2" t="s">
        <v>4757</v>
      </c>
      <c r="N1758" s="19">
        <f>IFERROR(VLOOKUP(M1758,Regions!$A$2:$B$41,2,FALSE),"0")</f>
        <v>6</v>
      </c>
      <c r="O1758" s="2" t="s">
        <v>4719</v>
      </c>
      <c r="P1758" s="19">
        <f>IFERROR(VLOOKUP(O1758,Colors!$A$2:$B$11,2,FALSE),"0")</f>
        <v>8</v>
      </c>
      <c r="Q1758" s="2" t="s">
        <v>4688</v>
      </c>
      <c r="R1758" s="19">
        <f>IFERROR(VLOOKUP(Q1758,Contenants!$A$2:$B$21,2,FALSE),"0")</f>
        <v>16</v>
      </c>
      <c r="S1758" s="2"/>
      <c r="T1758" s="50" t="str">
        <f t="shared" si="631"/>
        <v>Beaujolais Village Quincie Morion Rouge</v>
      </c>
      <c r="U1758" s="19" t="str">
        <f>SUBSTITUTE(SUBSTITUTE(SUBSTITUTE(SUBSTITUTE(SUBSTITUTE(SUBSTITUTE(SUBSTITUTE(SUBSTITUTE(SUBSTITUTE(SUBSTITUTE(SUBSTITUTE(SUBSTITUTE(S1758,"C:\Users\Admin\OneDrive\Site Internet\",""),"BAG-IN-BOX\",""),"BOURGOGNE\",""),"BEAUJOLAIS\",""),"CHAMPAGNE ET EFFERVESCENTS\",""),"LANGUEDOC\",""),"LOIRE\",""),"PROVENCE\",""),"RHONE NORD\",""),"RHONE SUD\",""),"SPIRITUEUX\",""),"SUD OUEST\","")</f>
        <v/>
      </c>
      <c r="V1758" s="19" t="e">
        <f>IF(#REF!="",0,1)</f>
        <v>#REF!</v>
      </c>
      <c r="W1758" s="20" t="e">
        <f>$X$1&amp;A1758&amp;$Y$1&amp;T1758&amp;$Z$1&amp;D1758&amp;$AA$1&amp;E1758&amp;#REF!&amp;G1758&amp;$AB$1&amp;J1758&amp;$AC$1&amp;L1758&amp;$AD$1&amp;N1758&amp;$AE$1&amp;P1758&amp;$AF$1&amp;R1758&amp;$AG$1&amp;#REF!&amp;$AI$1</f>
        <v>#REF!</v>
      </c>
    </row>
    <row r="1759" spans="1:23" s="29" customFormat="1" hidden="1" x14ac:dyDescent="0.25">
      <c r="A1759" s="2" t="s">
        <v>4051</v>
      </c>
      <c r="B1759" s="2" t="s">
        <v>4052</v>
      </c>
      <c r="C1759" s="3"/>
      <c r="D1759" s="36" t="str">
        <f t="shared" si="618"/>
        <v/>
      </c>
      <c r="E1759" s="4">
        <v>10.6</v>
      </c>
      <c r="F1759" s="2" t="s">
        <v>2271</v>
      </c>
      <c r="G1759" s="38"/>
      <c r="H1759" s="2" t="b">
        <v>0</v>
      </c>
      <c r="I1759" s="2" t="s">
        <v>4716</v>
      </c>
      <c r="J1759" s="38"/>
      <c r="K1759" s="2" t="s">
        <v>5015</v>
      </c>
      <c r="L1759" s="38"/>
      <c r="M1759" s="2" t="s">
        <v>4757</v>
      </c>
      <c r="N1759" s="38"/>
      <c r="O1759" s="2" t="s">
        <v>4719</v>
      </c>
      <c r="P1759" s="38"/>
      <c r="Q1759" s="2" t="s">
        <v>4688</v>
      </c>
      <c r="R1759" s="38"/>
      <c r="S1759" s="2"/>
      <c r="T1759" s="38"/>
      <c r="U1759" s="38"/>
      <c r="V1759" s="38"/>
      <c r="W1759" s="38"/>
    </row>
    <row r="1760" spans="1:23" ht="242.25" x14ac:dyDescent="0.25">
      <c r="A1760" s="2" t="s">
        <v>1155</v>
      </c>
      <c r="B1760" s="2" t="s">
        <v>1156</v>
      </c>
      <c r="C1760" s="3" t="s">
        <v>5311</v>
      </c>
      <c r="D1760" s="23" t="str">
        <f t="shared" ref="D1760:D1765" si="632">SUBSTITUTE(SUBSTITUTE(SUBSTITUTE(C1760,CHAR(13),""),CHAR(10),"&lt;br&gt;"),". &amp;car(10)",".")</f>
        <v>Une Eau de Vie de vieille prune gourmande et généreuse. Idéal en digestif.&lt;br&gt;&lt;br&gt;Provenance : France (Bourgogne)&lt;br&gt;&lt;br&gt;Dégustation : Robe incolore ; Nez puissant et élégant de prune confiturée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0" s="4">
        <v>45.8</v>
      </c>
      <c r="F1760" s="2" t="s">
        <v>469</v>
      </c>
      <c r="G1760" s="19">
        <f>VLOOKUP(F1760,frs!$A$2:$B$45,2,FALSE)</f>
        <v>24</v>
      </c>
      <c r="H1760" s="2" t="b">
        <v>1</v>
      </c>
      <c r="I1760" s="2" t="s">
        <v>4693</v>
      </c>
      <c r="J1760" s="19">
        <f>VLOOKUP(I1760,Families!$A$2:$B$11,2,FALSE)</f>
        <v>7</v>
      </c>
      <c r="K1760" s="2"/>
      <c r="L1760" s="19" t="str">
        <f>IFERROR(VLOOKUP(K1760,Appellations!$A$2:$B$80,2,FALSE),"0")</f>
        <v>0</v>
      </c>
      <c r="M1760" s="2" t="s">
        <v>4702</v>
      </c>
      <c r="N1760" s="19">
        <f>IFERROR(VLOOKUP(M1760,Regions!$A$2:$B$44,2,FALSE),"0")</f>
        <v>17</v>
      </c>
      <c r="O1760" s="2"/>
      <c r="P1760" s="19" t="str">
        <f>IFERROR(VLOOKUP(O1760,Colors!$A$2:$B$11,2,FALSE),"0")</f>
        <v>0</v>
      </c>
      <c r="Q1760" s="2" t="s">
        <v>4696</v>
      </c>
      <c r="R1760" s="19">
        <f>IFERROR(VLOOKUP(Q1760,Contenants!$A$2:$B$21,2,FALSE),"0")</f>
        <v>15</v>
      </c>
      <c r="S1760" s="2" t="s">
        <v>5918</v>
      </c>
      <c r="T1760" s="50" t="s">
        <v>6017</v>
      </c>
      <c r="U1760" s="19" t="str">
        <f t="shared" ref="U1760:U1761" si="633">SUBSTITUTE(S1760,"C:\Users\Admin\OneDrive\Site Internet\","")</f>
        <v>eau_de_vie_joseph_cartron_vieille_prune.png</v>
      </c>
      <c r="V1760" s="19">
        <f t="shared" ref="V1760:V1762" si="634">IF(U1760="",0,1)</f>
        <v>1</v>
      </c>
      <c r="W1760" s="20" t="str">
        <f t="shared" ref="W1760:W1761" si="635">$X$1&amp;A1760&amp;$Y$1&amp;T1760&amp;$Z$1&amp;D1760&amp;$AA$1&amp;G1760&amp;$AB$1&amp;J1760&amp;$AC$1&amp;L1760&amp;$AD$1&amp;N1760&amp;$AE$1&amp;P1760&amp;$AF$1&amp;R1760&amp;$AG$1&amp;U1760&amp;$AH$1&amp;V1760&amp;$AI$1</f>
        <v>("01772", "Eau de Vie Vieille Prune Cartron 42°", "Une Eau de Vie de vieille prune gourmande et généreuse. Idéal en digestif.&lt;br&gt;&lt;br&gt;Provenance : France (Bourgogne)&lt;br&gt;&lt;br&gt;Dégustation : Robe incolore ; Nez puissant et élégant de prune confiturée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"eau_de_vie_joseph_cartron_vieille_prune.png", "1"),</v>
      </c>
    </row>
    <row r="1761" spans="1:23" ht="242.25" x14ac:dyDescent="0.25">
      <c r="A1761" s="2" t="s">
        <v>1463</v>
      </c>
      <c r="B1761" s="2" t="s">
        <v>1464</v>
      </c>
      <c r="C1761" s="3" t="s">
        <v>5373</v>
      </c>
      <c r="D1761" s="23" t="str">
        <f t="shared" si="632"/>
        <v>Une liqueur de peppermint douce et pleine de fraîcheur. Idéal sur glace ou en cocktail.&lt;br&gt;&lt;br&gt;Provenance : France (Bourgogne)&lt;br&gt;&lt;br&gt;Dégustation : Robe vert émeraude ; Nez frais, mentholé et aérien ; Bouche sur une sensation de fraîcheur de menthol et d’une sucrosité discrète.&lt;br&gt;&lt;br&gt;La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1" s="4">
        <v>14.7</v>
      </c>
      <c r="F1761" s="2" t="s">
        <v>469</v>
      </c>
      <c r="G1761" s="19">
        <f>VLOOKUP(F1761,frs!$A$2:$B$45,2,FALSE)</f>
        <v>24</v>
      </c>
      <c r="H1761" s="2" t="b">
        <v>1</v>
      </c>
      <c r="I1761" s="2" t="s">
        <v>4693</v>
      </c>
      <c r="J1761" s="19">
        <f>VLOOKUP(I1761,Families!$A$2:$B$11,2,FALSE)</f>
        <v>7</v>
      </c>
      <c r="K1761" s="2"/>
      <c r="L1761" s="19" t="str">
        <f>IFERROR(VLOOKUP(K1761,Appellations!$A$2:$B$80,2,FALSE),"0")</f>
        <v>0</v>
      </c>
      <c r="M1761" s="2" t="s">
        <v>4694</v>
      </c>
      <c r="N1761" s="19">
        <f>IFERROR(VLOOKUP(M1761,Regions!$A$2:$B$44,2,FALSE),"0")</f>
        <v>26</v>
      </c>
      <c r="O1761" s="2"/>
      <c r="P1761" s="19" t="str">
        <f>IFERROR(VLOOKUP(O1761,Colors!$A$2:$B$11,2,FALSE),"0")</f>
        <v>0</v>
      </c>
      <c r="Q1761" s="2" t="s">
        <v>4695</v>
      </c>
      <c r="R1761" s="19">
        <f>IFERROR(VLOOKUP(Q1761,Contenants!$A$2:$B$21,2,FALSE),"0")</f>
        <v>13</v>
      </c>
      <c r="S1761" s="2" t="s">
        <v>5763</v>
      </c>
      <c r="T1761" s="50" t="s">
        <v>6286</v>
      </c>
      <c r="U1761" s="19" t="str">
        <f t="shared" si="633"/>
        <v>joseph_cartron_liqueur_peppermit.png</v>
      </c>
      <c r="V1761" s="19">
        <f t="shared" si="634"/>
        <v>1</v>
      </c>
      <c r="W1761" s="20" t="str">
        <f t="shared" si="635"/>
        <v>("01773", "Liqueur Pepermint Vert Cartron 21°", "Une liqueur de peppermint douce et pleine de fraîcheur. Idéal sur glace ou en cocktail.&lt;br&gt;&lt;br&gt;Provenance : France (Bourgogne)&lt;br&gt;&lt;br&gt;Dégustation : Robe vert émeraude ; Nez frais, mentholé et aérien ; Bouche sur une sensation de fraîcheur de menthol et d’une sucrosité discrète.&lt;br&gt;&lt;br&gt;La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"13", "joseph_cartron_liqueur_peppermit.png", "1"),</v>
      </c>
    </row>
    <row r="1762" spans="1:23" hidden="1" x14ac:dyDescent="0.25">
      <c r="A1762" s="2" t="s">
        <v>1465</v>
      </c>
      <c r="B1762" s="2" t="s">
        <v>1466</v>
      </c>
      <c r="C1762" s="3"/>
      <c r="D1762" s="23" t="str">
        <f t="shared" si="632"/>
        <v/>
      </c>
      <c r="E1762" s="4">
        <v>19.45</v>
      </c>
      <c r="F1762" s="2" t="s">
        <v>469</v>
      </c>
      <c r="G1762" s="19">
        <f>VLOOKUP(F1762,frs!$A$2:$E$41,2,FALSE)</f>
        <v>24</v>
      </c>
      <c r="H1762" s="2" t="b">
        <v>1</v>
      </c>
      <c r="I1762" s="2" t="s">
        <v>4693</v>
      </c>
      <c r="J1762" s="19">
        <f>VLOOKUP(I1762,Families!$A$2:$B$11,2,FALSE)</f>
        <v>7</v>
      </c>
      <c r="K1762" s="2"/>
      <c r="L1762" s="19" t="str">
        <f>IFERROR(VLOOKUP(K1762,Appellations!$A$2:$B$77,2,FALSE),"0")</f>
        <v>0</v>
      </c>
      <c r="M1762" s="2" t="s">
        <v>4694</v>
      </c>
      <c r="N1762" s="19">
        <f>IFERROR(VLOOKUP(M1762,Regions!$A$2:$B$41,2,FALSE),"0")</f>
        <v>26</v>
      </c>
      <c r="O1762" s="2"/>
      <c r="P1762" s="19" t="str">
        <f>IFERROR(VLOOKUP(O1762,Colors!$A$2:$B$11,2,FALSE),"0")</f>
        <v>0</v>
      </c>
      <c r="Q1762" s="2" t="s">
        <v>4695</v>
      </c>
      <c r="R1762" s="19">
        <f>IFERROR(VLOOKUP(Q1762,Contenants!$A$2:$B$21,2,FALSE),"0")</f>
        <v>13</v>
      </c>
      <c r="S1762" s="2"/>
      <c r="T1762" s="50" t="str">
        <f t="shared" ref="T1762:T1763" si="636">PROPER(B1762)</f>
        <v>Liqueur Poire Williams Cartron 25° 50 Cl</v>
      </c>
      <c r="U1762" s="19" t="str">
        <f>SUBSTITUTE(SUBSTITUTE(SUBSTITUTE(SUBSTITUTE(SUBSTITUTE(SUBSTITUTE(SUBSTITUTE(SUBSTITUTE(SUBSTITUTE(SUBSTITUTE(SUBSTITUTE(SUBSTITUTE(S1762,"C:\Users\Admin\OneDrive\Site Internet\",""),"BAG-IN-BOX\",""),"BOURGOGNE\",""),"BEAUJOLAIS\",""),"CHAMPAGNE ET EFFERVESCENTS\",""),"LANGUEDOC\",""),"LOIRE\",""),"PROVENCE\",""),"RHONE NORD\",""),"RHONE SUD\",""),"SPIRITUEUX\",""),"SUD OUEST\","")</f>
        <v/>
      </c>
      <c r="V1762" s="19">
        <f t="shared" si="634"/>
        <v>0</v>
      </c>
      <c r="W1762" s="20" t="e">
        <f>$X$1&amp;A1762&amp;$Y$1&amp;T1762&amp;$Z$1&amp;D1762&amp;$AA$1&amp;E1762&amp;#REF!&amp;G1762&amp;$AB$1&amp;J1762&amp;$AC$1&amp;L1762&amp;$AD$1&amp;N1762&amp;$AE$1&amp;P1762&amp;$AF$1&amp;R1762&amp;$AG$1&amp;#REF!&amp;$AI$1</f>
        <v>#REF!</v>
      </c>
    </row>
    <row r="1763" spans="1:23" hidden="1" x14ac:dyDescent="0.25">
      <c r="A1763" s="2" t="s">
        <v>3759</v>
      </c>
      <c r="B1763" s="2" t="s">
        <v>3760</v>
      </c>
      <c r="C1763" s="3"/>
      <c r="D1763" s="23" t="str">
        <f t="shared" si="632"/>
        <v/>
      </c>
      <c r="E1763" s="4">
        <v>17.100000000000001</v>
      </c>
      <c r="F1763" s="2" t="s">
        <v>469</v>
      </c>
      <c r="G1763" s="19">
        <f>VLOOKUP(F1763,frs!$A$2:$E$41,2,FALSE)</f>
        <v>24</v>
      </c>
      <c r="H1763" s="2" t="b">
        <v>0</v>
      </c>
      <c r="I1763" s="2" t="s">
        <v>4693</v>
      </c>
      <c r="J1763" s="19">
        <f>VLOOKUP(I1763,Families!$A$2:$B$11,2,FALSE)</f>
        <v>7</v>
      </c>
      <c r="K1763" s="2"/>
      <c r="L1763" s="19" t="str">
        <f>IFERROR(VLOOKUP(K1763,Appellations!$A$2:$B$77,2,FALSE),"0")</f>
        <v>0</v>
      </c>
      <c r="M1763" s="2" t="s">
        <v>4694</v>
      </c>
      <c r="N1763" s="19">
        <f>IFERROR(VLOOKUP(M1763,Regions!$A$2:$B$41,2,FALSE),"0")</f>
        <v>26</v>
      </c>
      <c r="O1763" s="2"/>
      <c r="P1763" s="19" t="str">
        <f>IFERROR(VLOOKUP(O1763,Colors!$A$2:$B$11,2,FALSE),"0")</f>
        <v>0</v>
      </c>
      <c r="Q1763" s="2" t="s">
        <v>4696</v>
      </c>
      <c r="R1763" s="19">
        <f>IFERROR(VLOOKUP(Q1763,Contenants!$A$2:$B$21,2,FALSE),"0")</f>
        <v>15</v>
      </c>
      <c r="S1763" s="2"/>
      <c r="T1763" s="50" t="str">
        <f t="shared" si="636"/>
        <v>Liqueur De Chataigne Cartron 18° 70 Cl</v>
      </c>
      <c r="U1763" s="19" t="str">
        <f>SUBSTITUTE(SUBSTITUTE(SUBSTITUTE(SUBSTITUTE(SUBSTITUTE(SUBSTITUTE(SUBSTITUTE(SUBSTITUTE(SUBSTITUTE(SUBSTITUTE(SUBSTITUTE(SUBSTITUTE(S1763,"C:\Users\Admin\OneDrive\Site Internet\",""),"BAG-IN-BOX\",""),"BOURGOGNE\",""),"BEAUJOLAIS\",""),"CHAMPAGNE ET EFFERVESCENTS\",""),"LANGUEDOC\",""),"LOIRE\",""),"PROVENCE\",""),"RHONE NORD\",""),"RHONE SUD\",""),"SPIRITUEUX\",""),"SUD OUEST\","")</f>
        <v/>
      </c>
      <c r="V1763" s="19" t="e">
        <f>IF(#REF!="",0,1)</f>
        <v>#REF!</v>
      </c>
      <c r="W1763" s="20" t="e">
        <f>$X$1&amp;A1763&amp;$Y$1&amp;T1763&amp;$Z$1&amp;D1763&amp;$AA$1&amp;E1763&amp;#REF!&amp;G1763&amp;$AB$1&amp;J1763&amp;$AC$1&amp;L1763&amp;$AD$1&amp;N1763&amp;$AE$1&amp;P1763&amp;$AF$1&amp;R1763&amp;$AG$1&amp;#REF!&amp;$AI$1</f>
        <v>#REF!</v>
      </c>
    </row>
    <row r="1764" spans="1:23" ht="256.5" x14ac:dyDescent="0.25">
      <c r="A1764" s="2" t="s">
        <v>1683</v>
      </c>
      <c r="B1764" s="2" t="s">
        <v>1684</v>
      </c>
      <c r="C1764" s="3" t="s">
        <v>5404</v>
      </c>
      <c r="D1764" s="23" t="str">
        <f t="shared" si="632"/>
        <v>Un ratafia de Bourgogne ample et gourmand. Idéal en apéritif ou sur un foie gras poêlé.&lt;br&gt;&lt;br&gt;Provenance : France (Bourgogne)&lt;br&gt;&lt;br&gt;Dégustation : Robe dorée ; Nez discret sur le raisin mûr ; Bouche ronde, suave, sensation de croquer dans du raisin mûr. Avec une sucrosité discrète et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4" s="4">
        <v>16.75</v>
      </c>
      <c r="F1764" s="2" t="s">
        <v>469</v>
      </c>
      <c r="G1764" s="19">
        <f>VLOOKUP(F1764,frs!$A$2:$B$45,2,FALSE)</f>
        <v>24</v>
      </c>
      <c r="H1764" s="2" t="b">
        <v>1</v>
      </c>
      <c r="I1764" s="2" t="s">
        <v>4693</v>
      </c>
      <c r="J1764" s="19">
        <f>VLOOKUP(I1764,Families!$A$2:$B$11,2,FALSE)</f>
        <v>7</v>
      </c>
      <c r="K1764" s="2"/>
      <c r="L1764" s="19" t="str">
        <f>IFERROR(VLOOKUP(K1764,Appellations!$A$2:$B$80,2,FALSE),"0")</f>
        <v>0</v>
      </c>
      <c r="M1764" s="2" t="s">
        <v>4694</v>
      </c>
      <c r="N1764" s="19">
        <f>IFERROR(VLOOKUP(M1764,Regions!$A$2:$B$44,2,FALSE),"0")</f>
        <v>26</v>
      </c>
      <c r="O1764" s="2"/>
      <c r="P1764" s="19" t="str">
        <f>IFERROR(VLOOKUP(O1764,Colors!$A$2:$B$11,2,FALSE),"0")</f>
        <v>0</v>
      </c>
      <c r="Q1764" s="2" t="s">
        <v>4688</v>
      </c>
      <c r="R1764" s="19">
        <f>IFERROR(VLOOKUP(Q1764,Contenants!$A$2:$B$21,2,FALSE),"0")</f>
        <v>16</v>
      </c>
      <c r="S1764" s="2" t="s">
        <v>5764</v>
      </c>
      <c r="T1764" s="50" t="s">
        <v>6466</v>
      </c>
      <c r="U1764" s="19" t="str">
        <f t="shared" ref="U1764:U1765" si="637">SUBSTITUTE(S1764,"C:\Users\Admin\OneDrive\Site Internet\","")</f>
        <v>joseph_cartron_ratafia_de_bourgogne.png</v>
      </c>
      <c r="V1764" s="19">
        <f t="shared" ref="V1764:V1769" si="638">IF(U1764="",0,1)</f>
        <v>1</v>
      </c>
      <c r="W1764" s="20" t="str">
        <f t="shared" ref="W1764:W1765" si="639">$X$1&amp;A1764&amp;$Y$1&amp;T1764&amp;$Z$1&amp;D1764&amp;$AA$1&amp;G1764&amp;$AB$1&amp;J1764&amp;$AC$1&amp;L1764&amp;$AD$1&amp;N1764&amp;$AE$1&amp;P1764&amp;$AF$1&amp;R1764&amp;$AG$1&amp;U1764&amp;$AH$1&amp;V1764&amp;$AI$1</f>
        <v>("01776", "Ratafia de Bourgogne Joseph Cartron", "Un ratafia de Bourgogne ample et gourmand. Idéal en apéritif ou sur un foie gras poêlé.&lt;br&gt;&lt;br&gt;Provenance : France (Bourgogne)&lt;br&gt;&lt;br&gt;Dégustation : Robe dorée ; Nez discret sur le raisin mûr ; Bouche ronde, suave, sensation de croquer dans du raisin mûr. Avec une sucrosité discrète et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"16", "joseph_cartron_ratafia_de_bourgogne.png", "1"),</v>
      </c>
    </row>
    <row r="1765" spans="1:23" ht="356.25" x14ac:dyDescent="0.25">
      <c r="A1765" s="2" t="s">
        <v>894</v>
      </c>
      <c r="B1765" s="2" t="s">
        <v>895</v>
      </c>
      <c r="C1765" s="3" t="s">
        <v>5549</v>
      </c>
      <c r="D1765" s="23" t="str">
        <f t="shared" si="632"/>
        <v>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5" s="4">
        <v>128</v>
      </c>
      <c r="F1765" s="2" t="s">
        <v>2229</v>
      </c>
      <c r="G1765" s="19">
        <f>VLOOKUP(F1765,frs!$A$2:$B$45,2,FALSE)</f>
        <v>8</v>
      </c>
      <c r="H1765" s="2" t="b">
        <v>1</v>
      </c>
      <c r="I1765" s="2" t="s">
        <v>4805</v>
      </c>
      <c r="J1765" s="19">
        <f>VLOOKUP(I1765,Families!$A$2:$B$11,2,FALSE)</f>
        <v>5</v>
      </c>
      <c r="K1765" s="2" t="s">
        <v>4806</v>
      </c>
      <c r="L1765" s="19">
        <f>IFERROR(VLOOKUP(K1765,Appellations!$A$2:$B$80,2,FALSE),"0")</f>
        <v>16</v>
      </c>
      <c r="M1765" s="2" t="s">
        <v>4806</v>
      </c>
      <c r="N1765" s="19">
        <f>IFERROR(VLOOKUP(M1765,Regions!$A$2:$B$44,2,FALSE),"0")</f>
        <v>12</v>
      </c>
      <c r="O1765" s="2"/>
      <c r="P1765" s="19" t="str">
        <f>IFERROR(VLOOKUP(O1765,Colors!$A$2:$B$11,2,FALSE),"0")</f>
        <v>0</v>
      </c>
      <c r="Q1765" s="2" t="s">
        <v>2303</v>
      </c>
      <c r="R1765" s="19">
        <f>IFERROR(VLOOKUP(Q1765,Contenants!$A$2:$B$21,2,FALSE),"0")</f>
        <v>19</v>
      </c>
      <c r="S1765" s="2" t="s">
        <v>5890</v>
      </c>
      <c r="T1765" s="50" t="s">
        <v>6287</v>
      </c>
      <c r="U1765" s="19" t="str">
        <f t="shared" si="637"/>
        <v>champagne_soutiran_perle_noire.png</v>
      </c>
      <c r="V1765" s="19">
        <f t="shared" si="638"/>
        <v>1</v>
      </c>
      <c r="W1765" s="20" t="str">
        <f t="shared" si="639"/>
        <v>("01777", "Champagne Soutiran Grand Cru Perle Noire Magnum", "Un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"19", "champagne_soutiran_perle_noire.png", "1"),</v>
      </c>
    </row>
    <row r="1766" spans="1:23" s="29" customFormat="1" ht="357" hidden="1" x14ac:dyDescent="0.25">
      <c r="A1766" s="2" t="s">
        <v>886</v>
      </c>
      <c r="B1766" s="2" t="s">
        <v>887</v>
      </c>
      <c r="C1766" s="3" t="s">
        <v>5030</v>
      </c>
      <c r="D1766" s="36" t="str">
        <f t="shared" si="618"/>
        <v>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6" s="4">
        <v>145.30000000000001</v>
      </c>
      <c r="F1766" s="2" t="s">
        <v>2229</v>
      </c>
      <c r="G1766" s="38"/>
      <c r="H1766" s="2" t="b">
        <v>1</v>
      </c>
      <c r="I1766" s="2" t="s">
        <v>4805</v>
      </c>
      <c r="J1766" s="38"/>
      <c r="K1766" s="2" t="s">
        <v>4806</v>
      </c>
      <c r="L1766" s="38"/>
      <c r="M1766" s="2" t="s">
        <v>4806</v>
      </c>
      <c r="N1766" s="38"/>
      <c r="O1766" s="2"/>
      <c r="P1766" s="38"/>
      <c r="Q1766" s="2" t="s">
        <v>2303</v>
      </c>
      <c r="R1766" s="38"/>
      <c r="S1766" s="2" t="s">
        <v>5887</v>
      </c>
      <c r="T1766" s="38"/>
      <c r="U1766" s="38"/>
      <c r="V1766" s="19">
        <f t="shared" si="638"/>
        <v>0</v>
      </c>
      <c r="W1766" s="38"/>
    </row>
    <row r="1767" spans="1:23" ht="356.25" x14ac:dyDescent="0.25">
      <c r="A1767" s="2" t="s">
        <v>896</v>
      </c>
      <c r="B1767" s="2" t="s">
        <v>897</v>
      </c>
      <c r="C1767" s="3" t="s">
        <v>5550</v>
      </c>
      <c r="D1767" s="23" t="str">
        <f>SUBSTITUTE(SUBSTITUTE(SUBSTITUTE(C1767,CHAR(13),""),CHAR(10),"&lt;br&gt;"),".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7" s="4">
        <v>26.2</v>
      </c>
      <c r="F1767" s="2" t="s">
        <v>2229</v>
      </c>
      <c r="G1767" s="19">
        <f>VLOOKUP(F1767,frs!$A$2:$B$45,2,FALSE)</f>
        <v>8</v>
      </c>
      <c r="H1767" s="2" t="b">
        <v>1</v>
      </c>
      <c r="I1767" s="2" t="s">
        <v>4805</v>
      </c>
      <c r="J1767" s="19">
        <f>VLOOKUP(I1767,Families!$A$2:$B$11,2,FALSE)</f>
        <v>5</v>
      </c>
      <c r="K1767" s="2" t="s">
        <v>4806</v>
      </c>
      <c r="L1767" s="19">
        <f>IFERROR(VLOOKUP(K1767,Appellations!$A$2:$B$80,2,FALSE),"0")</f>
        <v>16</v>
      </c>
      <c r="M1767" s="2" t="s">
        <v>4806</v>
      </c>
      <c r="N1767" s="19">
        <f>IFERROR(VLOOKUP(M1767,Regions!$A$2:$B$44,2,FALSE),"0")</f>
        <v>12</v>
      </c>
      <c r="O1767" s="2"/>
      <c r="P1767" s="19" t="str">
        <f>IFERROR(VLOOKUP(O1767,Colors!$A$2:$B$11,2,FALSE),"0")</f>
        <v>0</v>
      </c>
      <c r="Q1767" s="2" t="s">
        <v>4833</v>
      </c>
      <c r="R1767" s="19">
        <f>IFERROR(VLOOKUP(Q1767,Contenants!$A$2:$B$21,2,FALSE),"0")</f>
        <v>11</v>
      </c>
      <c r="S1767" s="2" t="s">
        <v>5888</v>
      </c>
      <c r="T1767" s="50" t="s">
        <v>6288</v>
      </c>
      <c r="U1767" s="19" t="str">
        <f>SUBSTITUTE(S1767,"C:\Users\Admin\OneDrive\Site Internet\","")</f>
        <v>champagne_soutiran_signature.png</v>
      </c>
      <c r="V1767" s="19">
        <f t="shared" si="638"/>
        <v>1</v>
      </c>
      <c r="W1767" s="20" t="str">
        <f t="shared" ref="W1767" si="640">$X$1&amp;A1767&amp;$Y$1&amp;T1767&amp;$Z$1&amp;D1767&amp;$AA$1&amp;G1767&amp;$AB$1&amp;J1767&amp;$AC$1&amp;L1767&amp;$AD$1&amp;N1767&amp;$AE$1&amp;P1767&amp;$AF$1&amp;R1767&amp;$AG$1&amp;U1767&amp;$AH$1&amp;V1767&amp;$AI$1</f>
        <v>("01779", "Champagne Soutiran Grand Cru Signature 37,5 cl",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"11", "champagne_soutiran_signature.png", "1"),</v>
      </c>
    </row>
    <row r="1768" spans="1:23" s="29" customFormat="1" hidden="1" x14ac:dyDescent="0.25">
      <c r="A1768" s="2" t="s">
        <v>672</v>
      </c>
      <c r="B1768" s="2" t="s">
        <v>673</v>
      </c>
      <c r="C1768" s="3"/>
      <c r="D1768" s="36" t="str">
        <f t="shared" si="618"/>
        <v/>
      </c>
      <c r="E1768" s="4">
        <v>29.6</v>
      </c>
      <c r="F1768" s="2" t="s">
        <v>2242</v>
      </c>
      <c r="G1768" s="38"/>
      <c r="H1768" s="2" t="b">
        <v>1</v>
      </c>
      <c r="I1768" s="2" t="s">
        <v>4716</v>
      </c>
      <c r="J1768" s="38"/>
      <c r="K1768" s="2" t="s">
        <v>4740</v>
      </c>
      <c r="L1768" s="38"/>
      <c r="M1768" s="2" t="s">
        <v>4741</v>
      </c>
      <c r="N1768" s="38"/>
      <c r="O1768" s="2" t="s">
        <v>4719</v>
      </c>
      <c r="P1768" s="38"/>
      <c r="Q1768" s="2" t="s">
        <v>2303</v>
      </c>
      <c r="R1768" s="38"/>
      <c r="S1768" s="2"/>
      <c r="T1768" s="38"/>
      <c r="U1768" s="38"/>
      <c r="V1768" s="19">
        <f t="shared" si="638"/>
        <v>0</v>
      </c>
      <c r="W1768" s="38"/>
    </row>
    <row r="1769" spans="1:23" hidden="1" x14ac:dyDescent="0.25">
      <c r="A1769" s="2" t="s">
        <v>1433</v>
      </c>
      <c r="B1769" s="2" t="s">
        <v>1434</v>
      </c>
      <c r="C1769" s="3"/>
      <c r="D1769" s="23" t="str">
        <f t="shared" ref="D1769:D1770" si="641">SUBSTITUTE(SUBSTITUTE(SUBSTITUTE(C1769,CHAR(13),""),CHAR(10),"&lt;br&gt;"),". &amp;car(10)",".")</f>
        <v/>
      </c>
      <c r="E1769" s="4">
        <v>40.4</v>
      </c>
      <c r="F1769" s="2" t="s">
        <v>2218</v>
      </c>
      <c r="G1769" s="19" t="e">
        <f>VLOOKUP(F1769,frs!$A$2:$E$41,2,FALSE)</f>
        <v>#N/A</v>
      </c>
      <c r="H1769" s="2" t="b">
        <v>1</v>
      </c>
      <c r="I1769" s="2" t="s">
        <v>4693</v>
      </c>
      <c r="J1769" s="19">
        <f>VLOOKUP(I1769,Families!$A$2:$B$11,2,FALSE)</f>
        <v>7</v>
      </c>
      <c r="K1769" s="2"/>
      <c r="L1769" s="19" t="str">
        <f>IFERROR(VLOOKUP(K1769,Appellations!$A$2:$B$77,2,FALSE),"0")</f>
        <v>0</v>
      </c>
      <c r="M1769" s="2" t="s">
        <v>4694</v>
      </c>
      <c r="N1769" s="19">
        <f>IFERROR(VLOOKUP(M1769,Regions!$A$2:$B$41,2,FALSE),"0")</f>
        <v>26</v>
      </c>
      <c r="O1769" s="2"/>
      <c r="P1769" s="19" t="str">
        <f>IFERROR(VLOOKUP(O1769,Colors!$A$2:$B$11,2,FALSE),"0")</f>
        <v>0</v>
      </c>
      <c r="Q1769" s="2" t="s">
        <v>4696</v>
      </c>
      <c r="R1769" s="19">
        <f>IFERROR(VLOOKUP(Q1769,Contenants!$A$2:$B$21,2,FALSE),"0")</f>
        <v>15</v>
      </c>
      <c r="S1769" s="2"/>
      <c r="T1769" s="50" t="str">
        <f t="shared" ref="T1769:T1770" si="642">PROPER(B1769)</f>
        <v>Liqueur Aux Plantes D'Absinthe 55°</v>
      </c>
      <c r="U1769" s="19" t="str">
        <f>SUBSTITUTE(SUBSTITUTE(SUBSTITUTE(SUBSTITUTE(SUBSTITUTE(SUBSTITUTE(SUBSTITUTE(SUBSTITUTE(SUBSTITUTE(SUBSTITUTE(SUBSTITUTE(SUBSTITUTE(S1769,"C:\Users\Admin\OneDrive\Site Internet\",""),"BAG-IN-BOX\",""),"BOURGOGNE\",""),"BEAUJOLAIS\",""),"CHAMPAGNE ET EFFERVESCENTS\",""),"LANGUEDOC\",""),"LOIRE\",""),"PROVENCE\",""),"RHONE NORD\",""),"RHONE SUD\",""),"SPIRITUEUX\",""),"SUD OUEST\","")</f>
        <v/>
      </c>
      <c r="V1769" s="19">
        <f t="shared" si="638"/>
        <v>0</v>
      </c>
      <c r="W1769" s="20" t="e">
        <f>$X$1&amp;A1769&amp;$Y$1&amp;T1769&amp;$Z$1&amp;D1769&amp;$AA$1&amp;E1769&amp;#REF!&amp;G1769&amp;$AB$1&amp;J1769&amp;$AC$1&amp;L1769&amp;$AD$1&amp;N1769&amp;$AE$1&amp;P1769&amp;$AF$1&amp;R1769&amp;$AG$1&amp;#REF!&amp;$AI$1</f>
        <v>#REF!</v>
      </c>
    </row>
    <row r="1770" spans="1:23" hidden="1" x14ac:dyDescent="0.25">
      <c r="A1770" s="2" t="s">
        <v>3282</v>
      </c>
      <c r="B1770" s="2" t="s">
        <v>3283</v>
      </c>
      <c r="C1770" s="3"/>
      <c r="D1770" s="23" t="str">
        <f t="shared" si="641"/>
        <v/>
      </c>
      <c r="E1770" s="4">
        <v>350</v>
      </c>
      <c r="F1770" s="2" t="s">
        <v>2219</v>
      </c>
      <c r="G1770" s="19">
        <f>VLOOKUP(F1770,frs!$A$2:$E$41,2,FALSE)</f>
        <v>23</v>
      </c>
      <c r="H1770" s="2" t="b">
        <v>0</v>
      </c>
      <c r="I1770" s="2" t="s">
        <v>4693</v>
      </c>
      <c r="J1770" s="19">
        <f>VLOOKUP(I1770,Families!$A$2:$B$11,2,FALSE)</f>
        <v>7</v>
      </c>
      <c r="K1770" s="2"/>
      <c r="L1770" s="19" t="str">
        <f>IFERROR(VLOOKUP(K1770,Appellations!$A$2:$B$77,2,FALSE),"0")</f>
        <v>0</v>
      </c>
      <c r="M1770" s="2" t="s">
        <v>5926</v>
      </c>
      <c r="N1770" s="19">
        <f>IFERROR(VLOOKUP(M1770,Regions!$A$2:$B$41,2,FALSE),"0")</f>
        <v>14</v>
      </c>
      <c r="O1770" s="2"/>
      <c r="P1770" s="19" t="str">
        <f>IFERROR(VLOOKUP(O1770,Colors!$A$2:$B$11,2,FALSE),"0")</f>
        <v>0</v>
      </c>
      <c r="Q1770" s="2"/>
      <c r="R1770" s="19" t="str">
        <f>IFERROR(VLOOKUP(Q1770,Contenants!$A$2:$B$21,2,FALSE),"0")</f>
        <v>0</v>
      </c>
      <c r="S1770" s="2"/>
      <c r="T1770" s="50" t="str">
        <f t="shared" si="642"/>
        <v>Cognac Deau Jl Maldant Louis Memory</v>
      </c>
      <c r="U1770" s="19" t="str">
        <f>SUBSTITUTE(SUBSTITUTE(SUBSTITUTE(SUBSTITUTE(SUBSTITUTE(SUBSTITUTE(SUBSTITUTE(SUBSTITUTE(SUBSTITUTE(SUBSTITUTE(SUBSTITUTE(SUBSTITUTE(S1770,"C:\Users\Admin\OneDrive\Site Internet\",""),"BAG-IN-BOX\",""),"BOURGOGNE\",""),"BEAUJOLAIS\",""),"CHAMPAGNE ET EFFERVESCENTS\",""),"LANGUEDOC\",""),"LOIRE\",""),"PROVENCE\",""),"RHONE NORD\",""),"RHONE SUD\",""),"SPIRITUEUX\",""),"SUD OUEST\","")</f>
        <v/>
      </c>
      <c r="V1770" s="19" t="e">
        <f>IF(#REF!="",0,1)</f>
        <v>#REF!</v>
      </c>
      <c r="W1770" s="20" t="e">
        <f>$X$1&amp;A1770&amp;$Y$1&amp;T1770&amp;$Z$1&amp;D1770&amp;$AA$1&amp;E1770&amp;#REF!&amp;G1770&amp;$AB$1&amp;J1770&amp;$AC$1&amp;L1770&amp;$AD$1&amp;N1770&amp;$AE$1&amp;P1770&amp;$AF$1&amp;R1770&amp;$AG$1&amp;#REF!&amp;$AI$1</f>
        <v>#REF!</v>
      </c>
    </row>
    <row r="1771" spans="1:23" s="29" customFormat="1" hidden="1" x14ac:dyDescent="0.25">
      <c r="A1771" s="2" t="s">
        <v>2061</v>
      </c>
      <c r="B1771" s="2" t="s">
        <v>2062</v>
      </c>
      <c r="C1771" s="3"/>
      <c r="D1771" s="27" t="str">
        <f t="shared" si="618"/>
        <v/>
      </c>
      <c r="E1771" s="4">
        <v>28</v>
      </c>
      <c r="F1771" s="2" t="s">
        <v>2219</v>
      </c>
      <c r="H1771" s="2" t="b">
        <v>1</v>
      </c>
      <c r="I1771" s="2" t="s">
        <v>4693</v>
      </c>
      <c r="K1771" s="2"/>
      <c r="M1771" s="2" t="s">
        <v>4708</v>
      </c>
      <c r="O1771" s="2"/>
      <c r="Q1771" s="2" t="s">
        <v>4695</v>
      </c>
      <c r="S1771" s="2"/>
      <c r="V1771" s="19">
        <f>IF(U1771="",0,1)</f>
        <v>0</v>
      </c>
    </row>
    <row r="1772" spans="1:23" s="20" customFormat="1" hidden="1" x14ac:dyDescent="0.25">
      <c r="A1772" s="2" t="s">
        <v>3601</v>
      </c>
      <c r="B1772" s="2" t="s">
        <v>3602</v>
      </c>
      <c r="C1772" s="3"/>
      <c r="D1772" s="18" t="str">
        <f t="shared" si="618"/>
        <v/>
      </c>
      <c r="E1772" s="4">
        <v>11.5</v>
      </c>
      <c r="F1772" s="2" t="s">
        <v>66</v>
      </c>
      <c r="H1772" s="2" t="b">
        <v>0</v>
      </c>
      <c r="I1772" s="2" t="s">
        <v>4716</v>
      </c>
      <c r="K1772" s="2" t="s">
        <v>4724</v>
      </c>
      <c r="M1772" s="2" t="s">
        <v>4718</v>
      </c>
      <c r="O1772" s="2" t="s">
        <v>4719</v>
      </c>
      <c r="Q1772" s="2" t="s">
        <v>4688</v>
      </c>
      <c r="S1772" s="2"/>
    </row>
    <row r="1773" spans="1:23" s="20" customFormat="1" ht="214.5" hidden="1" x14ac:dyDescent="0.25">
      <c r="A1773" s="2" t="s">
        <v>602</v>
      </c>
      <c r="B1773" s="2" t="s">
        <v>603</v>
      </c>
      <c r="C1773" s="3" t="s">
        <v>5249</v>
      </c>
      <c r="D1773" s="18" t="str">
        <f t="shared" si="618"/>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773" s="4">
        <v>5.6</v>
      </c>
      <c r="F1773" s="2" t="s">
        <v>2255</v>
      </c>
      <c r="H1773" s="2" t="b">
        <v>1</v>
      </c>
      <c r="I1773" s="2" t="s">
        <v>4686</v>
      </c>
      <c r="K1773" s="2"/>
      <c r="M1773" s="2" t="s">
        <v>4946</v>
      </c>
      <c r="O1773" s="2"/>
      <c r="Q1773" s="2" t="s">
        <v>5032</v>
      </c>
      <c r="S1773" s="2" t="s">
        <v>5671</v>
      </c>
      <c r="V1773" s="19">
        <f t="shared" ref="V1773:V1774" si="643">IF(U1773="",0,1)</f>
        <v>0</v>
      </c>
    </row>
    <row r="1774" spans="1:23" s="20" customFormat="1" hidden="1" x14ac:dyDescent="0.25">
      <c r="A1774" s="2" t="s">
        <v>393</v>
      </c>
      <c r="B1774" s="2" t="s">
        <v>394</v>
      </c>
      <c r="C1774" s="3"/>
      <c r="D1774" s="40" t="str">
        <f t="shared" si="618"/>
        <v/>
      </c>
      <c r="E1774" s="4">
        <v>3.65</v>
      </c>
      <c r="F1774" s="2" t="s">
        <v>2281</v>
      </c>
      <c r="G1774" s="42"/>
      <c r="H1774" s="2" t="b">
        <v>1</v>
      </c>
      <c r="I1774" s="2" t="s">
        <v>2307</v>
      </c>
      <c r="J1774" s="42"/>
      <c r="K1774" s="2"/>
      <c r="L1774" s="42"/>
      <c r="M1774" s="2" t="s">
        <v>2307</v>
      </c>
      <c r="N1774" s="42"/>
      <c r="O1774" s="2" t="s">
        <v>314</v>
      </c>
      <c r="P1774" s="42"/>
      <c r="Q1774" s="2" t="s">
        <v>4804</v>
      </c>
      <c r="R1774" s="42"/>
      <c r="S1774" s="2"/>
      <c r="T1774" s="42"/>
      <c r="U1774" s="42"/>
      <c r="V1774" s="19">
        <f t="shared" si="643"/>
        <v>0</v>
      </c>
      <c r="W1774" s="42"/>
    </row>
    <row r="1775" spans="1:23" hidden="1" x14ac:dyDescent="0.25">
      <c r="A1775" s="2" t="s">
        <v>3928</v>
      </c>
      <c r="B1775" s="2" t="s">
        <v>3929</v>
      </c>
      <c r="C1775" s="3"/>
      <c r="D1775" s="23" t="str">
        <f t="shared" ref="D1775:D1785" si="644">SUBSTITUTE(SUBSTITUTE(SUBSTITUTE(C1775,CHAR(13),""),CHAR(10),"&lt;br&gt;"),". &amp;car(10)",".")</f>
        <v/>
      </c>
      <c r="E1775" s="4">
        <v>5.65</v>
      </c>
      <c r="F1775" s="2" t="s">
        <v>2281</v>
      </c>
      <c r="G1775" s="19" t="e">
        <f>VLOOKUP(F1775,frs!$A$2:$E$41,2,FALSE)</f>
        <v>#N/A</v>
      </c>
      <c r="H1775" s="2" t="b">
        <v>0</v>
      </c>
      <c r="I1775" s="2" t="s">
        <v>4686</v>
      </c>
      <c r="J1775" s="19">
        <f>VLOOKUP(I1775,Families!$A$2:$B$11,2,FALSE)</f>
        <v>9</v>
      </c>
      <c r="K1775" s="2"/>
      <c r="L1775" s="19" t="str">
        <f>IFERROR(VLOOKUP(K1775,Appellations!$A$2:$B$77,2,FALSE),"0")</f>
        <v>0</v>
      </c>
      <c r="M1775" s="2"/>
      <c r="N1775" s="19" t="str">
        <f>IFERROR(VLOOKUP(M1775,Regions!$A$2:$B$41,2,FALSE),"0")</f>
        <v>0</v>
      </c>
      <c r="O1775" s="2"/>
      <c r="P1775" s="19" t="str">
        <f>IFERROR(VLOOKUP(O1775,Colors!$A$2:$B$11,2,FALSE),"0")</f>
        <v>0</v>
      </c>
      <c r="Q1775" s="2" t="s">
        <v>5033</v>
      </c>
      <c r="R1775" s="19" t="str">
        <f>IFERROR(VLOOKUP(Q1775,Contenants!$A$2:$B$21,2,FALSE),"0")</f>
        <v>0</v>
      </c>
      <c r="S1775" s="2"/>
      <c r="T1775" s="50" t="str">
        <f t="shared" ref="T1775:T1778" si="645">PROPER(B1775)</f>
        <v>Pate De Cochon Ffa 170 G</v>
      </c>
      <c r="U1775" s="19" t="str">
        <f>SUBSTITUTE(SUBSTITUTE(SUBSTITUTE(SUBSTITUTE(SUBSTITUTE(SUBSTITUTE(SUBSTITUTE(SUBSTITUTE(SUBSTITUTE(SUBSTITUTE(SUBSTITUTE(SUBSTITUTE(S1775,"C:\Users\Admin\OneDrive\Site Internet\",""),"BAG-IN-BOX\",""),"BOURGOGNE\",""),"BEAUJOLAIS\",""),"CHAMPAGNE ET EFFERVESCENTS\",""),"LANGUEDOC\",""),"LOIRE\",""),"PROVENCE\",""),"RHONE NORD\",""),"RHONE SUD\",""),"SPIRITUEUX\",""),"SUD OUEST\","")</f>
        <v/>
      </c>
      <c r="V1775" s="19" t="e">
        <f>IF(#REF!="",0,1)</f>
        <v>#REF!</v>
      </c>
      <c r="W1775" s="20" t="e">
        <f>$X$1&amp;A1775&amp;$Y$1&amp;T1775&amp;$Z$1&amp;D1775&amp;$AA$1&amp;E1775&amp;#REF!&amp;G1775&amp;$AB$1&amp;J1775&amp;$AC$1&amp;L1775&amp;$AD$1&amp;N1775&amp;$AE$1&amp;P1775&amp;$AF$1&amp;R1775&amp;$AG$1&amp;#REF!&amp;$AI$1</f>
        <v>#REF!</v>
      </c>
    </row>
    <row r="1776" spans="1:23" hidden="1" x14ac:dyDescent="0.25">
      <c r="A1776" s="2" t="s">
        <v>3924</v>
      </c>
      <c r="B1776" s="2" t="s">
        <v>3925</v>
      </c>
      <c r="C1776" s="3"/>
      <c r="D1776" s="23" t="str">
        <f t="shared" si="644"/>
        <v/>
      </c>
      <c r="E1776" s="4">
        <v>5.75</v>
      </c>
      <c r="F1776" s="2" t="s">
        <v>2281</v>
      </c>
      <c r="G1776" s="19" t="e">
        <f>VLOOKUP(F1776,frs!$A$2:$E$41,2,FALSE)</f>
        <v>#N/A</v>
      </c>
      <c r="H1776" s="2" t="b">
        <v>0</v>
      </c>
      <c r="I1776" s="2" t="s">
        <v>4686</v>
      </c>
      <c r="J1776" s="19">
        <f>VLOOKUP(I1776,Families!$A$2:$B$11,2,FALSE)</f>
        <v>9</v>
      </c>
      <c r="K1776" s="2"/>
      <c r="L1776" s="19" t="str">
        <f>IFERROR(VLOOKUP(K1776,Appellations!$A$2:$B$77,2,FALSE),"0")</f>
        <v>0</v>
      </c>
      <c r="M1776" s="2" t="s">
        <v>4944</v>
      </c>
      <c r="N1776" s="19">
        <f>IFERROR(VLOOKUP(M1776,Regions!$A$2:$B$41,2,FALSE),"0")</f>
        <v>37</v>
      </c>
      <c r="O1776" s="2"/>
      <c r="P1776" s="19" t="str">
        <f>IFERROR(VLOOKUP(O1776,Colors!$A$2:$B$11,2,FALSE),"0")</f>
        <v>0</v>
      </c>
      <c r="Q1776" s="2" t="s">
        <v>5033</v>
      </c>
      <c r="R1776" s="19" t="str">
        <f>IFERROR(VLOOKUP(Q1776,Contenants!$A$2:$B$21,2,FALSE),"0")</f>
        <v>0</v>
      </c>
      <c r="S1776" s="2"/>
      <c r="T1776" s="50" t="str">
        <f t="shared" si="645"/>
        <v>Pate Basque Piment Espelette Ffa 170 G</v>
      </c>
      <c r="U1776" s="19" t="str">
        <f>SUBSTITUTE(SUBSTITUTE(SUBSTITUTE(SUBSTITUTE(SUBSTITUTE(SUBSTITUTE(SUBSTITUTE(SUBSTITUTE(SUBSTITUTE(SUBSTITUTE(SUBSTITUTE(SUBSTITUTE(S1776,"C:\Users\Admin\OneDrive\Site Internet\",""),"BAG-IN-BOX\",""),"BOURGOGNE\",""),"BEAUJOLAIS\",""),"CHAMPAGNE ET EFFERVESCENTS\",""),"LANGUEDOC\",""),"LOIRE\",""),"PROVENCE\",""),"RHONE NORD\",""),"RHONE SUD\",""),"SPIRITUEUX\",""),"SUD OUEST\","")</f>
        <v/>
      </c>
      <c r="V1776" s="19" t="e">
        <f>IF(#REF!="",0,1)</f>
        <v>#REF!</v>
      </c>
      <c r="W1776" s="20" t="e">
        <f>$X$1&amp;A1776&amp;$Y$1&amp;T1776&amp;$Z$1&amp;D1776&amp;$AA$1&amp;E1776&amp;#REF!&amp;G1776&amp;$AB$1&amp;J1776&amp;$AC$1&amp;L1776&amp;$AD$1&amp;N1776&amp;$AE$1&amp;P1776&amp;$AF$1&amp;R1776&amp;$AG$1&amp;#REF!&amp;$AI$1</f>
        <v>#REF!</v>
      </c>
    </row>
    <row r="1777" spans="1:23" hidden="1" x14ac:dyDescent="0.25">
      <c r="A1777" s="2" t="s">
        <v>4129</v>
      </c>
      <c r="B1777" s="2" t="s">
        <v>4130</v>
      </c>
      <c r="C1777" s="3"/>
      <c r="D1777" s="23" t="str">
        <f t="shared" si="644"/>
        <v/>
      </c>
      <c r="E1777" s="4">
        <v>8.4</v>
      </c>
      <c r="F1777" s="2" t="s">
        <v>2281</v>
      </c>
      <c r="G1777" s="19" t="e">
        <f>VLOOKUP(F1777,frs!$A$2:$E$41,2,FALSE)</f>
        <v>#N/A</v>
      </c>
      <c r="H1777" s="2" t="b">
        <v>0</v>
      </c>
      <c r="I1777" s="2" t="s">
        <v>4686</v>
      </c>
      <c r="J1777" s="19">
        <f>VLOOKUP(I1777,Families!$A$2:$B$11,2,FALSE)</f>
        <v>9</v>
      </c>
      <c r="K1777" s="2"/>
      <c r="L1777" s="19" t="str">
        <f>IFERROR(VLOOKUP(K1777,Appellations!$A$2:$B$77,2,FALSE),"0")</f>
        <v>0</v>
      </c>
      <c r="M1777" s="2"/>
      <c r="N1777" s="19" t="str">
        <f>IFERROR(VLOOKUP(M1777,Regions!$A$2:$B$41,2,FALSE),"0")</f>
        <v>0</v>
      </c>
      <c r="O1777" s="2"/>
      <c r="P1777" s="19" t="str">
        <f>IFERROR(VLOOKUP(O1777,Colors!$A$2:$B$11,2,FALSE),"0")</f>
        <v>0</v>
      </c>
      <c r="Q1777" s="2" t="s">
        <v>5033</v>
      </c>
      <c r="R1777" s="19" t="str">
        <f>IFERROR(VLOOKUP(Q1777,Contenants!$A$2:$B$21,2,FALSE),"0")</f>
        <v>0</v>
      </c>
      <c r="S1777" s="2"/>
      <c r="T1777" s="50" t="str">
        <f t="shared" si="645"/>
        <v>Rillettes De Canard Ffa 170 G</v>
      </c>
      <c r="U1777" s="19" t="str">
        <f>SUBSTITUTE(SUBSTITUTE(SUBSTITUTE(SUBSTITUTE(SUBSTITUTE(SUBSTITUTE(SUBSTITUTE(SUBSTITUTE(SUBSTITUTE(SUBSTITUTE(SUBSTITUTE(SUBSTITUTE(S1777,"C:\Users\Admin\OneDrive\Site Internet\",""),"BAG-IN-BOX\",""),"BOURGOGNE\",""),"BEAUJOLAIS\",""),"CHAMPAGNE ET EFFERVESCENTS\",""),"LANGUEDOC\",""),"LOIRE\",""),"PROVENCE\",""),"RHONE NORD\",""),"RHONE SUD\",""),"SPIRITUEUX\",""),"SUD OUEST\","")</f>
        <v/>
      </c>
      <c r="V1777" s="19" t="e">
        <f>IF(#REF!="",0,1)</f>
        <v>#REF!</v>
      </c>
      <c r="W1777" s="20" t="e">
        <f>$X$1&amp;A1777&amp;$Y$1&amp;T1777&amp;$Z$1&amp;D1777&amp;$AA$1&amp;E1777&amp;#REF!&amp;G1777&amp;$AB$1&amp;J1777&amp;$AC$1&amp;L1777&amp;$AD$1&amp;N1777&amp;$AE$1&amp;P1777&amp;$AF$1&amp;R1777&amp;$AG$1&amp;#REF!&amp;$AI$1</f>
        <v>#REF!</v>
      </c>
    </row>
    <row r="1778" spans="1:23" hidden="1" x14ac:dyDescent="0.25">
      <c r="A1778" s="2" t="s">
        <v>3926</v>
      </c>
      <c r="B1778" s="2" t="s">
        <v>3927</v>
      </c>
      <c r="C1778" s="3"/>
      <c r="D1778" s="23" t="str">
        <f t="shared" si="644"/>
        <v/>
      </c>
      <c r="E1778" s="4">
        <v>6.3</v>
      </c>
      <c r="F1778" s="2" t="s">
        <v>2281</v>
      </c>
      <c r="G1778" s="19" t="e">
        <f>VLOOKUP(F1778,frs!$A$2:$E$41,2,FALSE)</f>
        <v>#N/A</v>
      </c>
      <c r="H1778" s="2" t="b">
        <v>0</v>
      </c>
      <c r="I1778" s="2" t="s">
        <v>4686</v>
      </c>
      <c r="J1778" s="19">
        <f>VLOOKUP(I1778,Families!$A$2:$B$11,2,FALSE)</f>
        <v>9</v>
      </c>
      <c r="K1778" s="2"/>
      <c r="L1778" s="19" t="str">
        <f>IFERROR(VLOOKUP(K1778,Appellations!$A$2:$B$77,2,FALSE),"0")</f>
        <v>0</v>
      </c>
      <c r="M1778" s="2"/>
      <c r="N1778" s="19" t="str">
        <f>IFERROR(VLOOKUP(M1778,Regions!$A$2:$B$41,2,FALSE),"0")</f>
        <v>0</v>
      </c>
      <c r="O1778" s="2"/>
      <c r="P1778" s="19" t="str">
        <f>IFERROR(VLOOKUP(O1778,Colors!$A$2:$B$11,2,FALSE),"0")</f>
        <v>0</v>
      </c>
      <c r="Q1778" s="2" t="s">
        <v>5033</v>
      </c>
      <c r="R1778" s="19" t="str">
        <f>IFERROR(VLOOKUP(Q1778,Contenants!$A$2:$B$21,2,FALSE),"0")</f>
        <v>0</v>
      </c>
      <c r="S1778" s="2"/>
      <c r="T1778" s="50" t="str">
        <f t="shared" si="645"/>
        <v>Pate De Campagne Aux Figues 170 G</v>
      </c>
      <c r="U1778" s="19" t="str">
        <f>SUBSTITUTE(SUBSTITUTE(SUBSTITUTE(SUBSTITUTE(SUBSTITUTE(SUBSTITUTE(SUBSTITUTE(SUBSTITUTE(SUBSTITUTE(SUBSTITUTE(SUBSTITUTE(SUBSTITUTE(S1778,"C:\Users\Admin\OneDrive\Site Internet\",""),"BAG-IN-BOX\",""),"BOURGOGNE\",""),"BEAUJOLAIS\",""),"CHAMPAGNE ET EFFERVESCENTS\",""),"LANGUEDOC\",""),"LOIRE\",""),"PROVENCE\",""),"RHONE NORD\",""),"RHONE SUD\",""),"SPIRITUEUX\",""),"SUD OUEST\","")</f>
        <v/>
      </c>
      <c r="V1778" s="19" t="e">
        <f>IF(#REF!="",0,1)</f>
        <v>#REF!</v>
      </c>
      <c r="W1778" s="20" t="e">
        <f>$X$1&amp;A1778&amp;$Y$1&amp;T1778&amp;$Z$1&amp;D1778&amp;$AA$1&amp;E1778&amp;#REF!&amp;G1778&amp;$AB$1&amp;J1778&amp;$AC$1&amp;L1778&amp;$AD$1&amp;N1778&amp;$AE$1&amp;P1778&amp;$AF$1&amp;R1778&amp;$AG$1&amp;#REF!&amp;$AI$1</f>
        <v>#REF!</v>
      </c>
    </row>
    <row r="1779" spans="1:23" ht="270.75" x14ac:dyDescent="0.25">
      <c r="A1779" s="2" t="s">
        <v>1933</v>
      </c>
      <c r="B1779" s="2" t="s">
        <v>1934</v>
      </c>
      <c r="C1779" s="3" t="s">
        <v>5458</v>
      </c>
      <c r="D1779"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79" s="4">
        <v>7.5</v>
      </c>
      <c r="F1779" s="2" t="s">
        <v>2254</v>
      </c>
      <c r="G1779" s="19">
        <f>VLOOKUP(F1779,frs!$A$2:$B$45,2,FALSE)</f>
        <v>4</v>
      </c>
      <c r="H1779" s="2" t="b">
        <v>1</v>
      </c>
      <c r="I1779" s="2" t="s">
        <v>4686</v>
      </c>
      <c r="J1779" s="19">
        <f>VLOOKUP(I1779,Families!$A$2:$B$11,2,FALSE)</f>
        <v>9</v>
      </c>
      <c r="K1779" s="2"/>
      <c r="L1779" s="19" t="str">
        <f>IFERROR(VLOOKUP(K1779,Appellations!$A$2:$B$80,2,FALSE),"0")</f>
        <v>0</v>
      </c>
      <c r="M1779" s="2" t="s">
        <v>4944</v>
      </c>
      <c r="N1779" s="19">
        <f>IFERROR(VLOOKUP(M1779,Regions!$A$2:$B$44,2,FALSE),"0")</f>
        <v>37</v>
      </c>
      <c r="O1779" s="2"/>
      <c r="P1779" s="19" t="str">
        <f>IFERROR(VLOOKUP(O1779,Colors!$A$2:$B$11,2,FALSE),"0")</f>
        <v>0</v>
      </c>
      <c r="Q1779" s="2"/>
      <c r="R1779" s="19" t="str">
        <f>IFERROR(VLOOKUP(Q1779,Contenants!$A$2:$B$21,2,FALSE),"0")</f>
        <v>0</v>
      </c>
      <c r="S1779" s="2" t="s">
        <v>5672</v>
      </c>
      <c r="T1779" s="50" t="s">
        <v>6289</v>
      </c>
      <c r="U1779" s="19" t="str">
        <f t="shared" ref="U1779:U1785" si="646">SUBSTITUTE(S1779,"C:\Users\Admin\OneDrive\Site Internet\","")</f>
        <v>catrice_gourmet_terrines.png</v>
      </c>
      <c r="V1779" s="19">
        <f t="shared" ref="V1779:V1789" si="647">IF(U1779="",0,1)</f>
        <v>1</v>
      </c>
      <c r="W1779" s="20" t="str">
        <f t="shared" ref="W1779:W1785" si="648">$X$1&amp;A1779&amp;$Y$1&amp;T1779&amp;$Z$1&amp;D1779&amp;$AA$1&amp;G1779&amp;$AB$1&amp;J1779&amp;$AC$1&amp;L1779&amp;$AD$1&amp;N1779&amp;$AE$1&amp;P1779&amp;$AF$1&amp;R1779&amp;$AG$1&amp;U1779&amp;$AH$1&amp;V1779&amp;$AI$1</f>
        <v>("01791", "Terrine Campagne à la Provençale",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0" spans="1:23" ht="270.75" x14ac:dyDescent="0.25">
      <c r="A1780" s="2" t="s">
        <v>1939</v>
      </c>
      <c r="B1780" s="2" t="s">
        <v>1940</v>
      </c>
      <c r="C1780" s="3" t="s">
        <v>5458</v>
      </c>
      <c r="D1780"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0" s="4">
        <v>7.5</v>
      </c>
      <c r="F1780" s="2" t="s">
        <v>2254</v>
      </c>
      <c r="G1780" s="19">
        <f>VLOOKUP(F1780,frs!$A$2:$B$45,2,FALSE)</f>
        <v>4</v>
      </c>
      <c r="H1780" s="2" t="b">
        <v>1</v>
      </c>
      <c r="I1780" s="2" t="s">
        <v>4686</v>
      </c>
      <c r="J1780" s="19">
        <f>VLOOKUP(I1780,Families!$A$2:$B$11,2,FALSE)</f>
        <v>9</v>
      </c>
      <c r="K1780" s="2"/>
      <c r="L1780" s="19" t="str">
        <f>IFERROR(VLOOKUP(K1780,Appellations!$A$2:$B$80,2,FALSE),"0")</f>
        <v>0</v>
      </c>
      <c r="M1780" s="2" t="s">
        <v>4944</v>
      </c>
      <c r="N1780" s="19">
        <f>IFERROR(VLOOKUP(M1780,Regions!$A$2:$B$44,2,FALSE),"0")</f>
        <v>37</v>
      </c>
      <c r="O1780" s="2"/>
      <c r="P1780" s="19" t="str">
        <f>IFERROR(VLOOKUP(O1780,Colors!$A$2:$B$11,2,FALSE),"0")</f>
        <v>0</v>
      </c>
      <c r="Q1780" s="2"/>
      <c r="R1780" s="19" t="str">
        <f>IFERROR(VLOOKUP(Q1780,Contenants!$A$2:$B$21,2,FALSE),"0")</f>
        <v>0</v>
      </c>
      <c r="S1780" s="2" t="s">
        <v>5672</v>
      </c>
      <c r="T1780" s="50" t="s">
        <v>6290</v>
      </c>
      <c r="U1780" s="19" t="str">
        <f t="shared" si="646"/>
        <v>catrice_gourmet_terrines.png</v>
      </c>
      <c r="V1780" s="19">
        <f t="shared" si="647"/>
        <v>1</v>
      </c>
      <c r="W1780" s="20" t="str">
        <f t="shared" si="648"/>
        <v>("01792", "Terrine Faisan Champignons",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1" spans="1:23" ht="270.75" x14ac:dyDescent="0.25">
      <c r="A1781" s="2" t="s">
        <v>1937</v>
      </c>
      <c r="B1781" s="2" t="s">
        <v>1938</v>
      </c>
      <c r="C1781" s="3" t="s">
        <v>5458</v>
      </c>
      <c r="D1781"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1" s="4">
        <v>7.5</v>
      </c>
      <c r="F1781" s="2" t="s">
        <v>2254</v>
      </c>
      <c r="G1781" s="19">
        <f>VLOOKUP(F1781,frs!$A$2:$B$45,2,FALSE)</f>
        <v>4</v>
      </c>
      <c r="H1781" s="2" t="b">
        <v>1</v>
      </c>
      <c r="I1781" s="2" t="s">
        <v>4686</v>
      </c>
      <c r="J1781" s="19">
        <f>VLOOKUP(I1781,Families!$A$2:$B$11,2,FALSE)</f>
        <v>9</v>
      </c>
      <c r="K1781" s="2"/>
      <c r="L1781" s="19" t="str">
        <f>IFERROR(VLOOKUP(K1781,Appellations!$A$2:$B$80,2,FALSE),"0")</f>
        <v>0</v>
      </c>
      <c r="M1781" s="2" t="s">
        <v>4944</v>
      </c>
      <c r="N1781" s="19">
        <f>IFERROR(VLOOKUP(M1781,Regions!$A$2:$B$44,2,FALSE),"0")</f>
        <v>37</v>
      </c>
      <c r="O1781" s="2"/>
      <c r="P1781" s="19" t="str">
        <f>IFERROR(VLOOKUP(O1781,Colors!$A$2:$B$11,2,FALSE),"0")</f>
        <v>0</v>
      </c>
      <c r="Q1781" s="2"/>
      <c r="R1781" s="19" t="str">
        <f>IFERROR(VLOOKUP(Q1781,Contenants!$A$2:$B$21,2,FALSE),"0")</f>
        <v>0</v>
      </c>
      <c r="S1781" s="2" t="s">
        <v>5672</v>
      </c>
      <c r="T1781" s="50" t="s">
        <v>6291</v>
      </c>
      <c r="U1781" s="19" t="str">
        <f t="shared" si="646"/>
        <v>catrice_gourmet_terrines.png</v>
      </c>
      <c r="V1781" s="19">
        <f t="shared" si="647"/>
        <v>1</v>
      </c>
      <c r="W1781" s="20" t="str">
        <f t="shared" si="648"/>
        <v>("01793", "Terrine Chevreuil Romarin",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2" spans="1:23" ht="270.75" x14ac:dyDescent="0.25">
      <c r="A1782" s="2" t="s">
        <v>1941</v>
      </c>
      <c r="B1782" s="2" t="s">
        <v>1942</v>
      </c>
      <c r="C1782" s="3" t="s">
        <v>5458</v>
      </c>
      <c r="D1782"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2" s="4">
        <v>7.5</v>
      </c>
      <c r="F1782" s="2" t="s">
        <v>2254</v>
      </c>
      <c r="G1782" s="19">
        <f>VLOOKUP(F1782,frs!$A$2:$B$45,2,FALSE)</f>
        <v>4</v>
      </c>
      <c r="H1782" s="2" t="b">
        <v>1</v>
      </c>
      <c r="I1782" s="2" t="s">
        <v>4686</v>
      </c>
      <c r="J1782" s="19">
        <f>VLOOKUP(I1782,Families!$A$2:$B$11,2,FALSE)</f>
        <v>9</v>
      </c>
      <c r="K1782" s="2"/>
      <c r="L1782" s="19" t="str">
        <f>IFERROR(VLOOKUP(K1782,Appellations!$A$2:$B$80,2,FALSE),"0")</f>
        <v>0</v>
      </c>
      <c r="M1782" s="2" t="s">
        <v>4944</v>
      </c>
      <c r="N1782" s="19">
        <f>IFERROR(VLOOKUP(M1782,Regions!$A$2:$B$44,2,FALSE),"0")</f>
        <v>37</v>
      </c>
      <c r="O1782" s="2"/>
      <c r="P1782" s="19" t="str">
        <f>IFERROR(VLOOKUP(O1782,Colors!$A$2:$B$11,2,FALSE),"0")</f>
        <v>0</v>
      </c>
      <c r="Q1782" s="2"/>
      <c r="R1782" s="19" t="str">
        <f>IFERROR(VLOOKUP(Q1782,Contenants!$A$2:$B$21,2,FALSE),"0")</f>
        <v>0</v>
      </c>
      <c r="S1782" s="2" t="s">
        <v>5672</v>
      </c>
      <c r="T1782" s="50" t="s">
        <v>6292</v>
      </c>
      <c r="U1782" s="19" t="str">
        <f t="shared" si="646"/>
        <v>catrice_gourmet_terrines.png</v>
      </c>
      <c r="V1782" s="19">
        <f t="shared" si="647"/>
        <v>1</v>
      </c>
      <c r="W1782" s="20" t="str">
        <f t="shared" si="648"/>
        <v>("01794", "Terrine Lapin Sarriete",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3" spans="1:23" ht="270.75" x14ac:dyDescent="0.25">
      <c r="A1783" s="2" t="s">
        <v>1925</v>
      </c>
      <c r="B1783" s="2" t="s">
        <v>1926</v>
      </c>
      <c r="C1783" s="3" t="s">
        <v>5458</v>
      </c>
      <c r="D1783"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3" s="4">
        <v>7.5</v>
      </c>
      <c r="F1783" s="2" t="s">
        <v>2254</v>
      </c>
      <c r="G1783" s="19">
        <f>VLOOKUP(F1783,frs!$A$2:$B$45,2,FALSE)</f>
        <v>4</v>
      </c>
      <c r="H1783" s="2" t="b">
        <v>1</v>
      </c>
      <c r="I1783" s="2" t="s">
        <v>4686</v>
      </c>
      <c r="J1783" s="19">
        <f>VLOOKUP(I1783,Families!$A$2:$B$11,2,FALSE)</f>
        <v>9</v>
      </c>
      <c r="K1783" s="2"/>
      <c r="L1783" s="19" t="str">
        <f>IFERROR(VLOOKUP(K1783,Appellations!$A$2:$B$80,2,FALSE),"0")</f>
        <v>0</v>
      </c>
      <c r="M1783" s="2" t="s">
        <v>4944</v>
      </c>
      <c r="N1783" s="19">
        <f>IFERROR(VLOOKUP(M1783,Regions!$A$2:$B$44,2,FALSE),"0")</f>
        <v>37</v>
      </c>
      <c r="O1783" s="2"/>
      <c r="P1783" s="19" t="str">
        <f>IFERROR(VLOOKUP(O1783,Colors!$A$2:$B$11,2,FALSE),"0")</f>
        <v>0</v>
      </c>
      <c r="Q1783" s="2"/>
      <c r="R1783" s="19" t="str">
        <f>IFERROR(VLOOKUP(Q1783,Contenants!$A$2:$B$21,2,FALSE),"0")</f>
        <v>0</v>
      </c>
      <c r="S1783" s="2" t="s">
        <v>5672</v>
      </c>
      <c r="T1783" s="50" t="s">
        <v>6293</v>
      </c>
      <c r="U1783" s="19" t="str">
        <f t="shared" si="646"/>
        <v>catrice_gourmet_terrines.png</v>
      </c>
      <c r="V1783" s="19">
        <f t="shared" si="647"/>
        <v>1</v>
      </c>
      <c r="W1783" s="20" t="str">
        <f t="shared" si="648"/>
        <v>("01795", "Terrine à la Farigoule",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4" spans="1:23" ht="270.75" x14ac:dyDescent="0.25">
      <c r="A1784" s="2" t="s">
        <v>1927</v>
      </c>
      <c r="B1784" s="2" t="s">
        <v>1928</v>
      </c>
      <c r="C1784" s="3" t="s">
        <v>5458</v>
      </c>
      <c r="D1784"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4" s="4">
        <v>7.5</v>
      </c>
      <c r="F1784" s="2" t="s">
        <v>2254</v>
      </c>
      <c r="G1784" s="19">
        <f>VLOOKUP(F1784,frs!$A$2:$B$45,2,FALSE)</f>
        <v>4</v>
      </c>
      <c r="H1784" s="2" t="b">
        <v>1</v>
      </c>
      <c r="I1784" s="2" t="s">
        <v>4686</v>
      </c>
      <c r="J1784" s="19">
        <f>VLOOKUP(I1784,Families!$A$2:$B$11,2,FALSE)</f>
        <v>9</v>
      </c>
      <c r="K1784" s="2"/>
      <c r="L1784" s="19" t="str">
        <f>IFERROR(VLOOKUP(K1784,Appellations!$A$2:$B$80,2,FALSE),"0")</f>
        <v>0</v>
      </c>
      <c r="M1784" s="2" t="s">
        <v>4944</v>
      </c>
      <c r="N1784" s="19">
        <f>IFERROR(VLOOKUP(M1784,Regions!$A$2:$B$44,2,FALSE),"0")</f>
        <v>37</v>
      </c>
      <c r="O1784" s="2"/>
      <c r="P1784" s="19" t="str">
        <f>IFERROR(VLOOKUP(O1784,Colors!$A$2:$B$11,2,FALSE),"0")</f>
        <v>0</v>
      </c>
      <c r="Q1784" s="2"/>
      <c r="R1784" s="19" t="str">
        <f>IFERROR(VLOOKUP(Q1784,Contenants!$A$2:$B$21,2,FALSE),"0")</f>
        <v>0</v>
      </c>
      <c r="S1784" s="2" t="s">
        <v>5672</v>
      </c>
      <c r="T1784" s="50" t="s">
        <v>6294</v>
      </c>
      <c r="U1784" s="19" t="str">
        <f t="shared" si="646"/>
        <v>catrice_gourmet_terrines.png</v>
      </c>
      <c r="V1784" s="19">
        <f t="shared" si="647"/>
        <v>1</v>
      </c>
      <c r="W1784" s="20" t="str">
        <f t="shared" si="648"/>
        <v>("01796", "Terrine Fleur de Lavande",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5" spans="1:23" ht="270.75" x14ac:dyDescent="0.25">
      <c r="A1785" s="2" t="s">
        <v>1931</v>
      </c>
      <c r="B1785" s="2" t="s">
        <v>1932</v>
      </c>
      <c r="C1785" s="3" t="s">
        <v>5458</v>
      </c>
      <c r="D1785"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5" s="4">
        <v>7.5</v>
      </c>
      <c r="F1785" s="2" t="s">
        <v>2254</v>
      </c>
      <c r="G1785" s="19">
        <f>VLOOKUP(F1785,frs!$A$2:$B$45,2,FALSE)</f>
        <v>4</v>
      </c>
      <c r="H1785" s="2" t="b">
        <v>1</v>
      </c>
      <c r="I1785" s="2" t="s">
        <v>4686</v>
      </c>
      <c r="J1785" s="19">
        <f>VLOOKUP(I1785,Families!$A$2:$B$11,2,FALSE)</f>
        <v>9</v>
      </c>
      <c r="K1785" s="2"/>
      <c r="L1785" s="19" t="str">
        <f>IFERROR(VLOOKUP(K1785,Appellations!$A$2:$B$80,2,FALSE),"0")</f>
        <v>0</v>
      </c>
      <c r="M1785" s="2" t="s">
        <v>4944</v>
      </c>
      <c r="N1785" s="19">
        <f>IFERROR(VLOOKUP(M1785,Regions!$A$2:$B$44,2,FALSE),"0")</f>
        <v>37</v>
      </c>
      <c r="O1785" s="2"/>
      <c r="P1785" s="19" t="str">
        <f>IFERROR(VLOOKUP(O1785,Colors!$A$2:$B$11,2,FALSE),"0")</f>
        <v>0</v>
      </c>
      <c r="Q1785" s="2"/>
      <c r="R1785" s="19" t="str">
        <f>IFERROR(VLOOKUP(Q1785,Contenants!$A$2:$B$21,2,FALSE),"0")</f>
        <v>0</v>
      </c>
      <c r="S1785" s="2" t="s">
        <v>5672</v>
      </c>
      <c r="T1785" s="50" t="s">
        <v>6295</v>
      </c>
      <c r="U1785" s="19" t="str">
        <f t="shared" si="646"/>
        <v>catrice_gourmet_terrines.png</v>
      </c>
      <c r="V1785" s="19">
        <f t="shared" si="647"/>
        <v>1</v>
      </c>
      <c r="W1785" s="20" t="str">
        <f t="shared" si="648"/>
        <v>("01797", "Terrine Piment d'Espelette",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6" spans="1:23" s="29" customFormat="1" ht="271.5" hidden="1" x14ac:dyDescent="0.25">
      <c r="A1786" s="2" t="s">
        <v>1943</v>
      </c>
      <c r="B1786" s="2" t="s">
        <v>1944</v>
      </c>
      <c r="C1786" s="3" t="s">
        <v>5458</v>
      </c>
      <c r="D1786" s="27" t="str">
        <f t="shared" si="618"/>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6" s="4">
        <v>7.5</v>
      </c>
      <c r="F1786" s="2" t="s">
        <v>2254</v>
      </c>
      <c r="H1786" s="2" t="b">
        <v>1</v>
      </c>
      <c r="I1786" s="2" t="s">
        <v>4686</v>
      </c>
      <c r="K1786" s="2"/>
      <c r="M1786" s="2" t="s">
        <v>4944</v>
      </c>
      <c r="O1786" s="2"/>
      <c r="Q1786" s="2"/>
      <c r="S1786" s="2" t="s">
        <v>5672</v>
      </c>
      <c r="V1786" s="19">
        <f t="shared" si="647"/>
        <v>0</v>
      </c>
    </row>
    <row r="1787" spans="1:23" s="20" customFormat="1" hidden="1" x14ac:dyDescent="0.25">
      <c r="A1787" s="2" t="s">
        <v>1515</v>
      </c>
      <c r="B1787" s="2" t="s">
        <v>1516</v>
      </c>
      <c r="C1787" s="3"/>
      <c r="D1787" s="40" t="str">
        <f t="shared" si="618"/>
        <v/>
      </c>
      <c r="E1787" s="4">
        <v>15.5</v>
      </c>
      <c r="F1787" s="2" t="s">
        <v>2282</v>
      </c>
      <c r="G1787" s="42"/>
      <c r="H1787" s="2" t="b">
        <v>1</v>
      </c>
      <c r="I1787" s="2" t="s">
        <v>4709</v>
      </c>
      <c r="J1787" s="42"/>
      <c r="K1787" s="2" t="s">
        <v>5034</v>
      </c>
      <c r="L1787" s="42"/>
      <c r="M1787" s="2" t="s">
        <v>4762</v>
      </c>
      <c r="N1787" s="42"/>
      <c r="O1787" s="2" t="s">
        <v>4689</v>
      </c>
      <c r="P1787" s="42"/>
      <c r="Q1787" s="2" t="s">
        <v>4688</v>
      </c>
      <c r="R1787" s="42"/>
      <c r="S1787" s="2"/>
      <c r="T1787" s="42"/>
      <c r="U1787" s="42"/>
      <c r="V1787" s="19">
        <f t="shared" si="647"/>
        <v>0</v>
      </c>
      <c r="W1787" s="42"/>
    </row>
    <row r="1788" spans="1:23" ht="185.25" x14ac:dyDescent="0.25">
      <c r="A1788" s="2" t="s">
        <v>1509</v>
      </c>
      <c r="B1788" s="2" t="s">
        <v>1510</v>
      </c>
      <c r="C1788" s="3" t="s">
        <v>3796</v>
      </c>
      <c r="D1788" s="23" t="str">
        <f t="shared" ref="D1788:D1792" si="649">SUBSTITUTE(SUBSTITUTE(SUBSTITUTE(C1788,CHAR(13),""),CHAR(10),"&lt;br&gt;"),". &amp;car(10)",".")</f>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or pâle ; Nez aux notes florales d’acacia et d’aubépine ; Bouche tendre et ample sur les arômes de noisettes en fin de bouche.&lt;br&gt;Accord mets/vin : fruits de mer, poisson fins, crustacés.</v>
      </c>
      <c r="E1788" s="4">
        <v>21.6</v>
      </c>
      <c r="F1788" s="2" t="s">
        <v>2282</v>
      </c>
      <c r="G1788" s="19">
        <f>VLOOKUP(F1788,frs!$A$2:$B$45,2,FALSE)</f>
        <v>18</v>
      </c>
      <c r="H1788" s="2" t="b">
        <v>1</v>
      </c>
      <c r="I1788" s="2" t="s">
        <v>4709</v>
      </c>
      <c r="J1788" s="19">
        <f>VLOOKUP(I1788,Families!$A$2:$B$11,2,FALSE)</f>
        <v>2</v>
      </c>
      <c r="K1788" s="2" t="s">
        <v>5035</v>
      </c>
      <c r="L1788" s="19">
        <f>IFERROR(VLOOKUP(K1788,Appellations!$A$2:$B$80,2,FALSE),"0")</f>
        <v>46</v>
      </c>
      <c r="M1788" s="2" t="s">
        <v>4762</v>
      </c>
      <c r="N1788" s="19">
        <f>IFERROR(VLOOKUP(M1788,Regions!$A$2:$B$44,2,FALSE),"0")</f>
        <v>10</v>
      </c>
      <c r="O1788" s="2" t="s">
        <v>4689</v>
      </c>
      <c r="P1788" s="19">
        <f>IFERROR(VLOOKUP(O1788,Colors!$A$2:$B$11,2,FALSE),"0")</f>
        <v>2</v>
      </c>
      <c r="Q1788" s="2" t="s">
        <v>4688</v>
      </c>
      <c r="R1788" s="19">
        <f>IFERROR(VLOOKUP(Q1788,Contenants!$A$2:$B$21,2,FALSE),"0")</f>
        <v>16</v>
      </c>
      <c r="S1788" s="2" t="s">
        <v>5676</v>
      </c>
      <c r="T1788" s="50" t="s">
        <v>6296</v>
      </c>
      <c r="U1788" s="19" t="str">
        <f t="shared" ref="U1788:U1789" si="650">SUBSTITUTE(S1788,"C:\Users\Admin\OneDrive\Site Internet\","")</f>
        <v>chateau_de_la_greffiere_macon_la_roche_vineuse_les_ronzettes_blanc.png</v>
      </c>
      <c r="V1788" s="19">
        <f t="shared" si="647"/>
        <v>1</v>
      </c>
      <c r="W1788" s="20" t="str">
        <f t="shared" ref="W1788:W1789" si="651">$X$1&amp;A1788&amp;$Y$1&amp;T1788&amp;$Z$1&amp;D1788&amp;$AA$1&amp;G1788&amp;$AB$1&amp;J1788&amp;$AC$1&amp;L1788&amp;$AD$1&amp;N1788&amp;$AE$1&amp;P1788&amp;$AF$1&amp;R1788&amp;$AG$1&amp;U1788&amp;$AH$1&amp;V1788&amp;$AI$1</f>
        <v>("01800", "Les Ronzettes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or pâle ; Nez aux notes florales d’acacia et d’aubépine ; Bouche tendre et ample sur les arômes de noisettes en fin de bouche.&lt;br&gt;Accord mets/vin : fruits de mer, poisson fins, crustacés.", "18", "2", "46", "10","2", "16", "chateau_de_la_greffiere_macon_la_roche_vineuse_les_ronzettes_blanc.png", "1"),</v>
      </c>
    </row>
    <row r="1789" spans="1:23" ht="185.25" x14ac:dyDescent="0.25">
      <c r="A1789" s="2" t="s">
        <v>1895</v>
      </c>
      <c r="B1789" s="2" t="s">
        <v>1896</v>
      </c>
      <c r="C1789" s="3" t="s">
        <v>4257</v>
      </c>
      <c r="D1789" s="23" t="str">
        <f t="shared" si="649"/>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or ; Nez aux notes de fruits mûrs et de miel ; Bouche ample et puissante sur les arômes d’abricot mûrs et de pains d’épices.&lt;br&gt;Accord mets/vin : volaille crémée et poissons de caractère.</v>
      </c>
      <c r="E1789" s="4">
        <v>33.299999999999997</v>
      </c>
      <c r="F1789" s="2" t="s">
        <v>2282</v>
      </c>
      <c r="G1789" s="19">
        <f>VLOOKUP(F1789,frs!$A$2:$B$45,2,FALSE)</f>
        <v>18</v>
      </c>
      <c r="H1789" s="2" t="b">
        <v>1</v>
      </c>
      <c r="I1789" s="2" t="s">
        <v>4709</v>
      </c>
      <c r="J1789" s="19">
        <f>VLOOKUP(I1789,Families!$A$2:$B$11,2,FALSE)</f>
        <v>2</v>
      </c>
      <c r="K1789" s="2" t="s">
        <v>4978</v>
      </c>
      <c r="L1789" s="19">
        <f>IFERROR(VLOOKUP(K1789,Appellations!$A$2:$B$80,2,FALSE),"0")</f>
        <v>65</v>
      </c>
      <c r="M1789" s="2" t="s">
        <v>4762</v>
      </c>
      <c r="N1789" s="19">
        <f>IFERROR(VLOOKUP(M1789,Regions!$A$2:$B$44,2,FALSE),"0")</f>
        <v>10</v>
      </c>
      <c r="O1789" s="2" t="s">
        <v>4689</v>
      </c>
      <c r="P1789" s="19">
        <f>IFERROR(VLOOKUP(O1789,Colors!$A$2:$B$11,2,FALSE),"0")</f>
        <v>2</v>
      </c>
      <c r="Q1789" s="2" t="s">
        <v>4688</v>
      </c>
      <c r="R1789" s="19">
        <f>IFERROR(VLOOKUP(Q1789,Contenants!$A$2:$B$21,2,FALSE),"0")</f>
        <v>16</v>
      </c>
      <c r="S1789" s="2" t="s">
        <v>5677</v>
      </c>
      <c r="T1789" s="50" t="s">
        <v>6297</v>
      </c>
      <c r="U1789" s="19" t="str">
        <f t="shared" si="650"/>
        <v>chateau_de_la_greffiere_saint_veran_au_mont_blanc.png</v>
      </c>
      <c r="V1789" s="19">
        <f t="shared" si="647"/>
        <v>1</v>
      </c>
      <c r="W1789" s="20" t="str">
        <f t="shared" si="651"/>
        <v>("01801", "Aux Monts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or ; Nez aux notes de fruits mûrs et de miel ; Bouche ample et puissante sur les arômes d’abricot mûrs et de pains d’épices.&lt;br&gt;Accord mets/vin : volaille crémée et poissons de caractère.", "18", "2", "65", "10","2", "16", "chateau_de_la_greffiere_saint_veran_au_mont_blanc.png", "1"),</v>
      </c>
    </row>
    <row r="1790" spans="1:23" hidden="1" x14ac:dyDescent="0.25">
      <c r="A1790" s="2" t="s">
        <v>2490</v>
      </c>
      <c r="B1790" s="2" t="s">
        <v>2491</v>
      </c>
      <c r="C1790" s="3"/>
      <c r="D1790" s="23" t="str">
        <f t="shared" si="649"/>
        <v/>
      </c>
      <c r="E1790" s="4">
        <v>12.85</v>
      </c>
      <c r="F1790" s="2" t="s">
        <v>2282</v>
      </c>
      <c r="G1790" s="19">
        <f>VLOOKUP(F1790,frs!$A$2:$E$41,2,FALSE)</f>
        <v>18</v>
      </c>
      <c r="H1790" s="2" t="b">
        <v>0</v>
      </c>
      <c r="I1790" s="2" t="s">
        <v>4716</v>
      </c>
      <c r="J1790" s="19">
        <f>VLOOKUP(I1790,Families!$A$2:$B$11,2,FALSE)</f>
        <v>1</v>
      </c>
      <c r="K1790" s="2" t="s">
        <v>4768</v>
      </c>
      <c r="L1790" s="19">
        <f>IFERROR(VLOOKUP(K1790,Appellations!$A$2:$B$77,2,FALSE),"0")</f>
        <v>11</v>
      </c>
      <c r="M1790" s="2" t="s">
        <v>4762</v>
      </c>
      <c r="N1790" s="19">
        <f>IFERROR(VLOOKUP(M1790,Regions!$A$2:$B$41,2,FALSE),"0")</f>
        <v>10</v>
      </c>
      <c r="O1790" s="2" t="s">
        <v>4719</v>
      </c>
      <c r="P1790" s="19">
        <f>IFERROR(VLOOKUP(O1790,Colors!$A$2:$B$11,2,FALSE),"0")</f>
        <v>8</v>
      </c>
      <c r="Q1790" s="2" t="s">
        <v>4688</v>
      </c>
      <c r="R1790" s="19">
        <f>IFERROR(VLOOKUP(Q1790,Contenants!$A$2:$B$21,2,FALSE),"0")</f>
        <v>16</v>
      </c>
      <c r="S1790" s="2"/>
      <c r="T1790" s="50" t="str">
        <f t="shared" ref="T1790:T1792" si="652">PROPER(B1790)</f>
        <v>Bg Pinot Noir Cht Des Bois Rouge</v>
      </c>
      <c r="U1790" s="19" t="str">
        <f>SUBSTITUTE(SUBSTITUTE(SUBSTITUTE(SUBSTITUTE(SUBSTITUTE(SUBSTITUTE(SUBSTITUTE(SUBSTITUTE(SUBSTITUTE(SUBSTITUTE(SUBSTITUTE(SUBSTITUTE(S1790,"C:\Users\Admin\OneDrive\Site Internet\",""),"BAG-IN-BOX\",""),"BOURGOGNE\",""),"BEAUJOLAIS\",""),"CHAMPAGNE ET EFFERVESCENTS\",""),"LANGUEDOC\",""),"LOIRE\",""),"PROVENCE\",""),"RHONE NORD\",""),"RHONE SUD\",""),"SPIRITUEUX\",""),"SUD OUEST\","")</f>
        <v/>
      </c>
      <c r="V1790" s="19" t="e">
        <f>IF(#REF!="",0,1)</f>
        <v>#REF!</v>
      </c>
      <c r="W1790" s="20" t="e">
        <f>$X$1&amp;A1790&amp;$Y$1&amp;T1790&amp;$Z$1&amp;D1790&amp;$AA$1&amp;E1790&amp;#REF!&amp;G1790&amp;$AB$1&amp;J1790&amp;$AC$1&amp;L1790&amp;$AD$1&amp;N1790&amp;$AE$1&amp;P1790&amp;$AF$1&amp;R1790&amp;$AG$1&amp;#REF!&amp;$AI$1</f>
        <v>#REF!</v>
      </c>
    </row>
    <row r="1791" spans="1:23" hidden="1" x14ac:dyDescent="0.25">
      <c r="A1791" s="2" t="s">
        <v>4192</v>
      </c>
      <c r="B1791" s="2" t="s">
        <v>4193</v>
      </c>
      <c r="C1791" s="3"/>
      <c r="D1791" s="23" t="str">
        <f t="shared" si="649"/>
        <v/>
      </c>
      <c r="E1791" s="4">
        <v>14.8</v>
      </c>
      <c r="F1791" s="2" t="s">
        <v>2282</v>
      </c>
      <c r="G1791" s="19">
        <f>VLOOKUP(F1791,frs!$A$2:$E$41,2,FALSE)</f>
        <v>18</v>
      </c>
      <c r="H1791" s="2" t="b">
        <v>0</v>
      </c>
      <c r="I1791" s="2" t="s">
        <v>4716</v>
      </c>
      <c r="J1791" s="19">
        <f>VLOOKUP(I1791,Families!$A$2:$B$11,2,FALSE)</f>
        <v>1</v>
      </c>
      <c r="K1791" s="2" t="s">
        <v>4996</v>
      </c>
      <c r="L1791" s="19" t="str">
        <f>IFERROR(VLOOKUP(K1791,Appellations!$A$2:$B$77,2,FALSE),"0")</f>
        <v>0</v>
      </c>
      <c r="M1791" s="2" t="s">
        <v>4757</v>
      </c>
      <c r="N1791" s="19">
        <f>IFERROR(VLOOKUP(M1791,Regions!$A$2:$B$41,2,FALSE),"0")</f>
        <v>6</v>
      </c>
      <c r="O1791" s="2" t="s">
        <v>4719</v>
      </c>
      <c r="P1791" s="19">
        <f>IFERROR(VLOOKUP(O1791,Colors!$A$2:$B$11,2,FALSE),"0")</f>
        <v>8</v>
      </c>
      <c r="Q1791" s="2" t="s">
        <v>4688</v>
      </c>
      <c r="R1791" s="19">
        <f>IFERROR(VLOOKUP(Q1791,Contenants!$A$2:$B$21,2,FALSE),"0")</f>
        <v>16</v>
      </c>
      <c r="S1791" s="2"/>
      <c r="T1791" s="50" t="str">
        <f t="shared" si="652"/>
        <v>St Amour Signature Greffiere Rouge</v>
      </c>
      <c r="U1791" s="19" t="str">
        <f>SUBSTITUTE(SUBSTITUTE(SUBSTITUTE(SUBSTITUTE(SUBSTITUTE(SUBSTITUTE(SUBSTITUTE(SUBSTITUTE(SUBSTITUTE(SUBSTITUTE(SUBSTITUTE(SUBSTITUTE(S1791,"C:\Users\Admin\OneDrive\Site Internet\",""),"BAG-IN-BOX\",""),"BOURGOGNE\",""),"BEAUJOLAIS\",""),"CHAMPAGNE ET EFFERVESCENTS\",""),"LANGUEDOC\",""),"LOIRE\",""),"PROVENCE\",""),"RHONE NORD\",""),"RHONE SUD\",""),"SPIRITUEUX\",""),"SUD OUEST\","")</f>
        <v/>
      </c>
      <c r="V1791" s="19" t="e">
        <f>IF(#REF!="",0,1)</f>
        <v>#REF!</v>
      </c>
      <c r="W1791" s="20" t="e">
        <f>$X$1&amp;A1791&amp;$Y$1&amp;T1791&amp;$Z$1&amp;D1791&amp;$AA$1&amp;E1791&amp;#REF!&amp;G1791&amp;$AB$1&amp;J1791&amp;$AC$1&amp;L1791&amp;$AD$1&amp;N1791&amp;$AE$1&amp;P1791&amp;$AF$1&amp;R1791&amp;$AG$1&amp;#REF!&amp;$AI$1</f>
        <v>#REF!</v>
      </c>
    </row>
    <row r="1792" spans="1:23" hidden="1" x14ac:dyDescent="0.25">
      <c r="A1792" s="2" t="s">
        <v>1517</v>
      </c>
      <c r="B1792" s="2" t="s">
        <v>1518</v>
      </c>
      <c r="C1792" s="3"/>
      <c r="D1792" s="23" t="str">
        <f t="shared" si="649"/>
        <v/>
      </c>
      <c r="E1792" s="4">
        <v>24</v>
      </c>
      <c r="F1792" s="2" t="s">
        <v>2282</v>
      </c>
      <c r="G1792" s="19">
        <f>VLOOKUP(F1792,frs!$A$2:$E$41,2,FALSE)</f>
        <v>18</v>
      </c>
      <c r="H1792" s="2" t="b">
        <v>1</v>
      </c>
      <c r="I1792" s="2" t="s">
        <v>4716</v>
      </c>
      <c r="J1792" s="19">
        <f>VLOOKUP(I1792,Families!$A$2:$B$11,2,FALSE)</f>
        <v>1</v>
      </c>
      <c r="K1792" s="2" t="s">
        <v>5036</v>
      </c>
      <c r="L1792" s="19" t="str">
        <f>IFERROR(VLOOKUP(K1792,Appellations!$A$2:$B$77,2,FALSE),"0")</f>
        <v>0</v>
      </c>
      <c r="M1792" s="2" t="s">
        <v>4762</v>
      </c>
      <c r="N1792" s="19">
        <f>IFERROR(VLOOKUP(M1792,Regions!$A$2:$B$41,2,FALSE),"0")</f>
        <v>10</v>
      </c>
      <c r="O1792" s="2" t="s">
        <v>4719</v>
      </c>
      <c r="P1792" s="19">
        <f>IFERROR(VLOOKUP(O1792,Colors!$A$2:$B$11,2,FALSE),"0")</f>
        <v>8</v>
      </c>
      <c r="Q1792" s="2" t="s">
        <v>4688</v>
      </c>
      <c r="R1792" s="19">
        <f>IFERROR(VLOOKUP(Q1792,Contenants!$A$2:$B$21,2,FALSE),"0")</f>
        <v>16</v>
      </c>
      <c r="S1792" s="2"/>
      <c r="T1792" s="50" t="str">
        <f t="shared" si="652"/>
        <v>Macon Serrieres La Croix Greffiere Rouge</v>
      </c>
      <c r="U1792" s="19" t="str">
        <f>SUBSTITUTE(SUBSTITUTE(SUBSTITUTE(SUBSTITUTE(SUBSTITUTE(SUBSTITUTE(SUBSTITUTE(SUBSTITUTE(SUBSTITUTE(SUBSTITUTE(SUBSTITUTE(SUBSTITUTE(S1792,"C:\Users\Admin\OneDrive\Site Internet\",""),"BAG-IN-BOX\",""),"BOURGOGNE\",""),"BEAUJOLAIS\",""),"CHAMPAGNE ET EFFERVESCENTS\",""),"LANGUEDOC\",""),"LOIRE\",""),"PROVENCE\",""),"RHONE NORD\",""),"RHONE SUD\",""),"SPIRITUEUX\",""),"SUD OUEST\","")</f>
        <v/>
      </c>
      <c r="V1792" s="19">
        <f t="shared" ref="V1792:V1796" si="653">IF(U1792="",0,1)</f>
        <v>0</v>
      </c>
      <c r="W1792" s="20" t="e">
        <f>$X$1&amp;A1792&amp;$Y$1&amp;T1792&amp;$Z$1&amp;D1792&amp;$AA$1&amp;E1792&amp;#REF!&amp;G1792&amp;$AB$1&amp;J1792&amp;$AC$1&amp;L1792&amp;$AD$1&amp;N1792&amp;$AE$1&amp;P1792&amp;$AF$1&amp;R1792&amp;$AG$1&amp;#REF!&amp;$AI$1</f>
        <v>#REF!</v>
      </c>
    </row>
    <row r="1793" spans="1:23" s="29" customFormat="1" hidden="1" x14ac:dyDescent="0.25">
      <c r="A1793" s="2" t="s">
        <v>872</v>
      </c>
      <c r="B1793" s="2" t="s">
        <v>873</v>
      </c>
      <c r="C1793" s="3"/>
      <c r="D1793" s="36" t="str">
        <f t="shared" ref="D1793:D1853" si="654">SUBSTITUTE(SUBSTITUTE(C1793,CHAR(13),""),CHAR(10),"&lt;br&gt;")</f>
        <v/>
      </c>
      <c r="E1793" s="4">
        <v>51</v>
      </c>
      <c r="F1793" s="2" t="s">
        <v>2238</v>
      </c>
      <c r="G1793" s="38"/>
      <c r="H1793" s="2" t="b">
        <v>1</v>
      </c>
      <c r="I1793" s="2" t="s">
        <v>4805</v>
      </c>
      <c r="J1793" s="38"/>
      <c r="K1793" s="2" t="s">
        <v>4806</v>
      </c>
      <c r="L1793" s="38"/>
      <c r="M1793" s="2" t="s">
        <v>4806</v>
      </c>
      <c r="N1793" s="38"/>
      <c r="O1793" s="2"/>
      <c r="P1793" s="38"/>
      <c r="Q1793" s="2" t="s">
        <v>4688</v>
      </c>
      <c r="R1793" s="38"/>
      <c r="S1793" s="2"/>
      <c r="T1793" s="38"/>
      <c r="U1793" s="38"/>
      <c r="V1793" s="19">
        <f t="shared" si="653"/>
        <v>0</v>
      </c>
      <c r="W1793" s="38"/>
    </row>
    <row r="1794" spans="1:23" hidden="1" x14ac:dyDescent="0.25">
      <c r="A1794" s="2" t="s">
        <v>874</v>
      </c>
      <c r="B1794" s="2" t="s">
        <v>875</v>
      </c>
      <c r="C1794" s="3"/>
      <c r="D1794" s="23" t="str">
        <f t="shared" ref="D1794:D1797" si="655">SUBSTITUTE(SUBSTITUTE(SUBSTITUTE(C1794,CHAR(13),""),CHAR(10),"&lt;br&gt;"),". &amp;car(10)",".")</f>
        <v/>
      </c>
      <c r="E1794" s="4">
        <v>97.5</v>
      </c>
      <c r="F1794" s="2" t="s">
        <v>2238</v>
      </c>
      <c r="G1794" s="19" t="e">
        <f>VLOOKUP(F1794,frs!$A$2:$E$41,2,FALSE)</f>
        <v>#N/A</v>
      </c>
      <c r="H1794" s="2" t="b">
        <v>1</v>
      </c>
      <c r="I1794" s="2" t="s">
        <v>4805</v>
      </c>
      <c r="J1794" s="19">
        <f>VLOOKUP(I1794,Families!$A$2:$B$11,2,FALSE)</f>
        <v>5</v>
      </c>
      <c r="K1794" s="2" t="s">
        <v>4806</v>
      </c>
      <c r="L1794" s="19">
        <f>IFERROR(VLOOKUP(K1794,Appellations!$A$2:$B$77,2,FALSE),"0")</f>
        <v>16</v>
      </c>
      <c r="M1794" s="2" t="s">
        <v>4806</v>
      </c>
      <c r="N1794" s="19">
        <f>IFERROR(VLOOKUP(M1794,Regions!$A$2:$B$41,2,FALSE),"0")</f>
        <v>12</v>
      </c>
      <c r="O1794" s="2"/>
      <c r="P1794" s="19" t="str">
        <f>IFERROR(VLOOKUP(O1794,Colors!$A$2:$B$11,2,FALSE),"0")</f>
        <v>0</v>
      </c>
      <c r="Q1794" s="2" t="s">
        <v>2303</v>
      </c>
      <c r="R1794" s="19">
        <f>IFERROR(VLOOKUP(Q1794,Contenants!$A$2:$B$21,2,FALSE),"0")</f>
        <v>19</v>
      </c>
      <c r="S1794" s="2"/>
      <c r="T1794" s="50" t="str">
        <f t="shared" ref="T1794:T1797" si="656">PROPER(B1794)</f>
        <v>Champagne Roederer Brut Premier Magnum</v>
      </c>
      <c r="U1794" s="19" t="str">
        <f>SUBSTITUTE(SUBSTITUTE(SUBSTITUTE(SUBSTITUTE(SUBSTITUTE(SUBSTITUTE(SUBSTITUTE(SUBSTITUTE(SUBSTITUTE(SUBSTITUTE(SUBSTITUTE(SUBSTITUTE(S1794,"C:\Users\Admin\OneDrive\Site Internet\",""),"BAG-IN-BOX\",""),"BOURGOGNE\",""),"BEAUJOLAIS\",""),"CHAMPAGNE ET EFFERVESCENTS\",""),"LANGUEDOC\",""),"LOIRE\",""),"PROVENCE\",""),"RHONE NORD\",""),"RHONE SUD\",""),"SPIRITUEUX\",""),"SUD OUEST\","")</f>
        <v/>
      </c>
      <c r="V1794" s="19">
        <f t="shared" si="653"/>
        <v>0</v>
      </c>
      <c r="W1794" s="20" t="e">
        <f>$X$1&amp;A1794&amp;$Y$1&amp;T1794&amp;$Z$1&amp;D1794&amp;$AA$1&amp;E1794&amp;#REF!&amp;G1794&amp;$AB$1&amp;J1794&amp;$AC$1&amp;L1794&amp;$AD$1&amp;N1794&amp;$AE$1&amp;P1794&amp;$AF$1&amp;R1794&amp;$AG$1&amp;#REF!&amp;$AI$1</f>
        <v>#REF!</v>
      </c>
    </row>
    <row r="1795" spans="1:23" hidden="1" x14ac:dyDescent="0.25">
      <c r="A1795" s="2" t="s">
        <v>1665</v>
      </c>
      <c r="B1795" s="2" t="s">
        <v>1666</v>
      </c>
      <c r="C1795" s="3"/>
      <c r="D1795" s="23" t="str">
        <f t="shared" si="655"/>
        <v/>
      </c>
      <c r="E1795" s="4">
        <v>39.9</v>
      </c>
      <c r="F1795" s="2" t="s">
        <v>2238</v>
      </c>
      <c r="G1795" s="19" t="e">
        <f>VLOOKUP(F1795,frs!$A$2:$E$41,2,FALSE)</f>
        <v>#N/A</v>
      </c>
      <c r="H1795" s="2" t="b">
        <v>1</v>
      </c>
      <c r="I1795" s="2" t="s">
        <v>4693</v>
      </c>
      <c r="J1795" s="19">
        <f>VLOOKUP(I1795,Families!$A$2:$B$11,2,FALSE)</f>
        <v>7</v>
      </c>
      <c r="K1795" s="2"/>
      <c r="L1795" s="19" t="str">
        <f>IFERROR(VLOOKUP(K1795,Appellations!$A$2:$B$77,2,FALSE),"0")</f>
        <v>0</v>
      </c>
      <c r="M1795" s="2" t="s">
        <v>4707</v>
      </c>
      <c r="N1795" s="19">
        <f>IFERROR(VLOOKUP(M1795,Regions!$A$2:$B$41,2,FALSE),"0")</f>
        <v>30</v>
      </c>
      <c r="O1795" s="2"/>
      <c r="P1795" s="19" t="str">
        <f>IFERROR(VLOOKUP(O1795,Colors!$A$2:$B$11,2,FALSE),"0")</f>
        <v>0</v>
      </c>
      <c r="Q1795" s="2" t="s">
        <v>4688</v>
      </c>
      <c r="R1795" s="19">
        <f>IFERROR(VLOOKUP(Q1795,Contenants!$A$2:$B$21,2,FALSE),"0")</f>
        <v>16</v>
      </c>
      <c r="S1795" s="2"/>
      <c r="T1795" s="50" t="str">
        <f t="shared" si="656"/>
        <v>Porto R.Pinto Quinta De Ervamoira 10 Ans</v>
      </c>
      <c r="U1795" s="19" t="str">
        <f>SUBSTITUTE(SUBSTITUTE(SUBSTITUTE(SUBSTITUTE(SUBSTITUTE(SUBSTITUTE(SUBSTITUTE(SUBSTITUTE(SUBSTITUTE(SUBSTITUTE(SUBSTITUTE(SUBSTITUTE(S1795,"C:\Users\Admin\OneDrive\Site Internet\",""),"BAG-IN-BOX\",""),"BOURGOGNE\",""),"BEAUJOLAIS\",""),"CHAMPAGNE ET EFFERVESCENTS\",""),"LANGUEDOC\",""),"LOIRE\",""),"PROVENCE\",""),"RHONE NORD\",""),"RHONE SUD\",""),"SPIRITUEUX\",""),"SUD OUEST\","")</f>
        <v/>
      </c>
      <c r="V1795" s="19">
        <f t="shared" si="653"/>
        <v>0</v>
      </c>
      <c r="W1795" s="20" t="e">
        <f>$X$1&amp;A1795&amp;$Y$1&amp;T1795&amp;$Z$1&amp;D1795&amp;$AA$1&amp;E1795&amp;#REF!&amp;G1795&amp;$AB$1&amp;J1795&amp;$AC$1&amp;L1795&amp;$AD$1&amp;N1795&amp;$AE$1&amp;P1795&amp;$AF$1&amp;R1795&amp;$AG$1&amp;#REF!&amp;$AI$1</f>
        <v>#REF!</v>
      </c>
    </row>
    <row r="1796" spans="1:23" hidden="1" x14ac:dyDescent="0.25">
      <c r="A1796" s="2" t="s">
        <v>1663</v>
      </c>
      <c r="B1796" s="2" t="s">
        <v>1664</v>
      </c>
      <c r="C1796" s="3"/>
      <c r="D1796" s="23" t="str">
        <f t="shared" si="655"/>
        <v/>
      </c>
      <c r="E1796" s="4">
        <v>78.5</v>
      </c>
      <c r="F1796" s="2" t="s">
        <v>2238</v>
      </c>
      <c r="G1796" s="19" t="e">
        <f>VLOOKUP(F1796,frs!$A$2:$E$41,2,FALSE)</f>
        <v>#N/A</v>
      </c>
      <c r="H1796" s="2" t="b">
        <v>1</v>
      </c>
      <c r="I1796" s="2" t="s">
        <v>4693</v>
      </c>
      <c r="J1796" s="19">
        <f>VLOOKUP(I1796,Families!$A$2:$B$11,2,FALSE)</f>
        <v>7</v>
      </c>
      <c r="K1796" s="2"/>
      <c r="L1796" s="19" t="str">
        <f>IFERROR(VLOOKUP(K1796,Appellations!$A$2:$B$77,2,FALSE),"0")</f>
        <v>0</v>
      </c>
      <c r="M1796" s="2" t="s">
        <v>4707</v>
      </c>
      <c r="N1796" s="19">
        <f>IFERROR(VLOOKUP(M1796,Regions!$A$2:$B$41,2,FALSE),"0")</f>
        <v>30</v>
      </c>
      <c r="O1796" s="2"/>
      <c r="P1796" s="19" t="str">
        <f>IFERROR(VLOOKUP(O1796,Colors!$A$2:$B$11,2,FALSE),"0")</f>
        <v>0</v>
      </c>
      <c r="Q1796" s="2" t="s">
        <v>4688</v>
      </c>
      <c r="R1796" s="19">
        <f>IFERROR(VLOOKUP(Q1796,Contenants!$A$2:$B$21,2,FALSE),"0")</f>
        <v>16</v>
      </c>
      <c r="S1796" s="2"/>
      <c r="T1796" s="50" t="str">
        <f t="shared" si="656"/>
        <v>Porto R.Pinto Quinta Bom Retiro 20 Ans</v>
      </c>
      <c r="U1796" s="19" t="str">
        <f>SUBSTITUTE(SUBSTITUTE(SUBSTITUTE(SUBSTITUTE(SUBSTITUTE(SUBSTITUTE(SUBSTITUTE(SUBSTITUTE(SUBSTITUTE(SUBSTITUTE(SUBSTITUTE(SUBSTITUTE(S1796,"C:\Users\Admin\OneDrive\Site Internet\",""),"BAG-IN-BOX\",""),"BOURGOGNE\",""),"BEAUJOLAIS\",""),"CHAMPAGNE ET EFFERVESCENTS\",""),"LANGUEDOC\",""),"LOIRE\",""),"PROVENCE\",""),"RHONE NORD\",""),"RHONE SUD\",""),"SPIRITUEUX\",""),"SUD OUEST\","")</f>
        <v/>
      </c>
      <c r="V1796" s="19">
        <f t="shared" si="653"/>
        <v>0</v>
      </c>
      <c r="W1796" s="20" t="e">
        <f>$X$1&amp;A1796&amp;$Y$1&amp;T1796&amp;$Z$1&amp;D1796&amp;$AA$1&amp;E1796&amp;#REF!&amp;G1796&amp;$AB$1&amp;J1796&amp;$AC$1&amp;L1796&amp;$AD$1&amp;N1796&amp;$AE$1&amp;P1796&amp;$AF$1&amp;R1796&amp;$AG$1&amp;#REF!&amp;$AI$1</f>
        <v>#REF!</v>
      </c>
    </row>
    <row r="1797" spans="1:23" hidden="1" x14ac:dyDescent="0.25">
      <c r="A1797" s="2" t="s">
        <v>4231</v>
      </c>
      <c r="B1797" s="2" t="s">
        <v>4232</v>
      </c>
      <c r="C1797" s="3"/>
      <c r="D1797" s="23" t="str">
        <f t="shared" si="655"/>
        <v/>
      </c>
      <c r="E1797" s="4">
        <v>55.6</v>
      </c>
      <c r="F1797" s="2" t="s">
        <v>2238</v>
      </c>
      <c r="G1797" s="19" t="e">
        <f>VLOOKUP(F1797,frs!$A$2:$E$41,2,FALSE)</f>
        <v>#N/A</v>
      </c>
      <c r="H1797" s="2" t="b">
        <v>0</v>
      </c>
      <c r="I1797" s="2" t="s">
        <v>4716</v>
      </c>
      <c r="J1797" s="19">
        <f>VLOOKUP(I1797,Families!$A$2:$B$11,2,FALSE)</f>
        <v>1</v>
      </c>
      <c r="K1797" s="2" t="s">
        <v>4739</v>
      </c>
      <c r="L1797" s="19">
        <f>IFERROR(VLOOKUP(K1797,Appellations!$A$2:$B$77,2,FALSE),"0")</f>
        <v>73</v>
      </c>
      <c r="M1797" s="2" t="s">
        <v>4718</v>
      </c>
      <c r="N1797" s="19">
        <f>IFERROR(VLOOKUP(M1797,Regions!$A$2:$B$41,2,FALSE),"0")</f>
        <v>8</v>
      </c>
      <c r="O1797" s="2" t="s">
        <v>4719</v>
      </c>
      <c r="P1797" s="19">
        <f>IFERROR(VLOOKUP(O1797,Colors!$A$2:$B$11,2,FALSE),"0")</f>
        <v>8</v>
      </c>
      <c r="Q1797" s="2" t="s">
        <v>4688</v>
      </c>
      <c r="R1797" s="19">
        <f>IFERROR(VLOOKUP(Q1797,Contenants!$A$2:$B$21,2,FALSE),"0")</f>
        <v>16</v>
      </c>
      <c r="S1797" s="2"/>
      <c r="T1797" s="50" t="str">
        <f t="shared" si="656"/>
        <v>St Estephe Cht De Pez 2016 Rouge</v>
      </c>
      <c r="U1797" s="19" t="str">
        <f>SUBSTITUTE(SUBSTITUTE(SUBSTITUTE(SUBSTITUTE(SUBSTITUTE(SUBSTITUTE(SUBSTITUTE(SUBSTITUTE(SUBSTITUTE(SUBSTITUTE(SUBSTITUTE(SUBSTITUTE(S1797,"C:\Users\Admin\OneDrive\Site Internet\",""),"BAG-IN-BOX\",""),"BOURGOGNE\",""),"BEAUJOLAIS\",""),"CHAMPAGNE ET EFFERVESCENTS\",""),"LANGUEDOC\",""),"LOIRE\",""),"PROVENCE\",""),"RHONE NORD\",""),"RHONE SUD\",""),"SPIRITUEUX\",""),"SUD OUEST\","")</f>
        <v/>
      </c>
      <c r="V1797" s="19" t="e">
        <f>IF(#REF!="",0,1)</f>
        <v>#REF!</v>
      </c>
      <c r="W1797" s="20" t="e">
        <f>$X$1&amp;A1797&amp;$Y$1&amp;T1797&amp;$Z$1&amp;D1797&amp;$AA$1&amp;E1797&amp;#REF!&amp;G1797&amp;$AB$1&amp;J1797&amp;$AC$1&amp;L1797&amp;$AD$1&amp;N1797&amp;$AE$1&amp;P1797&amp;$AF$1&amp;R1797&amp;$AG$1&amp;#REF!&amp;$AI$1</f>
        <v>#REF!</v>
      </c>
    </row>
    <row r="1798" spans="1:23" s="29" customFormat="1" hidden="1" x14ac:dyDescent="0.25">
      <c r="A1798" s="2" t="s">
        <v>1618</v>
      </c>
      <c r="B1798" s="2" t="s">
        <v>1619</v>
      </c>
      <c r="C1798" s="3"/>
      <c r="D1798" s="36" t="str">
        <f t="shared" si="654"/>
        <v/>
      </c>
      <c r="E1798" s="4">
        <v>74.2</v>
      </c>
      <c r="F1798" s="2" t="s">
        <v>2238</v>
      </c>
      <c r="G1798" s="38"/>
      <c r="H1798" s="2" t="b">
        <v>1</v>
      </c>
      <c r="I1798" s="2" t="s">
        <v>4716</v>
      </c>
      <c r="J1798" s="38"/>
      <c r="K1798" s="2" t="s">
        <v>4731</v>
      </c>
      <c r="L1798" s="38"/>
      <c r="M1798" s="2" t="s">
        <v>4718</v>
      </c>
      <c r="N1798" s="38"/>
      <c r="O1798" s="2" t="s">
        <v>4719</v>
      </c>
      <c r="P1798" s="38"/>
      <c r="Q1798" s="2" t="s">
        <v>4688</v>
      </c>
      <c r="R1798" s="38"/>
      <c r="S1798" s="2"/>
      <c r="T1798" s="38"/>
      <c r="U1798" s="38"/>
      <c r="V1798" s="19">
        <f t="shared" ref="V1798:V1801" si="657">IF(U1798="",0,1)</f>
        <v>0</v>
      </c>
      <c r="W1798" s="38"/>
    </row>
    <row r="1799" spans="1:23" hidden="1" x14ac:dyDescent="0.25">
      <c r="A1799" s="2" t="s">
        <v>690</v>
      </c>
      <c r="B1799" s="2" t="s">
        <v>691</v>
      </c>
      <c r="C1799" s="3"/>
      <c r="D1799" s="23" t="str">
        <f t="shared" ref="D1799:D1804" si="658">SUBSTITUTE(SUBSTITUTE(SUBSTITUTE(C1799,CHAR(13),""),CHAR(10),"&lt;br&gt;"),". &amp;car(10)",".")</f>
        <v/>
      </c>
      <c r="E1799" s="4">
        <v>34.799999999999997</v>
      </c>
      <c r="F1799" s="2" t="s">
        <v>2238</v>
      </c>
      <c r="G1799" s="19" t="e">
        <f>VLOOKUP(F1799,frs!$A$2:$E$41,2,FALSE)</f>
        <v>#N/A</v>
      </c>
      <c r="H1799" s="2" t="b">
        <v>1</v>
      </c>
      <c r="I1799" s="2" t="s">
        <v>4709</v>
      </c>
      <c r="J1799" s="19">
        <f>VLOOKUP(I1799,Families!$A$2:$B$11,2,FALSE)</f>
        <v>2</v>
      </c>
      <c r="K1799" s="2" t="s">
        <v>4740</v>
      </c>
      <c r="L1799" s="19">
        <f>IFERROR(VLOOKUP(K1799,Appellations!$A$2:$B$77,2,FALSE),"0")</f>
        <v>25</v>
      </c>
      <c r="M1799" s="2" t="s">
        <v>4741</v>
      </c>
      <c r="N1799" s="19">
        <f>IFERROR(VLOOKUP(M1799,Regions!$A$2:$B$41,2,FALSE),"0")</f>
        <v>32</v>
      </c>
      <c r="O1799" s="2" t="s">
        <v>4689</v>
      </c>
      <c r="P1799" s="19">
        <f>IFERROR(VLOOKUP(O1799,Colors!$A$2:$B$11,2,FALSE),"0")</f>
        <v>2</v>
      </c>
      <c r="Q1799" s="2" t="s">
        <v>4688</v>
      </c>
      <c r="R1799" s="19">
        <f>IFERROR(VLOOKUP(Q1799,Contenants!$A$2:$B$21,2,FALSE),"0")</f>
        <v>16</v>
      </c>
      <c r="S1799" s="2"/>
      <c r="T1799" s="50" t="str">
        <f t="shared" ref="T1799:T1802" si="659">PROPER(B1799)</f>
        <v>Cdp Ott Clos Mireille Blanc De Blanc</v>
      </c>
      <c r="U1799" s="19" t="str">
        <f>SUBSTITUTE(SUBSTITUTE(SUBSTITUTE(SUBSTITUTE(SUBSTITUTE(SUBSTITUTE(SUBSTITUTE(SUBSTITUTE(SUBSTITUTE(SUBSTITUTE(SUBSTITUTE(SUBSTITUTE(S1799,"C:\Users\Admin\OneDrive\Site Internet\",""),"BAG-IN-BOX\",""),"BOURGOGNE\",""),"BEAUJOLAIS\",""),"CHAMPAGNE ET EFFERVESCENTS\",""),"LANGUEDOC\",""),"LOIRE\",""),"PROVENCE\",""),"RHONE NORD\",""),"RHONE SUD\",""),"SPIRITUEUX\",""),"SUD OUEST\","")</f>
        <v/>
      </c>
      <c r="V1799" s="19">
        <f t="shared" si="657"/>
        <v>0</v>
      </c>
      <c r="W1799" s="20" t="e">
        <f>$X$1&amp;A1799&amp;$Y$1&amp;T1799&amp;$Z$1&amp;D1799&amp;$AA$1&amp;E1799&amp;#REF!&amp;G1799&amp;$AB$1&amp;J1799&amp;$AC$1&amp;L1799&amp;$AD$1&amp;N1799&amp;$AE$1&amp;P1799&amp;$AF$1&amp;R1799&amp;$AG$1&amp;#REF!&amp;$AI$1</f>
        <v>#REF!</v>
      </c>
    </row>
    <row r="1800" spans="1:23" hidden="1" x14ac:dyDescent="0.25">
      <c r="A1800" s="2" t="s">
        <v>688</v>
      </c>
      <c r="B1800" s="2" t="s">
        <v>689</v>
      </c>
      <c r="C1800" s="3"/>
      <c r="D1800" s="23" t="str">
        <f t="shared" si="658"/>
        <v/>
      </c>
      <c r="E1800" s="4">
        <v>36</v>
      </c>
      <c r="F1800" s="2" t="s">
        <v>2238</v>
      </c>
      <c r="G1800" s="19" t="e">
        <f>VLOOKUP(F1800,frs!$A$2:$E$41,2,FALSE)</f>
        <v>#N/A</v>
      </c>
      <c r="H1800" s="2" t="b">
        <v>1</v>
      </c>
      <c r="I1800" s="2" t="s">
        <v>4716</v>
      </c>
      <c r="J1800" s="19">
        <f>VLOOKUP(I1800,Families!$A$2:$B$11,2,FALSE)</f>
        <v>1</v>
      </c>
      <c r="K1800" s="2" t="s">
        <v>4740</v>
      </c>
      <c r="L1800" s="19">
        <f>IFERROR(VLOOKUP(K1800,Appellations!$A$2:$B$77,2,FALSE),"0")</f>
        <v>25</v>
      </c>
      <c r="M1800" s="2" t="s">
        <v>4741</v>
      </c>
      <c r="N1800" s="19">
        <f>IFERROR(VLOOKUP(M1800,Regions!$A$2:$B$41,2,FALSE),"0")</f>
        <v>32</v>
      </c>
      <c r="O1800" s="2" t="s">
        <v>4719</v>
      </c>
      <c r="P1800" s="19">
        <f>IFERROR(VLOOKUP(O1800,Colors!$A$2:$B$11,2,FALSE),"0")</f>
        <v>8</v>
      </c>
      <c r="Q1800" s="2" t="s">
        <v>4688</v>
      </c>
      <c r="R1800" s="19">
        <f>IFERROR(VLOOKUP(Q1800,Contenants!$A$2:$B$21,2,FALSE),"0")</f>
        <v>16</v>
      </c>
      <c r="S1800" s="2"/>
      <c r="T1800" s="50" t="str">
        <f t="shared" si="659"/>
        <v>Cdp Ott Cht De Selle Rouge</v>
      </c>
      <c r="U1800" s="19" t="str">
        <f>SUBSTITUTE(SUBSTITUTE(SUBSTITUTE(SUBSTITUTE(SUBSTITUTE(SUBSTITUTE(SUBSTITUTE(SUBSTITUTE(SUBSTITUTE(SUBSTITUTE(SUBSTITUTE(SUBSTITUTE(S1800,"C:\Users\Admin\OneDrive\Site Internet\",""),"BAG-IN-BOX\",""),"BOURGOGNE\",""),"BEAUJOLAIS\",""),"CHAMPAGNE ET EFFERVESCENTS\",""),"LANGUEDOC\",""),"LOIRE\",""),"PROVENCE\",""),"RHONE NORD\",""),"RHONE SUD\",""),"SPIRITUEUX\",""),"SUD OUEST\","")</f>
        <v/>
      </c>
      <c r="V1800" s="19">
        <f t="shared" si="657"/>
        <v>0</v>
      </c>
      <c r="W1800" s="20" t="e">
        <f>$X$1&amp;A1800&amp;$Y$1&amp;T1800&amp;$Z$1&amp;D1800&amp;$AA$1&amp;E1800&amp;#REF!&amp;G1800&amp;$AB$1&amp;J1800&amp;$AC$1&amp;L1800&amp;$AD$1&amp;N1800&amp;$AE$1&amp;P1800&amp;$AF$1&amp;R1800&amp;$AG$1&amp;#REF!&amp;$AI$1</f>
        <v>#REF!</v>
      </c>
    </row>
    <row r="1801" spans="1:23" hidden="1" x14ac:dyDescent="0.25">
      <c r="A1801" s="2" t="s">
        <v>870</v>
      </c>
      <c r="B1801" s="2" t="s">
        <v>871</v>
      </c>
      <c r="C1801" s="3"/>
      <c r="D1801" s="23" t="str">
        <f t="shared" si="658"/>
        <v/>
      </c>
      <c r="E1801" s="4">
        <v>77</v>
      </c>
      <c r="F1801" s="2" t="s">
        <v>2238</v>
      </c>
      <c r="G1801" s="19" t="e">
        <f>VLOOKUP(F1801,frs!$A$2:$E$41,2,FALSE)</f>
        <v>#N/A</v>
      </c>
      <c r="H1801" s="2" t="b">
        <v>1</v>
      </c>
      <c r="I1801" s="2" t="s">
        <v>4805</v>
      </c>
      <c r="J1801" s="19">
        <f>VLOOKUP(I1801,Families!$A$2:$B$11,2,FALSE)</f>
        <v>5</v>
      </c>
      <c r="K1801" s="2" t="s">
        <v>4806</v>
      </c>
      <c r="L1801" s="19">
        <f>IFERROR(VLOOKUP(K1801,Appellations!$A$2:$B$77,2,FALSE),"0")</f>
        <v>16</v>
      </c>
      <c r="M1801" s="2" t="s">
        <v>4806</v>
      </c>
      <c r="N1801" s="19">
        <f>IFERROR(VLOOKUP(M1801,Regions!$A$2:$B$41,2,FALSE),"0")</f>
        <v>12</v>
      </c>
      <c r="O1801" s="2"/>
      <c r="P1801" s="19" t="str">
        <f>IFERROR(VLOOKUP(O1801,Colors!$A$2:$B$11,2,FALSE),"0")</f>
        <v>0</v>
      </c>
      <c r="Q1801" s="2" t="s">
        <v>4688</v>
      </c>
      <c r="R1801" s="19">
        <f>IFERROR(VLOOKUP(Q1801,Contenants!$A$2:$B$21,2,FALSE),"0")</f>
        <v>16</v>
      </c>
      <c r="S1801" s="2"/>
      <c r="T1801" s="50" t="str">
        <f t="shared" si="659"/>
        <v>Champagne Roederer Blanc De Blanc 2013</v>
      </c>
      <c r="U1801" s="19" t="str">
        <f>SUBSTITUTE(SUBSTITUTE(SUBSTITUTE(SUBSTITUTE(SUBSTITUTE(SUBSTITUTE(SUBSTITUTE(SUBSTITUTE(SUBSTITUTE(SUBSTITUTE(SUBSTITUTE(SUBSTITUTE(S1801,"C:\Users\Admin\OneDrive\Site Internet\",""),"BAG-IN-BOX\",""),"BOURGOGNE\",""),"BEAUJOLAIS\",""),"CHAMPAGNE ET EFFERVESCENTS\",""),"LANGUEDOC\",""),"LOIRE\",""),"PROVENCE\",""),"RHONE NORD\",""),"RHONE SUD\",""),"SPIRITUEUX\",""),"SUD OUEST\","")</f>
        <v/>
      </c>
      <c r="V1801" s="19">
        <f t="shared" si="657"/>
        <v>0</v>
      </c>
      <c r="W1801" s="20" t="e">
        <f>$X$1&amp;A1801&amp;$Y$1&amp;T1801&amp;$Z$1&amp;D1801&amp;$AA$1&amp;E1801&amp;#REF!&amp;G1801&amp;$AB$1&amp;J1801&amp;$AC$1&amp;L1801&amp;$AD$1&amp;N1801&amp;$AE$1&amp;P1801&amp;$AF$1&amp;R1801&amp;$AG$1&amp;#REF!&amp;$AI$1</f>
        <v>#REF!</v>
      </c>
    </row>
    <row r="1802" spans="1:23" hidden="1" x14ac:dyDescent="0.25">
      <c r="A1802" s="2" t="s">
        <v>4233</v>
      </c>
      <c r="B1802" s="2" t="s">
        <v>4234</v>
      </c>
      <c r="C1802" s="3"/>
      <c r="D1802" s="23" t="str">
        <f t="shared" si="658"/>
        <v/>
      </c>
      <c r="E1802" s="4">
        <v>31.5</v>
      </c>
      <c r="F1802" s="2" t="s">
        <v>2238</v>
      </c>
      <c r="G1802" s="19" t="e">
        <f>VLOOKUP(F1802,frs!$A$2:$E$41,2,FALSE)</f>
        <v>#N/A</v>
      </c>
      <c r="H1802" s="2" t="b">
        <v>0</v>
      </c>
      <c r="I1802" s="2" t="s">
        <v>4716</v>
      </c>
      <c r="J1802" s="19">
        <f>VLOOKUP(I1802,Families!$A$2:$B$11,2,FALSE)</f>
        <v>1</v>
      </c>
      <c r="K1802" s="2" t="s">
        <v>4739</v>
      </c>
      <c r="L1802" s="19">
        <f>IFERROR(VLOOKUP(K1802,Appellations!$A$2:$B$77,2,FALSE),"0")</f>
        <v>73</v>
      </c>
      <c r="M1802" s="2" t="s">
        <v>4718</v>
      </c>
      <c r="N1802" s="19">
        <f>IFERROR(VLOOKUP(M1802,Regions!$A$2:$B$41,2,FALSE),"0")</f>
        <v>8</v>
      </c>
      <c r="O1802" s="2" t="s">
        <v>4719</v>
      </c>
      <c r="P1802" s="19">
        <f>IFERROR(VLOOKUP(O1802,Colors!$A$2:$B$11,2,FALSE),"0")</f>
        <v>8</v>
      </c>
      <c r="Q1802" s="2" t="s">
        <v>4688</v>
      </c>
      <c r="R1802" s="19">
        <f>IFERROR(VLOOKUP(Q1802,Contenants!$A$2:$B$21,2,FALSE),"0")</f>
        <v>16</v>
      </c>
      <c r="S1802" s="2"/>
      <c r="T1802" s="50" t="str">
        <f t="shared" si="659"/>
        <v>St Estephe Cht Haut-Beausejour 2017 Rge</v>
      </c>
      <c r="U1802" s="19" t="str">
        <f>SUBSTITUTE(SUBSTITUTE(SUBSTITUTE(SUBSTITUTE(SUBSTITUTE(SUBSTITUTE(SUBSTITUTE(SUBSTITUTE(SUBSTITUTE(SUBSTITUTE(SUBSTITUTE(SUBSTITUTE(S1802,"C:\Users\Admin\OneDrive\Site Internet\",""),"BAG-IN-BOX\",""),"BOURGOGNE\",""),"BEAUJOLAIS\",""),"CHAMPAGNE ET EFFERVESCENTS\",""),"LANGUEDOC\",""),"LOIRE\",""),"PROVENCE\",""),"RHONE NORD\",""),"RHONE SUD\",""),"SPIRITUEUX\",""),"SUD OUEST\","")</f>
        <v/>
      </c>
      <c r="V1802" s="19" t="e">
        <f>IF(#REF!="",0,1)</f>
        <v>#REF!</v>
      </c>
      <c r="W1802" s="20" t="e">
        <f>$X$1&amp;A1802&amp;$Y$1&amp;T1802&amp;$Z$1&amp;D1802&amp;$AA$1&amp;E1802&amp;#REF!&amp;G1802&amp;$AB$1&amp;J1802&amp;$AC$1&amp;L1802&amp;$AD$1&amp;N1802&amp;$AE$1&amp;P1802&amp;$AF$1&amp;R1802&amp;$AG$1&amp;#REF!&amp;$AI$1</f>
        <v>#REF!</v>
      </c>
    </row>
    <row r="1803" spans="1:23" ht="199.5" x14ac:dyDescent="0.25">
      <c r="A1803" s="2" t="s">
        <v>1859</v>
      </c>
      <c r="B1803" s="2" t="s">
        <v>1860</v>
      </c>
      <c r="C1803" s="3" t="s">
        <v>5037</v>
      </c>
      <c r="D1803" s="23" t="str">
        <f t="shared" si="658"/>
        <v>Un Savigny-les-beaune 1er Cru blanc d'une grande finesse. Idéal sur un risotto aux champignons. &lt;br&gt;&lt;br&gt;Encépagement : Chardonnay&lt;br&gt;&lt;br&gt;Dégustation : Robe jaune doré ; Nez aux notes de fleurs blanches, de beurre frais et de noisettes ; Bouche équilibrée, harmonieuse entre minéralité et onctuosité.&lt;br&gt;Accord mets/vin : poisson en sauce, risotto, fromage.&lt;br&gt;&lt;br&gt;Domaine familial depuis des années, le Domaine Maldant-Pauvelot s’étend sur 18 Ha sur les Grands Terroirs de Bourgogne. Jean-Luc Maldant reprends les reines en 2009 et installe le domaine dans la qualité de ses produits.</v>
      </c>
      <c r="E1803" s="4">
        <v>66.900000000000006</v>
      </c>
      <c r="F1803" s="2" t="s">
        <v>2219</v>
      </c>
      <c r="G1803" s="19">
        <f>VLOOKUP(F1803,frs!$A$2:$B$45,2,FALSE)</f>
        <v>23</v>
      </c>
      <c r="H1803" s="2" t="b">
        <v>1</v>
      </c>
      <c r="I1803" s="2" t="s">
        <v>4709</v>
      </c>
      <c r="J1803" s="19">
        <f>VLOOKUP(I1803,Families!$A$2:$B$11,2,FALSE)</f>
        <v>2</v>
      </c>
      <c r="K1803" s="2" t="s">
        <v>4801</v>
      </c>
      <c r="L1803" s="19">
        <f>IFERROR(VLOOKUP(K1803,Appellations!$A$2:$B$80,2,FALSE),"0")</f>
        <v>70</v>
      </c>
      <c r="M1803" s="2" t="s">
        <v>4762</v>
      </c>
      <c r="N1803" s="19">
        <f>IFERROR(VLOOKUP(M1803,Regions!$A$2:$B$44,2,FALSE),"0")</f>
        <v>10</v>
      </c>
      <c r="O1803" s="2" t="s">
        <v>4689</v>
      </c>
      <c r="P1803" s="19">
        <f>IFERROR(VLOOKUP(O1803,Colors!$A$2:$B$11,2,FALSE),"0")</f>
        <v>2</v>
      </c>
      <c r="Q1803" s="2" t="s">
        <v>4688</v>
      </c>
      <c r="R1803" s="19">
        <f>IFERROR(VLOOKUP(Q1803,Contenants!$A$2:$B$21,2,FALSE),"0")</f>
        <v>16</v>
      </c>
      <c r="S1803" s="2" t="s">
        <v>5663</v>
      </c>
      <c r="T1803" s="50" t="s">
        <v>6298</v>
      </c>
      <c r="U1803" s="19" t="str">
        <f t="shared" ref="U1803:U1804" si="660">SUBSTITUTE(S1803,"C:\Users\Admin\OneDrive\Site Internet\","")</f>
        <v>jean_luc_maldant_savigny_les_beaune_1er_cru_aux_gravains_blanc.png</v>
      </c>
      <c r="V1803" s="19">
        <f t="shared" ref="V1803:V1808" si="661">IF(U1803="",0,1)</f>
        <v>1</v>
      </c>
      <c r="W1803" s="20" t="str">
        <f t="shared" ref="W1803:W1804" si="662">$X$1&amp;A1803&amp;$Y$1&amp;T1803&amp;$Z$1&amp;D1803&amp;$AA$1&amp;G1803&amp;$AB$1&amp;J1803&amp;$AC$1&amp;L1803&amp;$AD$1&amp;N1803&amp;$AE$1&amp;P1803&amp;$AF$1&amp;R1803&amp;$AG$1&amp;U1803&amp;$AH$1&amp;V1803&amp;$AI$1</f>
        <v>("01815", "Savigny 1er Cru Aux Gravains Maldant Blanc", "Un Savigny-les-beaune 1er Cru blanc d'une grande finesse. Idéal sur un risotto aux champignons. &lt;br&gt;&lt;br&gt;Encépagement : Chardonnay&lt;br&gt;&lt;br&gt;Dégustation : Robe jaune doré ; Nez aux notes de fleurs blanches, de beurre frais et de noisettes ; Bouche équilibrée, harmonieuse entre minéralité et onctuosité.&lt;br&gt;Accord mets/vin : poisson en sauce, risotto, fromage.&lt;br&gt;&lt;br&gt;Domaine familial depuis des années, le Domaine Maldant-Pauvelot s’étend sur 18 Ha sur les Grands Terroirs de Bourgogne. Jean-Luc Maldant reprends les reines en 2009 et installe le domaine dans la qualité de ses produits.", "23", "2", "70", "10","2", "16", "jean_luc_maldant_savigny_les_beaune_1er_cru_aux_gravains_blanc.png", "1"),</v>
      </c>
    </row>
    <row r="1804" spans="1:23" ht="185.25" x14ac:dyDescent="0.25">
      <c r="A1804" s="2" t="s">
        <v>180</v>
      </c>
      <c r="B1804" s="2" t="s">
        <v>181</v>
      </c>
      <c r="C1804" s="3" t="s">
        <v>5038</v>
      </c>
      <c r="D1804" s="23" t="str">
        <f t="shared" si="658"/>
        <v>Un Beaune 1er Cru rouge élégant et soyeux. Idéal sur un boeuf bourguignon.&lt;br&gt;&lt;br&gt;Encépagement : Pinot Noir&lt;br&gt;&lt;br&gt;Dégustation : Robe rouge pourpre ; Nez friand aux notes de groseilles ; Bouche élégante, gourmande, juteuse aux tanins bien enrobés.&lt;br&gt;Accord mets/vin : gibier, fromage à caractère.&lt;br&gt;&lt;br&gt;Domaine familial depuis des années, le Domaine Maldant-Pauvelot s’étend sur 18 Ha sur les Grands Terroirs de Bourgogne. Jean-Luc Maldant reprends les reines en 2009 et installe le domaine dans la qualité de ses produits.</v>
      </c>
      <c r="E1804" s="4">
        <v>79.900000000000006</v>
      </c>
      <c r="F1804" s="2" t="s">
        <v>2219</v>
      </c>
      <c r="G1804" s="19">
        <f>VLOOKUP(F1804,frs!$A$2:$B$45,2,FALSE)</f>
        <v>23</v>
      </c>
      <c r="H1804" s="2" t="b">
        <v>1</v>
      </c>
      <c r="I1804" s="2" t="s">
        <v>4716</v>
      </c>
      <c r="J1804" s="19">
        <f>VLOOKUP(I1804,Families!$A$2:$B$11,2,FALSE)</f>
        <v>1</v>
      </c>
      <c r="K1804" s="2" t="s">
        <v>4902</v>
      </c>
      <c r="L1804" s="19">
        <f>IFERROR(VLOOKUP(K1804,Appellations!$A$2:$B$80,2,FALSE),"0")</f>
        <v>5</v>
      </c>
      <c r="M1804" s="2" t="s">
        <v>4762</v>
      </c>
      <c r="N1804" s="19">
        <f>IFERROR(VLOOKUP(M1804,Regions!$A$2:$B$44,2,FALSE),"0")</f>
        <v>10</v>
      </c>
      <c r="O1804" s="2" t="s">
        <v>4719</v>
      </c>
      <c r="P1804" s="19">
        <f>IFERROR(VLOOKUP(O1804,Colors!$A$2:$B$11,2,FALSE),"0")</f>
        <v>8</v>
      </c>
      <c r="Q1804" s="2" t="s">
        <v>4688</v>
      </c>
      <c r="R1804" s="19">
        <f>IFERROR(VLOOKUP(Q1804,Contenants!$A$2:$B$21,2,FALSE),"0")</f>
        <v>16</v>
      </c>
      <c r="S1804" s="2" t="s">
        <v>5664</v>
      </c>
      <c r="T1804" s="58" t="s">
        <v>6299</v>
      </c>
      <c r="U1804" s="19" t="str">
        <f t="shared" si="660"/>
        <v>jean_luc_maldant_beaune_1er_cru_les_cent_vignes_rouge.png</v>
      </c>
      <c r="V1804" s="19">
        <f t="shared" si="661"/>
        <v>1</v>
      </c>
      <c r="W1804" s="20" t="str">
        <f t="shared" si="662"/>
        <v>("01816", "Beaune 1er Cru Les Cents Vignes Maldant Rouge", "Un Beaune 1er Cru rouge élégant et soyeux. Idéal sur un boeuf bourguignon.&lt;br&gt;&lt;br&gt;Encépagement : Pinot Noir&lt;br&gt;&lt;br&gt;Dégustation : Robe rouge pourpre ; Nez friand aux notes de groseilles ; Bouche élégante, gourmande, juteuse aux tanins bien enrobés.&lt;br&gt;Accord mets/vin : gibier, fromage à caractère.&lt;br&gt;&lt;br&gt;Domaine familial depuis des années, le Domaine Maldant-Pauvelot s’étend sur 18 Ha sur les Grands Terroirs de Bourgogne. Jean-Luc Maldant reprends les reines en 2009 et installe le domaine dans la qualité de ses produits.", "23", "1", "5", "10","8", "16", "jean_luc_maldant_beaune_1er_cru_les_cent_vignes_rouge.png", "1"),</v>
      </c>
    </row>
    <row r="1805" spans="1:23" s="29" customFormat="1" ht="213.75" hidden="1" x14ac:dyDescent="0.25">
      <c r="A1805" s="2" t="s">
        <v>32</v>
      </c>
      <c r="B1805" s="2" t="s">
        <v>33</v>
      </c>
      <c r="C1805" s="3" t="s">
        <v>5039</v>
      </c>
      <c r="D1805" s="27" t="str">
        <f t="shared" si="654"/>
        <v>Un Aloxe Corton 1er Cru rouge complexe et intense, parfait pour une côte de boeuf maturée et grillée au barbecue.&lt;br&gt;&lt;br&gt;Encépagement : Pinot Noir&lt;br&gt;&lt;br&gt;Dégustation : Robe rouge sombre ; Nez complexe, plein de finesse aux notes de griottes confites ; Bouche structurée, harmonieuse, élégante et généreuse de fruits noirs. Finale complexe et longue. Un 1er cru admirable.&lt;br&gt;Accord mets/vin : gibier, viande rouge, fromage affiné.&lt;br&gt;&lt;br&gt;Domaine familial depuis des années, le Domaine Maldant-Pauvelot s’étend sur 18 Ha sur les Grands Terroirs de Bourgogne. Jean-Luc Maldant reprends les reines en 2009 et installe le domaine dans la qualité de ses produits.</v>
      </c>
      <c r="E1805" s="4">
        <v>95</v>
      </c>
      <c r="F1805" s="2" t="s">
        <v>2219</v>
      </c>
      <c r="H1805" s="2" t="b">
        <v>1</v>
      </c>
      <c r="I1805" s="2" t="s">
        <v>4716</v>
      </c>
      <c r="K1805" s="2" t="s">
        <v>4761</v>
      </c>
      <c r="M1805" s="2" t="s">
        <v>4762</v>
      </c>
      <c r="O1805" s="2" t="s">
        <v>4719</v>
      </c>
      <c r="Q1805" s="2" t="s">
        <v>4688</v>
      </c>
      <c r="S1805" s="2" t="s">
        <v>6526</v>
      </c>
      <c r="V1805" s="19">
        <f t="shared" si="661"/>
        <v>0</v>
      </c>
    </row>
    <row r="1806" spans="1:23" s="20" customFormat="1" ht="186" hidden="1" x14ac:dyDescent="0.25">
      <c r="A1806" s="2" t="s">
        <v>1439</v>
      </c>
      <c r="B1806" s="2" t="s">
        <v>1440</v>
      </c>
      <c r="C1806" s="3" t="s">
        <v>5366</v>
      </c>
      <c r="D1806" s="40" t="str">
        <f t="shared" si="654"/>
        <v>Une liqueur de poire élégante, gourmande et fine. Id éal en apéritif, sur glace ou sur une tarte aux poires.&lt;br&gt;&lt;br&gt;Provenance : France (Bourgogne)&lt;br&gt;&lt;br&gt;Dégustation : Base de Poires Williams jaune et rouge ; Robe rosée ; Nez de poires fraîches bien mûres ; Bouche juteuse et légèrement granuleuse et sucrée sur la poire à peine ceuillie sur l’arbre.&lt;br&gt;&lt;br&gt;Malden Spirits est une aventure qui, depuis sa naissance, tutoie l’innovation, la disruptivité, la différenciation : elle est née au cœur de la Bourgogne, au cœur du vignoble bourguignon, et a été imaginée par l’équipe du Domaine Maldant-Pauvelot.</v>
      </c>
      <c r="E1806" s="4">
        <v>43</v>
      </c>
      <c r="F1806" s="2" t="s">
        <v>2219</v>
      </c>
      <c r="G1806" s="42"/>
      <c r="H1806" s="2" t="b">
        <v>1</v>
      </c>
      <c r="I1806" s="2" t="s">
        <v>4693</v>
      </c>
      <c r="J1806" s="42"/>
      <c r="K1806" s="2"/>
      <c r="L1806" s="42"/>
      <c r="M1806" s="2" t="s">
        <v>4694</v>
      </c>
      <c r="N1806" s="42"/>
      <c r="O1806" s="2"/>
      <c r="P1806" s="42"/>
      <c r="Q1806" s="2" t="s">
        <v>4696</v>
      </c>
      <c r="R1806" s="42"/>
      <c r="S1806" s="2" t="s">
        <v>6527</v>
      </c>
      <c r="T1806" s="42"/>
      <c r="U1806" s="42"/>
      <c r="V1806" s="19">
        <f t="shared" si="661"/>
        <v>0</v>
      </c>
      <c r="W1806" s="42"/>
    </row>
    <row r="1807" spans="1:23" ht="185.25" x14ac:dyDescent="0.25">
      <c r="A1807" s="2" t="s">
        <v>1459</v>
      </c>
      <c r="B1807" s="2" t="s">
        <v>1460</v>
      </c>
      <c r="C1807" s="3" t="s">
        <v>5372</v>
      </c>
      <c r="D1807" s="23" t="str">
        <f>SUBSTITUTE(SUBSTITUTE(SUBSTITUTE(C1807,CHAR(13),""),CHAR(10),"&lt;br&gt;"),". &amp;car(10)",".")</f>
        <v>Une liqueur de 22 plantes mentholée et bien équilibrée. Idéal en apéritif, digestif sur glace.&lt;br&gt;&lt;br&gt;Provenance : France (Bourgogne)&lt;br&gt;&lt;br&gt;Dégustation : Robe vert aiguille de sapin ; Nez riche et complexe aux notes mentholées ; Bouche puissante et nature aux saveurs de menthe poivrée, de badiane et de plante fraîche.&lt;br&gt;&lt;br&gt;Malden Spirits est une aventure qui, depuis sa naissance, tutoie l’innovation, la disruptivité, la différenciation : elle est née au cœur de la Bourgogne, au cœur du vignoble bourguignon, et a été imaginée par l’équipe du Domaine Maldant-Pauvelot.</v>
      </c>
      <c r="E1807" s="4">
        <v>38</v>
      </c>
      <c r="F1807" s="2" t="s">
        <v>2219</v>
      </c>
      <c r="G1807" s="19">
        <f>VLOOKUP(F1807,frs!$A$2:$B$45,2,FALSE)</f>
        <v>23</v>
      </c>
      <c r="H1807" s="2" t="b">
        <v>1</v>
      </c>
      <c r="I1807" s="2" t="s">
        <v>4693</v>
      </c>
      <c r="J1807" s="19">
        <f>VLOOKUP(I1807,Families!$A$2:$B$11,2,FALSE)</f>
        <v>7</v>
      </c>
      <c r="K1807" s="2"/>
      <c r="L1807" s="19" t="str">
        <f>IFERROR(VLOOKUP(K1807,Appellations!$A$2:$B$80,2,FALSE),"0")</f>
        <v>0</v>
      </c>
      <c r="M1807" s="2" t="s">
        <v>4694</v>
      </c>
      <c r="N1807" s="19">
        <f>IFERROR(VLOOKUP(M1807,Regions!$A$2:$B$44,2,FALSE),"0")</f>
        <v>26</v>
      </c>
      <c r="O1807" s="2"/>
      <c r="P1807" s="19" t="str">
        <f>IFERROR(VLOOKUP(O1807,Colors!$A$2:$B$11,2,FALSE),"0")</f>
        <v>0</v>
      </c>
      <c r="Q1807" s="2" t="s">
        <v>4696</v>
      </c>
      <c r="R1807" s="19">
        <f>IFERROR(VLOOKUP(Q1807,Contenants!$A$2:$B$21,2,FALSE),"0")</f>
        <v>15</v>
      </c>
      <c r="S1807" s="2" t="s">
        <v>5765</v>
      </c>
      <c r="T1807" s="50" t="s">
        <v>6300</v>
      </c>
      <c r="U1807" s="19" t="str">
        <f>SUBSTITUTE(S1807,"C:\Users\Admin\OneDrive\Site Internet\","")</f>
        <v>liqueur_jean_luc_maldant_maldenberg_vertige_des_cimes.png</v>
      </c>
      <c r="V1807" s="19">
        <f t="shared" si="661"/>
        <v>1</v>
      </c>
      <c r="W1807" s="20" t="str">
        <f t="shared" ref="W1807" si="663">$X$1&amp;A1807&amp;$Y$1&amp;T1807&amp;$Z$1&amp;D1807&amp;$AA$1&amp;G1807&amp;$AB$1&amp;J1807&amp;$AC$1&amp;L1807&amp;$AD$1&amp;N1807&amp;$AE$1&amp;P1807&amp;$AF$1&amp;R1807&amp;$AG$1&amp;U1807&amp;$AH$1&amp;V1807&amp;$AI$1</f>
        <v>("01819", "Liqueur maldenberg Vertige des Cimes", "Une liqueur de 22 plantes mentholée et bien équilibrée. Idéal en apéritif, digestif sur glace.&lt;br&gt;&lt;br&gt;Provenance : France (Bourgogne)&lt;br&gt;&lt;br&gt;Dégustation : Robe vert aiguille de sapin ; Nez riche et complexe aux notes mentholées ; Bouche puissante et nature aux saveurs de menthe poivrée, de badiane et de plante fraîche.&lt;br&gt;&lt;br&gt;Malden Spirits est une aventure qui, depuis sa naissance, tutoie l’innovation, la disruptivité, la différenciation : elle est née au cœur de la Bourgogne, au cœur du vignoble bourguignon, et a été imaginée par l’équipe du Domaine Maldant-Pauvelot.", "23", "7", "0", "26","0", "15", "liqueur_jean_luc_maldant_maldenberg_vertige_des_cimes.png", "1"),</v>
      </c>
    </row>
    <row r="1808" spans="1:23" s="29" customFormat="1" ht="171.75" hidden="1" x14ac:dyDescent="0.25">
      <c r="A1808" s="2" t="s">
        <v>1457</v>
      </c>
      <c r="B1808" s="2" t="s">
        <v>1458</v>
      </c>
      <c r="C1808" s="3" t="s">
        <v>5371</v>
      </c>
      <c r="D1808" s="36" t="str">
        <f t="shared" si="654"/>
        <v>Une liqueur de 22 plantes pleine de fraîcheur et douce. Idéal en apéritif, digestif sur glace.&lt;br&gt;&lt;br&gt;Provenance : France (Bourgogne)&lt;br&gt;&lt;br&gt;Dégustation : Robe incolore brillante ; Nez de bergamote et de poivre blanc ; Bouche fraîche et fine, légèrement sucrée et poivrée.&lt;br&gt;&lt;br&gt;Malden Spirits est une aventure qui, depuis sa naissance, tutoie l’innovation, la disruptivité, la différenciation : elle est née au cœur de la Bourgogne, au cœur du vignoble bourguignon, et a été imaginée par l’équipe du Domaine Maldant-Pauvelot.</v>
      </c>
      <c r="E1808" s="4">
        <v>44</v>
      </c>
      <c r="F1808" s="2" t="s">
        <v>2219</v>
      </c>
      <c r="G1808" s="38"/>
      <c r="H1808" s="2" t="b">
        <v>1</v>
      </c>
      <c r="I1808" s="2" t="s">
        <v>4693</v>
      </c>
      <c r="J1808" s="38"/>
      <c r="K1808" s="2"/>
      <c r="L1808" s="38"/>
      <c r="M1808" s="2" t="s">
        <v>4694</v>
      </c>
      <c r="N1808" s="38"/>
      <c r="O1808" s="2"/>
      <c r="P1808" s="38"/>
      <c r="Q1808" s="2" t="s">
        <v>4696</v>
      </c>
      <c r="R1808" s="38"/>
      <c r="S1808" s="2" t="s">
        <v>6528</v>
      </c>
      <c r="T1808" s="38"/>
      <c r="U1808" s="38"/>
      <c r="V1808" s="19">
        <f t="shared" si="661"/>
        <v>0</v>
      </c>
      <c r="W1808" s="38"/>
    </row>
    <row r="1809" spans="1:23" hidden="1" x14ac:dyDescent="0.25">
      <c r="A1809" s="2" t="s">
        <v>3905</v>
      </c>
      <c r="B1809" s="2" t="s">
        <v>3906</v>
      </c>
      <c r="C1809" s="3"/>
      <c r="D1809" s="23" t="str">
        <f>SUBSTITUTE(SUBSTITUTE(SUBSTITUTE(C1809,CHAR(13),""),CHAR(10),"&lt;br&gt;"),". &amp;car(10)",".")</f>
        <v/>
      </c>
      <c r="E1809" s="4">
        <v>5.5</v>
      </c>
      <c r="F1809" s="2" t="s">
        <v>2281</v>
      </c>
      <c r="G1809" s="19" t="e">
        <f>VLOOKUP(F1809,frs!$A$2:$E$41,2,FALSE)</f>
        <v>#N/A</v>
      </c>
      <c r="H1809" s="2" t="b">
        <v>0</v>
      </c>
      <c r="I1809" s="2" t="s">
        <v>4686</v>
      </c>
      <c r="J1809" s="19">
        <f>VLOOKUP(I1809,Families!$A$2:$B$11,2,FALSE)</f>
        <v>9</v>
      </c>
      <c r="K1809" s="2"/>
      <c r="L1809" s="19" t="str">
        <f>IFERROR(VLOOKUP(K1809,Appellations!$A$2:$B$77,2,FALSE),"0")</f>
        <v>0</v>
      </c>
      <c r="M1809" s="2"/>
      <c r="N1809" s="19" t="str">
        <f>IFERROR(VLOOKUP(M1809,Regions!$A$2:$B$41,2,FALSE),"0")</f>
        <v>0</v>
      </c>
      <c r="O1809" s="2"/>
      <c r="P1809" s="19" t="str">
        <f>IFERROR(VLOOKUP(O1809,Colors!$A$2:$B$11,2,FALSE),"0")</f>
        <v>0</v>
      </c>
      <c r="Q1809" s="2" t="s">
        <v>4950</v>
      </c>
      <c r="R1809" s="19" t="str">
        <f>IFERROR(VLOOKUP(Q1809,Contenants!$A$2:$B$21,2,FALSE),"0")</f>
        <v>0</v>
      </c>
      <c r="S1809" s="2"/>
      <c r="T1809" s="50" t="str">
        <f>PROPER(B1809)</f>
        <v>Olivade Verte Au Basilic 100 G</v>
      </c>
      <c r="U1809" s="19" t="str">
        <f>SUBSTITUTE(SUBSTITUTE(SUBSTITUTE(SUBSTITUTE(SUBSTITUTE(SUBSTITUTE(SUBSTITUTE(SUBSTITUTE(SUBSTITUTE(SUBSTITUTE(SUBSTITUTE(SUBSTITUTE(S1809,"C:\Users\Admin\OneDrive\Site Internet\",""),"BAG-IN-BOX\",""),"BOURGOGNE\",""),"BEAUJOLAIS\",""),"CHAMPAGNE ET EFFERVESCENTS\",""),"LANGUEDOC\",""),"LOIRE\",""),"PROVENCE\",""),"RHONE NORD\",""),"RHONE SUD\",""),"SPIRITUEUX\",""),"SUD OUEST\","")</f>
        <v/>
      </c>
      <c r="V1809" s="19" t="e">
        <f>IF(#REF!="",0,1)</f>
        <v>#REF!</v>
      </c>
      <c r="W1809" s="20" t="e">
        <f>$X$1&amp;A1809&amp;$Y$1&amp;T1809&amp;$Z$1&amp;D1809&amp;$AA$1&amp;E1809&amp;#REF!&amp;G1809&amp;$AB$1&amp;J1809&amp;$AC$1&amp;L1809&amp;$AD$1&amp;N1809&amp;$AE$1&amp;P1809&amp;$AF$1&amp;R1809&amp;$AG$1&amp;#REF!&amp;$AI$1</f>
        <v>#REF!</v>
      </c>
    </row>
    <row r="1810" spans="1:23" s="29" customFormat="1" hidden="1" x14ac:dyDescent="0.25">
      <c r="A1810" s="2" t="s">
        <v>3903</v>
      </c>
      <c r="B1810" s="2" t="s">
        <v>3904</v>
      </c>
      <c r="C1810" s="3"/>
      <c r="D1810" s="36" t="str">
        <f t="shared" si="654"/>
        <v/>
      </c>
      <c r="E1810" s="4">
        <v>5.5</v>
      </c>
      <c r="F1810" s="2" t="s">
        <v>2281</v>
      </c>
      <c r="G1810" s="38"/>
      <c r="H1810" s="2" t="b">
        <v>0</v>
      </c>
      <c r="I1810" s="2" t="s">
        <v>4686</v>
      </c>
      <c r="J1810" s="38"/>
      <c r="K1810" s="2"/>
      <c r="L1810" s="38"/>
      <c r="M1810" s="2"/>
      <c r="N1810" s="38"/>
      <c r="O1810" s="2"/>
      <c r="P1810" s="38"/>
      <c r="Q1810" s="2" t="s">
        <v>4950</v>
      </c>
      <c r="R1810" s="38"/>
      <c r="S1810" s="2"/>
      <c r="T1810" s="38"/>
      <c r="U1810" s="38"/>
      <c r="V1810" s="38"/>
      <c r="W1810" s="38"/>
    </row>
    <row r="1811" spans="1:23" ht="99.75" x14ac:dyDescent="0.25">
      <c r="A1811" s="2" t="s">
        <v>2033</v>
      </c>
      <c r="B1811" s="2" t="s">
        <v>2034</v>
      </c>
      <c r="C1811" s="3" t="s">
        <v>6529</v>
      </c>
      <c r="D1811" s="23" t="str">
        <f t="shared" ref="D1811:D1812" si="664">SUBSTITUTE(SUBSTITUTE(SUBSTITUTE(C1811,CHAR(13),""),CHAR(10),"&lt;br&gt;"),". &amp;car(10)",".")</f>
        <v xml:space="preserve"> Verre à bière d’une capacité de 32 cl.&lt;br&gt;&lt;br&gt;Sa forme élancée et légèrement renflée favorise une bonne préhension. Il mettra parfaitement en valeur les tons blands, cuivrés ou caramel des bières servies à la bouteille.&lt;br&gt;&lt;br&gt;Vendu par 6.</v>
      </c>
      <c r="E1811" s="4">
        <v>3.6</v>
      </c>
      <c r="F1811" s="2" t="s">
        <v>2213</v>
      </c>
      <c r="G1811" s="19">
        <f>VLOOKUP(F1811,frs!$A$2:$B$45,2,FALSE)</f>
        <v>12</v>
      </c>
      <c r="H1811" s="2" t="b">
        <v>1</v>
      </c>
      <c r="I1811" s="2" t="s">
        <v>4691</v>
      </c>
      <c r="J1811" s="19">
        <f>VLOOKUP(I1811,Families!$A$2:$B$11,2,FALSE)</f>
        <v>10</v>
      </c>
      <c r="K1811" s="2"/>
      <c r="L1811" s="19" t="str">
        <f>IFERROR(VLOOKUP(K1811,Appellations!$A$2:$B$80,2,FALSE),"0")</f>
        <v>0</v>
      </c>
      <c r="M1811" s="2" t="s">
        <v>4692</v>
      </c>
      <c r="N1811" s="19">
        <f>IFERROR(VLOOKUP(M1811,Regions!$A$2:$B$44,2,FALSE),"0")</f>
        <v>39</v>
      </c>
      <c r="O1811" s="2"/>
      <c r="P1811" s="19" t="str">
        <f>IFERROR(VLOOKUP(O1811,Colors!$A$2:$B$11,2,FALSE),"0")</f>
        <v>0</v>
      </c>
      <c r="Q1811" s="2"/>
      <c r="R1811" s="19" t="str">
        <f>IFERROR(VLOOKUP(Q1811,Contenants!$A$2:$B$21,2,FALSE),"0")</f>
        <v>0</v>
      </c>
      <c r="S1811" s="2" t="s">
        <v>5578</v>
      </c>
      <c r="T1811" s="50" t="s">
        <v>6301</v>
      </c>
      <c r="U1811" s="19" t="str">
        <f>SUBSTITUTE(S1811,"C:\Users\Admin\OneDrive\Site Internet\","")</f>
        <v>verre_a_biere_cervoise_32_cl.png</v>
      </c>
      <c r="V1811" s="19">
        <f>IF(U1811="",0,1)</f>
        <v>1</v>
      </c>
      <c r="W1811" s="20" t="str">
        <f t="shared" ref="W1811" si="665">$X$1&amp;A1811&amp;$Y$1&amp;T1811&amp;$Z$1&amp;D1811&amp;$AA$1&amp;G1811&amp;$AB$1&amp;J1811&amp;$AC$1&amp;L1811&amp;$AD$1&amp;N1811&amp;$AE$1&amp;P1811&amp;$AF$1&amp;R1811&amp;$AG$1&amp;U1811&amp;$AH$1&amp;V1811&amp;$AI$1</f>
        <v>("01823", "Verre à bière Cervoise 32 cl", " Verre à bière d’une capacité de 32 cl.&lt;br&gt;&lt;br&gt;Sa forme élancée et légèrement renflée favorise une bonne préhension. Il mettra parfaitement en valeur les tons blands, cuivrés ou caramel des bières servies à la bouteille.&lt;br&gt;&lt;br&gt;Vendu par 6.", "12", "10", "0", "39","0", "0", "verre_a_biere_cervoise_32_cl.png", "1"),</v>
      </c>
    </row>
    <row r="1812" spans="1:23" hidden="1" x14ac:dyDescent="0.25">
      <c r="A1812" s="2" t="s">
        <v>4455</v>
      </c>
      <c r="B1812" s="2" t="s">
        <v>4456</v>
      </c>
      <c r="C1812" s="3"/>
      <c r="D1812" s="23" t="str">
        <f t="shared" si="664"/>
        <v/>
      </c>
      <c r="E1812" s="4">
        <v>8.6</v>
      </c>
      <c r="F1812" s="2" t="s">
        <v>2213</v>
      </c>
      <c r="G1812" s="19">
        <f>VLOOKUP(F1812,frs!$A$2:$E$41,2,FALSE)</f>
        <v>12</v>
      </c>
      <c r="H1812" s="2" t="b">
        <v>0</v>
      </c>
      <c r="I1812" s="2" t="s">
        <v>4691</v>
      </c>
      <c r="J1812" s="19">
        <f>VLOOKUP(I1812,Families!$A$2:$B$11,2,FALSE)</f>
        <v>10</v>
      </c>
      <c r="K1812" s="2"/>
      <c r="L1812" s="19" t="str">
        <f>IFERROR(VLOOKUP(K1812,Appellations!$A$2:$B$77,2,FALSE),"0")</f>
        <v>0</v>
      </c>
      <c r="M1812" s="2" t="s">
        <v>4692</v>
      </c>
      <c r="N1812" s="19">
        <f>IFERROR(VLOOKUP(M1812,Regions!$A$2:$B$41,2,FALSE),"0")</f>
        <v>39</v>
      </c>
      <c r="O1812" s="2"/>
      <c r="P1812" s="19" t="str">
        <f>IFERROR(VLOOKUP(O1812,Colors!$A$2:$B$11,2,FALSE),"0")</f>
        <v>0</v>
      </c>
      <c r="Q1812" s="2"/>
      <c r="R1812" s="19" t="str">
        <f>IFERROR(VLOOKUP(Q1812,Contenants!$A$2:$B$21,2,FALSE),"0")</f>
        <v>0</v>
      </c>
      <c r="S1812" s="2"/>
      <c r="T1812" s="50" t="str">
        <f t="shared" ref="T1812" si="666">PROPER(B1812)</f>
        <v>Verre A Whisky Canadian 32 Cl</v>
      </c>
      <c r="U1812" s="19" t="str">
        <f>SUBSTITUTE(SUBSTITUTE(SUBSTITUTE(SUBSTITUTE(SUBSTITUTE(SUBSTITUTE(SUBSTITUTE(SUBSTITUTE(SUBSTITUTE(SUBSTITUTE(SUBSTITUTE(SUBSTITUTE(S1812,"C:\Users\Admin\OneDrive\Site Internet\",""),"BAG-IN-BOX\",""),"BOURGOGNE\",""),"BEAUJOLAIS\",""),"CHAMPAGNE ET EFFERVESCENTS\",""),"LANGUEDOC\",""),"LOIRE\",""),"PROVENCE\",""),"RHONE NORD\",""),"RHONE SUD\",""),"SPIRITUEUX\",""),"SUD OUEST\","")</f>
        <v/>
      </c>
      <c r="V1812" s="19" t="e">
        <f>IF(#REF!="",0,1)</f>
        <v>#REF!</v>
      </c>
      <c r="W1812" s="20" t="e">
        <f>$X$1&amp;A1812&amp;$Y$1&amp;T1812&amp;$Z$1&amp;D1812&amp;$AA$1&amp;E1812&amp;#REF!&amp;G1812&amp;$AB$1&amp;J1812&amp;$AC$1&amp;L1812&amp;$AD$1&amp;N1812&amp;$AE$1&amp;P1812&amp;$AF$1&amp;R1812&amp;$AG$1&amp;#REF!&amp;$AI$1</f>
        <v>#REF!</v>
      </c>
    </row>
    <row r="1813" spans="1:23" s="29" customFormat="1" hidden="1" x14ac:dyDescent="0.25">
      <c r="A1813" s="2" t="s">
        <v>28</v>
      </c>
      <c r="B1813" s="2" t="s">
        <v>29</v>
      </c>
      <c r="C1813" s="3"/>
      <c r="D1813" s="27" t="str">
        <f t="shared" si="654"/>
        <v/>
      </c>
      <c r="E1813" s="4">
        <v>16.8</v>
      </c>
      <c r="F1813" s="2" t="s">
        <v>2213</v>
      </c>
      <c r="H1813" s="2" t="b">
        <v>1</v>
      </c>
      <c r="I1813" s="2" t="s">
        <v>4691</v>
      </c>
      <c r="K1813" s="2"/>
      <c r="M1813" s="2"/>
      <c r="O1813" s="2"/>
      <c r="Q1813" s="2"/>
      <c r="S1813" s="2"/>
      <c r="V1813" s="19">
        <f>IF(U1813="",0,1)</f>
        <v>0</v>
      </c>
    </row>
    <row r="1814" spans="1:23" s="20" customFormat="1" hidden="1" x14ac:dyDescent="0.25">
      <c r="A1814" s="2" t="s">
        <v>4467</v>
      </c>
      <c r="B1814" s="2" t="s">
        <v>4468</v>
      </c>
      <c r="C1814" s="3"/>
      <c r="D1814" s="18" t="str">
        <f t="shared" si="654"/>
        <v/>
      </c>
      <c r="E1814" s="4">
        <v>5.0999999999999996</v>
      </c>
      <c r="F1814" s="2" t="s">
        <v>2213</v>
      </c>
      <c r="H1814" s="2" t="b">
        <v>0</v>
      </c>
      <c r="I1814" s="2" t="s">
        <v>4691</v>
      </c>
      <c r="K1814" s="2"/>
      <c r="M1814" s="2" t="s">
        <v>4692</v>
      </c>
      <c r="O1814" s="2"/>
      <c r="Q1814" s="2" t="s">
        <v>5040</v>
      </c>
      <c r="S1814" s="2"/>
    </row>
    <row r="1815" spans="1:23" s="20" customFormat="1" hidden="1" x14ac:dyDescent="0.25">
      <c r="A1815" s="2" t="s">
        <v>2083</v>
      </c>
      <c r="B1815" s="2" t="s">
        <v>2084</v>
      </c>
      <c r="C1815" s="3"/>
      <c r="D1815" s="40" t="str">
        <f t="shared" si="654"/>
        <v/>
      </c>
      <c r="E1815" s="4">
        <v>74.05</v>
      </c>
      <c r="F1815" s="2" t="s">
        <v>2221</v>
      </c>
      <c r="G1815" s="42"/>
      <c r="H1815" s="2" t="b">
        <v>1</v>
      </c>
      <c r="I1815" s="2" t="s">
        <v>4693</v>
      </c>
      <c r="J1815" s="42"/>
      <c r="K1815" s="2"/>
      <c r="L1815" s="42"/>
      <c r="M1815" s="2" t="s">
        <v>4698</v>
      </c>
      <c r="N1815" s="42"/>
      <c r="O1815" s="2"/>
      <c r="P1815" s="42"/>
      <c r="Q1815" s="2" t="s">
        <v>4696</v>
      </c>
      <c r="R1815" s="42"/>
      <c r="S1815" s="2"/>
      <c r="T1815" s="42"/>
      <c r="U1815" s="42"/>
      <c r="V1815" s="19">
        <f t="shared" ref="V1815:V1816" si="667">IF(U1815="",0,1)</f>
        <v>0</v>
      </c>
      <c r="W1815" s="42"/>
    </row>
    <row r="1816" spans="1:23" ht="270.75" x14ac:dyDescent="0.25">
      <c r="A1816" s="2" t="s">
        <v>1228</v>
      </c>
      <c r="B1816" s="2" t="s">
        <v>1229</v>
      </c>
      <c r="C1816" s="3" t="s">
        <v>5328</v>
      </c>
      <c r="D1816" s="23" t="str">
        <f>SUBSTITUTE(SUBSTITUTE(SUBSTITUTE(C1816,CHAR(13),""),CHAR(10),"&lt;br&gt;"),". &amp;car(10)",".")</f>
        <v>Un Haut Médoc Grand Cru Classé généreux, fruité avec un bon potentiel de garde. Parfait sur un gigot d’agneau de 7H.&lt;br&gt;&lt;br&gt;Encépagement : Merlot, Cabernet sauvignon&lt;br&gt;&lt;br&gt;Dégustation : Robe rouge rubis ; Nez aux notes de fruits noirs avec des touches d'épices et de réglisse ; Bouche puissante aux notes de fruits noirs et de tabac. Un vin dense et riche avec des tanins fins et soyeux et une finale longue et aromatique.  Vin de garde.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v>
      </c>
      <c r="E1816" s="4">
        <v>39.6</v>
      </c>
      <c r="F1816" s="2" t="s">
        <v>2222</v>
      </c>
      <c r="G1816" s="19">
        <f>VLOOKUP(F1816,frs!$A$2:$B$45,2,FALSE)</f>
        <v>9</v>
      </c>
      <c r="H1816" s="2" t="b">
        <v>1</v>
      </c>
      <c r="I1816" s="2" t="s">
        <v>4716</v>
      </c>
      <c r="J1816" s="19">
        <f>VLOOKUP(I1816,Families!$A$2:$B$11,2,FALSE)</f>
        <v>1</v>
      </c>
      <c r="K1816" s="2" t="s">
        <v>4725</v>
      </c>
      <c r="L1816" s="19">
        <f>IFERROR(VLOOKUP(K1816,Appellations!$A$2:$B$80,2,FALSE),"0")</f>
        <v>36</v>
      </c>
      <c r="M1816" s="2" t="s">
        <v>4718</v>
      </c>
      <c r="N1816" s="19">
        <f>IFERROR(VLOOKUP(M1816,Regions!$A$2:$B$44,2,FALSE),"0")</f>
        <v>8</v>
      </c>
      <c r="O1816" s="2" t="s">
        <v>4719</v>
      </c>
      <c r="P1816" s="19">
        <f>IFERROR(VLOOKUP(O1816,Colors!$A$2:$B$11,2,FALSE),"0")</f>
        <v>8</v>
      </c>
      <c r="Q1816" s="2" t="s">
        <v>4688</v>
      </c>
      <c r="R1816" s="19">
        <f>IFERROR(VLOOKUP(Q1816,Contenants!$A$2:$B$21,2,FALSE),"0")</f>
        <v>16</v>
      </c>
      <c r="S1816" s="2" t="s">
        <v>5609</v>
      </c>
      <c r="T1816" s="50" t="s">
        <v>6467</v>
      </c>
      <c r="U1816" s="19" t="str">
        <f>SUBSTITUTE(S1816,"C:\Users\Admin\OneDrive\Site Internet\","")</f>
        <v>chateau_belgrave_haut_medoc_grand_cru_classe_rouge.png</v>
      </c>
      <c r="V1816" s="19">
        <f t="shared" si="667"/>
        <v>1</v>
      </c>
      <c r="W1816" s="20" t="str">
        <f t="shared" ref="W1816" si="668">$X$1&amp;A1816&amp;$Y$1&amp;T1816&amp;$Z$1&amp;D1816&amp;$AA$1&amp;G1816&amp;$AB$1&amp;J1816&amp;$AC$1&amp;L1816&amp;$AD$1&amp;N1816&amp;$AE$1&amp;P1816&amp;$AF$1&amp;R1816&amp;$AG$1&amp;U1816&amp;$AH$1&amp;V1816&amp;$AI$1</f>
        <v>("01828", "Château Belgrave 5ème Grand Cru Classé Rouge", "Un Haut Médoc Grand Cru Classé généreux, fruité avec un bon potentiel de garde. Parfait sur un gigot d’agneau de 7H.&lt;br&gt;&lt;br&gt;Encépagement : Merlot, Cabernet sauvignon&lt;br&gt;&lt;br&gt;Dégustation : Robe rouge rubis ; Nez aux notes de fruits noirs avec des touches d'épices et de réglisse ; Bouche puissante aux notes de fruits noirs et de tabac. Un vin dense et riche avec des tanins fins et soyeux et une finale longue et aromatique.  Vin de garde.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 "9", "1", "36", "8","8", "16", "chateau_belgrave_haut_medoc_grand_cru_classe_rouge.png", "1"),</v>
      </c>
    </row>
    <row r="1817" spans="1:23" s="29" customFormat="1" hidden="1" x14ac:dyDescent="0.25">
      <c r="A1817" s="2" t="s">
        <v>4215</v>
      </c>
      <c r="B1817" s="2" t="s">
        <v>4216</v>
      </c>
      <c r="C1817" s="3"/>
      <c r="D1817" s="36" t="str">
        <f t="shared" si="654"/>
        <v/>
      </c>
      <c r="E1817" s="4">
        <v>195.2</v>
      </c>
      <c r="F1817" s="2" t="s">
        <v>2222</v>
      </c>
      <c r="G1817" s="38"/>
      <c r="H1817" s="2" t="b">
        <v>0</v>
      </c>
      <c r="I1817" s="2" t="s">
        <v>4716</v>
      </c>
      <c r="J1817" s="38"/>
      <c r="K1817" s="2" t="s">
        <v>4737</v>
      </c>
      <c r="L1817" s="38"/>
      <c r="M1817" s="2" t="s">
        <v>4718</v>
      </c>
      <c r="N1817" s="38"/>
      <c r="O1817" s="2" t="s">
        <v>4719</v>
      </c>
      <c r="P1817" s="38"/>
      <c r="Q1817" s="2" t="s">
        <v>4688</v>
      </c>
      <c r="R1817" s="38"/>
      <c r="S1817" s="2"/>
      <c r="T1817" s="38"/>
      <c r="U1817" s="38"/>
      <c r="V1817" s="38"/>
      <c r="W1817" s="38"/>
    </row>
    <row r="1818" spans="1:23" hidden="1" x14ac:dyDescent="0.25">
      <c r="A1818" s="2" t="s">
        <v>3817</v>
      </c>
      <c r="B1818" s="2" t="s">
        <v>3818</v>
      </c>
      <c r="C1818" s="3"/>
      <c r="D1818" s="23" t="str">
        <f t="shared" ref="D1818:D1819" si="669">SUBSTITUTE(SUBSTITUTE(SUBSTITUTE(C1818,CHAR(13),""),CHAR(10),"&lt;br&gt;"),". &amp;car(10)",".")</f>
        <v/>
      </c>
      <c r="E1818" s="4">
        <v>82.95</v>
      </c>
      <c r="F1818" s="2" t="s">
        <v>2222</v>
      </c>
      <c r="G1818" s="19">
        <f>VLOOKUP(F1818,frs!$A$2:$E$41,2,FALSE)</f>
        <v>9</v>
      </c>
      <c r="H1818" s="2" t="b">
        <v>0</v>
      </c>
      <c r="I1818" s="2" t="s">
        <v>4716</v>
      </c>
      <c r="J1818" s="19">
        <f>VLOOKUP(I1818,Families!$A$2:$B$11,2,FALSE)</f>
        <v>1</v>
      </c>
      <c r="K1818" s="2" t="s">
        <v>4727</v>
      </c>
      <c r="L1818" s="19" t="str">
        <f>IFERROR(VLOOKUP(K1818,Appellations!$A$2:$B$77,2,FALSE),"0")</f>
        <v>0</v>
      </c>
      <c r="M1818" s="2" t="s">
        <v>4718</v>
      </c>
      <c r="N1818" s="19">
        <f>IFERROR(VLOOKUP(M1818,Regions!$A$2:$B$41,2,FALSE),"0")</f>
        <v>8</v>
      </c>
      <c r="O1818" s="2" t="s">
        <v>4719</v>
      </c>
      <c r="P1818" s="19">
        <f>IFERROR(VLOOKUP(O1818,Colors!$A$2:$B$11,2,FALSE),"0")</f>
        <v>8</v>
      </c>
      <c r="Q1818" s="2" t="s">
        <v>4688</v>
      </c>
      <c r="R1818" s="19">
        <f>IFERROR(VLOOKUP(Q1818,Contenants!$A$2:$B$21,2,FALSE),"0")</f>
        <v>16</v>
      </c>
      <c r="S1818" s="2"/>
      <c r="T1818" s="50" t="str">
        <f t="shared" ref="T1818:T1819" si="670">PROPER(B1818)</f>
        <v>Margaux Malescot St Exupery Rouge 2011</v>
      </c>
      <c r="U1818" s="19" t="str">
        <f>SUBSTITUTE(SUBSTITUTE(SUBSTITUTE(SUBSTITUTE(SUBSTITUTE(SUBSTITUTE(SUBSTITUTE(SUBSTITUTE(SUBSTITUTE(SUBSTITUTE(SUBSTITUTE(SUBSTITUTE(S1818,"C:\Users\Admin\OneDrive\Site Internet\",""),"BAG-IN-BOX\",""),"BOURGOGNE\",""),"BEAUJOLAIS\",""),"CHAMPAGNE ET EFFERVESCENTS\",""),"LANGUEDOC\",""),"LOIRE\",""),"PROVENCE\",""),"RHONE NORD\",""),"RHONE SUD\",""),"SPIRITUEUX\",""),"SUD OUEST\","")</f>
        <v/>
      </c>
      <c r="V1818" s="19" t="e">
        <f>IF(#REF!="",0,1)</f>
        <v>#REF!</v>
      </c>
      <c r="W1818" s="20" t="e">
        <f>$X$1&amp;A1818&amp;$Y$1&amp;T1818&amp;$Z$1&amp;D1818&amp;$AA$1&amp;E1818&amp;#REF!&amp;G1818&amp;$AB$1&amp;J1818&amp;$AC$1&amp;L1818&amp;$AD$1&amp;N1818&amp;$AE$1&amp;P1818&amp;$AF$1&amp;R1818&amp;$AG$1&amp;#REF!&amp;$AI$1</f>
        <v>#REF!</v>
      </c>
    </row>
    <row r="1819" spans="1:23" hidden="1" x14ac:dyDescent="0.25">
      <c r="A1819" s="2" t="s">
        <v>4243</v>
      </c>
      <c r="B1819" s="2" t="s">
        <v>4244</v>
      </c>
      <c r="C1819" s="3"/>
      <c r="D1819" s="23" t="str">
        <f t="shared" si="669"/>
        <v/>
      </c>
      <c r="E1819" s="4">
        <v>87.25</v>
      </c>
      <c r="F1819" s="2" t="s">
        <v>2222</v>
      </c>
      <c r="G1819" s="19">
        <f>VLOOKUP(F1819,frs!$A$2:$E$41,2,FALSE)</f>
        <v>9</v>
      </c>
      <c r="H1819" s="2" t="b">
        <v>0</v>
      </c>
      <c r="I1819" s="2" t="s">
        <v>4716</v>
      </c>
      <c r="J1819" s="19">
        <f>VLOOKUP(I1819,Families!$A$2:$B$11,2,FALSE)</f>
        <v>1</v>
      </c>
      <c r="K1819" s="2" t="s">
        <v>4936</v>
      </c>
      <c r="L1819" s="19" t="str">
        <f>IFERROR(VLOOKUP(K1819,Appellations!$A$2:$B$77,2,FALSE),"0")</f>
        <v>0</v>
      </c>
      <c r="M1819" s="2" t="s">
        <v>4718</v>
      </c>
      <c r="N1819" s="19">
        <f>IFERROR(VLOOKUP(M1819,Regions!$A$2:$B$41,2,FALSE),"0")</f>
        <v>8</v>
      </c>
      <c r="O1819" s="2" t="s">
        <v>4719</v>
      </c>
      <c r="P1819" s="19">
        <f>IFERROR(VLOOKUP(O1819,Colors!$A$2:$B$11,2,FALSE),"0")</f>
        <v>8</v>
      </c>
      <c r="Q1819" s="2" t="s">
        <v>4688</v>
      </c>
      <c r="R1819" s="19">
        <f>IFERROR(VLOOKUP(Q1819,Contenants!$A$2:$B$21,2,FALSE),"0")</f>
        <v>16</v>
      </c>
      <c r="S1819" s="2"/>
      <c r="T1819" s="50" t="str">
        <f t="shared" si="670"/>
        <v>St Julien Cht Branaire Ducru Rouge 2012</v>
      </c>
      <c r="U1819" s="19" t="str">
        <f>SUBSTITUTE(SUBSTITUTE(SUBSTITUTE(SUBSTITUTE(SUBSTITUTE(SUBSTITUTE(SUBSTITUTE(SUBSTITUTE(SUBSTITUTE(SUBSTITUTE(SUBSTITUTE(SUBSTITUTE(S1819,"C:\Users\Admin\OneDrive\Site Internet\",""),"BAG-IN-BOX\",""),"BOURGOGNE\",""),"BEAUJOLAIS\",""),"CHAMPAGNE ET EFFERVESCENTS\",""),"LANGUEDOC\",""),"LOIRE\",""),"PROVENCE\",""),"RHONE NORD\",""),"RHONE SUD\",""),"SPIRITUEUX\",""),"SUD OUEST\","")</f>
        <v/>
      </c>
      <c r="V1819" s="19" t="e">
        <f>IF(#REF!="",0,1)</f>
        <v>#REF!</v>
      </c>
      <c r="W1819" s="20" t="e">
        <f>$X$1&amp;A1819&amp;$Y$1&amp;T1819&amp;$Z$1&amp;D1819&amp;$AA$1&amp;E1819&amp;#REF!&amp;G1819&amp;$AB$1&amp;J1819&amp;$AC$1&amp;L1819&amp;$AD$1&amp;N1819&amp;$AE$1&amp;P1819&amp;$AF$1&amp;R1819&amp;$AG$1&amp;#REF!&amp;$AI$1</f>
        <v>#REF!</v>
      </c>
    </row>
    <row r="1820" spans="1:23" s="29" customFormat="1" hidden="1" x14ac:dyDescent="0.25">
      <c r="A1820" s="2" t="s">
        <v>490</v>
      </c>
      <c r="B1820" s="2" t="s">
        <v>491</v>
      </c>
      <c r="C1820" s="3"/>
      <c r="D1820" s="27" t="str">
        <f t="shared" si="654"/>
        <v/>
      </c>
      <c r="E1820" s="4">
        <v>12.25</v>
      </c>
      <c r="F1820" s="2" t="s">
        <v>2222</v>
      </c>
      <c r="H1820" s="2" t="b">
        <v>1</v>
      </c>
      <c r="I1820" s="2" t="s">
        <v>4716</v>
      </c>
      <c r="K1820" s="2" t="s">
        <v>5000</v>
      </c>
      <c r="M1820" s="2" t="s">
        <v>4718</v>
      </c>
      <c r="O1820" s="2" t="s">
        <v>4719</v>
      </c>
      <c r="Q1820" s="2" t="s">
        <v>4688</v>
      </c>
      <c r="S1820" s="2"/>
      <c r="V1820" s="19">
        <f>IF(U1820="",0,1)</f>
        <v>0</v>
      </c>
    </row>
    <row r="1821" spans="1:23" s="20" customFormat="1" hidden="1" x14ac:dyDescent="0.25">
      <c r="A1821" s="2" t="s">
        <v>4595</v>
      </c>
      <c r="B1821" s="2" t="s">
        <v>4596</v>
      </c>
      <c r="C1821" s="3"/>
      <c r="D1821" s="18" t="str">
        <f t="shared" si="654"/>
        <v/>
      </c>
      <c r="E1821" s="4">
        <v>67.55</v>
      </c>
      <c r="F1821" s="2" t="s">
        <v>3589</v>
      </c>
      <c r="H1821" s="2" t="b">
        <v>0</v>
      </c>
      <c r="I1821" s="2" t="s">
        <v>4693</v>
      </c>
      <c r="K1821" s="2"/>
      <c r="M1821" s="2" t="s">
        <v>4698</v>
      </c>
      <c r="O1821" s="2"/>
      <c r="Q1821" s="2" t="s">
        <v>4696</v>
      </c>
      <c r="S1821" s="2"/>
    </row>
    <row r="1822" spans="1:23" s="20" customFormat="1" hidden="1" x14ac:dyDescent="0.25">
      <c r="A1822" s="2" t="s">
        <v>498</v>
      </c>
      <c r="B1822" s="2" t="s">
        <v>499</v>
      </c>
      <c r="C1822" s="3"/>
      <c r="D1822" s="18" t="str">
        <f t="shared" si="654"/>
        <v/>
      </c>
      <c r="E1822" s="4">
        <v>31.7</v>
      </c>
      <c r="F1822" s="2" t="s">
        <v>2225</v>
      </c>
      <c r="H1822" s="2" t="b">
        <v>1</v>
      </c>
      <c r="I1822" s="2" t="s">
        <v>4716</v>
      </c>
      <c r="K1822" s="2" t="s">
        <v>4845</v>
      </c>
      <c r="M1822" s="2" t="s">
        <v>4745</v>
      </c>
      <c r="O1822" s="2" t="s">
        <v>4719</v>
      </c>
      <c r="Q1822" s="2" t="s">
        <v>4688</v>
      </c>
      <c r="S1822" s="2"/>
      <c r="V1822" s="19">
        <f t="shared" ref="V1822:V1823" si="671">IF(U1822="",0,1)</f>
        <v>0</v>
      </c>
    </row>
    <row r="1823" spans="1:23" s="20" customFormat="1" ht="243" hidden="1" x14ac:dyDescent="0.25">
      <c r="A1823" s="2" t="s">
        <v>632</v>
      </c>
      <c r="B1823" s="2" t="s">
        <v>633</v>
      </c>
      <c r="C1823" s="3" t="s">
        <v>5041</v>
      </c>
      <c r="D1823" s="18" t="str">
        <f t="shared" si="654"/>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823" s="4">
        <v>9.85</v>
      </c>
      <c r="F1823" s="2" t="s">
        <v>2263</v>
      </c>
      <c r="H1823" s="2" t="b">
        <v>1</v>
      </c>
      <c r="I1823" s="2" t="s">
        <v>4709</v>
      </c>
      <c r="K1823" s="2" t="s">
        <v>4740</v>
      </c>
      <c r="M1823" s="2" t="s">
        <v>4741</v>
      </c>
      <c r="O1823" s="2" t="s">
        <v>4689</v>
      </c>
      <c r="Q1823" s="2" t="s">
        <v>4688</v>
      </c>
      <c r="S1823" s="2" t="s">
        <v>5699</v>
      </c>
      <c r="V1823" s="19">
        <f t="shared" si="671"/>
        <v>0</v>
      </c>
    </row>
    <row r="1824" spans="1:23" s="20" customFormat="1" hidden="1" x14ac:dyDescent="0.25">
      <c r="A1824" s="2" t="s">
        <v>3495</v>
      </c>
      <c r="B1824" s="2" t="s">
        <v>3496</v>
      </c>
      <c r="C1824" s="3"/>
      <c r="D1824" s="18" t="str">
        <f t="shared" si="654"/>
        <v/>
      </c>
      <c r="E1824" s="4">
        <v>36.299999999999997</v>
      </c>
      <c r="F1824" s="2" t="s">
        <v>3299</v>
      </c>
      <c r="H1824" s="2" t="b">
        <v>0</v>
      </c>
      <c r="I1824" s="2" t="s">
        <v>4716</v>
      </c>
      <c r="K1824" s="2" t="s">
        <v>4846</v>
      </c>
      <c r="M1824" s="2" t="s">
        <v>4745</v>
      </c>
      <c r="O1824" s="2" t="s">
        <v>4719</v>
      </c>
      <c r="Q1824" s="2" t="s">
        <v>2303</v>
      </c>
      <c r="S1824" s="2"/>
    </row>
    <row r="1825" spans="1:23" s="20" customFormat="1" hidden="1" x14ac:dyDescent="0.25">
      <c r="A1825" s="2" t="s">
        <v>3497</v>
      </c>
      <c r="B1825" s="2" t="s">
        <v>3498</v>
      </c>
      <c r="C1825" s="3"/>
      <c r="D1825" s="18" t="str">
        <f t="shared" si="654"/>
        <v/>
      </c>
      <c r="E1825" s="4">
        <v>18.899999999999999</v>
      </c>
      <c r="F1825" s="2" t="s">
        <v>3299</v>
      </c>
      <c r="H1825" s="2" t="b">
        <v>0</v>
      </c>
      <c r="I1825" s="2" t="s">
        <v>4716</v>
      </c>
      <c r="K1825" s="2" t="s">
        <v>4846</v>
      </c>
      <c r="M1825" s="2" t="s">
        <v>4745</v>
      </c>
      <c r="O1825" s="2" t="s">
        <v>4719</v>
      </c>
      <c r="Q1825" s="2" t="s">
        <v>4688</v>
      </c>
      <c r="S1825" s="2"/>
    </row>
    <row r="1826" spans="1:23" s="20" customFormat="1" hidden="1" x14ac:dyDescent="0.25">
      <c r="A1826" s="2" t="s">
        <v>4237</v>
      </c>
      <c r="B1826" s="2" t="s">
        <v>4238</v>
      </c>
      <c r="C1826" s="3"/>
      <c r="D1826" s="18" t="str">
        <f t="shared" si="654"/>
        <v/>
      </c>
      <c r="E1826" s="4">
        <v>23.7</v>
      </c>
      <c r="F1826" s="2" t="s">
        <v>3299</v>
      </c>
      <c r="H1826" s="2" t="b">
        <v>0</v>
      </c>
      <c r="I1826" s="2" t="s">
        <v>4716</v>
      </c>
      <c r="K1826" s="2" t="s">
        <v>4869</v>
      </c>
      <c r="M1826" s="2" t="s">
        <v>4745</v>
      </c>
      <c r="O1826" s="2" t="s">
        <v>4719</v>
      </c>
      <c r="Q1826" s="2" t="s">
        <v>4688</v>
      </c>
      <c r="S1826" s="2"/>
    </row>
    <row r="1827" spans="1:23" s="20" customFormat="1" hidden="1" x14ac:dyDescent="0.25">
      <c r="A1827" s="2" t="s">
        <v>3302</v>
      </c>
      <c r="B1827" s="2" t="s">
        <v>3303</v>
      </c>
      <c r="C1827" s="3"/>
      <c r="D1827" s="18" t="str">
        <f t="shared" si="654"/>
        <v/>
      </c>
      <c r="E1827" s="4">
        <v>11.4</v>
      </c>
      <c r="F1827" s="2" t="s">
        <v>3299</v>
      </c>
      <c r="H1827" s="2" t="b">
        <v>0</v>
      </c>
      <c r="I1827" s="2" t="s">
        <v>4716</v>
      </c>
      <c r="K1827" s="2" t="s">
        <v>5042</v>
      </c>
      <c r="M1827" s="2" t="s">
        <v>4745</v>
      </c>
      <c r="O1827" s="2" t="s">
        <v>4719</v>
      </c>
      <c r="Q1827" s="2" t="s">
        <v>4688</v>
      </c>
      <c r="S1827" s="2"/>
    </row>
    <row r="1828" spans="1:23" s="20" customFormat="1" hidden="1" x14ac:dyDescent="0.25">
      <c r="A1828" s="2" t="s">
        <v>3300</v>
      </c>
      <c r="B1828" s="2" t="s">
        <v>3301</v>
      </c>
      <c r="C1828" s="3"/>
      <c r="D1828" s="18" t="str">
        <f t="shared" si="654"/>
        <v/>
      </c>
      <c r="E1828" s="4">
        <v>10.199999999999999</v>
      </c>
      <c r="F1828" s="2" t="s">
        <v>3299</v>
      </c>
      <c r="H1828" s="2" t="b">
        <v>0</v>
      </c>
      <c r="I1828" s="2" t="s">
        <v>4716</v>
      </c>
      <c r="K1828" s="2" t="s">
        <v>5042</v>
      </c>
      <c r="M1828" s="2" t="s">
        <v>4745</v>
      </c>
      <c r="O1828" s="2" t="s">
        <v>4719</v>
      </c>
      <c r="Q1828" s="2" t="s">
        <v>4688</v>
      </c>
      <c r="S1828" s="2"/>
    </row>
    <row r="1829" spans="1:23" s="20" customFormat="1" hidden="1" x14ac:dyDescent="0.25">
      <c r="A1829" s="2" t="s">
        <v>3297</v>
      </c>
      <c r="B1829" s="2" t="s">
        <v>3298</v>
      </c>
      <c r="C1829" s="3"/>
      <c r="D1829" s="18" t="str">
        <f t="shared" si="654"/>
        <v/>
      </c>
      <c r="E1829" s="4">
        <v>11.9</v>
      </c>
      <c r="F1829" s="2" t="s">
        <v>3299</v>
      </c>
      <c r="H1829" s="2" t="b">
        <v>0</v>
      </c>
      <c r="I1829" s="2" t="s">
        <v>4709</v>
      </c>
      <c r="K1829" s="2" t="s">
        <v>5042</v>
      </c>
      <c r="M1829" s="2" t="s">
        <v>4745</v>
      </c>
      <c r="O1829" s="2" t="s">
        <v>4689</v>
      </c>
      <c r="Q1829" s="2" t="s">
        <v>4688</v>
      </c>
      <c r="S1829" s="2"/>
    </row>
    <row r="1830" spans="1:23" s="20" customFormat="1" hidden="1" x14ac:dyDescent="0.25">
      <c r="A1830" s="2" t="s">
        <v>3304</v>
      </c>
      <c r="B1830" s="2" t="s">
        <v>3305</v>
      </c>
      <c r="C1830" s="3"/>
      <c r="D1830" s="18" t="str">
        <f t="shared" si="654"/>
        <v/>
      </c>
      <c r="E1830" s="4">
        <v>11.5</v>
      </c>
      <c r="F1830" s="2" t="s">
        <v>3299</v>
      </c>
      <c r="H1830" s="2" t="b">
        <v>0</v>
      </c>
      <c r="I1830" s="2" t="s">
        <v>4709</v>
      </c>
      <c r="K1830" s="2" t="s">
        <v>5042</v>
      </c>
      <c r="M1830" s="2" t="s">
        <v>4745</v>
      </c>
      <c r="O1830" s="2" t="s">
        <v>4689</v>
      </c>
      <c r="Q1830" s="2" t="s">
        <v>4688</v>
      </c>
      <c r="S1830" s="2"/>
    </row>
    <row r="1831" spans="1:23" s="20" customFormat="1" hidden="1" x14ac:dyDescent="0.25">
      <c r="A1831" s="2" t="s">
        <v>4536</v>
      </c>
      <c r="B1831" s="2" t="s">
        <v>4537</v>
      </c>
      <c r="C1831" s="3"/>
      <c r="D1831" s="18" t="str">
        <f t="shared" si="654"/>
        <v/>
      </c>
      <c r="E1831" s="4">
        <v>84.9</v>
      </c>
      <c r="F1831" s="2" t="s">
        <v>3589</v>
      </c>
      <c r="H1831" s="2" t="b">
        <v>0</v>
      </c>
      <c r="I1831" s="2" t="s">
        <v>4693</v>
      </c>
      <c r="K1831" s="2"/>
      <c r="M1831" s="2" t="s">
        <v>4698</v>
      </c>
      <c r="O1831" s="2"/>
      <c r="Q1831" s="2" t="s">
        <v>4696</v>
      </c>
      <c r="S1831" s="2"/>
    </row>
    <row r="1832" spans="1:23" s="20" customFormat="1" hidden="1" x14ac:dyDescent="0.25">
      <c r="A1832" s="2" t="s">
        <v>4534</v>
      </c>
      <c r="B1832" s="2" t="s">
        <v>4535</v>
      </c>
      <c r="C1832" s="3"/>
      <c r="D1832" s="40" t="str">
        <f t="shared" si="654"/>
        <v/>
      </c>
      <c r="E1832" s="4">
        <v>80.900000000000006</v>
      </c>
      <c r="F1832" s="2" t="s">
        <v>3589</v>
      </c>
      <c r="G1832" s="42"/>
      <c r="H1832" s="2" t="b">
        <v>0</v>
      </c>
      <c r="I1832" s="2" t="s">
        <v>4693</v>
      </c>
      <c r="J1832" s="42"/>
      <c r="K1832" s="2"/>
      <c r="L1832" s="42"/>
      <c r="M1832" s="2" t="s">
        <v>4698</v>
      </c>
      <c r="N1832" s="42"/>
      <c r="O1832" s="2"/>
      <c r="P1832" s="42"/>
      <c r="Q1832" s="2"/>
      <c r="R1832" s="42"/>
      <c r="S1832" s="2"/>
      <c r="T1832" s="42"/>
      <c r="U1832" s="42"/>
      <c r="V1832" s="42"/>
      <c r="W1832" s="42"/>
    </row>
    <row r="1833" spans="1:23" hidden="1" x14ac:dyDescent="0.25">
      <c r="A1833" s="2" t="s">
        <v>4532</v>
      </c>
      <c r="B1833" s="2" t="s">
        <v>4533</v>
      </c>
      <c r="C1833" s="3"/>
      <c r="D1833" s="23" t="str">
        <f t="shared" ref="D1833:D1843" si="672">SUBSTITUTE(SUBSTITUTE(SUBSTITUTE(C1833,CHAR(13),""),CHAR(10),"&lt;br&gt;"),". &amp;car(10)",".")</f>
        <v/>
      </c>
      <c r="E1833" s="4">
        <v>79.5</v>
      </c>
      <c r="F1833" s="2" t="s">
        <v>3589</v>
      </c>
      <c r="G1833" s="19" t="e">
        <f>VLOOKUP(F1833,frs!$A$2:$E$41,2,FALSE)</f>
        <v>#N/A</v>
      </c>
      <c r="H1833" s="2" t="b">
        <v>0</v>
      </c>
      <c r="I1833" s="2" t="s">
        <v>4693</v>
      </c>
      <c r="J1833" s="19">
        <f>VLOOKUP(I1833,Families!$A$2:$B$11,2,FALSE)</f>
        <v>7</v>
      </c>
      <c r="K1833" s="2"/>
      <c r="L1833" s="19" t="str">
        <f>IFERROR(VLOOKUP(K1833,Appellations!$A$2:$B$77,2,FALSE),"0")</f>
        <v>0</v>
      </c>
      <c r="M1833" s="2" t="s">
        <v>4698</v>
      </c>
      <c r="N1833" s="19" t="str">
        <f>IFERROR(VLOOKUP(M1833,Regions!$A$2:$B$41,2,FALSE),"0")</f>
        <v>0</v>
      </c>
      <c r="O1833" s="2"/>
      <c r="P1833" s="19" t="str">
        <f>IFERROR(VLOOKUP(O1833,Colors!$A$2:$B$11,2,FALSE),"0")</f>
        <v>0</v>
      </c>
      <c r="Q1833" s="2" t="s">
        <v>4696</v>
      </c>
      <c r="R1833" s="19">
        <f>IFERROR(VLOOKUP(Q1833,Contenants!$A$2:$B$21,2,FALSE),"0")</f>
        <v>15</v>
      </c>
      <c r="S1833" s="2"/>
      <c r="T1833" s="50" t="str">
        <f t="shared" ref="T1833:T1836" si="673">PROPER(B1833)</f>
        <v>Whisky Ailsa Bay Single Malt</v>
      </c>
      <c r="U1833" s="19" t="str">
        <f>SUBSTITUTE(SUBSTITUTE(SUBSTITUTE(SUBSTITUTE(SUBSTITUTE(SUBSTITUTE(SUBSTITUTE(SUBSTITUTE(SUBSTITUTE(SUBSTITUTE(SUBSTITUTE(SUBSTITUTE(S1833,"C:\Users\Admin\OneDrive\Site Internet\",""),"BAG-IN-BOX\",""),"BOURGOGNE\",""),"BEAUJOLAIS\",""),"CHAMPAGNE ET EFFERVESCENTS\",""),"LANGUEDOC\",""),"LOIRE\",""),"PROVENCE\",""),"RHONE NORD\",""),"RHONE SUD\",""),"SPIRITUEUX\",""),"SUD OUEST\","")</f>
        <v/>
      </c>
      <c r="V1833" s="19" t="e">
        <f>IF(#REF!="",0,1)</f>
        <v>#REF!</v>
      </c>
      <c r="W1833" s="20" t="e">
        <f>$X$1&amp;A1833&amp;$Y$1&amp;T1833&amp;$Z$1&amp;D1833&amp;$AA$1&amp;E1833&amp;#REF!&amp;G1833&amp;$AB$1&amp;J1833&amp;$AC$1&amp;L1833&amp;$AD$1&amp;N1833&amp;$AE$1&amp;P1833&amp;$AF$1&amp;R1833&amp;$AG$1&amp;#REF!&amp;$AI$1</f>
        <v>#REF!</v>
      </c>
    </row>
    <row r="1834" spans="1:23" hidden="1" x14ac:dyDescent="0.25">
      <c r="A1834" s="2" t="s">
        <v>4593</v>
      </c>
      <c r="B1834" s="2" t="s">
        <v>4594</v>
      </c>
      <c r="C1834" s="3"/>
      <c r="D1834" s="23" t="str">
        <f t="shared" si="672"/>
        <v/>
      </c>
      <c r="E1834" s="4">
        <v>202.1</v>
      </c>
      <c r="F1834" s="2" t="s">
        <v>3589</v>
      </c>
      <c r="G1834" s="19" t="e">
        <f>VLOOKUP(F1834,frs!$A$2:$E$41,2,FALSE)</f>
        <v>#N/A</v>
      </c>
      <c r="H1834" s="2" t="b">
        <v>0</v>
      </c>
      <c r="I1834" s="2" t="s">
        <v>4693</v>
      </c>
      <c r="J1834" s="19">
        <f>VLOOKUP(I1834,Families!$A$2:$B$11,2,FALSE)</f>
        <v>7</v>
      </c>
      <c r="K1834" s="2"/>
      <c r="L1834" s="19" t="str">
        <f>IFERROR(VLOOKUP(K1834,Appellations!$A$2:$B$77,2,FALSE),"0")</f>
        <v>0</v>
      </c>
      <c r="M1834" s="2" t="s">
        <v>4698</v>
      </c>
      <c r="N1834" s="19" t="str">
        <f>IFERROR(VLOOKUP(M1834,Regions!$A$2:$B$41,2,FALSE),"0")</f>
        <v>0</v>
      </c>
      <c r="O1834" s="2"/>
      <c r="P1834" s="19" t="str">
        <f>IFERROR(VLOOKUP(O1834,Colors!$A$2:$B$11,2,FALSE),"0")</f>
        <v>0</v>
      </c>
      <c r="Q1834" s="2"/>
      <c r="R1834" s="19" t="str">
        <f>IFERROR(VLOOKUP(Q1834,Contenants!$A$2:$B$21,2,FALSE),"0")</f>
        <v>0</v>
      </c>
      <c r="S1834" s="2"/>
      <c r="T1834" s="50" t="str">
        <f t="shared" si="673"/>
        <v>Whisky Glenfiddich Gran Reserva 21 Ans</v>
      </c>
      <c r="U1834" s="19" t="str">
        <f>SUBSTITUTE(SUBSTITUTE(SUBSTITUTE(SUBSTITUTE(SUBSTITUTE(SUBSTITUTE(SUBSTITUTE(SUBSTITUTE(SUBSTITUTE(SUBSTITUTE(SUBSTITUTE(SUBSTITUTE(S1834,"C:\Users\Admin\OneDrive\Site Internet\",""),"BAG-IN-BOX\",""),"BOURGOGNE\",""),"BEAUJOLAIS\",""),"CHAMPAGNE ET EFFERVESCENTS\",""),"LANGUEDOC\",""),"LOIRE\",""),"PROVENCE\",""),"RHONE NORD\",""),"RHONE SUD\",""),"SPIRITUEUX\",""),"SUD OUEST\","")</f>
        <v/>
      </c>
      <c r="V1834" s="19" t="e">
        <f>IF(#REF!="",0,1)</f>
        <v>#REF!</v>
      </c>
      <c r="W1834" s="20" t="e">
        <f>$X$1&amp;A1834&amp;$Y$1&amp;T1834&amp;$Z$1&amp;D1834&amp;$AA$1&amp;E1834&amp;#REF!&amp;G1834&amp;$AB$1&amp;J1834&amp;$AC$1&amp;L1834&amp;$AD$1&amp;N1834&amp;$AE$1&amp;P1834&amp;$AF$1&amp;R1834&amp;$AG$1&amp;#REF!&amp;$AI$1</f>
        <v>#REF!</v>
      </c>
    </row>
    <row r="1835" spans="1:23" hidden="1" x14ac:dyDescent="0.25">
      <c r="A1835" s="2" t="s">
        <v>3587</v>
      </c>
      <c r="B1835" s="2" t="s">
        <v>3588</v>
      </c>
      <c r="C1835" s="3"/>
      <c r="D1835" s="23" t="str">
        <f t="shared" si="672"/>
        <v/>
      </c>
      <c r="E1835" s="4">
        <v>48.25</v>
      </c>
      <c r="F1835" s="2" t="s">
        <v>3589</v>
      </c>
      <c r="G1835" s="19" t="e">
        <f>VLOOKUP(F1835,frs!$A$2:$E$41,2,FALSE)</f>
        <v>#N/A</v>
      </c>
      <c r="H1835" s="2" t="b">
        <v>0</v>
      </c>
      <c r="I1835" s="2" t="s">
        <v>4693</v>
      </c>
      <c r="J1835" s="19">
        <f>VLOOKUP(I1835,Families!$A$2:$B$11,2,FALSE)</f>
        <v>7</v>
      </c>
      <c r="K1835" s="2"/>
      <c r="L1835" s="19" t="str">
        <f>IFERROR(VLOOKUP(K1835,Appellations!$A$2:$B$77,2,FALSE),"0")</f>
        <v>0</v>
      </c>
      <c r="M1835" s="2" t="s">
        <v>4705</v>
      </c>
      <c r="N1835" s="19">
        <f>IFERROR(VLOOKUP(M1835,Regions!$A$2:$B$41,2,FALSE),"0")</f>
        <v>21</v>
      </c>
      <c r="O1835" s="2"/>
      <c r="P1835" s="19" t="str">
        <f>IFERROR(VLOOKUP(O1835,Colors!$A$2:$B$11,2,FALSE),"0")</f>
        <v>0</v>
      </c>
      <c r="Q1835" s="2"/>
      <c r="R1835" s="19" t="str">
        <f>IFERROR(VLOOKUP(Q1835,Contenants!$A$2:$B$21,2,FALSE),"0")</f>
        <v>0</v>
      </c>
      <c r="S1835" s="2"/>
      <c r="T1835" s="50" t="str">
        <f t="shared" si="673"/>
        <v>Gin Hendrick'S</v>
      </c>
      <c r="U1835" s="19" t="str">
        <f>SUBSTITUTE(SUBSTITUTE(SUBSTITUTE(SUBSTITUTE(SUBSTITUTE(SUBSTITUTE(SUBSTITUTE(SUBSTITUTE(SUBSTITUTE(SUBSTITUTE(SUBSTITUTE(SUBSTITUTE(S1835,"C:\Users\Admin\OneDrive\Site Internet\",""),"BAG-IN-BOX\",""),"BOURGOGNE\",""),"BEAUJOLAIS\",""),"CHAMPAGNE ET EFFERVESCENTS\",""),"LANGUEDOC\",""),"LOIRE\",""),"PROVENCE\",""),"RHONE NORD\",""),"RHONE SUD\",""),"SPIRITUEUX\",""),"SUD OUEST\","")</f>
        <v/>
      </c>
      <c r="V1835" s="19" t="e">
        <f>IF(#REF!="",0,1)</f>
        <v>#REF!</v>
      </c>
      <c r="W1835" s="20" t="e">
        <f>$X$1&amp;A1835&amp;$Y$1&amp;T1835&amp;$Z$1&amp;D1835&amp;$AA$1&amp;E1835&amp;#REF!&amp;G1835&amp;$AB$1&amp;J1835&amp;$AC$1&amp;L1835&amp;$AD$1&amp;N1835&amp;$AE$1&amp;P1835&amp;$AF$1&amp;R1835&amp;$AG$1&amp;#REF!&amp;$AI$1</f>
        <v>#REF!</v>
      </c>
    </row>
    <row r="1836" spans="1:23" hidden="1" x14ac:dyDescent="0.25">
      <c r="A1836" s="2" t="s">
        <v>4113</v>
      </c>
      <c r="B1836" s="2" t="s">
        <v>4114</v>
      </c>
      <c r="C1836" s="3"/>
      <c r="D1836" s="23" t="str">
        <f t="shared" si="672"/>
        <v/>
      </c>
      <c r="E1836" s="4">
        <v>54.35</v>
      </c>
      <c r="F1836" s="2" t="s">
        <v>3589</v>
      </c>
      <c r="G1836" s="19" t="e">
        <f>VLOOKUP(F1836,frs!$A$2:$E$41,2,FALSE)</f>
        <v>#N/A</v>
      </c>
      <c r="H1836" s="2" t="b">
        <v>0</v>
      </c>
      <c r="I1836" s="2" t="s">
        <v>4693</v>
      </c>
      <c r="J1836" s="19">
        <f>VLOOKUP(I1836,Families!$A$2:$B$11,2,FALSE)</f>
        <v>7</v>
      </c>
      <c r="K1836" s="2"/>
      <c r="L1836" s="19" t="str">
        <f>IFERROR(VLOOKUP(K1836,Appellations!$A$2:$B$77,2,FALSE),"0")</f>
        <v>0</v>
      </c>
      <c r="M1836" s="2" t="s">
        <v>4703</v>
      </c>
      <c r="N1836" s="19">
        <f>IFERROR(VLOOKUP(M1836,Regions!$A$2:$B$41,2,FALSE),"0")</f>
        <v>34</v>
      </c>
      <c r="O1836" s="2"/>
      <c r="P1836" s="19" t="str">
        <f>IFERROR(VLOOKUP(O1836,Colors!$A$2:$B$11,2,FALSE),"0")</f>
        <v>0</v>
      </c>
      <c r="Q1836" s="2"/>
      <c r="R1836" s="19" t="str">
        <f>IFERROR(VLOOKUP(Q1836,Contenants!$A$2:$B$21,2,FALSE),"0")</f>
        <v>0</v>
      </c>
      <c r="S1836" s="2"/>
      <c r="T1836" s="50" t="str">
        <f t="shared" si="673"/>
        <v>Rhum Secha De La Silva</v>
      </c>
      <c r="U1836" s="19" t="str">
        <f>SUBSTITUTE(SUBSTITUTE(SUBSTITUTE(SUBSTITUTE(SUBSTITUTE(SUBSTITUTE(SUBSTITUTE(SUBSTITUTE(SUBSTITUTE(SUBSTITUTE(SUBSTITUTE(SUBSTITUTE(S1836,"C:\Users\Admin\OneDrive\Site Internet\",""),"BAG-IN-BOX\",""),"BOURGOGNE\",""),"BEAUJOLAIS\",""),"CHAMPAGNE ET EFFERVESCENTS\",""),"LANGUEDOC\",""),"LOIRE\",""),"PROVENCE\",""),"RHONE NORD\",""),"RHONE SUD\",""),"SPIRITUEUX\",""),"SUD OUEST\","")</f>
        <v/>
      </c>
      <c r="V1836" s="19" t="e">
        <f>IF(#REF!="",0,1)</f>
        <v>#REF!</v>
      </c>
      <c r="W1836" s="20" t="e">
        <f>$X$1&amp;A1836&amp;$Y$1&amp;T1836&amp;$Z$1&amp;D1836&amp;$AA$1&amp;E1836&amp;#REF!&amp;G1836&amp;$AB$1&amp;J1836&amp;$AC$1&amp;L1836&amp;$AD$1&amp;N1836&amp;$AE$1&amp;P1836&amp;$AF$1&amp;R1836&amp;$AG$1&amp;#REF!&amp;$AI$1</f>
        <v>#REF!</v>
      </c>
    </row>
    <row r="1837" spans="1:23" ht="199.5" x14ac:dyDescent="0.25">
      <c r="A1837" s="2" t="s">
        <v>282</v>
      </c>
      <c r="B1837" s="2" t="s">
        <v>283</v>
      </c>
      <c r="C1837" s="3" t="s">
        <v>2604</v>
      </c>
      <c r="D1837" s="23" t="str">
        <f t="shared" si="672"/>
        <v>Un vin rosé sec et fruité.&lt;br&gt;&lt;br&gt;Encépagement : assemblage de différents cépages phares de la Provence.&lt;br&gt;&lt;br&gt;Dégustation : sec, vif et aromatique sur les fruits rouges (fraise, cerise et framboise).&lt;br&gt;Accord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7" s="4">
        <v>27.1</v>
      </c>
      <c r="F1837" s="2" t="s">
        <v>2223</v>
      </c>
      <c r="G1837" s="19">
        <f>VLOOKUP(F1837,frs!$A$2:$B$45,2,FALSE)</f>
        <v>15</v>
      </c>
      <c r="H1837" s="2" t="b">
        <v>1</v>
      </c>
      <c r="I1837" s="2" t="s">
        <v>2301</v>
      </c>
      <c r="J1837" s="19">
        <f>VLOOKUP(I1837,Families!$A$2:$B$11,2,FALSE)</f>
        <v>4</v>
      </c>
      <c r="K1837" s="2" t="s">
        <v>4750</v>
      </c>
      <c r="L1837" s="19">
        <f>IFERROR(VLOOKUP(K1837,Appellations!$A$2:$B$80,2,FALSE),"0")</f>
        <v>43</v>
      </c>
      <c r="M1837" s="2" t="s">
        <v>4741</v>
      </c>
      <c r="N1837" s="19">
        <f>IFERROR(VLOOKUP(M1837,Regions!$A$2:$B$44,2,FALSE),"0")</f>
        <v>32</v>
      </c>
      <c r="O1837" s="2" t="s">
        <v>2306</v>
      </c>
      <c r="P1837" s="19">
        <f>IFERROR(VLOOKUP(O1837,Colors!$A$2:$B$11,2,FALSE),"0")</f>
        <v>7</v>
      </c>
      <c r="Q1837" s="2"/>
      <c r="R1837" s="19" t="str">
        <f>IFERROR(VLOOKUP(Q1837,Contenants!$A$2:$B$21,2,FALSE),"0")</f>
        <v>0</v>
      </c>
      <c r="S1837" s="2" t="s">
        <v>5590</v>
      </c>
      <c r="T1837" s="50" t="s">
        <v>6302</v>
      </c>
      <c r="U1837" s="19" t="str">
        <f t="shared" ref="U1837:U1843" si="674">SUBSTITUTE(S1837,"C:\Users\Admin\OneDrive\Site Internet\","")</f>
        <v>bag-in-box-domaine-de-la-goujonne-igp-var-rose.png</v>
      </c>
      <c r="V1837" s="19">
        <f t="shared" ref="V1837:V1847" si="675">IF(U1837="",0,1)</f>
        <v>1</v>
      </c>
      <c r="W1837" s="20" t="str">
        <f t="shared" ref="W1837:W1843" si="676">$X$1&amp;A1837&amp;$Y$1&amp;T1837&amp;$Z$1&amp;D1837&amp;$AA$1&amp;G1837&amp;$AB$1&amp;J1837&amp;$AC$1&amp;L1837&amp;$AD$1&amp;N1837&amp;$AE$1&amp;P1837&amp;$AF$1&amp;R1837&amp;$AG$1&amp;U1837&amp;$AH$1&amp;V1837&amp;$AI$1</f>
        <v>("01849", "BIB IGP Var Bio La Goujonne Rosé 5L", "Un vin rosé sec et fruité.&lt;br&gt;&lt;br&gt;Encépagement : assemblage de différents cépages phares de la Provence.&lt;br&gt;&lt;br&gt;Dégustation : sec, vif et aromatique sur les fruits rouges (fraise, cerise et framboise).&lt;br&gt;Accord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"32","7", "0", "bag-in-box-domaine-de-la-goujonne-igp-var-rose.png", "1"),</v>
      </c>
    </row>
    <row r="1838" spans="1:23" ht="171" x14ac:dyDescent="0.25">
      <c r="A1838" s="2" t="s">
        <v>284</v>
      </c>
      <c r="B1838" s="2" t="s">
        <v>285</v>
      </c>
      <c r="C1838" s="3" t="s">
        <v>2605</v>
      </c>
      <c r="D1838" s="23" t="str">
        <f t="shared" si="672"/>
        <v>Un vin rouge léger et fruité.&lt;br&gt;&lt;br&gt;Encépagement : assemblage de différents cépages phares de la Provence.&lt;br&gt;&lt;br&gt;Dégustation : souple, notes de fruits rouges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8" s="4">
        <v>27.1</v>
      </c>
      <c r="F1838" s="2" t="s">
        <v>2223</v>
      </c>
      <c r="G1838" s="19">
        <f>VLOOKUP(F1838,frs!$A$2:$B$45,2,FALSE)</f>
        <v>15</v>
      </c>
      <c r="H1838" s="2" t="b">
        <v>1</v>
      </c>
      <c r="I1838" s="2" t="s">
        <v>2301</v>
      </c>
      <c r="J1838" s="19">
        <f>VLOOKUP(I1838,Families!$A$2:$B$11,2,FALSE)</f>
        <v>4</v>
      </c>
      <c r="K1838" s="2" t="s">
        <v>4750</v>
      </c>
      <c r="L1838" s="19">
        <f>IFERROR(VLOOKUP(K1838,Appellations!$A$2:$B$80,2,FALSE),"0")</f>
        <v>43</v>
      </c>
      <c r="M1838" s="2" t="s">
        <v>4741</v>
      </c>
      <c r="N1838" s="19">
        <f>IFERROR(VLOOKUP(M1838,Regions!$A$2:$B$44,2,FALSE),"0")</f>
        <v>32</v>
      </c>
      <c r="O1838" s="2" t="s">
        <v>4719</v>
      </c>
      <c r="P1838" s="19">
        <f>IFERROR(VLOOKUP(O1838,Colors!$A$2:$B$11,2,FALSE),"0")</f>
        <v>8</v>
      </c>
      <c r="Q1838" s="2"/>
      <c r="R1838" s="19" t="str">
        <f>IFERROR(VLOOKUP(Q1838,Contenants!$A$2:$B$21,2,FALSE),"0")</f>
        <v>0</v>
      </c>
      <c r="S1838" s="2" t="s">
        <v>5591</v>
      </c>
      <c r="T1838" s="50" t="s">
        <v>6303</v>
      </c>
      <c r="U1838" s="19" t="str">
        <f t="shared" si="674"/>
        <v>bag-in-box-domaine-de-la-goujonne-igp-var-rouge.png</v>
      </c>
      <c r="V1838" s="19">
        <f t="shared" si="675"/>
        <v>1</v>
      </c>
      <c r="W1838" s="20" t="str">
        <f t="shared" si="676"/>
        <v>("01850", "BIB IGP Var Bio La Goujonne Rouge 5L", "Un vin rouge léger et fruité.&lt;br&gt;&lt;br&gt;Encépagement : assemblage de différents cépages phares de la Provence.&lt;br&gt;&lt;br&gt;Dégustation : souple, notes de fruits rouges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"32","8", "0", "bag-in-box-domaine-de-la-goujonne-igp-var-rouge.png", "1"),</v>
      </c>
    </row>
    <row r="1839" spans="1:23" ht="171" x14ac:dyDescent="0.25">
      <c r="A1839" s="2" t="s">
        <v>280</v>
      </c>
      <c r="B1839" s="2" t="s">
        <v>281</v>
      </c>
      <c r="C1839" s="3" t="s">
        <v>2603</v>
      </c>
      <c r="D1839" s="23" t="str">
        <f t="shared" si="672"/>
        <v>Un vin blanc sec et fruité.&lt;br&gt;&lt;br&gt;Encépagement : assemblage de différents cépages phares de la Provence.&lt;br&gt;&lt;br&gt;Dégustation : sec, vif et aromatique sur les fruits jaunes (mangue, abricot).&lt;br&gt;Accord mets/vin : apéritif, poissons, viande blanche.&lt;br&gt;&lt;br&gt;Le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9" s="4">
        <v>27.1</v>
      </c>
      <c r="F1839" s="2" t="s">
        <v>2223</v>
      </c>
      <c r="G1839" s="19">
        <f>VLOOKUP(F1839,frs!$A$2:$B$45,2,FALSE)</f>
        <v>15</v>
      </c>
      <c r="H1839" s="2" t="b">
        <v>1</v>
      </c>
      <c r="I1839" s="2" t="s">
        <v>2301</v>
      </c>
      <c r="J1839" s="19">
        <f>VLOOKUP(I1839,Families!$A$2:$B$11,2,FALSE)</f>
        <v>4</v>
      </c>
      <c r="K1839" s="2" t="s">
        <v>4750</v>
      </c>
      <c r="L1839" s="19">
        <f>IFERROR(VLOOKUP(K1839,Appellations!$A$2:$B$80,2,FALSE),"0")</f>
        <v>43</v>
      </c>
      <c r="M1839" s="2" t="s">
        <v>4741</v>
      </c>
      <c r="N1839" s="19">
        <f>IFERROR(VLOOKUP(M1839,Regions!$A$2:$B$44,2,FALSE),"0")</f>
        <v>32</v>
      </c>
      <c r="O1839" s="2" t="s">
        <v>4689</v>
      </c>
      <c r="P1839" s="19">
        <f>IFERROR(VLOOKUP(O1839,Colors!$A$2:$B$11,2,FALSE),"0")</f>
        <v>2</v>
      </c>
      <c r="Q1839" s="2"/>
      <c r="R1839" s="19" t="str">
        <f>IFERROR(VLOOKUP(Q1839,Contenants!$A$2:$B$21,2,FALSE),"0")</f>
        <v>0</v>
      </c>
      <c r="S1839" s="2" t="s">
        <v>5592</v>
      </c>
      <c r="T1839" s="50" t="s">
        <v>6304</v>
      </c>
      <c r="U1839" s="19" t="str">
        <f t="shared" si="674"/>
        <v>bag-in-box-domaine-de-la-goujonne-igp-var-blanc.png</v>
      </c>
      <c r="V1839" s="19">
        <f t="shared" si="675"/>
        <v>1</v>
      </c>
      <c r="W1839" s="20" t="str">
        <f t="shared" si="676"/>
        <v>("01851", "BIB IGP Var Bio La Goujonne Blanc 5L", "Un vin blanc sec et fruité.&lt;br&gt;&lt;br&gt;Encépagement : assemblage de différents cépages phares de la Provence.&lt;br&gt;&lt;br&gt;Dégustation : sec, vif et aromatique sur les fruits jaunes (mangue, abricot).&lt;br&gt;Accord mets/vin : apéritif, poissons, viande blanche.&lt;br&gt;&lt;br&gt;Le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"32","2", "0", "bag-in-box-domaine-de-la-goujonne-igp-var-blanc.png", "1"),</v>
      </c>
    </row>
    <row r="1840" spans="1:23" ht="228" x14ac:dyDescent="0.25">
      <c r="A1840" s="2" t="s">
        <v>1151</v>
      </c>
      <c r="B1840" s="2" t="s">
        <v>1152</v>
      </c>
      <c r="C1840" s="3" t="s">
        <v>5309</v>
      </c>
      <c r="D1840" s="23" t="str">
        <f t="shared" si="672"/>
        <v>Une crème de cassis complexe et subtil. Idéal pour un Kir ou en cocktail.&lt;br&gt;&lt;br&gt;Provenance : France (Bourgogne)&lt;br&gt;&lt;br&gt;Dégustation : Robe grenat ; Nez très intense et dense sur le cassis ; Bouche ronde, généreuse, veloutée avec une belle persistance cassis bien mûr.&lt;br&gt;&lt;br&gt;La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840" s="4">
        <v>14.95</v>
      </c>
      <c r="F1840" s="2" t="s">
        <v>469</v>
      </c>
      <c r="G1840" s="19">
        <f>VLOOKUP(F1840,frs!$A$2:$B$45,2,FALSE)</f>
        <v>24</v>
      </c>
      <c r="H1840" s="2" t="b">
        <v>1</v>
      </c>
      <c r="I1840" s="2" t="s">
        <v>4693</v>
      </c>
      <c r="J1840" s="19">
        <f>VLOOKUP(I1840,Families!$A$2:$B$11,2,FALSE)</f>
        <v>7</v>
      </c>
      <c r="K1840" s="2"/>
      <c r="L1840" s="19" t="str">
        <f>IFERROR(VLOOKUP(K1840,Appellations!$A$2:$B$80,2,FALSE),"0")</f>
        <v>0</v>
      </c>
      <c r="M1840" s="2" t="s">
        <v>4701</v>
      </c>
      <c r="N1840" s="19">
        <f>IFERROR(VLOOKUP(M1840,Regions!$A$2:$B$44,2,FALSE),"0")</f>
        <v>16</v>
      </c>
      <c r="O1840" s="2"/>
      <c r="P1840" s="19" t="str">
        <f>IFERROR(VLOOKUP(O1840,Colors!$A$2:$B$11,2,FALSE),"0")</f>
        <v>0</v>
      </c>
      <c r="Q1840" s="2" t="s">
        <v>4695</v>
      </c>
      <c r="R1840" s="19">
        <f>IFERROR(VLOOKUP(Q1840,Contenants!$A$2:$B$21,2,FALSE),"0")</f>
        <v>13</v>
      </c>
      <c r="S1840" s="2" t="s">
        <v>5766</v>
      </c>
      <c r="T1840" s="50" t="s">
        <v>6305</v>
      </c>
      <c r="U1840" s="19" t="str">
        <f t="shared" si="674"/>
        <v>joseph_cartron_creme_cassis.png</v>
      </c>
      <c r="V1840" s="19">
        <f t="shared" si="675"/>
        <v>1</v>
      </c>
      <c r="W1840" s="20" t="str">
        <f t="shared" si="676"/>
        <v>("01852", "Double Crème de Cassis 19° Joseph Carton", "Une crème de cassis complexe et subtil. Idéal pour un Kir ou en cocktail.&lt;br&gt;&lt;br&gt;Provenance : France (Bourgogne)&lt;br&gt;&lt;br&gt;Dégustation : Robe grenat ; Nez très intense et dense sur le cassis ; Bouche ronde, généreuse, veloutée avec une belle persistance cassis bien mûr.&lt;br&gt;&lt;br&gt;La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"joseph_cartron_creme_cassis.png", "1"),</v>
      </c>
    </row>
    <row r="1841" spans="1:23" ht="185.25" x14ac:dyDescent="0.25">
      <c r="A1841" s="2" t="s">
        <v>1427</v>
      </c>
      <c r="B1841" s="2" t="s">
        <v>1428</v>
      </c>
      <c r="C1841" s="3" t="s">
        <v>5363</v>
      </c>
      <c r="D1841" s="23" t="str">
        <f t="shared" si="672"/>
        <v>Un Limoncello intense et puissant. Idéal en apéritif ou en en digestif.&lt;br&gt;&lt;br&gt;Provenance : Italie&lt;br&gt;&lt;br&gt;Dégustation : Robe dorée ; Nez de citron fraîchement pressé ; Bouche vive, intense et pleine de fraîcheur.&lt;br&gt;&lt;br&gt;Fabriquée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v>
      </c>
      <c r="E1841" s="4">
        <v>26.9</v>
      </c>
      <c r="F1841" s="2" t="s">
        <v>469</v>
      </c>
      <c r="G1841" s="19">
        <f>VLOOKUP(F1841,frs!$A$2:$B$45,2,FALSE)</f>
        <v>24</v>
      </c>
      <c r="H1841" s="2" t="b">
        <v>1</v>
      </c>
      <c r="I1841" s="2" t="s">
        <v>4693</v>
      </c>
      <c r="J1841" s="19">
        <f>VLOOKUP(I1841,Families!$A$2:$B$11,2,FALSE)</f>
        <v>7</v>
      </c>
      <c r="K1841" s="2"/>
      <c r="L1841" s="19" t="str">
        <f>IFERROR(VLOOKUP(K1841,Appellations!$A$2:$B$80,2,FALSE),"0")</f>
        <v>0</v>
      </c>
      <c r="M1841" s="2" t="s">
        <v>4694</v>
      </c>
      <c r="N1841" s="19">
        <f>IFERROR(VLOOKUP(M1841,Regions!$A$2:$B$44,2,FALSE),"0")</f>
        <v>26</v>
      </c>
      <c r="O1841" s="2"/>
      <c r="P1841" s="19" t="str">
        <f>IFERROR(VLOOKUP(O1841,Colors!$A$2:$B$11,2,FALSE),"0")</f>
        <v>0</v>
      </c>
      <c r="Q1841" s="2" t="s">
        <v>4696</v>
      </c>
      <c r="R1841" s="19">
        <f>IFERROR(VLOOKUP(Q1841,Contenants!$A$2:$B$21,2,FALSE),"0")</f>
        <v>15</v>
      </c>
      <c r="S1841" s="2" t="s">
        <v>5767</v>
      </c>
      <c r="T1841" s="50" t="s">
        <v>6306</v>
      </c>
      <c r="U1841" s="19" t="str">
        <f t="shared" si="674"/>
        <v>limonello_strega.png</v>
      </c>
      <c r="V1841" s="19">
        <f t="shared" si="675"/>
        <v>1</v>
      </c>
      <c r="W1841" s="20" t="str">
        <f t="shared" si="676"/>
        <v>("01853", "Limoncello Strega Joseph Cartron", "Un Limoncello intense et puissant. Idéal en apéritif ou en en digestif.&lt;br&gt;&lt;br&gt;Provenance : Italie&lt;br&gt;&lt;br&gt;Dégustation : Robe dorée ; Nez de citron fraîchement pressé ; Bouche vive, intense et pleine de fraîcheur.&lt;br&gt;&lt;br&gt;Fabriquée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 "24", "7", "0", "26","0", "15", "limonello_strega.png", "1"),</v>
      </c>
    </row>
    <row r="1842" spans="1:23" ht="213.75" x14ac:dyDescent="0.25">
      <c r="A1842" s="2" t="s">
        <v>2172</v>
      </c>
      <c r="B1842" s="2" t="s">
        <v>2173</v>
      </c>
      <c r="C1842" s="3" t="s">
        <v>5507</v>
      </c>
      <c r="D1842" s="23" t="str">
        <f t="shared" si="672"/>
        <v>Un Whisky écossais single malt tourbé, gourmand et persistant. Idéal sur un plateau de fruits de mer ou un dessert en chocolat.&lt;br&gt;&lt;br&gt;Provenance : Ecosse (Islay)&lt;br&gt;&lt;br&gt;Vieillissement : en fût de Bourbon avec finition en fût de chêne neuf américain. Très tourbé.&lt;br&gt;&lt;br&gt;Dégustation : Robe jaune or ; Nez fumé de tourbe d’Islay et iodée ; Bouche tourbée, vanillée aux notes de rhubarbe cuite, de cuir. Finale riche et persistante sur le caramel salé.&lt;br&gt;&lt;br&gt;Hunter Laing est une société indépendante créée en 2013 et dirigée par Stewart Laing et ses deux fils Andrew et Scott. Scarabus signifie «endroit rocheux» en vieux norrois, du nom d'une zone mystique d'Islay.</v>
      </c>
      <c r="E1842" s="4">
        <v>52.6</v>
      </c>
      <c r="F1842" s="2" t="s">
        <v>66</v>
      </c>
      <c r="G1842" s="19">
        <f>VLOOKUP(F1842,frs!$A$2:$B$45,2,FALSE)</f>
        <v>28</v>
      </c>
      <c r="H1842" s="2" t="b">
        <v>1</v>
      </c>
      <c r="I1842" s="2" t="s">
        <v>4693</v>
      </c>
      <c r="J1842" s="19">
        <f>VLOOKUP(I1842,Families!$A$2:$B$11,2,FALSE)</f>
        <v>7</v>
      </c>
      <c r="K1842" s="2"/>
      <c r="L1842" s="19" t="str">
        <f>IFERROR(VLOOKUP(K1842,Appellations!$A$2:$B$80,2,FALSE),"0")</f>
        <v>0</v>
      </c>
      <c r="M1842" s="2" t="s">
        <v>4698</v>
      </c>
      <c r="N1842" s="19">
        <f>IFERROR(VLOOKUP(M1842,Regions!$A$2:$B$44,2,FALSE),"0")</f>
        <v>42</v>
      </c>
      <c r="O1842" s="2"/>
      <c r="P1842" s="19" t="str">
        <f>IFERROR(VLOOKUP(O1842,Colors!$A$2:$B$11,2,FALSE),"0")</f>
        <v>0</v>
      </c>
      <c r="Q1842" s="2" t="s">
        <v>4696</v>
      </c>
      <c r="R1842" s="19">
        <f>IFERROR(VLOOKUP(Q1842,Contenants!$A$2:$B$21,2,FALSE),"0")</f>
        <v>15</v>
      </c>
      <c r="S1842" s="2" t="s">
        <v>5833</v>
      </c>
      <c r="T1842" s="50" t="s">
        <v>6307</v>
      </c>
      <c r="U1842" s="19" t="str">
        <f t="shared" si="674"/>
        <v>whisky_scarabus_specially_selected.png</v>
      </c>
      <c r="V1842" s="19">
        <f t="shared" si="675"/>
        <v>1</v>
      </c>
      <c r="W1842" s="20" t="str">
        <f t="shared" si="676"/>
        <v>("01854", "Whisky Scarabus Specially Selected 46°", "Un Whisky écossais single malt tourbé, gourmand et persistant. Idéal sur un plateau de fruits de mer ou un dessert en chocolat.&lt;br&gt;&lt;br&gt;Provenance : Ecosse (Islay)&lt;br&gt;&lt;br&gt;Vieillissement : en fût de Bourbon avec finition en fût de chêne neuf américain. Très tourbé.&lt;br&gt;&lt;br&gt;Dégustation : Robe jaune or ; Nez fumé de tourbe d’Islay et iodée ; Bouche tourbée, vanillée aux notes de rhubarbe cuite, de cuir. Finale riche et persistante sur le caramel salé.&lt;br&gt;&lt;br&gt;Hunter Laing est une société indépendante créée en 2013 et dirigée par Stewart Laing et ses deux fils Andrew et Scott. Scarabus signifie «endroit rocheux» en vieux norrois, du nom d'une zone mystique d'Islay.", "28", "7", "0", "42","0", "15", "whisky_scarabus_specially_selected.png", "1"),</v>
      </c>
    </row>
    <row r="1843" spans="1:23" ht="199.5" x14ac:dyDescent="0.25">
      <c r="A1843" s="2" t="s">
        <v>2170</v>
      </c>
      <c r="B1843" s="2" t="s">
        <v>2171</v>
      </c>
      <c r="C1843" s="3" t="s">
        <v>5506</v>
      </c>
      <c r="D1843" s="23" t="str">
        <f t="shared" si="672"/>
        <v>Un Whisky écossais single malt tourbé et généreux. Idéal sur un plateau de fruits de mer ou en digestif.&lt;br&gt;&lt;br&gt;Provenance : Ecosse (Islay)&lt;br&gt;&lt;br&gt;Vieillissement : 10 ans en fût de Bourbon avec finition en fût de chêne neuf américain. Très tourbé.&lt;br&gt;&lt;br&gt;Dégustation : Robe jaune or ; Nez de cuir, de menthe et de tourbe ; Bouche tourbée, saline et miellée . Finale gourmande et salivante.&lt;br&gt;&lt;br&gt;Hunter Laing est une société indépendante créée en 2013 et dirigée par Stewart Laing et ses deux fils Andrew et Scott. Scarabus signifie «endroit rocheux» en vieux norrois, du nom d'une zone mystique d'Islay.</v>
      </c>
      <c r="E1843" s="4">
        <v>68.099999999999994</v>
      </c>
      <c r="F1843" s="2" t="s">
        <v>66</v>
      </c>
      <c r="G1843" s="19">
        <f>VLOOKUP(F1843,frs!$A$2:$B$45,2,FALSE)</f>
        <v>28</v>
      </c>
      <c r="H1843" s="2" t="b">
        <v>1</v>
      </c>
      <c r="I1843" s="2" t="s">
        <v>4693</v>
      </c>
      <c r="J1843" s="19">
        <f>VLOOKUP(I1843,Families!$A$2:$B$11,2,FALSE)</f>
        <v>7</v>
      </c>
      <c r="K1843" s="2"/>
      <c r="L1843" s="19" t="str">
        <f>IFERROR(VLOOKUP(K1843,Appellations!$A$2:$B$80,2,FALSE),"0")</f>
        <v>0</v>
      </c>
      <c r="M1843" s="2" t="s">
        <v>4698</v>
      </c>
      <c r="N1843" s="19">
        <f>IFERROR(VLOOKUP(M1843,Regions!$A$2:$B$44,2,FALSE),"0")</f>
        <v>42</v>
      </c>
      <c r="O1843" s="2"/>
      <c r="P1843" s="19" t="str">
        <f>IFERROR(VLOOKUP(O1843,Colors!$A$2:$B$11,2,FALSE),"0")</f>
        <v>0</v>
      </c>
      <c r="Q1843" s="2" t="s">
        <v>4696</v>
      </c>
      <c r="R1843" s="19">
        <f>IFERROR(VLOOKUP(Q1843,Contenants!$A$2:$B$21,2,FALSE),"0")</f>
        <v>15</v>
      </c>
      <c r="S1843" s="2" t="s">
        <v>5834</v>
      </c>
      <c r="T1843" s="50" t="s">
        <v>6308</v>
      </c>
      <c r="U1843" s="19" t="str">
        <f t="shared" si="674"/>
        <v>whisky_scarabus_10_ans.png</v>
      </c>
      <c r="V1843" s="19">
        <f t="shared" si="675"/>
        <v>1</v>
      </c>
      <c r="W1843" s="20" t="str">
        <f t="shared" si="676"/>
        <v>("01855", "Whisky Scarabus 10 ans", "Un Whisky écossais single malt tourbé et généreux. Idéal sur un plateau de fruits de mer ou en digestif.&lt;br&gt;&lt;br&gt;Provenance : Ecosse (Islay)&lt;br&gt;&lt;br&gt;Vieillissement : 10 ans en fût de Bourbon avec finition en fût de chêne neuf américain. Très tourbé.&lt;br&gt;&lt;br&gt;Dégustation : Robe jaune or ; Nez de cuir, de menthe et de tourbe ; Bouche tourbée, saline et miellée . Finale gourmande et salivante.&lt;br&gt;&lt;br&gt;Hunter Laing est une société indépendante créée en 2013 et dirigée par Stewart Laing et ses deux fils Andrew et Scott. Scarabus signifie «endroit rocheux» en vieux norrois, du nom d'une zone mystique d'Islay.", "28", "7", "0", "42","0", "15", "whisky_scarabus_10_ans.png", "1"),</v>
      </c>
    </row>
    <row r="1844" spans="1:23" s="29" customFormat="1" ht="228.75" hidden="1" x14ac:dyDescent="0.25">
      <c r="A1844" s="2" t="s">
        <v>2127</v>
      </c>
      <c r="B1844" s="2" t="s">
        <v>2128</v>
      </c>
      <c r="C1844" s="3" t="s">
        <v>5492</v>
      </c>
      <c r="D1844" s="27" t="str">
        <f t="shared" si="654"/>
        <v>Un Whisky écossais 7 ans single malt élégant et fruité. Parfait en apéritif ou à la fin d’un repas entre amis.&lt;br&gt;&lt;br&gt;Provenance : Ecosse (Highland)&lt;br&gt;&lt;br&gt;Vieillissement : 7 ans en fûts de Bourbon.&lt;br&gt;&lt;br&gt;Dégustation : Robe dorée ; Nez fruité et légèrement tourbé  ; Bouche florale, de pomme verte et de réglisse. Finale légèrement caramélisée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4" s="4">
        <v>66.5</v>
      </c>
      <c r="F1844" s="2" t="s">
        <v>66</v>
      </c>
      <c r="H1844" s="2" t="b">
        <v>1</v>
      </c>
      <c r="I1844" s="2" t="s">
        <v>4693</v>
      </c>
      <c r="K1844" s="2"/>
      <c r="M1844" s="2" t="s">
        <v>4698</v>
      </c>
      <c r="O1844" s="2"/>
      <c r="Q1844" s="2" t="s">
        <v>4696</v>
      </c>
      <c r="S1844" s="2" t="s">
        <v>6530</v>
      </c>
      <c r="V1844" s="19">
        <f t="shared" si="675"/>
        <v>0</v>
      </c>
    </row>
    <row r="1845" spans="1:23" s="20" customFormat="1" ht="228.75" hidden="1" x14ac:dyDescent="0.25">
      <c r="A1845" s="2" t="s">
        <v>2131</v>
      </c>
      <c r="B1845" s="2" t="s">
        <v>2132</v>
      </c>
      <c r="C1845" s="3" t="s">
        <v>5494</v>
      </c>
      <c r="D1845" s="18" t="str">
        <f t="shared" si="654"/>
        <v>Un Whisky écossais 9 ans single malt très gourmand et plein de fraîcheur. Parfait sur une salade de fruits ou en digestif.&lt;br&gt;&lt;br&gt;Provenance : Ecosse (Highland)&lt;br&gt;&lt;br&gt;Vieillissement : 9 ans en fût de Sherry.&lt;br&gt;&lt;br&gt;Dégustation : Robe jaune or ; Nez de fruits rouges, d’épices et de vanille  ; Bouche boisée, vanillées et de biscuits. Finale équilibrée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5" s="4">
        <v>72.45</v>
      </c>
      <c r="F1845" s="2" t="s">
        <v>66</v>
      </c>
      <c r="H1845" s="2" t="b">
        <v>1</v>
      </c>
      <c r="I1845" s="2" t="s">
        <v>4693</v>
      </c>
      <c r="K1845" s="2"/>
      <c r="M1845" s="2" t="s">
        <v>4698</v>
      </c>
      <c r="O1845" s="2"/>
      <c r="Q1845" s="2" t="s">
        <v>4696</v>
      </c>
      <c r="S1845" s="2" t="s">
        <v>6531</v>
      </c>
      <c r="V1845" s="19">
        <f t="shared" si="675"/>
        <v>0</v>
      </c>
    </row>
    <row r="1846" spans="1:23" s="20" customFormat="1" hidden="1" x14ac:dyDescent="0.25">
      <c r="A1846" s="2" t="s">
        <v>2149</v>
      </c>
      <c r="B1846" s="2" t="s">
        <v>2150</v>
      </c>
      <c r="C1846" s="3"/>
      <c r="D1846" s="18" t="str">
        <f t="shared" si="654"/>
        <v/>
      </c>
      <c r="E1846" s="4">
        <v>121.4</v>
      </c>
      <c r="F1846" s="2" t="s">
        <v>66</v>
      </c>
      <c r="H1846" s="2" t="b">
        <v>1</v>
      </c>
      <c r="I1846" s="2" t="s">
        <v>4693</v>
      </c>
      <c r="K1846" s="2"/>
      <c r="M1846" s="2" t="s">
        <v>4698</v>
      </c>
      <c r="O1846" s="2"/>
      <c r="Q1846" s="2" t="s">
        <v>4696</v>
      </c>
      <c r="S1846" s="2"/>
      <c r="V1846" s="19">
        <f t="shared" si="675"/>
        <v>0</v>
      </c>
    </row>
    <row r="1847" spans="1:23" s="20" customFormat="1" ht="257.25" hidden="1" x14ac:dyDescent="0.25">
      <c r="A1847" s="2" t="s">
        <v>2147</v>
      </c>
      <c r="B1847" s="2" t="s">
        <v>2148</v>
      </c>
      <c r="C1847" s="3" t="s">
        <v>5501</v>
      </c>
      <c r="D1847" s="40" t="str">
        <f t="shared" si="654"/>
        <v>Un Whisky écossais 8 ans single malt riche et très aromatique. Il s’accordera parfaitement avec une crème brûlée ou simplement à la fin d’un bon repas entre amis.&lt;br&gt;&lt;br&gt;Provenance : Ecosse (Speyside)&lt;br&gt;&lt;br&gt;Vieillissement : 8 ans en fût de Bourbon.&lt;br&gt;&lt;br&gt;Dégustation : Robe jaune or ; Nez un peu citronné avec des notes de miel d’acacia  ; Bouche gourmande et complexe aux saveurs de coing, d’oranges confites, de crème anglaise et de nougatine.&lt;br&gt;&lt;br&gt;Hunter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7" s="4">
        <v>68.099999999999994</v>
      </c>
      <c r="F1847" s="2" t="s">
        <v>66</v>
      </c>
      <c r="G1847" s="42"/>
      <c r="H1847" s="2" t="b">
        <v>1</v>
      </c>
      <c r="I1847" s="2" t="s">
        <v>4693</v>
      </c>
      <c r="J1847" s="42"/>
      <c r="K1847" s="2"/>
      <c r="L1847" s="42"/>
      <c r="M1847" s="2" t="s">
        <v>4698</v>
      </c>
      <c r="N1847" s="42"/>
      <c r="O1847" s="2"/>
      <c r="P1847" s="42"/>
      <c r="Q1847" s="2" t="s">
        <v>4696</v>
      </c>
      <c r="R1847" s="42"/>
      <c r="S1847" s="2" t="s">
        <v>6532</v>
      </c>
      <c r="T1847" s="42"/>
      <c r="U1847" s="42"/>
      <c r="V1847" s="19">
        <f t="shared" si="675"/>
        <v>0</v>
      </c>
      <c r="W1847" s="42"/>
    </row>
    <row r="1848" spans="1:23" hidden="1" x14ac:dyDescent="0.25">
      <c r="A1848" s="2" t="s">
        <v>4071</v>
      </c>
      <c r="B1848" s="2" t="s">
        <v>4072</v>
      </c>
      <c r="C1848" s="3"/>
      <c r="D1848" s="23" t="str">
        <f t="shared" ref="D1848:D1850" si="677">SUBSTITUTE(SUBSTITUTE(SUBSTITUTE(C1848,CHAR(13),""),CHAR(10),"&lt;br&gt;"),". &amp;car(10)",".")</f>
        <v/>
      </c>
      <c r="E1848" s="4">
        <v>55.2</v>
      </c>
      <c r="F1848" s="2" t="s">
        <v>469</v>
      </c>
      <c r="G1848" s="19">
        <f>VLOOKUP(F1848,frs!$A$2:$E$41,2,FALSE)</f>
        <v>24</v>
      </c>
      <c r="H1848" s="2" t="b">
        <v>0</v>
      </c>
      <c r="I1848" s="2" t="s">
        <v>4693</v>
      </c>
      <c r="J1848" s="19">
        <f>VLOOKUP(I1848,Families!$A$2:$B$11,2,FALSE)</f>
        <v>7</v>
      </c>
      <c r="K1848" s="2"/>
      <c r="L1848" s="19" t="str">
        <f>IFERROR(VLOOKUP(K1848,Appellations!$A$2:$B$77,2,FALSE),"0")</f>
        <v>0</v>
      </c>
      <c r="M1848" s="2" t="s">
        <v>4703</v>
      </c>
      <c r="N1848" s="19">
        <f>IFERROR(VLOOKUP(M1848,Regions!$A$2:$B$41,2,FALSE),"0")</f>
        <v>34</v>
      </c>
      <c r="O1848" s="2"/>
      <c r="P1848" s="19" t="str">
        <f>IFERROR(VLOOKUP(O1848,Colors!$A$2:$B$11,2,FALSE),"0")</f>
        <v>0</v>
      </c>
      <c r="Q1848" s="2" t="s">
        <v>4696</v>
      </c>
      <c r="R1848" s="19">
        <f>IFERROR(VLOOKUP(Q1848,Contenants!$A$2:$B$21,2,FALSE),"0")</f>
        <v>15</v>
      </c>
      <c r="S1848" s="2"/>
      <c r="T1848" s="50" t="str">
        <f t="shared" ref="T1848:T1850" si="678">PROPER(B1848)</f>
        <v>Rhum Clement Canne Bleue 20Eme Anniv.42°</v>
      </c>
      <c r="U1848" s="19" t="str">
        <f>SUBSTITUTE(SUBSTITUTE(SUBSTITUTE(SUBSTITUTE(SUBSTITUTE(SUBSTITUTE(SUBSTITUTE(SUBSTITUTE(SUBSTITUTE(SUBSTITUTE(SUBSTITUTE(SUBSTITUTE(S1848,"C:\Users\Admin\OneDrive\Site Internet\",""),"BAG-IN-BOX\",""),"BOURGOGNE\",""),"BEAUJOLAIS\",""),"CHAMPAGNE ET EFFERVESCENTS\",""),"LANGUEDOC\",""),"LOIRE\",""),"PROVENCE\",""),"RHONE NORD\",""),"RHONE SUD\",""),"SPIRITUEUX\",""),"SUD OUEST\","")</f>
        <v/>
      </c>
      <c r="V1848" s="19" t="e">
        <f>IF(#REF!="",0,1)</f>
        <v>#REF!</v>
      </c>
      <c r="W1848" s="20" t="e">
        <f>$X$1&amp;A1848&amp;$Y$1&amp;T1848&amp;$Z$1&amp;D1848&amp;$AA$1&amp;E1848&amp;#REF!&amp;G1848&amp;$AB$1&amp;J1848&amp;$AC$1&amp;L1848&amp;$AD$1&amp;N1848&amp;$AE$1&amp;P1848&amp;$AF$1&amp;R1848&amp;$AG$1&amp;#REF!&amp;$AI$1</f>
        <v>#REF!</v>
      </c>
    </row>
    <row r="1849" spans="1:23" hidden="1" x14ac:dyDescent="0.25">
      <c r="A1849" s="2" t="s">
        <v>3375</v>
      </c>
      <c r="B1849" s="2" t="s">
        <v>3376</v>
      </c>
      <c r="C1849" s="3"/>
      <c r="D1849" s="23" t="str">
        <f t="shared" si="677"/>
        <v/>
      </c>
      <c r="E1849" s="4">
        <v>12</v>
      </c>
      <c r="F1849" s="2" t="s">
        <v>3374</v>
      </c>
      <c r="G1849" s="19" t="e">
        <f>VLOOKUP(F1849,frs!$A$2:$E$41,2,FALSE)</f>
        <v>#N/A</v>
      </c>
      <c r="H1849" s="2" t="b">
        <v>0</v>
      </c>
      <c r="I1849" s="2" t="s">
        <v>2308</v>
      </c>
      <c r="J1849" s="19">
        <f>VLOOKUP(I1849,Families!$A$2:$B$11,2,FALSE)</f>
        <v>3</v>
      </c>
      <c r="K1849" s="2" t="s">
        <v>4746</v>
      </c>
      <c r="L1849" s="19" t="str">
        <f>IFERROR(VLOOKUP(K1849,Appellations!$A$2:$B$77,2,FALSE),"0")</f>
        <v>0</v>
      </c>
      <c r="M1849" s="2" t="s">
        <v>4741</v>
      </c>
      <c r="N1849" s="19">
        <f>IFERROR(VLOOKUP(M1849,Regions!$A$2:$B$41,2,FALSE),"0")</f>
        <v>32</v>
      </c>
      <c r="O1849" s="2" t="s">
        <v>2306</v>
      </c>
      <c r="P1849" s="19">
        <f>IFERROR(VLOOKUP(O1849,Colors!$A$2:$B$11,2,FALSE),"0")</f>
        <v>7</v>
      </c>
      <c r="Q1849" s="2" t="s">
        <v>4688</v>
      </c>
      <c r="R1849" s="19">
        <f>IFERROR(VLOOKUP(Q1849,Contenants!$A$2:$B$21,2,FALSE),"0")</f>
        <v>16</v>
      </c>
      <c r="S1849" s="2"/>
      <c r="T1849" s="50" t="str">
        <f t="shared" si="678"/>
        <v>Cot.Aix Chateau Du Seuil Rose</v>
      </c>
      <c r="U1849" s="19" t="str">
        <f>SUBSTITUTE(SUBSTITUTE(SUBSTITUTE(SUBSTITUTE(SUBSTITUTE(SUBSTITUTE(SUBSTITUTE(SUBSTITUTE(SUBSTITUTE(SUBSTITUTE(SUBSTITUTE(SUBSTITUTE(S1849,"C:\Users\Admin\OneDrive\Site Internet\",""),"BAG-IN-BOX\",""),"BOURGOGNE\",""),"BEAUJOLAIS\",""),"CHAMPAGNE ET EFFERVESCENTS\",""),"LANGUEDOC\",""),"LOIRE\",""),"PROVENCE\",""),"RHONE NORD\",""),"RHONE SUD\",""),"SPIRITUEUX\",""),"SUD OUEST\","")</f>
        <v/>
      </c>
      <c r="V1849" s="19" t="e">
        <f>IF(#REF!="",0,1)</f>
        <v>#REF!</v>
      </c>
      <c r="W1849" s="20" t="e">
        <f>$X$1&amp;A1849&amp;$Y$1&amp;T1849&amp;$Z$1&amp;D1849&amp;$AA$1&amp;E1849&amp;#REF!&amp;G1849&amp;$AB$1&amp;J1849&amp;$AC$1&amp;L1849&amp;$AD$1&amp;N1849&amp;$AE$1&amp;P1849&amp;$AF$1&amp;R1849&amp;$AG$1&amp;#REF!&amp;$AI$1</f>
        <v>#REF!</v>
      </c>
    </row>
    <row r="1850" spans="1:23" hidden="1" x14ac:dyDescent="0.25">
      <c r="A1850" s="2" t="s">
        <v>3372</v>
      </c>
      <c r="B1850" s="2" t="s">
        <v>3373</v>
      </c>
      <c r="C1850" s="3"/>
      <c r="D1850" s="23" t="str">
        <f t="shared" si="677"/>
        <v/>
      </c>
      <c r="E1850" s="4">
        <v>12.55</v>
      </c>
      <c r="F1850" s="2" t="s">
        <v>3374</v>
      </c>
      <c r="G1850" s="19" t="e">
        <f>VLOOKUP(F1850,frs!$A$2:$E$41,2,FALSE)</f>
        <v>#N/A</v>
      </c>
      <c r="H1850" s="2" t="b">
        <v>0</v>
      </c>
      <c r="I1850" s="2" t="s">
        <v>4709</v>
      </c>
      <c r="J1850" s="19">
        <f>VLOOKUP(I1850,Families!$A$2:$B$11,2,FALSE)</f>
        <v>2</v>
      </c>
      <c r="K1850" s="2" t="s">
        <v>4746</v>
      </c>
      <c r="L1850" s="19" t="str">
        <f>IFERROR(VLOOKUP(K1850,Appellations!$A$2:$B$77,2,FALSE),"0")</f>
        <v>0</v>
      </c>
      <c r="M1850" s="2" t="s">
        <v>4741</v>
      </c>
      <c r="N1850" s="19">
        <f>IFERROR(VLOOKUP(M1850,Regions!$A$2:$B$41,2,FALSE),"0")</f>
        <v>32</v>
      </c>
      <c r="O1850" s="2" t="s">
        <v>4689</v>
      </c>
      <c r="P1850" s="19">
        <f>IFERROR(VLOOKUP(O1850,Colors!$A$2:$B$11,2,FALSE),"0")</f>
        <v>2</v>
      </c>
      <c r="Q1850" s="2" t="s">
        <v>4688</v>
      </c>
      <c r="R1850" s="19">
        <f>IFERROR(VLOOKUP(Q1850,Contenants!$A$2:$B$21,2,FALSE),"0")</f>
        <v>16</v>
      </c>
      <c r="S1850" s="2"/>
      <c r="T1850" s="50" t="str">
        <f t="shared" si="678"/>
        <v>Cot.Aix Chateau Du Seuil Blanc</v>
      </c>
      <c r="U1850" s="19" t="str">
        <f>SUBSTITUTE(SUBSTITUTE(SUBSTITUTE(SUBSTITUTE(SUBSTITUTE(SUBSTITUTE(SUBSTITUTE(SUBSTITUTE(SUBSTITUTE(SUBSTITUTE(SUBSTITUTE(SUBSTITUTE(S1850,"C:\Users\Admin\OneDrive\Site Internet\",""),"BAG-IN-BOX\",""),"BOURGOGNE\",""),"BEAUJOLAIS\",""),"CHAMPAGNE ET EFFERVESCENTS\",""),"LANGUEDOC\",""),"LOIRE\",""),"PROVENCE\",""),"RHONE NORD\",""),"RHONE SUD\",""),"SPIRITUEUX\",""),"SUD OUEST\","")</f>
        <v/>
      </c>
      <c r="V1850" s="19" t="e">
        <f>IF(#REF!="",0,1)</f>
        <v>#REF!</v>
      </c>
      <c r="W1850" s="20" t="e">
        <f>$X$1&amp;A1850&amp;$Y$1&amp;T1850&amp;$Z$1&amp;D1850&amp;$AA$1&amp;E1850&amp;#REF!&amp;G1850&amp;$AB$1&amp;J1850&amp;$AC$1&amp;L1850&amp;$AD$1&amp;N1850&amp;$AE$1&amp;P1850&amp;$AF$1&amp;R1850&amp;$AG$1&amp;#REF!&amp;$AI$1</f>
        <v>#REF!</v>
      </c>
    </row>
    <row r="1851" spans="1:23" s="29" customFormat="1" hidden="1" x14ac:dyDescent="0.25">
      <c r="A1851" s="2" t="s">
        <v>3377</v>
      </c>
      <c r="B1851" s="2" t="s">
        <v>3378</v>
      </c>
      <c r="C1851" s="3"/>
      <c r="D1851" s="27" t="str">
        <f t="shared" si="654"/>
        <v/>
      </c>
      <c r="E1851" s="4">
        <v>12.85</v>
      </c>
      <c r="F1851" s="2" t="s">
        <v>3374</v>
      </c>
      <c r="H1851" s="2" t="b">
        <v>0</v>
      </c>
      <c r="I1851" s="2" t="s">
        <v>4716</v>
      </c>
      <c r="K1851" s="2" t="s">
        <v>4746</v>
      </c>
      <c r="M1851" s="2" t="s">
        <v>4741</v>
      </c>
      <c r="O1851" s="2" t="s">
        <v>4719</v>
      </c>
      <c r="Q1851" s="2" t="s">
        <v>4688</v>
      </c>
      <c r="S1851" s="2"/>
    </row>
    <row r="1852" spans="1:23" s="20" customFormat="1" ht="214.5" hidden="1" x14ac:dyDescent="0.25">
      <c r="A1852" s="2" t="s">
        <v>54</v>
      </c>
      <c r="B1852" s="2" t="s">
        <v>55</v>
      </c>
      <c r="C1852" s="3" t="s">
        <v>2385</v>
      </c>
      <c r="D1852" s="18" t="str">
        <f t="shared" si="654"/>
        <v>Un Bandol rouge parfait pour les amateurs de vins rouges puissant et gourmand.&lt;br&gt;&lt;br&gt;Encépagement : Mourvèdre, Carignan élevés en fût de chêne.&lt;br&gt;&lt;br&gt;Dégustation : Nez aux notes de fruits noirs et de cuir ; Bouche virile et persistante sur de jolis tanins et une belle rondeur.&lt;br&gt;Accord mets/vin : viandes rouges, gibier en sauce.&lt;br&gt;&lt;br&gt;Situé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852" s="4">
        <v>35.200000000000003</v>
      </c>
      <c r="F1852" s="2" t="s">
        <v>2230</v>
      </c>
      <c r="H1852" s="2" t="b">
        <v>1</v>
      </c>
      <c r="I1852" s="2" t="s">
        <v>4716</v>
      </c>
      <c r="K1852" s="2" t="s">
        <v>4751</v>
      </c>
      <c r="M1852" s="2" t="s">
        <v>4752</v>
      </c>
      <c r="O1852" s="2" t="s">
        <v>4719</v>
      </c>
      <c r="Q1852" s="2" t="s">
        <v>4688</v>
      </c>
      <c r="S1852" s="2" t="s">
        <v>6533</v>
      </c>
      <c r="V1852" s="19">
        <f t="shared" ref="V1852:V1854" si="679">IF(U1852="",0,1)</f>
        <v>0</v>
      </c>
    </row>
    <row r="1853" spans="1:23" s="20" customFormat="1" hidden="1" x14ac:dyDescent="0.25">
      <c r="A1853" s="2" t="s">
        <v>1328</v>
      </c>
      <c r="B1853" s="2" t="s">
        <v>1329</v>
      </c>
      <c r="C1853" s="3"/>
      <c r="D1853" s="18" t="str">
        <f t="shared" si="654"/>
        <v/>
      </c>
      <c r="E1853" s="4">
        <v>8.85</v>
      </c>
      <c r="F1853" s="2" t="s">
        <v>2243</v>
      </c>
      <c r="H1853" s="2" t="b">
        <v>1</v>
      </c>
      <c r="I1853" s="2" t="s">
        <v>4716</v>
      </c>
      <c r="K1853" s="2" t="s">
        <v>5043</v>
      </c>
      <c r="M1853" s="2" t="s">
        <v>4743</v>
      </c>
      <c r="O1853" s="2" t="s">
        <v>4719</v>
      </c>
      <c r="Q1853" s="2" t="s">
        <v>4688</v>
      </c>
      <c r="S1853" s="2"/>
      <c r="V1853" s="19">
        <f t="shared" si="679"/>
        <v>0</v>
      </c>
    </row>
    <row r="1854" spans="1:23" s="20" customFormat="1" hidden="1" x14ac:dyDescent="0.25">
      <c r="A1854" s="2" t="s">
        <v>312</v>
      </c>
      <c r="B1854" s="2" t="s">
        <v>313</v>
      </c>
      <c r="C1854" s="3"/>
      <c r="D1854" s="18" t="str">
        <f t="shared" ref="D1854:D1912" si="680">SUBSTITUTE(SUBSTITUTE(C1854,CHAR(13),""),CHAR(10),"&lt;br&gt;")</f>
        <v/>
      </c>
      <c r="E1854" s="4">
        <v>3.45</v>
      </c>
      <c r="F1854" s="2" t="s">
        <v>2246</v>
      </c>
      <c r="H1854" s="2" t="b">
        <v>1</v>
      </c>
      <c r="I1854" s="2" t="s">
        <v>2307</v>
      </c>
      <c r="K1854" s="2"/>
      <c r="M1854" s="2" t="s">
        <v>2307</v>
      </c>
      <c r="O1854" s="2" t="s">
        <v>314</v>
      </c>
      <c r="Q1854" s="2" t="s">
        <v>4804</v>
      </c>
      <c r="S1854" s="2"/>
      <c r="V1854" s="19">
        <f t="shared" si="679"/>
        <v>0</v>
      </c>
    </row>
    <row r="1855" spans="1:23" s="20" customFormat="1" hidden="1" x14ac:dyDescent="0.25">
      <c r="A1855" s="2" t="s">
        <v>2759</v>
      </c>
      <c r="B1855" s="2" t="s">
        <v>2760</v>
      </c>
      <c r="C1855" s="3"/>
      <c r="D1855" s="40" t="str">
        <f t="shared" si="680"/>
        <v/>
      </c>
      <c r="E1855" s="4">
        <v>4.0999999999999996</v>
      </c>
      <c r="F1855" s="2" t="s">
        <v>2246</v>
      </c>
      <c r="G1855" s="42"/>
      <c r="H1855" s="2" t="b">
        <v>0</v>
      </c>
      <c r="I1855" s="2" t="s">
        <v>2307</v>
      </c>
      <c r="J1855" s="42"/>
      <c r="K1855" s="2"/>
      <c r="L1855" s="42"/>
      <c r="M1855" s="2" t="s">
        <v>2307</v>
      </c>
      <c r="N1855" s="42"/>
      <c r="O1855" s="2"/>
      <c r="P1855" s="42"/>
      <c r="Q1855" s="2" t="s">
        <v>4804</v>
      </c>
      <c r="R1855" s="42"/>
      <c r="S1855" s="2"/>
      <c r="T1855" s="42"/>
      <c r="U1855" s="42"/>
      <c r="V1855" s="42"/>
      <c r="W1855" s="42"/>
    </row>
    <row r="1856" spans="1:23" hidden="1" x14ac:dyDescent="0.25">
      <c r="A1856" s="2" t="s">
        <v>2773</v>
      </c>
      <c r="B1856" s="2" t="s">
        <v>2774</v>
      </c>
      <c r="C1856" s="3"/>
      <c r="D1856" s="23" t="str">
        <f t="shared" ref="D1856:D1863" si="681">SUBSTITUTE(SUBSTITUTE(SUBSTITUTE(C1856,CHAR(13),""),CHAR(10),"&lt;br&gt;"),". &amp;car(10)",".")</f>
        <v/>
      </c>
      <c r="E1856" s="4">
        <v>4</v>
      </c>
      <c r="F1856" s="2" t="s">
        <v>2246</v>
      </c>
      <c r="G1856" s="19">
        <f>VLOOKUP(F1856,frs!$A$2:$E$41,2,FALSE)</f>
        <v>22</v>
      </c>
      <c r="H1856" s="2" t="b">
        <v>0</v>
      </c>
      <c r="I1856" s="2" t="s">
        <v>2307</v>
      </c>
      <c r="J1856" s="19">
        <f>VLOOKUP(I1856,Families!$A$2:$B$11,2,FALSE)</f>
        <v>8</v>
      </c>
      <c r="K1856" s="2"/>
      <c r="L1856" s="19" t="str">
        <f>IFERROR(VLOOKUP(K1856,Appellations!$A$2:$B$77,2,FALSE),"0")</f>
        <v>0</v>
      </c>
      <c r="M1856" s="2" t="s">
        <v>2307</v>
      </c>
      <c r="N1856" s="19">
        <f>IFERROR(VLOOKUP(M1856,Regions!$A$2:$B$41,2,FALSE),"0")</f>
        <v>7</v>
      </c>
      <c r="O1856" s="2"/>
      <c r="P1856" s="19" t="str">
        <f>IFERROR(VLOOKUP(O1856,Colors!$A$2:$B$11,2,FALSE),"0")</f>
        <v>0</v>
      </c>
      <c r="Q1856" s="2" t="s">
        <v>4804</v>
      </c>
      <c r="R1856" s="19">
        <f>IFERROR(VLOOKUP(Q1856,Contenants!$A$2:$B$21,2,FALSE),"0")</f>
        <v>8</v>
      </c>
      <c r="S1856" s="2"/>
      <c r="T1856" s="50" t="str">
        <f t="shared" ref="T1856:T1863" si="682">PROPER(B1856)</f>
        <v>Biere Schoppe Brau Sommermarchen 33 Cl</v>
      </c>
      <c r="U1856" s="19" t="str">
        <f>SUBSTITUTE(SUBSTITUTE(SUBSTITUTE(SUBSTITUTE(SUBSTITUTE(SUBSTITUTE(SUBSTITUTE(SUBSTITUTE(SUBSTITUTE(SUBSTITUTE(SUBSTITUTE(SUBSTITUTE(S1856,"C:\Users\Admin\OneDrive\Site Internet\",""),"BAG-IN-BOX\",""),"BOURGOGNE\",""),"BEAUJOLAIS\",""),"CHAMPAGNE ET EFFERVESCENTS\",""),"LANGUEDOC\",""),"LOIRE\",""),"PROVENCE\",""),"RHONE NORD\",""),"RHONE SUD\",""),"SPIRITUEUX\",""),"SUD OUEST\","")</f>
        <v/>
      </c>
      <c r="V1856" s="19" t="e">
        <f>IF(#REF!="",0,1)</f>
        <v>#REF!</v>
      </c>
      <c r="W1856" s="20" t="e">
        <f>$X$1&amp;A1856&amp;$Y$1&amp;T1856&amp;$Z$1&amp;D1856&amp;$AA$1&amp;E1856&amp;#REF!&amp;G1856&amp;$AB$1&amp;J1856&amp;$AC$1&amp;L1856&amp;$AD$1&amp;N1856&amp;$AE$1&amp;P1856&amp;$AF$1&amp;R1856&amp;$AG$1&amp;#REF!&amp;$AI$1</f>
        <v>#REF!</v>
      </c>
    </row>
    <row r="1857" spans="1:23" hidden="1" x14ac:dyDescent="0.25">
      <c r="A1857" s="2" t="s">
        <v>2713</v>
      </c>
      <c r="B1857" s="2" t="s">
        <v>2714</v>
      </c>
      <c r="C1857" s="3"/>
      <c r="D1857" s="23" t="str">
        <f t="shared" si="681"/>
        <v/>
      </c>
      <c r="E1857" s="4">
        <v>3</v>
      </c>
      <c r="F1857" s="2" t="s">
        <v>2246</v>
      </c>
      <c r="G1857" s="19">
        <f>VLOOKUP(F1857,frs!$A$2:$E$41,2,FALSE)</f>
        <v>22</v>
      </c>
      <c r="H1857" s="2" t="b">
        <v>0</v>
      </c>
      <c r="I1857" s="2" t="s">
        <v>2307</v>
      </c>
      <c r="J1857" s="19">
        <f>VLOOKUP(I1857,Families!$A$2:$B$11,2,FALSE)</f>
        <v>8</v>
      </c>
      <c r="K1857" s="2"/>
      <c r="L1857" s="19" t="str">
        <f>IFERROR(VLOOKUP(K1857,Appellations!$A$2:$B$77,2,FALSE),"0")</f>
        <v>0</v>
      </c>
      <c r="M1857" s="2" t="s">
        <v>2307</v>
      </c>
      <c r="N1857" s="19">
        <f>IFERROR(VLOOKUP(M1857,Regions!$A$2:$B$41,2,FALSE),"0")</f>
        <v>7</v>
      </c>
      <c r="O1857" s="2"/>
      <c r="P1857" s="19" t="str">
        <f>IFERROR(VLOOKUP(O1857,Colors!$A$2:$B$11,2,FALSE),"0")</f>
        <v>0</v>
      </c>
      <c r="Q1857" s="2" t="s">
        <v>4695</v>
      </c>
      <c r="R1857" s="19">
        <f>IFERROR(VLOOKUP(Q1857,Contenants!$A$2:$B$21,2,FALSE),"0")</f>
        <v>13</v>
      </c>
      <c r="S1857" s="2"/>
      <c r="T1857" s="50" t="str">
        <f t="shared" si="682"/>
        <v>Biere Hirsch Helles Sans Alcool 50 Cl</v>
      </c>
      <c r="U1857" s="19" t="str">
        <f>SUBSTITUTE(SUBSTITUTE(SUBSTITUTE(SUBSTITUTE(SUBSTITUTE(SUBSTITUTE(SUBSTITUTE(SUBSTITUTE(SUBSTITUTE(SUBSTITUTE(SUBSTITUTE(SUBSTITUTE(S1857,"C:\Users\Admin\OneDrive\Site Internet\",""),"BAG-IN-BOX\",""),"BOURGOGNE\",""),"BEAUJOLAIS\",""),"CHAMPAGNE ET EFFERVESCENTS\",""),"LANGUEDOC\",""),"LOIRE\",""),"PROVENCE\",""),"RHONE NORD\",""),"RHONE SUD\",""),"SPIRITUEUX\",""),"SUD OUEST\","")</f>
        <v/>
      </c>
      <c r="V1857" s="19" t="e">
        <f>IF(#REF!="",0,1)</f>
        <v>#REF!</v>
      </c>
      <c r="W1857" s="20" t="e">
        <f>$X$1&amp;A1857&amp;$Y$1&amp;T1857&amp;$Z$1&amp;D1857&amp;$AA$1&amp;E1857&amp;#REF!&amp;G1857&amp;$AB$1&amp;J1857&amp;$AC$1&amp;L1857&amp;$AD$1&amp;N1857&amp;$AE$1&amp;P1857&amp;$AF$1&amp;R1857&amp;$AG$1&amp;#REF!&amp;$AI$1</f>
        <v>#REF!</v>
      </c>
    </row>
    <row r="1858" spans="1:23" hidden="1" x14ac:dyDescent="0.25">
      <c r="A1858" s="2" t="s">
        <v>2709</v>
      </c>
      <c r="B1858" s="2" t="s">
        <v>2710</v>
      </c>
      <c r="C1858" s="3"/>
      <c r="D1858" s="23" t="str">
        <f t="shared" si="681"/>
        <v/>
      </c>
      <c r="E1858" s="4">
        <v>3.5</v>
      </c>
      <c r="F1858" s="2" t="s">
        <v>2246</v>
      </c>
      <c r="G1858" s="19">
        <f>VLOOKUP(F1858,frs!$A$2:$E$41,2,FALSE)</f>
        <v>22</v>
      </c>
      <c r="H1858" s="2" t="b">
        <v>0</v>
      </c>
      <c r="I1858" s="2" t="s">
        <v>2307</v>
      </c>
      <c r="J1858" s="19">
        <f>VLOOKUP(I1858,Families!$A$2:$B$11,2,FALSE)</f>
        <v>8</v>
      </c>
      <c r="K1858" s="2"/>
      <c r="L1858" s="19" t="str">
        <f>IFERROR(VLOOKUP(K1858,Appellations!$A$2:$B$77,2,FALSE),"0")</f>
        <v>0</v>
      </c>
      <c r="M1858" s="2" t="s">
        <v>2307</v>
      </c>
      <c r="N1858" s="19">
        <f>IFERROR(VLOOKUP(M1858,Regions!$A$2:$B$41,2,FALSE),"0")</f>
        <v>7</v>
      </c>
      <c r="O1858" s="2"/>
      <c r="P1858" s="19" t="str">
        <f>IFERROR(VLOOKUP(O1858,Colors!$A$2:$B$11,2,FALSE),"0")</f>
        <v>0</v>
      </c>
      <c r="Q1858" s="2" t="s">
        <v>4695</v>
      </c>
      <c r="R1858" s="19">
        <f>IFERROR(VLOOKUP(Q1858,Contenants!$A$2:$B$21,2,FALSE),"0")</f>
        <v>13</v>
      </c>
      <c r="S1858" s="2"/>
      <c r="T1858" s="50" t="str">
        <f t="shared" si="682"/>
        <v>Biere Hirsch Dunkel Weisse 50 Cl</v>
      </c>
      <c r="U1858" s="19" t="str">
        <f>SUBSTITUTE(SUBSTITUTE(SUBSTITUTE(SUBSTITUTE(SUBSTITUTE(SUBSTITUTE(SUBSTITUTE(SUBSTITUTE(SUBSTITUTE(SUBSTITUTE(SUBSTITUTE(SUBSTITUTE(S1858,"C:\Users\Admin\OneDrive\Site Internet\",""),"BAG-IN-BOX\",""),"BOURGOGNE\",""),"BEAUJOLAIS\",""),"CHAMPAGNE ET EFFERVESCENTS\",""),"LANGUEDOC\",""),"LOIRE\",""),"PROVENCE\",""),"RHONE NORD\",""),"RHONE SUD\",""),"SPIRITUEUX\",""),"SUD OUEST\","")</f>
        <v/>
      </c>
      <c r="V1858" s="19" t="e">
        <f>IF(#REF!="",0,1)</f>
        <v>#REF!</v>
      </c>
      <c r="W1858" s="20" t="e">
        <f>$X$1&amp;A1858&amp;$Y$1&amp;T1858&amp;$Z$1&amp;D1858&amp;$AA$1&amp;E1858&amp;#REF!&amp;G1858&amp;$AB$1&amp;J1858&amp;$AC$1&amp;L1858&amp;$AD$1&amp;N1858&amp;$AE$1&amp;P1858&amp;$AF$1&amp;R1858&amp;$AG$1&amp;#REF!&amp;$AI$1</f>
        <v>#REF!</v>
      </c>
    </row>
    <row r="1859" spans="1:23" hidden="1" x14ac:dyDescent="0.25">
      <c r="A1859" s="2" t="s">
        <v>2717</v>
      </c>
      <c r="B1859" s="2" t="s">
        <v>2718</v>
      </c>
      <c r="C1859" s="3"/>
      <c r="D1859" s="23" t="str">
        <f t="shared" si="681"/>
        <v/>
      </c>
      <c r="E1859" s="4">
        <v>3.6</v>
      </c>
      <c r="F1859" s="2" t="s">
        <v>2246</v>
      </c>
      <c r="G1859" s="19">
        <f>VLOOKUP(F1859,frs!$A$2:$E$41,2,FALSE)</f>
        <v>22</v>
      </c>
      <c r="H1859" s="2" t="b">
        <v>0</v>
      </c>
      <c r="I1859" s="2" t="s">
        <v>2307</v>
      </c>
      <c r="J1859" s="19">
        <f>VLOOKUP(I1859,Families!$A$2:$B$11,2,FALSE)</f>
        <v>8</v>
      </c>
      <c r="K1859" s="2"/>
      <c r="L1859" s="19" t="str">
        <f>IFERROR(VLOOKUP(K1859,Appellations!$A$2:$B$77,2,FALSE),"0")</f>
        <v>0</v>
      </c>
      <c r="M1859" s="2" t="s">
        <v>2307</v>
      </c>
      <c r="N1859" s="19">
        <f>IFERROR(VLOOKUP(M1859,Regions!$A$2:$B$41,2,FALSE),"0")</f>
        <v>7</v>
      </c>
      <c r="O1859" s="2"/>
      <c r="P1859" s="19" t="str">
        <f>IFERROR(VLOOKUP(O1859,Colors!$A$2:$B$11,2,FALSE),"0")</f>
        <v>0</v>
      </c>
      <c r="Q1859" s="2" t="s">
        <v>4804</v>
      </c>
      <c r="R1859" s="19">
        <f>IFERROR(VLOOKUP(Q1859,Contenants!$A$2:$B$21,2,FALSE),"0")</f>
        <v>8</v>
      </c>
      <c r="S1859" s="2"/>
      <c r="T1859" s="50" t="str">
        <f t="shared" si="682"/>
        <v>Biere Ikley Brewery Slake 33 Cl</v>
      </c>
      <c r="U1859" s="19" t="str">
        <f>SUBSTITUTE(SUBSTITUTE(SUBSTITUTE(SUBSTITUTE(SUBSTITUTE(SUBSTITUTE(SUBSTITUTE(SUBSTITUTE(SUBSTITUTE(SUBSTITUTE(SUBSTITUTE(SUBSTITUTE(S1859,"C:\Users\Admin\OneDrive\Site Internet\",""),"BAG-IN-BOX\",""),"BOURGOGNE\",""),"BEAUJOLAIS\",""),"CHAMPAGNE ET EFFERVESCENTS\",""),"LANGUEDOC\",""),"LOIRE\",""),"PROVENCE\",""),"RHONE NORD\",""),"RHONE SUD\",""),"SPIRITUEUX\",""),"SUD OUEST\","")</f>
        <v/>
      </c>
      <c r="V1859" s="19" t="e">
        <f>IF(#REF!="",0,1)</f>
        <v>#REF!</v>
      </c>
      <c r="W1859" s="20" t="e">
        <f>$X$1&amp;A1859&amp;$Y$1&amp;T1859&amp;$Z$1&amp;D1859&amp;$AA$1&amp;E1859&amp;#REF!&amp;G1859&amp;$AB$1&amp;J1859&amp;$AC$1&amp;L1859&amp;$AD$1&amp;N1859&amp;$AE$1&amp;P1859&amp;$AF$1&amp;R1859&amp;$AG$1&amp;#REF!&amp;$AI$1</f>
        <v>#REF!</v>
      </c>
    </row>
    <row r="1860" spans="1:23" ht="99.75" x14ac:dyDescent="0.25">
      <c r="A1860" s="2" t="s">
        <v>405</v>
      </c>
      <c r="B1860" s="2" t="s">
        <v>406</v>
      </c>
      <c r="C1860" s="3" t="s">
        <v>5551</v>
      </c>
      <c r="D1860" s="23" t="str">
        <f t="shared" si="681"/>
        <v>La brasserie Pétrolette.&lt;br&gt;&lt;br&gt;Pays : France (Ardèche)&lt;br&gt;&lt;br&gt;Cuvée Grosse Bécane 'Triple' : Robe dorée ; Nez gourmand et puissant  ; Bouche riche, fruité et épicée sur un bel amer.&lt;br&gt;Degré : 8%</v>
      </c>
      <c r="E1860" s="4">
        <v>3.9</v>
      </c>
      <c r="F1860" s="2" t="s">
        <v>2246</v>
      </c>
      <c r="G1860" s="19">
        <f>VLOOKUP(F1860,frs!$A$2:$B$45,2,FALSE)</f>
        <v>22</v>
      </c>
      <c r="H1860" s="2" t="b">
        <v>1</v>
      </c>
      <c r="I1860" s="2" t="s">
        <v>2307</v>
      </c>
      <c r="J1860" s="19">
        <f>VLOOKUP(I1860,Families!$A$2:$B$11,2,FALSE)</f>
        <v>8</v>
      </c>
      <c r="K1860" s="2"/>
      <c r="L1860" s="19" t="str">
        <f>IFERROR(VLOOKUP(K1860,Appellations!$A$2:$B$80,2,FALSE),"0")</f>
        <v>0</v>
      </c>
      <c r="M1860" s="2" t="s">
        <v>2307</v>
      </c>
      <c r="N1860" s="19">
        <f>IFERROR(VLOOKUP(M1860,Regions!$A$2:$B$44,2,FALSE),"0")</f>
        <v>7</v>
      </c>
      <c r="O1860" s="2" t="s">
        <v>5008</v>
      </c>
      <c r="P1860" s="19">
        <f>IFERROR(VLOOKUP(O1860,Colors!$A$2:$B$11,2,FALSE),"0")</f>
        <v>9</v>
      </c>
      <c r="Q1860" s="2" t="s">
        <v>4804</v>
      </c>
      <c r="R1860" s="19">
        <f>IFERROR(VLOOKUP(Q1860,Contenants!$A$2:$B$21,2,FALSE),"0")</f>
        <v>8</v>
      </c>
      <c r="S1860" s="2" t="s">
        <v>5666</v>
      </c>
      <c r="T1860" s="50" t="s">
        <v>6468</v>
      </c>
      <c r="U1860" s="19" t="str">
        <f>SUBSTITUTE(S1860,"C:\Users\Admin\OneDrive\Site Internet\","")</f>
        <v>bieres_artisanales_petrolette.png</v>
      </c>
      <c r="V1860" s="19">
        <f t="shared" ref="V1860:V1867" si="683">IF(U1860="",0,1)</f>
        <v>1</v>
      </c>
      <c r="W1860" s="20" t="str">
        <f t="shared" ref="W1860" si="684">$X$1&amp;A1860&amp;$Y$1&amp;T1860&amp;$Z$1&amp;D1860&amp;$AA$1&amp;G1860&amp;$AB$1&amp;J1860&amp;$AC$1&amp;L1860&amp;$AD$1&amp;N1860&amp;$AE$1&amp;P1860&amp;$AF$1&amp;R1860&amp;$AG$1&amp;U1860&amp;$AH$1&amp;V1860&amp;$AI$1</f>
        <v>("01872", "Bière Grosse Bécane 33 cl", "La brasserie Pétrolette.&lt;br&gt;&lt;br&gt;Pays : France (Ardèche)&lt;br&gt;&lt;br&gt;Cuvée Grosse Bécane 'Triple' : Robe dorée ; Nez gourmand et puissant  ; Bouche riche, fruité et épicée sur un bel amer.&lt;br&gt;Degré : 8%", "22", "8", "0", "7","9", "8", "bieres_artisanales_petrolette.png", "1"),</v>
      </c>
    </row>
    <row r="1861" spans="1:23" hidden="1" x14ac:dyDescent="0.25">
      <c r="A1861" s="2" t="s">
        <v>1921</v>
      </c>
      <c r="B1861" s="2" t="s">
        <v>1922</v>
      </c>
      <c r="C1861" s="3"/>
      <c r="D1861" s="23" t="str">
        <f t="shared" si="681"/>
        <v/>
      </c>
      <c r="E1861" s="4">
        <v>8.9</v>
      </c>
      <c r="F1861" s="2" t="s">
        <v>2246</v>
      </c>
      <c r="G1861" s="19">
        <f>VLOOKUP(F1861,frs!$A$2:$E$41,2,FALSE)</f>
        <v>22</v>
      </c>
      <c r="H1861" s="2" t="b">
        <v>1</v>
      </c>
      <c r="I1861" s="2" t="s">
        <v>4716</v>
      </c>
      <c r="J1861" s="19">
        <f>VLOOKUP(I1861,Families!$A$2:$B$11,2,FALSE)</f>
        <v>1</v>
      </c>
      <c r="K1861" s="2"/>
      <c r="L1861" s="19" t="str">
        <f>IFERROR(VLOOKUP(K1861,Appellations!$A$2:$B$77,2,FALSE),"0")</f>
        <v>0</v>
      </c>
      <c r="M1861" s="2" t="s">
        <v>4912</v>
      </c>
      <c r="N1861" s="19">
        <f>IFERROR(VLOOKUP(M1861,Regions!$A$2:$B$41,2,FALSE),"0")</f>
        <v>18</v>
      </c>
      <c r="O1861" s="2" t="s">
        <v>4719</v>
      </c>
      <c r="P1861" s="19">
        <f>IFERROR(VLOOKUP(O1861,Colors!$A$2:$B$11,2,FALSE),"0")</f>
        <v>8</v>
      </c>
      <c r="Q1861" s="2" t="s">
        <v>4688</v>
      </c>
      <c r="R1861" s="19">
        <f>IFERROR(VLOOKUP(Q1861,Contenants!$A$2:$B$21,2,FALSE),"0")</f>
        <v>16</v>
      </c>
      <c r="S1861" s="2"/>
      <c r="T1861" s="50" t="str">
        <f t="shared" si="682"/>
        <v>Tempranillo Encierro Bio Rouge</v>
      </c>
      <c r="U1861" s="19" t="str">
        <f>SUBSTITUTE(SUBSTITUTE(SUBSTITUTE(SUBSTITUTE(SUBSTITUTE(SUBSTITUTE(SUBSTITUTE(SUBSTITUTE(SUBSTITUTE(SUBSTITUTE(SUBSTITUTE(SUBSTITUTE(S1861,"C:\Users\Admin\OneDrive\Site Internet\",""),"BAG-IN-BOX\",""),"BOURGOGNE\",""),"BEAUJOLAIS\",""),"CHAMPAGNE ET EFFERVESCENTS\",""),"LANGUEDOC\",""),"LOIRE\",""),"PROVENCE\",""),"RHONE NORD\",""),"RHONE SUD\",""),"SPIRITUEUX\",""),"SUD OUEST\","")</f>
        <v/>
      </c>
      <c r="V1861" s="19">
        <f t="shared" si="683"/>
        <v>0</v>
      </c>
      <c r="W1861" s="20" t="e">
        <f>$X$1&amp;A1861&amp;$Y$1&amp;T1861&amp;$Z$1&amp;D1861&amp;$AA$1&amp;E1861&amp;#REF!&amp;G1861&amp;$AB$1&amp;J1861&amp;$AC$1&amp;L1861&amp;$AD$1&amp;N1861&amp;$AE$1&amp;P1861&amp;$AF$1&amp;R1861&amp;$AG$1&amp;#REF!&amp;$AI$1</f>
        <v>#REF!</v>
      </c>
    </row>
    <row r="1862" spans="1:23" hidden="1" x14ac:dyDescent="0.25">
      <c r="A1862" s="2" t="s">
        <v>528</v>
      </c>
      <c r="B1862" s="2" t="s">
        <v>529</v>
      </c>
      <c r="C1862" s="3"/>
      <c r="D1862" s="23" t="str">
        <f t="shared" si="681"/>
        <v/>
      </c>
      <c r="E1862" s="4">
        <v>14.05</v>
      </c>
      <c r="F1862" s="2" t="s">
        <v>2283</v>
      </c>
      <c r="G1862" s="19" t="e">
        <f>VLOOKUP(F1862,frs!$A$2:$E$41,2,FALSE)</f>
        <v>#N/A</v>
      </c>
      <c r="H1862" s="2" t="b">
        <v>1</v>
      </c>
      <c r="I1862" s="2" t="s">
        <v>4716</v>
      </c>
      <c r="J1862" s="19">
        <f>VLOOKUP(I1862,Families!$A$2:$B$11,2,FALSE)</f>
        <v>1</v>
      </c>
      <c r="K1862" s="2" t="s">
        <v>5044</v>
      </c>
      <c r="L1862" s="19" t="str">
        <f>IFERROR(VLOOKUP(K1862,Appellations!$A$2:$B$77,2,FALSE),"0")</f>
        <v>0</v>
      </c>
      <c r="M1862" s="2" t="s">
        <v>4954</v>
      </c>
      <c r="N1862" s="19" t="str">
        <f>IFERROR(VLOOKUP(M1862,Regions!$A$2:$B$41,2,FALSE),"0")</f>
        <v>0</v>
      </c>
      <c r="O1862" s="2" t="s">
        <v>4719</v>
      </c>
      <c r="P1862" s="19">
        <f>IFERROR(VLOOKUP(O1862,Colors!$A$2:$B$11,2,FALSE),"0")</f>
        <v>8</v>
      </c>
      <c r="Q1862" s="2" t="s">
        <v>4688</v>
      </c>
      <c r="R1862" s="19">
        <f>IFERROR(VLOOKUP(Q1862,Contenants!$A$2:$B$21,2,FALSE),"0")</f>
        <v>16</v>
      </c>
      <c r="S1862" s="2"/>
      <c r="T1862" s="50" t="str">
        <f t="shared" si="682"/>
        <v>C/Du Jura Poulsard En Rougemont Baud Rge</v>
      </c>
      <c r="U1862" s="19" t="str">
        <f>SUBSTITUTE(SUBSTITUTE(SUBSTITUTE(SUBSTITUTE(SUBSTITUTE(SUBSTITUTE(SUBSTITUTE(SUBSTITUTE(SUBSTITUTE(SUBSTITUTE(SUBSTITUTE(SUBSTITUTE(S1862,"C:\Users\Admin\OneDrive\Site Internet\",""),"BAG-IN-BOX\",""),"BOURGOGNE\",""),"BEAUJOLAIS\",""),"CHAMPAGNE ET EFFERVESCENTS\",""),"LANGUEDOC\",""),"LOIRE\",""),"PROVENCE\",""),"RHONE NORD\",""),"RHONE SUD\",""),"SPIRITUEUX\",""),"SUD OUEST\","")</f>
        <v/>
      </c>
      <c r="V1862" s="19">
        <f t="shared" si="683"/>
        <v>0</v>
      </c>
      <c r="W1862" s="20" t="e">
        <f>$X$1&amp;A1862&amp;$Y$1&amp;T1862&amp;$Z$1&amp;D1862&amp;$AA$1&amp;E1862&amp;#REF!&amp;G1862&amp;$AB$1&amp;J1862&amp;$AC$1&amp;L1862&amp;$AD$1&amp;N1862&amp;$AE$1&amp;P1862&amp;$AF$1&amp;R1862&amp;$AG$1&amp;#REF!&amp;$AI$1</f>
        <v>#REF!</v>
      </c>
    </row>
    <row r="1863" spans="1:23" hidden="1" x14ac:dyDescent="0.25">
      <c r="A1863" s="2" t="s">
        <v>526</v>
      </c>
      <c r="B1863" s="2" t="s">
        <v>527</v>
      </c>
      <c r="C1863" s="3"/>
      <c r="D1863" s="23" t="str">
        <f t="shared" si="681"/>
        <v/>
      </c>
      <c r="E1863" s="4">
        <v>13.85</v>
      </c>
      <c r="F1863" s="2" t="s">
        <v>2283</v>
      </c>
      <c r="G1863" s="19" t="e">
        <f>VLOOKUP(F1863,frs!$A$2:$E$41,2,FALSE)</f>
        <v>#N/A</v>
      </c>
      <c r="H1863" s="2" t="b">
        <v>1</v>
      </c>
      <c r="I1863" s="2" t="s">
        <v>4709</v>
      </c>
      <c r="J1863" s="19">
        <f>VLOOKUP(I1863,Families!$A$2:$B$11,2,FALSE)</f>
        <v>2</v>
      </c>
      <c r="K1863" s="2" t="s">
        <v>5044</v>
      </c>
      <c r="L1863" s="19" t="str">
        <f>IFERROR(VLOOKUP(K1863,Appellations!$A$2:$B$77,2,FALSE),"0")</f>
        <v>0</v>
      </c>
      <c r="M1863" s="2" t="s">
        <v>4954</v>
      </c>
      <c r="N1863" s="19" t="str">
        <f>IFERROR(VLOOKUP(M1863,Regions!$A$2:$B$41,2,FALSE),"0")</f>
        <v>0</v>
      </c>
      <c r="O1863" s="2" t="s">
        <v>4689</v>
      </c>
      <c r="P1863" s="19">
        <f>IFERROR(VLOOKUP(O1863,Colors!$A$2:$B$11,2,FALSE),"0")</f>
        <v>2</v>
      </c>
      <c r="Q1863" s="2" t="s">
        <v>4688</v>
      </c>
      <c r="R1863" s="19">
        <f>IFERROR(VLOOKUP(Q1863,Contenants!$A$2:$B$21,2,FALSE),"0")</f>
        <v>16</v>
      </c>
      <c r="S1863" s="2"/>
      <c r="T1863" s="50" t="str">
        <f t="shared" si="682"/>
        <v>C/Du Jura Chardonnay Flor Baud Blanc</v>
      </c>
      <c r="U1863" s="19" t="str">
        <f>SUBSTITUTE(SUBSTITUTE(SUBSTITUTE(SUBSTITUTE(SUBSTITUTE(SUBSTITUTE(SUBSTITUTE(SUBSTITUTE(SUBSTITUTE(SUBSTITUTE(SUBSTITUTE(SUBSTITUTE(S1863,"C:\Users\Admin\OneDrive\Site Internet\",""),"BAG-IN-BOX\",""),"BOURGOGNE\",""),"BEAUJOLAIS\",""),"CHAMPAGNE ET EFFERVESCENTS\",""),"LANGUEDOC\",""),"LOIRE\",""),"PROVENCE\",""),"RHONE NORD\",""),"RHONE SUD\",""),"SPIRITUEUX\",""),"SUD OUEST\","")</f>
        <v/>
      </c>
      <c r="V1863" s="19">
        <f t="shared" si="683"/>
        <v>0</v>
      </c>
      <c r="W1863" s="20" t="e">
        <f>$X$1&amp;A1863&amp;$Y$1&amp;T1863&amp;$Z$1&amp;D1863&amp;$AA$1&amp;E1863&amp;#REF!&amp;G1863&amp;$AB$1&amp;J1863&amp;$AC$1&amp;L1863&amp;$AD$1&amp;N1863&amp;$AE$1&amp;P1863&amp;$AF$1&amp;R1863&amp;$AG$1&amp;#REF!&amp;$AI$1</f>
        <v>#REF!</v>
      </c>
    </row>
    <row r="1864" spans="1:23" s="29" customFormat="1" hidden="1" x14ac:dyDescent="0.25">
      <c r="A1864" s="2" t="s">
        <v>524</v>
      </c>
      <c r="B1864" s="2" t="s">
        <v>525</v>
      </c>
      <c r="C1864" s="3"/>
      <c r="D1864" s="27" t="str">
        <f t="shared" si="680"/>
        <v/>
      </c>
      <c r="E1864" s="4">
        <v>20.5</v>
      </c>
      <c r="F1864" s="2" t="s">
        <v>2283</v>
      </c>
      <c r="H1864" s="2" t="b">
        <v>1</v>
      </c>
      <c r="I1864" s="2" t="s">
        <v>4709</v>
      </c>
      <c r="K1864" s="2" t="s">
        <v>5044</v>
      </c>
      <c r="M1864" s="2" t="s">
        <v>4954</v>
      </c>
      <c r="O1864" s="2" t="s">
        <v>4689</v>
      </c>
      <c r="Q1864" s="2" t="s">
        <v>4688</v>
      </c>
      <c r="S1864" s="2"/>
      <c r="V1864" s="19">
        <f t="shared" si="683"/>
        <v>0</v>
      </c>
    </row>
    <row r="1865" spans="1:23" s="20" customFormat="1" hidden="1" x14ac:dyDescent="0.25">
      <c r="A1865" s="2" t="s">
        <v>530</v>
      </c>
      <c r="B1865" s="2" t="s">
        <v>531</v>
      </c>
      <c r="C1865" s="3"/>
      <c r="D1865" s="40" t="str">
        <f t="shared" si="680"/>
        <v/>
      </c>
      <c r="E1865" s="4">
        <v>25.3</v>
      </c>
      <c r="F1865" s="2" t="s">
        <v>2283</v>
      </c>
      <c r="G1865" s="42"/>
      <c r="H1865" s="2" t="b">
        <v>1</v>
      </c>
      <c r="I1865" s="2" t="s">
        <v>4709</v>
      </c>
      <c r="J1865" s="42"/>
      <c r="K1865" s="2" t="s">
        <v>5044</v>
      </c>
      <c r="L1865" s="42"/>
      <c r="M1865" s="2" t="s">
        <v>4954</v>
      </c>
      <c r="N1865" s="42"/>
      <c r="O1865" s="2" t="s">
        <v>4689</v>
      </c>
      <c r="P1865" s="42"/>
      <c r="Q1865" s="2" t="s">
        <v>4688</v>
      </c>
      <c r="R1865" s="42"/>
      <c r="S1865" s="2"/>
      <c r="T1865" s="42"/>
      <c r="U1865" s="42"/>
      <c r="V1865" s="19">
        <f t="shared" si="683"/>
        <v>0</v>
      </c>
      <c r="W1865" s="42"/>
    </row>
    <row r="1866" spans="1:23" hidden="1" x14ac:dyDescent="0.25">
      <c r="A1866" s="2" t="s">
        <v>532</v>
      </c>
      <c r="B1866" s="2" t="s">
        <v>533</v>
      </c>
      <c r="C1866" s="3"/>
      <c r="D1866" s="23" t="str">
        <f t="shared" ref="D1866:D1878" si="685">SUBSTITUTE(SUBSTITUTE(SUBSTITUTE(C1866,CHAR(13),""),CHAR(10),"&lt;br&gt;"),". &amp;car(10)",".")</f>
        <v/>
      </c>
      <c r="E1866" s="4">
        <v>42.1</v>
      </c>
      <c r="F1866" s="2" t="s">
        <v>2283</v>
      </c>
      <c r="G1866" s="19" t="e">
        <f>VLOOKUP(F1866,frs!$A$2:$E$41,2,FALSE)</f>
        <v>#N/A</v>
      </c>
      <c r="H1866" s="2" t="b">
        <v>1</v>
      </c>
      <c r="I1866" s="2" t="s">
        <v>4709</v>
      </c>
      <c r="J1866" s="19">
        <f>VLOOKUP(I1866,Families!$A$2:$B$11,2,FALSE)</f>
        <v>2</v>
      </c>
      <c r="K1866" s="2" t="s">
        <v>5044</v>
      </c>
      <c r="L1866" s="19" t="str">
        <f>IFERROR(VLOOKUP(K1866,Appellations!$A$2:$B$77,2,FALSE),"0")</f>
        <v>0</v>
      </c>
      <c r="M1866" s="2" t="s">
        <v>4954</v>
      </c>
      <c r="N1866" s="19" t="str">
        <f>IFERROR(VLOOKUP(M1866,Regions!$A$2:$B$41,2,FALSE),"0")</f>
        <v>0</v>
      </c>
      <c r="O1866" s="2" t="s">
        <v>4689</v>
      </c>
      <c r="P1866" s="19">
        <f>IFERROR(VLOOKUP(O1866,Colors!$A$2:$B$11,2,FALSE),"0")</f>
        <v>2</v>
      </c>
      <c r="Q1866" s="2" t="s">
        <v>5045</v>
      </c>
      <c r="R1866" s="19" t="str">
        <f>IFERROR(VLOOKUP(Q1866,Contenants!$A$2:$B$21,2,FALSE),"0")</f>
        <v>0</v>
      </c>
      <c r="S1866" s="2"/>
      <c r="T1866" s="50" t="str">
        <f t="shared" ref="T1866:T1869" si="686">PROPER(B1866)</f>
        <v>C/Du Jura Vin Jaune Baud</v>
      </c>
      <c r="U1866" s="19" t="str">
        <f>SUBSTITUTE(SUBSTITUTE(SUBSTITUTE(SUBSTITUTE(SUBSTITUTE(SUBSTITUTE(SUBSTITUTE(SUBSTITUTE(SUBSTITUTE(SUBSTITUTE(SUBSTITUTE(SUBSTITUTE(S1866,"C:\Users\Admin\OneDrive\Site Internet\",""),"BAG-IN-BOX\",""),"BOURGOGNE\",""),"BEAUJOLAIS\",""),"CHAMPAGNE ET EFFERVESCENTS\",""),"LANGUEDOC\",""),"LOIRE\",""),"PROVENCE\",""),"RHONE NORD\",""),"RHONE SUD\",""),"SPIRITUEUX\",""),"SUD OUEST\","")</f>
        <v/>
      </c>
      <c r="V1866" s="19">
        <f t="shared" si="683"/>
        <v>0</v>
      </c>
      <c r="W1866" s="20" t="e">
        <f>$X$1&amp;A1866&amp;$Y$1&amp;T1866&amp;$Z$1&amp;D1866&amp;$AA$1&amp;E1866&amp;#REF!&amp;G1866&amp;$AB$1&amp;J1866&amp;$AC$1&amp;L1866&amp;$AD$1&amp;N1866&amp;$AE$1&amp;P1866&amp;$AF$1&amp;R1866&amp;$AG$1&amp;#REF!&amp;$AI$1</f>
        <v>#REF!</v>
      </c>
    </row>
    <row r="1867" spans="1:23" hidden="1" x14ac:dyDescent="0.25">
      <c r="A1867" s="2" t="s">
        <v>1147</v>
      </c>
      <c r="B1867" s="2" t="s">
        <v>1148</v>
      </c>
      <c r="C1867" s="3"/>
      <c r="D1867" s="23" t="str">
        <f t="shared" si="685"/>
        <v/>
      </c>
      <c r="E1867" s="4">
        <v>14.9</v>
      </c>
      <c r="F1867" s="2" t="s">
        <v>2247</v>
      </c>
      <c r="G1867" s="19" t="e">
        <f>VLOOKUP(F1867,frs!$A$2:$E$41,2,FALSE)</f>
        <v>#N/A</v>
      </c>
      <c r="H1867" s="2" t="b">
        <v>1</v>
      </c>
      <c r="I1867" s="2" t="s">
        <v>2308</v>
      </c>
      <c r="J1867" s="19">
        <f>VLOOKUP(I1867,Families!$A$2:$B$11,2,FALSE)</f>
        <v>3</v>
      </c>
      <c r="K1867" s="2" t="s">
        <v>4898</v>
      </c>
      <c r="L1867" s="19" t="str">
        <f>IFERROR(VLOOKUP(K1867,Appellations!$A$2:$B$77,2,FALSE),"0")</f>
        <v>0</v>
      </c>
      <c r="M1867" s="2" t="s">
        <v>4741</v>
      </c>
      <c r="N1867" s="19">
        <f>IFERROR(VLOOKUP(M1867,Regions!$A$2:$B$41,2,FALSE),"0")</f>
        <v>32</v>
      </c>
      <c r="O1867" s="2" t="s">
        <v>2306</v>
      </c>
      <c r="P1867" s="19">
        <f>IFERROR(VLOOKUP(O1867,Colors!$A$2:$B$11,2,FALSE),"0")</f>
        <v>7</v>
      </c>
      <c r="Q1867" s="2" t="s">
        <v>4688</v>
      </c>
      <c r="R1867" s="19">
        <f>IFERROR(VLOOKUP(Q1867,Contenants!$A$2:$B$21,2,FALSE),"0")</f>
        <v>16</v>
      </c>
      <c r="S1867" s="2"/>
      <c r="T1867" s="50" t="str">
        <f t="shared" si="686"/>
        <v>Dom.Masques Exception Rose</v>
      </c>
      <c r="U1867" s="19" t="str">
        <f>SUBSTITUTE(SUBSTITUTE(SUBSTITUTE(SUBSTITUTE(SUBSTITUTE(SUBSTITUTE(SUBSTITUTE(SUBSTITUTE(SUBSTITUTE(SUBSTITUTE(SUBSTITUTE(SUBSTITUTE(S1867,"C:\Users\Admin\OneDrive\Site Internet\",""),"BAG-IN-BOX\",""),"BOURGOGNE\",""),"BEAUJOLAIS\",""),"CHAMPAGNE ET EFFERVESCENTS\",""),"LANGUEDOC\",""),"LOIRE\",""),"PROVENCE\",""),"RHONE NORD\",""),"RHONE SUD\",""),"SPIRITUEUX\",""),"SUD OUEST\","")</f>
        <v/>
      </c>
      <c r="V1867" s="19">
        <f t="shared" si="683"/>
        <v>0</v>
      </c>
      <c r="W1867" s="20" t="e">
        <f>$X$1&amp;A1867&amp;$Y$1&amp;T1867&amp;$Z$1&amp;D1867&amp;$AA$1&amp;E1867&amp;#REF!&amp;G1867&amp;$AB$1&amp;J1867&amp;$AC$1&amp;L1867&amp;$AD$1&amp;N1867&amp;$AE$1&amp;P1867&amp;$AF$1&amp;R1867&amp;$AG$1&amp;#REF!&amp;$AI$1</f>
        <v>#REF!</v>
      </c>
    </row>
    <row r="1868" spans="1:23" hidden="1" x14ac:dyDescent="0.25">
      <c r="A1868" s="2" t="s">
        <v>3787</v>
      </c>
      <c r="B1868" s="2" t="s">
        <v>3788</v>
      </c>
      <c r="C1868" s="3"/>
      <c r="D1868" s="23" t="str">
        <f t="shared" si="685"/>
        <v/>
      </c>
      <c r="E1868" s="4">
        <v>17.7</v>
      </c>
      <c r="F1868" s="2" t="s">
        <v>3786</v>
      </c>
      <c r="G1868" s="19" t="e">
        <f>VLOOKUP(F1868,frs!$A$2:$E$41,2,FALSE)</f>
        <v>#N/A</v>
      </c>
      <c r="H1868" s="2" t="b">
        <v>0</v>
      </c>
      <c r="I1868" s="2" t="s">
        <v>2308</v>
      </c>
      <c r="J1868" s="19">
        <f>VLOOKUP(I1868,Families!$A$2:$B$11,2,FALSE)</f>
        <v>3</v>
      </c>
      <c r="K1868" s="2" t="s">
        <v>4740</v>
      </c>
      <c r="L1868" s="19">
        <f>IFERROR(VLOOKUP(K1868,Appellations!$A$2:$B$77,2,FALSE),"0")</f>
        <v>25</v>
      </c>
      <c r="M1868" s="2" t="s">
        <v>4741</v>
      </c>
      <c r="N1868" s="19">
        <f>IFERROR(VLOOKUP(M1868,Regions!$A$2:$B$41,2,FALSE),"0")</f>
        <v>32</v>
      </c>
      <c r="O1868" s="2" t="s">
        <v>2306</v>
      </c>
      <c r="P1868" s="19">
        <f>IFERROR(VLOOKUP(O1868,Colors!$A$2:$B$11,2,FALSE),"0")</f>
        <v>7</v>
      </c>
      <c r="Q1868" s="2" t="s">
        <v>4688</v>
      </c>
      <c r="R1868" s="19">
        <f>IFERROR(VLOOKUP(Q1868,Contenants!$A$2:$B$21,2,FALSE),"0")</f>
        <v>16</v>
      </c>
      <c r="S1868" s="2"/>
      <c r="T1868" s="50" t="str">
        <f t="shared" si="686"/>
        <v>M De Minuty Madi Rose</v>
      </c>
      <c r="U1868" s="19" t="str">
        <f>SUBSTITUTE(SUBSTITUTE(SUBSTITUTE(SUBSTITUTE(SUBSTITUTE(SUBSTITUTE(SUBSTITUTE(SUBSTITUTE(SUBSTITUTE(SUBSTITUTE(SUBSTITUTE(SUBSTITUTE(S1868,"C:\Users\Admin\OneDrive\Site Internet\",""),"BAG-IN-BOX\",""),"BOURGOGNE\",""),"BEAUJOLAIS\",""),"CHAMPAGNE ET EFFERVESCENTS\",""),"LANGUEDOC\",""),"LOIRE\",""),"PROVENCE\",""),"RHONE NORD\",""),"RHONE SUD\",""),"SPIRITUEUX\",""),"SUD OUEST\","")</f>
        <v/>
      </c>
      <c r="V1868" s="19" t="e">
        <f>IF(#REF!="",0,1)</f>
        <v>#REF!</v>
      </c>
      <c r="W1868" s="20" t="e">
        <f>$X$1&amp;A1868&amp;$Y$1&amp;T1868&amp;$Z$1&amp;D1868&amp;$AA$1&amp;E1868&amp;#REF!&amp;G1868&amp;$AB$1&amp;J1868&amp;$AC$1&amp;L1868&amp;$AD$1&amp;N1868&amp;$AE$1&amp;P1868&amp;$AF$1&amp;R1868&amp;$AG$1&amp;#REF!&amp;$AI$1</f>
        <v>#REF!</v>
      </c>
    </row>
    <row r="1869" spans="1:23" hidden="1" x14ac:dyDescent="0.25">
      <c r="A1869" s="2" t="s">
        <v>3784</v>
      </c>
      <c r="B1869" s="2" t="s">
        <v>3785</v>
      </c>
      <c r="C1869" s="3"/>
      <c r="D1869" s="23" t="str">
        <f t="shared" si="685"/>
        <v/>
      </c>
      <c r="E1869" s="4">
        <v>17.7</v>
      </c>
      <c r="F1869" s="2" t="s">
        <v>3786</v>
      </c>
      <c r="G1869" s="19" t="e">
        <f>VLOOKUP(F1869,frs!$A$2:$E$41,2,FALSE)</f>
        <v>#N/A</v>
      </c>
      <c r="H1869" s="2" t="b">
        <v>0</v>
      </c>
      <c r="I1869" s="2" t="s">
        <v>4709</v>
      </c>
      <c r="J1869" s="19">
        <f>VLOOKUP(I1869,Families!$A$2:$B$11,2,FALSE)</f>
        <v>2</v>
      </c>
      <c r="K1869" s="2" t="s">
        <v>4740</v>
      </c>
      <c r="L1869" s="19">
        <f>IFERROR(VLOOKUP(K1869,Appellations!$A$2:$B$77,2,FALSE),"0")</f>
        <v>25</v>
      </c>
      <c r="M1869" s="2" t="s">
        <v>4741</v>
      </c>
      <c r="N1869" s="19">
        <f>IFERROR(VLOOKUP(M1869,Regions!$A$2:$B$41,2,FALSE),"0")</f>
        <v>32</v>
      </c>
      <c r="O1869" s="2" t="s">
        <v>4689</v>
      </c>
      <c r="P1869" s="19">
        <f>IFERROR(VLOOKUP(O1869,Colors!$A$2:$B$11,2,FALSE),"0")</f>
        <v>2</v>
      </c>
      <c r="Q1869" s="2" t="s">
        <v>4688</v>
      </c>
      <c r="R1869" s="19">
        <f>IFERROR(VLOOKUP(Q1869,Contenants!$A$2:$B$21,2,FALSE),"0")</f>
        <v>16</v>
      </c>
      <c r="S1869" s="2"/>
      <c r="T1869" s="50" t="str">
        <f t="shared" si="686"/>
        <v>M De Minuty Blanc</v>
      </c>
      <c r="U1869" s="19" t="str">
        <f>SUBSTITUTE(SUBSTITUTE(SUBSTITUTE(SUBSTITUTE(SUBSTITUTE(SUBSTITUTE(SUBSTITUTE(SUBSTITUTE(SUBSTITUTE(SUBSTITUTE(SUBSTITUTE(SUBSTITUTE(S1869,"C:\Users\Admin\OneDrive\Site Internet\",""),"BAG-IN-BOX\",""),"BOURGOGNE\",""),"BEAUJOLAIS\",""),"CHAMPAGNE ET EFFERVESCENTS\",""),"LANGUEDOC\",""),"LOIRE\",""),"PROVENCE\",""),"RHONE NORD\",""),"RHONE SUD\",""),"SPIRITUEUX\",""),"SUD OUEST\","")</f>
        <v/>
      </c>
      <c r="V1869" s="19" t="e">
        <f>IF(#REF!="",0,1)</f>
        <v>#REF!</v>
      </c>
      <c r="W1869" s="20" t="e">
        <f>$X$1&amp;A1869&amp;$Y$1&amp;T1869&amp;$Z$1&amp;D1869&amp;$AA$1&amp;E1869&amp;#REF!&amp;G1869&amp;$AB$1&amp;J1869&amp;$AC$1&amp;L1869&amp;$AD$1&amp;N1869&amp;$AE$1&amp;P1869&amp;$AF$1&amp;R1869&amp;$AG$1&amp;#REF!&amp;$AI$1</f>
        <v>#REF!</v>
      </c>
    </row>
    <row r="1870" spans="1:23" ht="256.5" x14ac:dyDescent="0.25">
      <c r="A1870" s="2" t="s">
        <v>1833</v>
      </c>
      <c r="B1870" s="2" t="s">
        <v>1834</v>
      </c>
      <c r="C1870" s="3" t="s">
        <v>5439</v>
      </c>
      <c r="D1870" s="23" t="str">
        <f t="shared" si="685"/>
        <v>Un Sancerre blanc minéral et intense qui pourra accompagner un plateau de fruits de mer.&lt;br&gt;&lt;br&gt;Encépagement : Sauvignon.&lt;br&gt;&lt;br&gt;Dégustation : Robe jaune pâle ; Nez intense aux notes florales et de fruits blancs ; Bouche ample, équilibrée, fruitée.&lt;br&gt;Accord mets/vin : viande blanche, produit de la mer.&lt;br&gt;&lt;br&gt;En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0" s="4">
        <v>24.3</v>
      </c>
      <c r="F1870" s="2" t="s">
        <v>2222</v>
      </c>
      <c r="G1870" s="19">
        <f>VLOOKUP(F1870,frs!$A$2:$B$45,2,FALSE)</f>
        <v>9</v>
      </c>
      <c r="H1870" s="2" t="b">
        <v>1</v>
      </c>
      <c r="I1870" s="2" t="s">
        <v>4709</v>
      </c>
      <c r="J1870" s="19">
        <f>VLOOKUP(I1870,Families!$A$2:$B$11,2,FALSE)</f>
        <v>2</v>
      </c>
      <c r="K1870" s="2" t="s">
        <v>4942</v>
      </c>
      <c r="L1870" s="19">
        <f>IFERROR(VLOOKUP(K1870,Appellations!$A$2:$B$80,2,FALSE),"0")</f>
        <v>66</v>
      </c>
      <c r="M1870" s="2" t="s">
        <v>4822</v>
      </c>
      <c r="N1870" s="19">
        <f>IFERROR(VLOOKUP(M1870,Regions!$A$2:$B$44,2,FALSE),"0")</f>
        <v>27</v>
      </c>
      <c r="O1870" s="2" t="s">
        <v>4689</v>
      </c>
      <c r="P1870" s="19">
        <f>IFERROR(VLOOKUP(O1870,Colors!$A$2:$B$11,2,FALSE),"0")</f>
        <v>2</v>
      </c>
      <c r="Q1870" s="2" t="s">
        <v>4688</v>
      </c>
      <c r="R1870" s="19">
        <f>IFERROR(VLOOKUP(Q1870,Contenants!$A$2:$B$21,2,FALSE),"0")</f>
        <v>16</v>
      </c>
      <c r="S1870" s="2" t="s">
        <v>5861</v>
      </c>
      <c r="T1870" s="50" t="s">
        <v>6309</v>
      </c>
      <c r="U1870" s="19" t="str">
        <f t="shared" ref="U1870:U1878" si="687">SUBSTITUTE(S1870,"C:\Users\Admin\OneDrive\Site Internet\","")</f>
        <v>joseph_mellot_sancerre_blanc.png</v>
      </c>
      <c r="V1870" s="19">
        <f t="shared" ref="V1870:V1882" si="688">IF(U1870="",0,1)</f>
        <v>1</v>
      </c>
      <c r="W1870" s="20" t="str">
        <f t="shared" ref="W1870:W1878" si="689">$X$1&amp;A1870&amp;$Y$1&amp;T1870&amp;$Z$1&amp;D1870&amp;$AA$1&amp;G1870&amp;$AB$1&amp;J1870&amp;$AC$1&amp;L1870&amp;$AD$1&amp;N1870&amp;$AE$1&amp;P1870&amp;$AF$1&amp;R1870&amp;$AG$1&amp;U1870&amp;$AH$1&amp;V1870&amp;$AI$1</f>
        <v>("01882", "Les Collinettes Mellot Blanc", "Un Sancerre blanc minéral et intense qui pourra accompagner un plateau de fruits de mer.&lt;br&gt;&lt;br&gt;Encépagement : Sauvignon.&lt;br&gt;&lt;br&gt;Dégustation : Robe jaune pâle ; Nez intense aux notes florales et de fruits blancs ; Bouche ample, équilibrée, fruitée.&lt;br&gt;Accord mets/vin : viande blanche, produit de la mer.&lt;br&gt;&lt;br&gt;En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"66", "27","2", "16", "joseph_mellot_sancerre_blanc.png", "1"),</v>
      </c>
    </row>
    <row r="1871" spans="1:23" ht="242.25" x14ac:dyDescent="0.25">
      <c r="A1871" s="2" t="s">
        <v>1835</v>
      </c>
      <c r="B1871" s="2" t="s">
        <v>1836</v>
      </c>
      <c r="C1871" s="3" t="s">
        <v>5440</v>
      </c>
      <c r="D1871" s="23" t="str">
        <f t="shared" si="685"/>
        <v>Un Sancere rouge élégant et fruité. Idéal sur une côtes de boeuf grillée.&lt;br&gt;&lt;br&gt;Encépagement : Pinot noir.&lt;br&gt;&lt;br&gt;Dégustation : Robe rubis ; Nez intense aux notes de fruits noirs ; Bouche ample, équilibrée, fruitée avec des tanins fins et soyeux.&lt;br&gt;Accord mets/vin : viande grillée, charcuterie/fromage.&lt;br&gt;&lt;br&gt;En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1" s="4">
        <v>24.1</v>
      </c>
      <c r="F1871" s="2" t="s">
        <v>2222</v>
      </c>
      <c r="G1871" s="19">
        <f>VLOOKUP(F1871,frs!$A$2:$B$45,2,FALSE)</f>
        <v>9</v>
      </c>
      <c r="H1871" s="2" t="b">
        <v>1</v>
      </c>
      <c r="I1871" s="2" t="s">
        <v>4716</v>
      </c>
      <c r="J1871" s="19">
        <f>VLOOKUP(I1871,Families!$A$2:$B$11,2,FALSE)</f>
        <v>1</v>
      </c>
      <c r="K1871" s="2" t="s">
        <v>4942</v>
      </c>
      <c r="L1871" s="19">
        <f>IFERROR(VLOOKUP(K1871,Appellations!$A$2:$B$80,2,FALSE),"0")</f>
        <v>66</v>
      </c>
      <c r="M1871" s="2" t="s">
        <v>4822</v>
      </c>
      <c r="N1871" s="19">
        <f>IFERROR(VLOOKUP(M1871,Regions!$A$2:$B$44,2,FALSE),"0")</f>
        <v>27</v>
      </c>
      <c r="O1871" s="2" t="s">
        <v>4719</v>
      </c>
      <c r="P1871" s="19">
        <f>IFERROR(VLOOKUP(O1871,Colors!$A$2:$B$11,2,FALSE),"0")</f>
        <v>8</v>
      </c>
      <c r="Q1871" s="2" t="s">
        <v>4688</v>
      </c>
      <c r="R1871" s="19">
        <f>IFERROR(VLOOKUP(Q1871,Contenants!$A$2:$B$21,2,FALSE),"0")</f>
        <v>16</v>
      </c>
      <c r="S1871" s="2" t="s">
        <v>5862</v>
      </c>
      <c r="T1871" s="50" t="s">
        <v>6310</v>
      </c>
      <c r="U1871" s="19" t="str">
        <f t="shared" si="687"/>
        <v>joseph_mellot_sancerre_rouge.png</v>
      </c>
      <c r="V1871" s="19">
        <f t="shared" si="688"/>
        <v>1</v>
      </c>
      <c r="W1871" s="20" t="str">
        <f t="shared" si="689"/>
        <v>("01883", "Les Collinettes Mellot Rouge", "Un Sancere rouge élégant et fruité. Idéal sur une côtes de boeuf grillée.&lt;br&gt;&lt;br&gt;Encépagement : Pinot noir.&lt;br&gt;&lt;br&gt;Dégustation : Robe rubis ; Nez intense aux notes de fruits noirs ; Bouche ample, équilibrée, fruitée avec des tanins fins et soyeux.&lt;br&gt;Accord mets/vin : viande grillée, charcuterie/fromage.&lt;br&gt;&lt;br&gt;En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"66", "27","8", "16", "joseph_mellot_sancerre_rouge.png", "1"),</v>
      </c>
    </row>
    <row r="1872" spans="1:23" ht="242.25" x14ac:dyDescent="0.25">
      <c r="A1872" s="2" t="s">
        <v>1669</v>
      </c>
      <c r="B1872" s="2" t="s">
        <v>1670</v>
      </c>
      <c r="C1872" s="3" t="s">
        <v>5397</v>
      </c>
      <c r="D1872" s="23" t="str">
        <f t="shared" si="685"/>
        <v>Un Pouilly Fumé blanc sec et minéral. Parfait sur un dorade grillée au four.&lt;br&gt;&lt;br&gt;Encépagement : Sauvignon.&lt;br&gt;&lt;br&gt;Dégustation : Robe jaune pâle ; Nez floral aux notes de fruits confits ; Bouche ample, équilibrée, minérale et puissante.&lt;br&gt;Accord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2" s="4">
        <v>22.8</v>
      </c>
      <c r="F1872" s="2" t="s">
        <v>2222</v>
      </c>
      <c r="G1872" s="19">
        <f>VLOOKUP(F1872,frs!$A$2:$B$45,2,FALSE)</f>
        <v>9</v>
      </c>
      <c r="H1872" s="2" t="b">
        <v>1</v>
      </c>
      <c r="I1872" s="2" t="s">
        <v>4709</v>
      </c>
      <c r="J1872" s="19">
        <f>VLOOKUP(I1872,Families!$A$2:$B$11,2,FALSE)</f>
        <v>2</v>
      </c>
      <c r="K1872" s="2" t="s">
        <v>4824</v>
      </c>
      <c r="L1872" s="19">
        <f>IFERROR(VLOOKUP(K1872,Appellations!$A$2:$B$80,2,FALSE),"0")</f>
        <v>59</v>
      </c>
      <c r="M1872" s="2" t="s">
        <v>4822</v>
      </c>
      <c r="N1872" s="19">
        <f>IFERROR(VLOOKUP(M1872,Regions!$A$2:$B$44,2,FALSE),"0")</f>
        <v>27</v>
      </c>
      <c r="O1872" s="2" t="s">
        <v>4689</v>
      </c>
      <c r="P1872" s="19">
        <f>IFERROR(VLOOKUP(O1872,Colors!$A$2:$B$11,2,FALSE),"0")</f>
        <v>2</v>
      </c>
      <c r="Q1872" s="2" t="s">
        <v>4688</v>
      </c>
      <c r="R1872" s="19">
        <f>IFERROR(VLOOKUP(Q1872,Contenants!$A$2:$B$21,2,FALSE),"0")</f>
        <v>16</v>
      </c>
      <c r="S1872" s="2" t="s">
        <v>5863</v>
      </c>
      <c r="T1872" s="50" t="s">
        <v>6311</v>
      </c>
      <c r="U1872" s="19" t="str">
        <f t="shared" si="687"/>
        <v>joseph_mellot_pouilly_fume_blanc.png</v>
      </c>
      <c r="V1872" s="19">
        <f t="shared" si="688"/>
        <v>1</v>
      </c>
      <c r="W1872" s="20" t="str">
        <f t="shared" si="689"/>
        <v>("01884", "Le Loriot Mellot Blanc", "Un Pouilly Fumé blanc sec et minéral. Parfait sur un dorade grillée au four.&lt;br&gt;&lt;br&gt;Encépagement : Sauvignon.&lt;br&gt;&lt;br&gt;Dégustation : Robe jaune pâle ; Nez floral aux notes de fruits confits ; Bouche ample, équilibrée, minérale et puissante.&lt;br&gt;Accord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"59", "27","2", "16", "joseph_mellot_pouilly_fume_blanc.png", "1"),</v>
      </c>
    </row>
    <row r="1873" spans="1:23" ht="256.5" x14ac:dyDescent="0.25">
      <c r="A1873" s="2" t="s">
        <v>1691</v>
      </c>
      <c r="B1873" s="2" t="s">
        <v>1692</v>
      </c>
      <c r="C1873" s="3" t="s">
        <v>5405</v>
      </c>
      <c r="D1873" s="23" t="str">
        <f t="shared" si="685"/>
        <v>Un Reuilly blanc minéral et ample. Idéal sur une queue de lotte aux agrumes.&lt;br&gt;&lt;br&gt;Encépagement : Chenin.&lt;br&gt;&lt;br&gt;Dégustation : Robe jaune pâle aux reflets verts ; Nez aux notes abricot, melon d’Espagne ; Bouche ample, charnue, le palais est plein de gourmandise.&lt;br&gt;Accord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3" s="4">
        <v>16.600000000000001</v>
      </c>
      <c r="F1873" s="2" t="s">
        <v>2222</v>
      </c>
      <c r="G1873" s="19">
        <f>VLOOKUP(F1873,frs!$A$2:$B$45,2,FALSE)</f>
        <v>9</v>
      </c>
      <c r="H1873" s="2" t="b">
        <v>1</v>
      </c>
      <c r="I1873" s="2" t="s">
        <v>4709</v>
      </c>
      <c r="J1873" s="19">
        <f>VLOOKUP(I1873,Families!$A$2:$B$11,2,FALSE)</f>
        <v>2</v>
      </c>
      <c r="K1873" s="2" t="s">
        <v>5046</v>
      </c>
      <c r="L1873" s="19">
        <f>IFERROR(VLOOKUP(K1873,Appellations!$A$2:$B$80,2,FALSE),"0")</f>
        <v>63</v>
      </c>
      <c r="M1873" s="2" t="s">
        <v>4822</v>
      </c>
      <c r="N1873" s="19">
        <f>IFERROR(VLOOKUP(M1873,Regions!$A$2:$B$44,2,FALSE),"0")</f>
        <v>27</v>
      </c>
      <c r="O1873" s="2" t="s">
        <v>4689</v>
      </c>
      <c r="P1873" s="19">
        <f>IFERROR(VLOOKUP(O1873,Colors!$A$2:$B$11,2,FALSE),"0")</f>
        <v>2</v>
      </c>
      <c r="Q1873" s="2" t="s">
        <v>4688</v>
      </c>
      <c r="R1873" s="19">
        <f>IFERROR(VLOOKUP(Q1873,Contenants!$A$2:$B$21,2,FALSE),"0")</f>
        <v>16</v>
      </c>
      <c r="S1873" s="2" t="s">
        <v>5864</v>
      </c>
      <c r="T1873" s="50" t="s">
        <v>6312</v>
      </c>
      <c r="U1873" s="19" t="str">
        <f t="shared" si="687"/>
        <v>jean_michel_sorbe_reuilly_blanc.png</v>
      </c>
      <c r="V1873" s="19">
        <f t="shared" si="688"/>
        <v>1</v>
      </c>
      <c r="W1873" s="20" t="str">
        <f t="shared" si="689"/>
        <v>("01885", "Reuilly Mellot Sorbe Blanc", "Un Reuilly blanc minéral et ample. Idéal sur une queue de lotte aux agrumes.&lt;br&gt;&lt;br&gt;Encépagement : Chenin.&lt;br&gt;&lt;br&gt;Dégustation : Robe jaune pâle aux reflets verts ; Nez aux notes abricot, melon d’Espagne ; Bouche ample, charnue, le palais est plein de gourmandise.&lt;br&gt;Accord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"63", "27","2", "16", "jean_michel_sorbe_reuilly_blanc.png", "1"),</v>
      </c>
    </row>
    <row r="1874" spans="1:23" ht="270.75" x14ac:dyDescent="0.25">
      <c r="A1874" s="2" t="s">
        <v>1693</v>
      </c>
      <c r="B1874" s="2" t="s">
        <v>1694</v>
      </c>
      <c r="C1874" s="3" t="s">
        <v>5406</v>
      </c>
      <c r="D1874" s="23" t="str">
        <f t="shared" si="685"/>
        <v>Un Reuilly rouge léger, élégant et fruité, parfait un émincé de poulet au chorizo.&lt;br&gt;&lt;br&gt;Encépagement : Pinot noir.&lt;br&gt;&lt;br&gt;Dégustation : Robe rubis léger aux reflets brillants ; Nez intenses de griottes sauvages et de fraises des bois ; Bouche délicate, fruitée aux notes de petits fruits rouges.&lt;br&gt;Accord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4" s="4">
        <v>17.399999999999999</v>
      </c>
      <c r="F1874" s="2" t="s">
        <v>2222</v>
      </c>
      <c r="G1874" s="19">
        <f>VLOOKUP(F1874,frs!$A$2:$B$45,2,FALSE)</f>
        <v>9</v>
      </c>
      <c r="H1874" s="2" t="b">
        <v>1</v>
      </c>
      <c r="I1874" s="2" t="s">
        <v>4716</v>
      </c>
      <c r="J1874" s="19">
        <f>VLOOKUP(I1874,Families!$A$2:$B$11,2,FALSE)</f>
        <v>1</v>
      </c>
      <c r="K1874" s="2" t="s">
        <v>5046</v>
      </c>
      <c r="L1874" s="19">
        <f>IFERROR(VLOOKUP(K1874,Appellations!$A$2:$B$80,2,FALSE),"0")</f>
        <v>63</v>
      </c>
      <c r="M1874" s="2" t="s">
        <v>4822</v>
      </c>
      <c r="N1874" s="19">
        <f>IFERROR(VLOOKUP(M1874,Regions!$A$2:$B$44,2,FALSE),"0")</f>
        <v>27</v>
      </c>
      <c r="O1874" s="2" t="s">
        <v>4719</v>
      </c>
      <c r="P1874" s="19">
        <f>IFERROR(VLOOKUP(O1874,Colors!$A$2:$B$11,2,FALSE),"0")</f>
        <v>8</v>
      </c>
      <c r="Q1874" s="2" t="s">
        <v>4688</v>
      </c>
      <c r="R1874" s="19">
        <f>IFERROR(VLOOKUP(Q1874,Contenants!$A$2:$B$21,2,FALSE),"0")</f>
        <v>16</v>
      </c>
      <c r="S1874" s="2" t="s">
        <v>5865</v>
      </c>
      <c r="T1874" s="50" t="s">
        <v>6313</v>
      </c>
      <c r="U1874" s="19" t="str">
        <f t="shared" si="687"/>
        <v>jean_michel_sorbe_reuilly_rouge.png</v>
      </c>
      <c r="V1874" s="19">
        <f t="shared" si="688"/>
        <v>1</v>
      </c>
      <c r="W1874" s="20" t="str">
        <f t="shared" si="689"/>
        <v>("01886", "Reuilly Mellot Sorbe Rouge", "Un Reuilly rouge léger, élégant et fruité, parfait un émincé de poulet au chorizo.&lt;br&gt;&lt;br&gt;Encépagement : Pinot noir.&lt;br&gt;&lt;br&gt;Dégustation : Robe rubis léger aux reflets brillants ; Nez intenses de griottes sauvages et de fraises des bois ; Bouche délicate, fruitée aux notes de petits fruits rouges.&lt;br&gt;Accord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"63", "27","8", "16", "jean_michel_sorbe_reuilly_rouge.png", "1"),</v>
      </c>
    </row>
    <row r="1875" spans="1:23" ht="256.5" x14ac:dyDescent="0.25">
      <c r="A1875" s="2" t="s">
        <v>1891</v>
      </c>
      <c r="B1875" s="2" t="s">
        <v>1892</v>
      </c>
      <c r="C1875" s="3" t="s">
        <v>5455</v>
      </c>
      <c r="D1875" s="23" t="str">
        <f t="shared" si="685"/>
        <v>Un Saint Nicolas de Bourgueil rouge fruité et légèrement structuré pouvant accompagner un faux filet frites.&lt;br&gt;&lt;br&gt;Encépagement : Cabernet franc.&lt;br&gt;&lt;br&gt;Dégustation : Robe rubis brillant ; Nez expressif et fruité aux notes de cassis et de framboise ; Bouche fruité et gourmande  avec des tanins soyeux. &lt;br&gt;Accord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5" s="4">
        <v>15.3</v>
      </c>
      <c r="F1875" s="2" t="s">
        <v>2222</v>
      </c>
      <c r="G1875" s="19">
        <f>VLOOKUP(F1875,frs!$A$2:$B$45,2,FALSE)</f>
        <v>9</v>
      </c>
      <c r="H1875" s="2" t="b">
        <v>1</v>
      </c>
      <c r="I1875" s="2" t="s">
        <v>4716</v>
      </c>
      <c r="J1875" s="19">
        <f>VLOOKUP(I1875,Families!$A$2:$B$11,2,FALSE)</f>
        <v>1</v>
      </c>
      <c r="K1875" s="2" t="s">
        <v>4827</v>
      </c>
      <c r="L1875" s="19">
        <f>IFERROR(VLOOKUP(K1875,Appellations!$A$2:$B$80,2,FALSE),"0")</f>
        <v>75</v>
      </c>
      <c r="M1875" s="2" t="s">
        <v>4822</v>
      </c>
      <c r="N1875" s="19">
        <f>IFERROR(VLOOKUP(M1875,Regions!$A$2:$B$44,2,FALSE),"0")</f>
        <v>27</v>
      </c>
      <c r="O1875" s="2" t="s">
        <v>4719</v>
      </c>
      <c r="P1875" s="19">
        <f>IFERROR(VLOOKUP(O1875,Colors!$A$2:$B$11,2,FALSE),"0")</f>
        <v>8</v>
      </c>
      <c r="Q1875" s="2" t="s">
        <v>4688</v>
      </c>
      <c r="R1875" s="19">
        <f>IFERROR(VLOOKUP(Q1875,Contenants!$A$2:$B$21,2,FALSE),"0")</f>
        <v>16</v>
      </c>
      <c r="S1875" s="2" t="s">
        <v>5866</v>
      </c>
      <c r="T1875" s="50" t="s">
        <v>6314</v>
      </c>
      <c r="U1875" s="19" t="str">
        <f t="shared" si="687"/>
        <v>joseph_mellot_saint_nicolas_de_bourgueil_rouge.png</v>
      </c>
      <c r="V1875" s="19">
        <f t="shared" si="688"/>
        <v>1</v>
      </c>
      <c r="W1875" s="20" t="str">
        <f t="shared" si="689"/>
        <v>("01887", "Le Moulingenet Mellot Rouge", "Un Saint Nicolas de Bourgueil rouge fruité et légèrement structuré pouvant accompagner un faux filet frites.&lt;br&gt;&lt;br&gt;Encépagement : Cabernet franc.&lt;br&gt;&lt;br&gt;Dégustation : Robe rubis brillant ; Nez expressif et fruité aux notes de cassis et de framboise ; Bouche fruité et gourmande  avec des tanins soyeux. &lt;br&gt;Accord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"75", "27","8", "16", "joseph_mellot_saint_nicolas_de_bourgueil_rouge.png", "1"),</v>
      </c>
    </row>
    <row r="1876" spans="1:23" ht="256.5" x14ac:dyDescent="0.25">
      <c r="A1876" s="2" t="s">
        <v>922</v>
      </c>
      <c r="B1876" s="2" t="s">
        <v>923</v>
      </c>
      <c r="C1876" s="3" t="s">
        <v>5277</v>
      </c>
      <c r="D1876" s="23" t="str">
        <f t="shared" si="685"/>
        <v>Un Chinon rouge élégant et fruité. Idéal sur une entrecôtes grillée.&lt;br&gt;&lt;br&gt;Encépagement : Cabernet franc.&lt;br&gt;&lt;br&gt;Dégustation : Robe rubis sombre ; Nez révèle des notes de petits fruits noirs et de réglisse ; Bouche souple et affirmée avec une discrète touche de boite à cigare. La finale est harmonieuse et longue.&lt;br&gt;Accord mets/vin : plat mijoté,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6" s="4">
        <v>17.5</v>
      </c>
      <c r="F1876" s="2" t="s">
        <v>2222</v>
      </c>
      <c r="G1876" s="19">
        <f>VLOOKUP(F1876,frs!$A$2:$B$45,2,FALSE)</f>
        <v>9</v>
      </c>
      <c r="H1876" s="2" t="b">
        <v>1</v>
      </c>
      <c r="I1876" s="2" t="s">
        <v>4716</v>
      </c>
      <c r="J1876" s="19">
        <f>VLOOKUP(I1876,Families!$A$2:$B$11,2,FALSE)</f>
        <v>1</v>
      </c>
      <c r="K1876" s="2" t="s">
        <v>4821</v>
      </c>
      <c r="L1876" s="19">
        <f>IFERROR(VLOOKUP(K1876,Appellations!$A$2:$B$80,2,FALSE),"0")</f>
        <v>18</v>
      </c>
      <c r="M1876" s="2" t="s">
        <v>4822</v>
      </c>
      <c r="N1876" s="19">
        <f>IFERROR(VLOOKUP(M1876,Regions!$A$2:$B$44,2,FALSE),"0")</f>
        <v>27</v>
      </c>
      <c r="O1876" s="2" t="s">
        <v>4719</v>
      </c>
      <c r="P1876" s="19">
        <f>IFERROR(VLOOKUP(O1876,Colors!$A$2:$B$11,2,FALSE),"0")</f>
        <v>8</v>
      </c>
      <c r="Q1876" s="2" t="s">
        <v>4688</v>
      </c>
      <c r="R1876" s="19">
        <f>IFERROR(VLOOKUP(Q1876,Contenants!$A$2:$B$21,2,FALSE),"0")</f>
        <v>16</v>
      </c>
      <c r="S1876" s="2" t="s">
        <v>5867</v>
      </c>
      <c r="T1876" s="50" t="s">
        <v>6315</v>
      </c>
      <c r="U1876" s="19" t="str">
        <f t="shared" si="687"/>
        <v>josep_mellot_chinon_rouge.png</v>
      </c>
      <c r="V1876" s="19">
        <f t="shared" si="688"/>
        <v>1</v>
      </c>
      <c r="W1876" s="20" t="str">
        <f t="shared" si="689"/>
        <v>("01888", "Les Royaux Mellot Rouge", "Un Chinon rouge élégant et fruité. Idéal sur une entrecôtes grillée.&lt;br&gt;&lt;br&gt;Encépagement : Cabernet franc.&lt;br&gt;&lt;br&gt;Dégustation : Robe rubis sombre ; Nez révèle des notes de petits fruits noirs et de réglisse ; Bouche souple et affirmée avec une discrète touche de boite à cigare. La finale est harmonieuse et longue.&lt;br&gt;Accord mets/vin : plat mijoté,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"18", "27","8", "16", "josep_mellot_chinon_rouge.png", "1"),</v>
      </c>
    </row>
    <row r="1877" spans="1:23" ht="213.75" x14ac:dyDescent="0.25">
      <c r="A1877" s="2" t="s">
        <v>190</v>
      </c>
      <c r="B1877" s="2" t="s">
        <v>191</v>
      </c>
      <c r="C1877" s="3" t="s">
        <v>5047</v>
      </c>
      <c r="D1877" s="23" t="str">
        <f t="shared" si="685"/>
        <v>Un Bourgogne Aligoté sec et floral. Idéal pour un apéritif entre amis ou une raclette.&lt;br&gt;&lt;br&gt;Encépagement : Aligoté&lt;br&gt;&lt;br&gt;Dégustation : Robe or pâle ; Nez floral aux notes de fruits blancs,  ; Bouche souple aux arômes de fleurs blanches et de noisettes.&lt;br&gt;Accord mets/vin : apéritif, charcuterie/fromage, poissons en sauces.&lt;br&gt;&lt;br&gt;Un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v>
      </c>
      <c r="E1877" s="4">
        <v>9.5</v>
      </c>
      <c r="F1877" s="2" t="s">
        <v>2227</v>
      </c>
      <c r="G1877" s="19">
        <f>VLOOKUP(F1877,frs!$A$2:$B$45,2,FALSE)</f>
        <v>25</v>
      </c>
      <c r="H1877" s="2" t="b">
        <v>1</v>
      </c>
      <c r="I1877" s="2" t="s">
        <v>4709</v>
      </c>
      <c r="J1877" s="19">
        <f>VLOOKUP(I1877,Families!$A$2:$B$11,2,FALSE)</f>
        <v>2</v>
      </c>
      <c r="K1877" s="2" t="s">
        <v>4873</v>
      </c>
      <c r="L1877" s="19">
        <f>IFERROR(VLOOKUP(K1877,Appellations!$A$2:$B$80,2,FALSE),"0")</f>
        <v>8</v>
      </c>
      <c r="M1877" s="2" t="s">
        <v>4762</v>
      </c>
      <c r="N1877" s="19">
        <f>IFERROR(VLOOKUP(M1877,Regions!$A$2:$B$44,2,FALSE),"0")</f>
        <v>10</v>
      </c>
      <c r="O1877" s="2" t="s">
        <v>4689</v>
      </c>
      <c r="P1877" s="19">
        <f>IFERROR(VLOOKUP(O1877,Colors!$A$2:$B$11,2,FALSE),"0")</f>
        <v>2</v>
      </c>
      <c r="Q1877" s="2" t="s">
        <v>4688</v>
      </c>
      <c r="R1877" s="19">
        <f>IFERROR(VLOOKUP(Q1877,Contenants!$A$2:$B$21,2,FALSE),"0")</f>
        <v>16</v>
      </c>
      <c r="S1877" s="2" t="s">
        <v>5905</v>
      </c>
      <c r="T1877" s="50" t="s">
        <v>6316</v>
      </c>
      <c r="U1877" s="19" t="str">
        <f t="shared" si="687"/>
        <v>bourgogne_aligote_blanc.png</v>
      </c>
      <c r="V1877" s="19">
        <f t="shared" si="688"/>
        <v>1</v>
      </c>
      <c r="W1877" s="20" t="str">
        <f t="shared" si="689"/>
        <v>("01889", "Bourgogne Aligoté Buxy Blanc", "Un Bourgogne Aligoté sec et floral. Idéal pour un apéritif entre amis ou une raclette.&lt;br&gt;&lt;br&gt;Encépagement : Aligoté&lt;br&gt;&lt;br&gt;Dégustation : Robe or pâle ; Nez floral aux notes de fruits blancs,  ; Bouche souple aux arômes de fleurs blanches et de noisettes.&lt;br&gt;Accord mets/vin : apéritif, charcuterie/fromage, poissons en sauces.&lt;br&gt;&lt;br&gt;Un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 "25", "2", "8", "10","2", "16", "bourgogne_aligote_blanc.png", "1"),</v>
      </c>
    </row>
    <row r="1878" spans="1:23" ht="199.5" x14ac:dyDescent="0.25">
      <c r="A1878" s="2" t="s">
        <v>1558</v>
      </c>
      <c r="B1878" s="2" t="s">
        <v>1559</v>
      </c>
      <c r="C1878" s="3" t="s">
        <v>5048</v>
      </c>
      <c r="D1878" s="23" t="str">
        <f t="shared" si="685"/>
        <v>Un Montagny 1er Cru blanc sec, rond et floral. Parfait sur une blanquette de veau.&lt;br&gt;&lt;br&gt;Encépagement : Chardonnay&lt;br&gt;&lt;br&gt;Dégustation : Robe jaune dorée ; Nez floral et minérale aux notes de fruits blancs,  ; Bouche puissante et longue aux arômes de miel et de coing confits.&lt;br&gt;Accord mets/vin : viandes blanches crémées, poissons.&lt;br&gt;&lt;br&gt;Un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v>
      </c>
      <c r="E1878" s="4">
        <v>17.95</v>
      </c>
      <c r="F1878" s="2" t="s">
        <v>2227</v>
      </c>
      <c r="G1878" s="19">
        <f>VLOOKUP(F1878,frs!$A$2:$B$45,2,FALSE)</f>
        <v>25</v>
      </c>
      <c r="H1878" s="2" t="b">
        <v>1</v>
      </c>
      <c r="I1878" s="2" t="s">
        <v>4709</v>
      </c>
      <c r="J1878" s="19">
        <f>VLOOKUP(I1878,Families!$A$2:$B$11,2,FALSE)</f>
        <v>2</v>
      </c>
      <c r="K1878" s="2" t="s">
        <v>4791</v>
      </c>
      <c r="L1878" s="19">
        <f>IFERROR(VLOOKUP(K1878,Appellations!$A$2:$B$80,2,FALSE),"0")</f>
        <v>53</v>
      </c>
      <c r="M1878" s="2" t="s">
        <v>4762</v>
      </c>
      <c r="N1878" s="19">
        <f>IFERROR(VLOOKUP(M1878,Regions!$A$2:$B$44,2,FALSE),"0")</f>
        <v>10</v>
      </c>
      <c r="O1878" s="2" t="s">
        <v>4689</v>
      </c>
      <c r="P1878" s="19">
        <f>IFERROR(VLOOKUP(O1878,Colors!$A$2:$B$11,2,FALSE),"0")</f>
        <v>2</v>
      </c>
      <c r="Q1878" s="2" t="s">
        <v>4688</v>
      </c>
      <c r="R1878" s="19">
        <f>IFERROR(VLOOKUP(Q1878,Contenants!$A$2:$B$21,2,FALSE),"0")</f>
        <v>16</v>
      </c>
      <c r="S1878" s="2" t="s">
        <v>5906</v>
      </c>
      <c r="T1878" s="50" t="s">
        <v>6317</v>
      </c>
      <c r="U1878" s="19" t="str">
        <f t="shared" si="687"/>
        <v>montagny_premier_cru_les_coeres_blanc.png</v>
      </c>
      <c r="V1878" s="19">
        <f t="shared" si="688"/>
        <v>1</v>
      </c>
      <c r="W1878" s="20" t="str">
        <f t="shared" si="689"/>
        <v>("01890", "Les Coères Buxy Blanc", "Un Montagny 1er Cru blanc sec, rond et floral. Parfait sur une blanquette de veau.&lt;br&gt;&lt;br&gt;Encépagement : Chardonnay&lt;br&gt;&lt;br&gt;Dégustation : Robe jaune dorée ; Nez floral et minérale aux notes de fruits blancs,  ; Bouche puissante et longue aux arômes de miel et de coing confits.&lt;br&gt;Accord mets/vin : viandes blanches crémées, poissons.&lt;br&gt;&lt;br&gt;Un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 "25", "2", "53", "10","2", "16", "montagny_premier_cru_les_coeres_blanc.png", "1"),</v>
      </c>
    </row>
    <row r="1879" spans="1:23" s="29" customFormat="1" hidden="1" x14ac:dyDescent="0.25">
      <c r="A1879" s="2" t="s">
        <v>1204</v>
      </c>
      <c r="B1879" s="2" t="s">
        <v>1205</v>
      </c>
      <c r="C1879" s="3"/>
      <c r="D1879" s="27" t="str">
        <f t="shared" si="680"/>
        <v/>
      </c>
      <c r="E1879" s="4">
        <v>18.3</v>
      </c>
      <c r="F1879" s="2" t="s">
        <v>2227</v>
      </c>
      <c r="H1879" s="2" t="b">
        <v>1</v>
      </c>
      <c r="I1879" s="2" t="s">
        <v>4709</v>
      </c>
      <c r="K1879" s="2" t="s">
        <v>5049</v>
      </c>
      <c r="M1879" s="2" t="s">
        <v>4762</v>
      </c>
      <c r="O1879" s="2" t="s">
        <v>4689</v>
      </c>
      <c r="Q1879" s="2" t="s">
        <v>4688</v>
      </c>
      <c r="S1879" s="2"/>
      <c r="V1879" s="19">
        <f t="shared" si="688"/>
        <v>0</v>
      </c>
    </row>
    <row r="1880" spans="1:23" s="20" customFormat="1" ht="214.5" hidden="1" x14ac:dyDescent="0.25">
      <c r="A1880" s="2" t="s">
        <v>1083</v>
      </c>
      <c r="B1880" s="2" t="s">
        <v>1084</v>
      </c>
      <c r="C1880" s="3" t="s">
        <v>5050</v>
      </c>
      <c r="D1880" s="18" t="str">
        <f t="shared" si="680"/>
        <v xml:space="preserve">Un Crémant de Bourgogne fin et complexe pour accompagner un dessert aux fruits frais.&lt;br&gt;&lt;br&gt;Encépagement : Pinot noir, Chardonnay, Gamay, Aligoté&lt;br&gt;&lt;br&gt;Dégustation : Bulles élégantes et fines ; Nez aux notes de fruits blancs ; Bouche ample, gourmande et équilibrée.&lt;br&gt;Accord mets/vin : apéritif, dessert, poisson noble en sauce blanche.&lt;br&gt;&lt;br&gt;Les multiples failles qui découpent notre région ont donné naissance à autant de terrains différents par leur nature, leur orientation et leur âge. Les vignes se situent en Côte Chalonnaise et dans le nord du Mâconnais. Ses raisins proviennent des sols argilo-calcaires à argilo siliceux sur l’aire d’appellation Bourgogne. </v>
      </c>
      <c r="E1880" s="4">
        <v>12.5</v>
      </c>
      <c r="F1880" s="2" t="s">
        <v>2227</v>
      </c>
      <c r="H1880" s="2" t="b">
        <v>1</v>
      </c>
      <c r="I1880" s="2" t="s">
        <v>4687</v>
      </c>
      <c r="K1880" s="2" t="s">
        <v>4817</v>
      </c>
      <c r="M1880" s="2" t="s">
        <v>4762</v>
      </c>
      <c r="O1880" s="2" t="s">
        <v>4689</v>
      </c>
      <c r="Q1880" s="2" t="s">
        <v>4688</v>
      </c>
      <c r="S1880" s="2" t="s">
        <v>6534</v>
      </c>
      <c r="V1880" s="19">
        <f t="shared" si="688"/>
        <v>0</v>
      </c>
    </row>
    <row r="1881" spans="1:23" s="20" customFormat="1" ht="228.75" hidden="1" x14ac:dyDescent="0.25">
      <c r="A1881" s="2" t="s">
        <v>1542</v>
      </c>
      <c r="B1881" s="2" t="s">
        <v>1543</v>
      </c>
      <c r="C1881" s="3" t="s">
        <v>5051</v>
      </c>
      <c r="D1881" s="40" t="str">
        <f t="shared" si="680"/>
        <v>Un Mercurey rouge d'une belle complexité aromatique et qui pourra s'accorder sur une côte de boeuf grillée au feu de bois.&lt;br&gt;&lt;br&gt;Encépagement : Pinot noir&lt;br&gt;&lt;br&gt;Dégustation : Robe rouge profond ; Nez aux notes de petits fruits rouges ; Bouche riche et complexe aux arômes de framboise, fraise, cerise. Un vin puissant et charnu.&lt;br&gt;Accord mets/vin : viandes grillées.&lt;br&gt;&lt;br&gt;Un regroupement de vignerons bourguignons passionnés. Au coeur de la Côte Chalonnaise, Mercurey est une des plus importantes appellations de la Bourgogne. Protégée des vents humides par ses coteaux, le vignoble s’étend entre 230 et 320 mètres d’altitude. Sols argilo-calcaires et marno-calcaires particulièrement propices au Pinot Noir.</v>
      </c>
      <c r="E1881" s="4">
        <v>17.399999999999999</v>
      </c>
      <c r="F1881" s="2" t="s">
        <v>2227</v>
      </c>
      <c r="G1881" s="42"/>
      <c r="H1881" s="2" t="b">
        <v>1</v>
      </c>
      <c r="I1881" s="2" t="s">
        <v>4716</v>
      </c>
      <c r="J1881" s="42"/>
      <c r="K1881" s="2" t="s">
        <v>4788</v>
      </c>
      <c r="L1881" s="42"/>
      <c r="M1881" s="2" t="s">
        <v>4762</v>
      </c>
      <c r="N1881" s="42"/>
      <c r="O1881" s="2" t="s">
        <v>4719</v>
      </c>
      <c r="P1881" s="42"/>
      <c r="Q1881" s="2" t="s">
        <v>4688</v>
      </c>
      <c r="R1881" s="42"/>
      <c r="S1881" s="2" t="s">
        <v>6535</v>
      </c>
      <c r="T1881" s="42"/>
      <c r="U1881" s="42"/>
      <c r="V1881" s="19">
        <f t="shared" si="688"/>
        <v>0</v>
      </c>
      <c r="W1881" s="42"/>
    </row>
    <row r="1882" spans="1:23" ht="256.5" x14ac:dyDescent="0.25">
      <c r="A1882" s="2" t="s">
        <v>1843</v>
      </c>
      <c r="B1882" s="2" t="s">
        <v>1844</v>
      </c>
      <c r="C1882" s="3" t="s">
        <v>5441</v>
      </c>
      <c r="D1882" s="23" t="str">
        <f t="shared" ref="D1882:D1883" si="690">SUBSTITUTE(SUBSTITUTE(SUBSTITUTE(C1882,CHAR(13),""),CHAR(10),"&lt;br&gt;"),". &amp;car(10)",".")</f>
        <v>Un Saumur Champigny rouge fruité et léger pouvant accompagner un poulet rôti.&lt;br&gt;&lt;br&gt;Encépagement : Cabernet franc.&lt;br&gt;&lt;br&gt;Dégustation : Robe rubis sombre ; Nez intense sur le fruit, baies noires et cerises mûres ; Bouche aux tanins fins et pleine de fraîcheur. &lt;br&gt;Accord mets/vin : viande blanche,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82" s="4">
        <v>15.6</v>
      </c>
      <c r="F1882" s="2" t="s">
        <v>2222</v>
      </c>
      <c r="G1882" s="19">
        <f>VLOOKUP(F1882,frs!$A$2:$B$45,2,FALSE)</f>
        <v>9</v>
      </c>
      <c r="H1882" s="2" t="b">
        <v>1</v>
      </c>
      <c r="I1882" s="2" t="s">
        <v>4716</v>
      </c>
      <c r="J1882" s="19">
        <f>VLOOKUP(I1882,Families!$A$2:$B$11,2,FALSE)</f>
        <v>1</v>
      </c>
      <c r="K1882" s="2" t="s">
        <v>4826</v>
      </c>
      <c r="L1882" s="19">
        <f>IFERROR(VLOOKUP(K1882,Appellations!$A$2:$B$80,2,FALSE),"0")</f>
        <v>68</v>
      </c>
      <c r="M1882" s="2" t="s">
        <v>4822</v>
      </c>
      <c r="N1882" s="19">
        <f>IFERROR(VLOOKUP(M1882,Regions!$A$2:$B$44,2,FALSE),"0")</f>
        <v>27</v>
      </c>
      <c r="O1882" s="2" t="s">
        <v>4719</v>
      </c>
      <c r="P1882" s="19">
        <f>IFERROR(VLOOKUP(O1882,Colors!$A$2:$B$11,2,FALSE),"0")</f>
        <v>8</v>
      </c>
      <c r="Q1882" s="2" t="s">
        <v>4688</v>
      </c>
      <c r="R1882" s="19">
        <f>IFERROR(VLOOKUP(Q1882,Contenants!$A$2:$B$21,2,FALSE),"0")</f>
        <v>16</v>
      </c>
      <c r="S1882" s="2" t="s">
        <v>5868</v>
      </c>
      <c r="T1882" s="50" t="s">
        <v>6478</v>
      </c>
      <c r="U1882" s="19" t="str">
        <f>SUBSTITUTE(S1882,"C:\Users\Admin\OneDrive\Site Internet\","")</f>
        <v>joseph_mellot_saumur_champigny_rouge.png</v>
      </c>
      <c r="V1882" s="19">
        <f t="shared" si="688"/>
        <v>1</v>
      </c>
      <c r="W1882" s="20" t="str">
        <f t="shared" ref="W1882" si="691">$X$1&amp;A1882&amp;$Y$1&amp;T1882&amp;$Z$1&amp;D1882&amp;$AA$1&amp;G1882&amp;$AB$1&amp;J1882&amp;$AC$1&amp;L1882&amp;$AD$1&amp;N1882&amp;$AE$1&amp;P1882&amp;$AF$1&amp;R1882&amp;$AG$1&amp;U1882&amp;$AH$1&amp;V1882&amp;$AI$1</f>
        <v>("01894", "Le Boisclair Mellot Rouge", "Un Saumur Champigny rouge fruité et léger pouvant accompagner un poulet rôti.&lt;br&gt;&lt;br&gt;Encépagement : Cabernet franc.&lt;br&gt;&lt;br&gt;Dégustation : Robe rubis sombre ; Nez intense sur le fruit, baies noires et cerises mûres ; Bouche aux tanins fins et pleine de fraîcheur. &lt;br&gt;Accord mets/vin : viande blanche,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"68", "27","8", "16", "joseph_mellot_saumur_champigny_rouge.png", "1"),</v>
      </c>
    </row>
    <row r="1883" spans="1:23" hidden="1" x14ac:dyDescent="0.25">
      <c r="A1883" s="2" t="s">
        <v>2582</v>
      </c>
      <c r="B1883" s="2" t="s">
        <v>2583</v>
      </c>
      <c r="C1883" s="3"/>
      <c r="D1883" s="23" t="str">
        <f t="shared" si="690"/>
        <v/>
      </c>
      <c r="E1883" s="4">
        <v>17.25</v>
      </c>
      <c r="F1883" s="2" t="s">
        <v>2224</v>
      </c>
      <c r="G1883" s="19">
        <f>VLOOKUP(F1883,frs!$A$2:$E$41,2,FALSE)</f>
        <v>39</v>
      </c>
      <c r="H1883" s="2" t="b">
        <v>0</v>
      </c>
      <c r="I1883" s="2" t="s">
        <v>2301</v>
      </c>
      <c r="J1883" s="19">
        <f>VLOOKUP(I1883,Families!$A$2:$B$11,2,FALSE)</f>
        <v>4</v>
      </c>
      <c r="K1883" s="2" t="s">
        <v>4749</v>
      </c>
      <c r="L1883" s="19">
        <f>IFERROR(VLOOKUP(K1883,Appellations!$A$2:$B$77,2,FALSE),"0")</f>
        <v>38</v>
      </c>
      <c r="M1883" s="2" t="s">
        <v>4745</v>
      </c>
      <c r="N1883" s="19">
        <f>IFERROR(VLOOKUP(M1883,Regions!$A$2:$B$41,2,FALSE),"0")</f>
        <v>33</v>
      </c>
      <c r="O1883" s="2" t="s">
        <v>2306</v>
      </c>
      <c r="P1883" s="19">
        <f>IFERROR(VLOOKUP(O1883,Colors!$A$2:$B$11,2,FALSE),"0")</f>
        <v>7</v>
      </c>
      <c r="Q1883" s="2"/>
      <c r="R1883" s="19" t="str">
        <f>IFERROR(VLOOKUP(Q1883,Contenants!$A$2:$B$21,2,FALSE),"0")</f>
        <v>0</v>
      </c>
      <c r="S1883" s="2"/>
      <c r="T1883" s="50" t="str">
        <f t="shared" ref="T1883" si="692">PROPER(B1883)</f>
        <v>Bib Igp Gard Chartreux Instinct Rose 5 L</v>
      </c>
      <c r="U1883" s="19" t="str">
        <f>SUBSTITUTE(SUBSTITUTE(SUBSTITUTE(SUBSTITUTE(SUBSTITUTE(SUBSTITUTE(SUBSTITUTE(SUBSTITUTE(SUBSTITUTE(SUBSTITUTE(SUBSTITUTE(SUBSTITUTE(S1883,"C:\Users\Admin\OneDrive\Site Internet\",""),"BAG-IN-BOX\",""),"BOURGOGNE\",""),"BEAUJOLAIS\",""),"CHAMPAGNE ET EFFERVESCENTS\",""),"LANGUEDOC\",""),"LOIRE\",""),"PROVENCE\",""),"RHONE NORD\",""),"RHONE SUD\",""),"SPIRITUEUX\",""),"SUD OUEST\","")</f>
        <v/>
      </c>
      <c r="V1883" s="19" t="e">
        <f>IF(#REF!="",0,1)</f>
        <v>#REF!</v>
      </c>
      <c r="W1883" s="20" t="e">
        <f>$X$1&amp;A1883&amp;$Y$1&amp;T1883&amp;$Z$1&amp;D1883&amp;$AA$1&amp;E1883&amp;#REF!&amp;G1883&amp;$AB$1&amp;J1883&amp;$AC$1&amp;L1883&amp;$AD$1&amp;N1883&amp;$AE$1&amp;P1883&amp;$AF$1&amp;R1883&amp;$AG$1&amp;#REF!&amp;$AI$1</f>
        <v>#REF!</v>
      </c>
    </row>
    <row r="1884" spans="1:23" s="29" customFormat="1" hidden="1" x14ac:dyDescent="0.25">
      <c r="A1884" s="2" t="s">
        <v>3122</v>
      </c>
      <c r="B1884" s="2" t="s">
        <v>3123</v>
      </c>
      <c r="C1884" s="3"/>
      <c r="D1884" s="27" t="str">
        <f t="shared" si="680"/>
        <v/>
      </c>
      <c r="E1884" s="4">
        <v>34</v>
      </c>
      <c r="F1884" s="2" t="s">
        <v>3124</v>
      </c>
      <c r="H1884" s="2" t="b">
        <v>0</v>
      </c>
      <c r="I1884" s="2" t="s">
        <v>4716</v>
      </c>
      <c r="K1884" s="2" t="s">
        <v>4841</v>
      </c>
      <c r="M1884" s="2" t="s">
        <v>4745</v>
      </c>
      <c r="O1884" s="2" t="s">
        <v>4719</v>
      </c>
      <c r="Q1884" s="2" t="s">
        <v>4688</v>
      </c>
      <c r="S1884" s="2"/>
    </row>
    <row r="1885" spans="1:23" s="20" customFormat="1" hidden="1" x14ac:dyDescent="0.25">
      <c r="A1885" s="2" t="s">
        <v>4546</v>
      </c>
      <c r="B1885" s="2" t="s">
        <v>4547</v>
      </c>
      <c r="C1885" s="3"/>
      <c r="D1885" s="18" t="str">
        <f t="shared" si="680"/>
        <v/>
      </c>
      <c r="E1885" s="4">
        <v>60.3</v>
      </c>
      <c r="F1885" s="2" t="s">
        <v>469</v>
      </c>
      <c r="H1885" s="2" t="b">
        <v>0</v>
      </c>
      <c r="I1885" s="2" t="s">
        <v>4693</v>
      </c>
      <c r="K1885" s="2"/>
      <c r="M1885" s="2" t="s">
        <v>4698</v>
      </c>
      <c r="O1885" s="2"/>
      <c r="Q1885" s="2" t="s">
        <v>4696</v>
      </c>
      <c r="S1885" s="2"/>
    </row>
    <row r="1886" spans="1:23" s="20" customFormat="1" hidden="1" x14ac:dyDescent="0.25">
      <c r="A1886" s="2" t="s">
        <v>139</v>
      </c>
      <c r="B1886" s="2" t="s">
        <v>140</v>
      </c>
      <c r="C1886" s="3"/>
      <c r="D1886" s="18" t="str">
        <f t="shared" si="680"/>
        <v/>
      </c>
      <c r="E1886" s="4">
        <v>73.55</v>
      </c>
      <c r="F1886" s="2" t="s">
        <v>66</v>
      </c>
      <c r="H1886" s="2" t="b">
        <v>1</v>
      </c>
      <c r="I1886" s="2" t="s">
        <v>4693</v>
      </c>
      <c r="K1886" s="2"/>
      <c r="M1886" s="2" t="s">
        <v>5925</v>
      </c>
      <c r="O1886" s="2"/>
      <c r="Q1886" s="2" t="s">
        <v>4696</v>
      </c>
      <c r="S1886" s="2"/>
      <c r="V1886" s="19">
        <f t="shared" ref="V1886:V1887" si="693">IF(U1886="",0,1)</f>
        <v>0</v>
      </c>
    </row>
    <row r="1887" spans="1:23" s="20" customFormat="1" hidden="1" x14ac:dyDescent="0.25">
      <c r="A1887" s="2" t="s">
        <v>71</v>
      </c>
      <c r="B1887" s="2" t="s">
        <v>72</v>
      </c>
      <c r="C1887" s="3"/>
      <c r="D1887" s="18" t="str">
        <f t="shared" si="680"/>
        <v/>
      </c>
      <c r="E1887" s="4">
        <v>445</v>
      </c>
      <c r="F1887" s="2" t="s">
        <v>66</v>
      </c>
      <c r="H1887" s="2" t="b">
        <v>1</v>
      </c>
      <c r="I1887" s="2" t="s">
        <v>4693</v>
      </c>
      <c r="K1887" s="2"/>
      <c r="M1887" s="2" t="s">
        <v>5925</v>
      </c>
      <c r="O1887" s="2"/>
      <c r="Q1887" s="2" t="s">
        <v>4695</v>
      </c>
      <c r="S1887" s="2"/>
      <c r="V1887" s="19">
        <f t="shared" si="693"/>
        <v>0</v>
      </c>
    </row>
    <row r="1888" spans="1:23" s="20" customFormat="1" hidden="1" x14ac:dyDescent="0.25">
      <c r="A1888" s="2" t="s">
        <v>2397</v>
      </c>
      <c r="B1888" s="2" t="s">
        <v>2398</v>
      </c>
      <c r="C1888" s="3"/>
      <c r="D1888" s="18" t="str">
        <f t="shared" si="680"/>
        <v/>
      </c>
      <c r="E1888" s="4">
        <v>29.9</v>
      </c>
      <c r="F1888" s="2" t="s">
        <v>2238</v>
      </c>
      <c r="H1888" s="2" t="b">
        <v>0</v>
      </c>
      <c r="I1888" s="2" t="s">
        <v>2308</v>
      </c>
      <c r="K1888" s="2" t="s">
        <v>4828</v>
      </c>
      <c r="M1888" s="2" t="s">
        <v>4741</v>
      </c>
      <c r="O1888" s="2" t="s">
        <v>2306</v>
      </c>
      <c r="Q1888" s="2" t="s">
        <v>4688</v>
      </c>
      <c r="S1888" s="2"/>
    </row>
    <row r="1889" spans="1:23" s="20" customFormat="1" hidden="1" x14ac:dyDescent="0.25">
      <c r="A1889" s="2" t="s">
        <v>4669</v>
      </c>
      <c r="B1889" s="2" t="s">
        <v>4670</v>
      </c>
      <c r="C1889" s="3"/>
      <c r="D1889" s="18" t="str">
        <f t="shared" si="680"/>
        <v/>
      </c>
      <c r="E1889" s="4">
        <v>49</v>
      </c>
      <c r="F1889" s="2" t="s">
        <v>2279</v>
      </c>
      <c r="H1889" s="2" t="b">
        <v>0</v>
      </c>
      <c r="I1889" s="2" t="s">
        <v>4693</v>
      </c>
      <c r="K1889" s="2"/>
      <c r="M1889" s="2" t="s">
        <v>4698</v>
      </c>
      <c r="O1889" s="2"/>
      <c r="Q1889" s="2"/>
      <c r="S1889" s="2"/>
    </row>
    <row r="1890" spans="1:23" s="20" customFormat="1" hidden="1" x14ac:dyDescent="0.25">
      <c r="A1890" s="2" t="s">
        <v>4625</v>
      </c>
      <c r="B1890" s="2" t="s">
        <v>4626</v>
      </c>
      <c r="C1890" s="3"/>
      <c r="D1890" s="18" t="str">
        <f t="shared" si="680"/>
        <v/>
      </c>
      <c r="E1890" s="4">
        <v>87.75</v>
      </c>
      <c r="F1890" s="2" t="s">
        <v>2279</v>
      </c>
      <c r="H1890" s="2" t="b">
        <v>0</v>
      </c>
      <c r="I1890" s="2" t="s">
        <v>4693</v>
      </c>
      <c r="K1890" s="2"/>
      <c r="M1890" s="2" t="s">
        <v>4698</v>
      </c>
      <c r="O1890" s="2"/>
      <c r="Q1890" s="2"/>
      <c r="S1890" s="2"/>
    </row>
    <row r="1891" spans="1:23" s="20" customFormat="1" hidden="1" x14ac:dyDescent="0.25">
      <c r="A1891" s="2" t="s">
        <v>4565</v>
      </c>
      <c r="B1891" s="2" t="s">
        <v>4566</v>
      </c>
      <c r="C1891" s="3"/>
      <c r="D1891" s="18" t="str">
        <f t="shared" si="680"/>
        <v/>
      </c>
      <c r="E1891" s="4">
        <v>56.9</v>
      </c>
      <c r="F1891" s="2" t="s">
        <v>2279</v>
      </c>
      <c r="H1891" s="2" t="b">
        <v>0</v>
      </c>
      <c r="I1891" s="2" t="s">
        <v>4693</v>
      </c>
      <c r="K1891" s="2"/>
      <c r="M1891" s="2" t="s">
        <v>4698</v>
      </c>
      <c r="O1891" s="2"/>
      <c r="Q1891" s="2"/>
      <c r="S1891" s="2"/>
    </row>
    <row r="1892" spans="1:23" s="20" customFormat="1" hidden="1" x14ac:dyDescent="0.25">
      <c r="A1892" s="2" t="s">
        <v>2956</v>
      </c>
      <c r="B1892" s="2" t="s">
        <v>2957</v>
      </c>
      <c r="C1892" s="3"/>
      <c r="D1892" s="40" t="str">
        <f t="shared" si="680"/>
        <v/>
      </c>
      <c r="E1892" s="4">
        <v>10.15</v>
      </c>
      <c r="F1892" s="2" t="s">
        <v>2218</v>
      </c>
      <c r="G1892" s="42"/>
      <c r="H1892" s="2" t="b">
        <v>0</v>
      </c>
      <c r="I1892" s="2" t="s">
        <v>4709</v>
      </c>
      <c r="J1892" s="42"/>
      <c r="K1892" s="2" t="s">
        <v>4740</v>
      </c>
      <c r="L1892" s="42"/>
      <c r="M1892" s="2" t="s">
        <v>4741</v>
      </c>
      <c r="N1892" s="42"/>
      <c r="O1892" s="2" t="s">
        <v>4689</v>
      </c>
      <c r="P1892" s="42"/>
      <c r="Q1892" s="2" t="s">
        <v>4688</v>
      </c>
      <c r="R1892" s="42"/>
      <c r="S1892" s="2"/>
      <c r="T1892" s="42"/>
      <c r="U1892" s="42"/>
      <c r="V1892" s="42"/>
      <c r="W1892" s="42"/>
    </row>
    <row r="1893" spans="1:23" hidden="1" x14ac:dyDescent="0.25">
      <c r="A1893" s="2" t="s">
        <v>2958</v>
      </c>
      <c r="B1893" s="2" t="s">
        <v>2959</v>
      </c>
      <c r="C1893" s="3"/>
      <c r="D1893" s="23" t="str">
        <f t="shared" ref="D1893:D1898" si="694">SUBSTITUTE(SUBSTITUTE(SUBSTITUTE(C1893,CHAR(13),""),CHAR(10),"&lt;br&gt;"),". &amp;car(10)",".")</f>
        <v/>
      </c>
      <c r="E1893" s="4">
        <v>7.65</v>
      </c>
      <c r="F1893" s="2" t="s">
        <v>2218</v>
      </c>
      <c r="G1893" s="19" t="e">
        <f>VLOOKUP(F1893,frs!$A$2:$E$41,2,FALSE)</f>
        <v>#N/A</v>
      </c>
      <c r="H1893" s="2" t="b">
        <v>0</v>
      </c>
      <c r="I1893" s="2" t="s">
        <v>4709</v>
      </c>
      <c r="J1893" s="19">
        <f>VLOOKUP(I1893,Families!$A$2:$B$11,2,FALSE)</f>
        <v>2</v>
      </c>
      <c r="K1893" s="2" t="s">
        <v>4740</v>
      </c>
      <c r="L1893" s="19">
        <f>IFERROR(VLOOKUP(K1893,Appellations!$A$2:$B$77,2,FALSE),"0")</f>
        <v>25</v>
      </c>
      <c r="M1893" s="2" t="s">
        <v>4741</v>
      </c>
      <c r="N1893" s="19">
        <f>IFERROR(VLOOKUP(M1893,Regions!$A$2:$B$41,2,FALSE),"0")</f>
        <v>32</v>
      </c>
      <c r="O1893" s="2" t="s">
        <v>4689</v>
      </c>
      <c r="P1893" s="19">
        <f>IFERROR(VLOOKUP(O1893,Colors!$A$2:$B$11,2,FALSE),"0")</f>
        <v>2</v>
      </c>
      <c r="Q1893" s="2" t="s">
        <v>4695</v>
      </c>
      <c r="R1893" s="19">
        <f>IFERROR(VLOOKUP(Q1893,Contenants!$A$2:$B$21,2,FALSE),"0")</f>
        <v>13</v>
      </c>
      <c r="S1893" s="2"/>
      <c r="T1893" s="50" t="str">
        <f t="shared" ref="T1893:T1898" si="695">PROPER(B1893)</f>
        <v>Cdp Chateau La Jouliane Blanc 50 Cl</v>
      </c>
      <c r="U1893" s="19" t="str">
        <f t="shared" ref="U1893:U1898" si="696">SUBSTITUTE(SUBSTITUTE(SUBSTITUTE(SUBSTITUTE(SUBSTITUTE(SUBSTITUTE(SUBSTITUTE(SUBSTITUTE(SUBSTITUTE(SUBSTITUTE(SUBSTITUTE(SUBSTITUTE(S1893,"C:\Users\Admin\OneDrive\Site Internet\",""),"BAG-IN-BOX\",""),"BOURGOGNE\",""),"BEAUJOLAIS\",""),"CHAMPAGNE ET EFFERVESCENTS\",""),"LANGUEDOC\",""),"LOIRE\",""),"PROVENCE\",""),"RHONE NORD\",""),"RHONE SUD\",""),"SPIRITUEUX\",""),"SUD OUEST\","")</f>
        <v/>
      </c>
      <c r="V1893" s="19" t="e">
        <f>IF(#REF!="",0,1)</f>
        <v>#REF!</v>
      </c>
      <c r="W1893" s="20" t="e">
        <f>$X$1&amp;A1893&amp;$Y$1&amp;T1893&amp;$Z$1&amp;D1893&amp;$AA$1&amp;E1893&amp;#REF!&amp;G1893&amp;$AB$1&amp;J1893&amp;$AC$1&amp;L1893&amp;$AD$1&amp;N1893&amp;$AE$1&amp;P1893&amp;$AF$1&amp;R1893&amp;$AG$1&amp;#REF!&amp;$AI$1</f>
        <v>#REF!</v>
      </c>
    </row>
    <row r="1894" spans="1:23" hidden="1" x14ac:dyDescent="0.25">
      <c r="A1894" s="2" t="s">
        <v>2960</v>
      </c>
      <c r="B1894" s="2" t="s">
        <v>2961</v>
      </c>
      <c r="C1894" s="3"/>
      <c r="D1894" s="23" t="str">
        <f t="shared" si="694"/>
        <v/>
      </c>
      <c r="E1894" s="4">
        <v>10.15</v>
      </c>
      <c r="F1894" s="2" t="s">
        <v>2218</v>
      </c>
      <c r="G1894" s="19" t="e">
        <f>VLOOKUP(F1894,frs!$A$2:$E$41,2,FALSE)</f>
        <v>#N/A</v>
      </c>
      <c r="H1894" s="2" t="b">
        <v>0</v>
      </c>
      <c r="I1894" s="2" t="s">
        <v>2308</v>
      </c>
      <c r="J1894" s="19">
        <f>VLOOKUP(I1894,Families!$A$2:$B$11,2,FALSE)</f>
        <v>3</v>
      </c>
      <c r="K1894" s="2" t="s">
        <v>4740</v>
      </c>
      <c r="L1894" s="19">
        <f>IFERROR(VLOOKUP(K1894,Appellations!$A$2:$B$77,2,FALSE),"0")</f>
        <v>25</v>
      </c>
      <c r="M1894" s="2" t="s">
        <v>4741</v>
      </c>
      <c r="N1894" s="19">
        <f>IFERROR(VLOOKUP(M1894,Regions!$A$2:$B$41,2,FALSE),"0")</f>
        <v>32</v>
      </c>
      <c r="O1894" s="2" t="s">
        <v>2306</v>
      </c>
      <c r="P1894" s="19">
        <f>IFERROR(VLOOKUP(O1894,Colors!$A$2:$B$11,2,FALSE),"0")</f>
        <v>7</v>
      </c>
      <c r="Q1894" s="2" t="s">
        <v>4688</v>
      </c>
      <c r="R1894" s="19">
        <f>IFERROR(VLOOKUP(Q1894,Contenants!$A$2:$B$21,2,FALSE),"0")</f>
        <v>16</v>
      </c>
      <c r="S1894" s="2"/>
      <c r="T1894" s="50" t="str">
        <f t="shared" si="695"/>
        <v>Cdp Chateau La Jouliane Rose</v>
      </c>
      <c r="U1894" s="19" t="str">
        <f t="shared" si="696"/>
        <v/>
      </c>
      <c r="V1894" s="19" t="e">
        <f>IF(#REF!="",0,1)</f>
        <v>#REF!</v>
      </c>
      <c r="W1894" s="20" t="e">
        <f>$X$1&amp;A1894&amp;$Y$1&amp;T1894&amp;$Z$1&amp;D1894&amp;$AA$1&amp;E1894&amp;#REF!&amp;G1894&amp;$AB$1&amp;J1894&amp;$AC$1&amp;L1894&amp;$AD$1&amp;N1894&amp;$AE$1&amp;P1894&amp;$AF$1&amp;R1894&amp;$AG$1&amp;#REF!&amp;$AI$1</f>
        <v>#REF!</v>
      </c>
    </row>
    <row r="1895" spans="1:23" hidden="1" x14ac:dyDescent="0.25">
      <c r="A1895" s="2" t="s">
        <v>2962</v>
      </c>
      <c r="B1895" s="2" t="s">
        <v>2963</v>
      </c>
      <c r="C1895" s="3"/>
      <c r="D1895" s="23" t="str">
        <f t="shared" si="694"/>
        <v/>
      </c>
      <c r="E1895" s="4">
        <v>7.65</v>
      </c>
      <c r="F1895" s="2" t="s">
        <v>2218</v>
      </c>
      <c r="G1895" s="19" t="e">
        <f>VLOOKUP(F1895,frs!$A$2:$E$41,2,FALSE)</f>
        <v>#N/A</v>
      </c>
      <c r="H1895" s="2" t="b">
        <v>0</v>
      </c>
      <c r="I1895" s="2" t="s">
        <v>2308</v>
      </c>
      <c r="J1895" s="19">
        <f>VLOOKUP(I1895,Families!$A$2:$B$11,2,FALSE)</f>
        <v>3</v>
      </c>
      <c r="K1895" s="2" t="s">
        <v>4740</v>
      </c>
      <c r="L1895" s="19">
        <f>IFERROR(VLOOKUP(K1895,Appellations!$A$2:$B$77,2,FALSE),"0")</f>
        <v>25</v>
      </c>
      <c r="M1895" s="2" t="s">
        <v>4741</v>
      </c>
      <c r="N1895" s="19">
        <f>IFERROR(VLOOKUP(M1895,Regions!$A$2:$B$41,2,FALSE),"0")</f>
        <v>32</v>
      </c>
      <c r="O1895" s="2" t="s">
        <v>2306</v>
      </c>
      <c r="P1895" s="19">
        <f>IFERROR(VLOOKUP(O1895,Colors!$A$2:$B$11,2,FALSE),"0")</f>
        <v>7</v>
      </c>
      <c r="Q1895" s="2" t="s">
        <v>4695</v>
      </c>
      <c r="R1895" s="19">
        <f>IFERROR(VLOOKUP(Q1895,Contenants!$A$2:$B$21,2,FALSE),"0")</f>
        <v>13</v>
      </c>
      <c r="S1895" s="2"/>
      <c r="T1895" s="50" t="str">
        <f t="shared" si="695"/>
        <v>Cdp Chateau La Jouliane Rose 50 Cl</v>
      </c>
      <c r="U1895" s="19" t="str">
        <f t="shared" si="696"/>
        <v/>
      </c>
      <c r="V1895" s="19" t="e">
        <f>IF(#REF!="",0,1)</f>
        <v>#REF!</v>
      </c>
      <c r="W1895" s="20" t="e">
        <f>$X$1&amp;A1895&amp;$Y$1&amp;T1895&amp;$Z$1&amp;D1895&amp;$AA$1&amp;E1895&amp;#REF!&amp;G1895&amp;$AB$1&amp;J1895&amp;$AC$1&amp;L1895&amp;$AD$1&amp;N1895&amp;$AE$1&amp;P1895&amp;$AF$1&amp;R1895&amp;$AG$1&amp;#REF!&amp;$AI$1</f>
        <v>#REF!</v>
      </c>
    </row>
    <row r="1896" spans="1:23" hidden="1" x14ac:dyDescent="0.25">
      <c r="A1896" s="2" t="s">
        <v>3221</v>
      </c>
      <c r="B1896" s="2" t="s">
        <v>3222</v>
      </c>
      <c r="C1896" s="3"/>
      <c r="D1896" s="23" t="str">
        <f t="shared" si="694"/>
        <v/>
      </c>
      <c r="E1896" s="4">
        <v>30.1</v>
      </c>
      <c r="F1896" s="2" t="s">
        <v>3218</v>
      </c>
      <c r="G1896" s="19" t="e">
        <f>VLOOKUP(F1896,frs!$A$2:$E$41,2,FALSE)</f>
        <v>#N/A</v>
      </c>
      <c r="H1896" s="2" t="b">
        <v>0</v>
      </c>
      <c r="I1896" s="2" t="s">
        <v>4805</v>
      </c>
      <c r="J1896" s="19">
        <f>VLOOKUP(I1896,Families!$A$2:$B$11,2,FALSE)</f>
        <v>5</v>
      </c>
      <c r="K1896" s="2" t="s">
        <v>4806</v>
      </c>
      <c r="L1896" s="19">
        <f>IFERROR(VLOOKUP(K1896,Appellations!$A$2:$B$77,2,FALSE),"0")</f>
        <v>16</v>
      </c>
      <c r="M1896" s="2" t="s">
        <v>4806</v>
      </c>
      <c r="N1896" s="19">
        <f>IFERROR(VLOOKUP(M1896,Regions!$A$2:$B$41,2,FALSE),"0")</f>
        <v>12</v>
      </c>
      <c r="O1896" s="2"/>
      <c r="P1896" s="19" t="str">
        <f>IFERROR(VLOOKUP(O1896,Colors!$A$2:$B$11,2,FALSE),"0")</f>
        <v>0</v>
      </c>
      <c r="Q1896" s="2" t="s">
        <v>4688</v>
      </c>
      <c r="R1896" s="19">
        <f>IFERROR(VLOOKUP(Q1896,Contenants!$A$2:$B$21,2,FALSE),"0")</f>
        <v>16</v>
      </c>
      <c r="S1896" s="2"/>
      <c r="T1896" s="50" t="str">
        <f t="shared" si="695"/>
        <v>Champagne Pannier Brut Selection</v>
      </c>
      <c r="U1896" s="19" t="str">
        <f t="shared" si="696"/>
        <v/>
      </c>
      <c r="V1896" s="19" t="e">
        <f>IF(#REF!="",0,1)</f>
        <v>#REF!</v>
      </c>
      <c r="W1896" s="20" t="e">
        <f>$X$1&amp;A1896&amp;$Y$1&amp;T1896&amp;$Z$1&amp;D1896&amp;$AA$1&amp;E1896&amp;#REF!&amp;G1896&amp;$AB$1&amp;J1896&amp;$AC$1&amp;L1896&amp;$AD$1&amp;N1896&amp;$AE$1&amp;P1896&amp;$AF$1&amp;R1896&amp;$AG$1&amp;#REF!&amp;$AI$1</f>
        <v>#REF!</v>
      </c>
    </row>
    <row r="1897" spans="1:23" hidden="1" x14ac:dyDescent="0.25">
      <c r="A1897" s="2" t="s">
        <v>1164</v>
      </c>
      <c r="B1897" s="2" t="s">
        <v>1165</v>
      </c>
      <c r="C1897" s="3"/>
      <c r="D1897" s="23" t="str">
        <f t="shared" si="694"/>
        <v/>
      </c>
      <c r="E1897" s="4">
        <v>1.6</v>
      </c>
      <c r="F1897" s="2" t="s">
        <v>1163</v>
      </c>
      <c r="G1897" s="19" t="e">
        <f>VLOOKUP(F1897,frs!$A$2:$E$41,2,FALSE)</f>
        <v>#N/A</v>
      </c>
      <c r="H1897" s="2" t="b">
        <v>1</v>
      </c>
      <c r="I1897" s="2" t="s">
        <v>4691</v>
      </c>
      <c r="J1897" s="19">
        <f>VLOOKUP(I1897,Families!$A$2:$B$11,2,FALSE)</f>
        <v>10</v>
      </c>
      <c r="K1897" s="2"/>
      <c r="L1897" s="19" t="str">
        <f>IFERROR(VLOOKUP(K1897,Appellations!$A$2:$B$77,2,FALSE),"0")</f>
        <v>0</v>
      </c>
      <c r="M1897" s="2"/>
      <c r="N1897" s="19" t="str">
        <f>IFERROR(VLOOKUP(M1897,Regions!$A$2:$B$41,2,FALSE),"0")</f>
        <v>0</v>
      </c>
      <c r="O1897" s="2"/>
      <c r="P1897" s="19" t="str">
        <f>IFERROR(VLOOKUP(O1897,Colors!$A$2:$B$11,2,FALSE),"0")</f>
        <v>0</v>
      </c>
      <c r="Q1897" s="2"/>
      <c r="R1897" s="19" t="str">
        <f>IFERROR(VLOOKUP(Q1897,Contenants!$A$2:$B$21,2,FALSE),"0")</f>
        <v>0</v>
      </c>
      <c r="S1897" s="2"/>
      <c r="T1897" s="50" t="str">
        <f t="shared" si="695"/>
        <v>Ethylotest Chimique 0.5 G</v>
      </c>
      <c r="U1897" s="19" t="str">
        <f t="shared" si="696"/>
        <v/>
      </c>
      <c r="V1897" s="19">
        <f t="shared" ref="V1897:V1902" si="697">IF(U1897="",0,1)</f>
        <v>0</v>
      </c>
      <c r="W1897" s="20" t="e">
        <f>$X$1&amp;A1897&amp;$Y$1&amp;T1897&amp;$Z$1&amp;D1897&amp;$AA$1&amp;E1897&amp;#REF!&amp;G1897&amp;$AB$1&amp;J1897&amp;$AC$1&amp;L1897&amp;$AD$1&amp;N1897&amp;$AE$1&amp;P1897&amp;$AF$1&amp;R1897&amp;$AG$1&amp;#REF!&amp;$AI$1</f>
        <v>#REF!</v>
      </c>
    </row>
    <row r="1898" spans="1:23" hidden="1" x14ac:dyDescent="0.25">
      <c r="A1898" s="2" t="s">
        <v>1161</v>
      </c>
      <c r="B1898" s="2" t="s">
        <v>1162</v>
      </c>
      <c r="C1898" s="3"/>
      <c r="D1898" s="23" t="str">
        <f t="shared" si="694"/>
        <v/>
      </c>
      <c r="E1898" s="4">
        <v>1.6</v>
      </c>
      <c r="F1898" s="2" t="s">
        <v>1163</v>
      </c>
      <c r="G1898" s="19" t="e">
        <f>VLOOKUP(F1898,frs!$A$2:$E$41,2,FALSE)</f>
        <v>#N/A</v>
      </c>
      <c r="H1898" s="2" t="b">
        <v>1</v>
      </c>
      <c r="I1898" s="2" t="s">
        <v>4691</v>
      </c>
      <c r="J1898" s="19">
        <f>VLOOKUP(I1898,Families!$A$2:$B$11,2,FALSE)</f>
        <v>10</v>
      </c>
      <c r="K1898" s="2"/>
      <c r="L1898" s="19" t="str">
        <f>IFERROR(VLOOKUP(K1898,Appellations!$A$2:$B$77,2,FALSE),"0")</f>
        <v>0</v>
      </c>
      <c r="M1898" s="2"/>
      <c r="N1898" s="19" t="str">
        <f>IFERROR(VLOOKUP(M1898,Regions!$A$2:$B$41,2,FALSE),"0")</f>
        <v>0</v>
      </c>
      <c r="O1898" s="2"/>
      <c r="P1898" s="19" t="str">
        <f>IFERROR(VLOOKUP(O1898,Colors!$A$2:$B$11,2,FALSE),"0")</f>
        <v>0</v>
      </c>
      <c r="Q1898" s="2"/>
      <c r="R1898" s="19" t="str">
        <f>IFERROR(VLOOKUP(Q1898,Contenants!$A$2:$B$21,2,FALSE),"0")</f>
        <v>0</v>
      </c>
      <c r="S1898" s="2"/>
      <c r="T1898" s="50" t="str">
        <f t="shared" si="695"/>
        <v>Ethylotest Chimique 0.2 G Jeunes Conduct</v>
      </c>
      <c r="U1898" s="19" t="str">
        <f t="shared" si="696"/>
        <v/>
      </c>
      <c r="V1898" s="19">
        <f t="shared" si="697"/>
        <v>0</v>
      </c>
      <c r="W1898" s="20" t="e">
        <f>$X$1&amp;A1898&amp;$Y$1&amp;T1898&amp;$Z$1&amp;D1898&amp;$AA$1&amp;E1898&amp;#REF!&amp;G1898&amp;$AB$1&amp;J1898&amp;$AC$1&amp;L1898&amp;$AD$1&amp;N1898&amp;$AE$1&amp;P1898&amp;$AF$1&amp;R1898&amp;$AG$1&amp;#REF!&amp;$AI$1</f>
        <v>#REF!</v>
      </c>
    </row>
    <row r="1899" spans="1:23" s="29" customFormat="1" hidden="1" x14ac:dyDescent="0.25">
      <c r="A1899" s="2" t="s">
        <v>188</v>
      </c>
      <c r="B1899" s="2" t="s">
        <v>189</v>
      </c>
      <c r="C1899" s="3"/>
      <c r="D1899" s="27" t="str">
        <f t="shared" si="680"/>
        <v/>
      </c>
      <c r="E1899" s="4">
        <v>74.150000000000006</v>
      </c>
      <c r="F1899" s="2" t="s">
        <v>2245</v>
      </c>
      <c r="H1899" s="2" t="b">
        <v>1</v>
      </c>
      <c r="I1899" s="2" t="s">
        <v>4716</v>
      </c>
      <c r="K1899" s="2" t="s">
        <v>4893</v>
      </c>
      <c r="M1899" s="2" t="s">
        <v>4741</v>
      </c>
      <c r="O1899" s="2" t="s">
        <v>4719</v>
      </c>
      <c r="Q1899" s="2" t="s">
        <v>4688</v>
      </c>
      <c r="S1899" s="2"/>
      <c r="V1899" s="19">
        <f t="shared" si="697"/>
        <v>0</v>
      </c>
    </row>
    <row r="1900" spans="1:23" s="20" customFormat="1" hidden="1" x14ac:dyDescent="0.25">
      <c r="A1900" s="2" t="s">
        <v>186</v>
      </c>
      <c r="B1900" s="2" t="s">
        <v>187</v>
      </c>
      <c r="C1900" s="3"/>
      <c r="D1900" s="18" t="str">
        <f t="shared" si="680"/>
        <v/>
      </c>
      <c r="E1900" s="4">
        <v>74.150000000000006</v>
      </c>
      <c r="F1900" s="2" t="s">
        <v>2245</v>
      </c>
      <c r="H1900" s="2" t="b">
        <v>1</v>
      </c>
      <c r="I1900" s="2" t="s">
        <v>4709</v>
      </c>
      <c r="K1900" s="2" t="s">
        <v>4893</v>
      </c>
      <c r="M1900" s="2" t="s">
        <v>4741</v>
      </c>
      <c r="O1900" s="2" t="s">
        <v>4689</v>
      </c>
      <c r="Q1900" s="2" t="s">
        <v>4688</v>
      </c>
      <c r="S1900" s="2"/>
      <c r="V1900" s="19">
        <f t="shared" si="697"/>
        <v>0</v>
      </c>
    </row>
    <row r="1901" spans="1:23" s="20" customFormat="1" hidden="1" x14ac:dyDescent="0.25">
      <c r="A1901" s="2" t="s">
        <v>69</v>
      </c>
      <c r="B1901" s="2" t="s">
        <v>70</v>
      </c>
      <c r="C1901" s="3"/>
      <c r="D1901" s="18" t="str">
        <f t="shared" si="680"/>
        <v/>
      </c>
      <c r="E1901" s="4">
        <v>320.64</v>
      </c>
      <c r="F1901" s="2" t="s">
        <v>66</v>
      </c>
      <c r="H1901" s="2" t="b">
        <v>1</v>
      </c>
      <c r="I1901" s="2" t="s">
        <v>4693</v>
      </c>
      <c r="K1901" s="2"/>
      <c r="M1901" s="2" t="s">
        <v>5925</v>
      </c>
      <c r="O1901" s="2"/>
      <c r="Q1901" s="2" t="s">
        <v>4695</v>
      </c>
      <c r="S1901" s="2"/>
      <c r="V1901" s="19">
        <f t="shared" si="697"/>
        <v>0</v>
      </c>
    </row>
    <row r="1902" spans="1:23" s="20" customFormat="1" hidden="1" x14ac:dyDescent="0.25">
      <c r="A1902" s="2" t="s">
        <v>196</v>
      </c>
      <c r="B1902" s="2" t="s">
        <v>197</v>
      </c>
      <c r="C1902" s="3"/>
      <c r="D1902" s="40" t="str">
        <f t="shared" si="680"/>
        <v/>
      </c>
      <c r="E1902" s="4">
        <v>86.25</v>
      </c>
      <c r="F1902" s="2" t="s">
        <v>2227</v>
      </c>
      <c r="G1902" s="42"/>
      <c r="H1902" s="2" t="b">
        <v>1</v>
      </c>
      <c r="I1902" s="2" t="s">
        <v>4716</v>
      </c>
      <c r="J1902" s="42"/>
      <c r="K1902" s="2" t="s">
        <v>4765</v>
      </c>
      <c r="L1902" s="42"/>
      <c r="M1902" s="2" t="s">
        <v>4762</v>
      </c>
      <c r="N1902" s="42"/>
      <c r="O1902" s="2" t="s">
        <v>4719</v>
      </c>
      <c r="P1902" s="42"/>
      <c r="Q1902" s="2" t="s">
        <v>2304</v>
      </c>
      <c r="R1902" s="42"/>
      <c r="S1902" s="2"/>
      <c r="T1902" s="42"/>
      <c r="U1902" s="42"/>
      <c r="V1902" s="19">
        <f t="shared" si="697"/>
        <v>0</v>
      </c>
      <c r="W1902" s="42"/>
    </row>
    <row r="1903" spans="1:23" hidden="1" x14ac:dyDescent="0.25">
      <c r="A1903" s="2" t="s">
        <v>2461</v>
      </c>
      <c r="B1903" s="2" t="s">
        <v>2462</v>
      </c>
      <c r="C1903" s="3"/>
      <c r="D1903" s="23" t="str">
        <f t="shared" ref="D1903:D1906" si="698">SUBSTITUTE(SUBSTITUTE(SUBSTITUTE(C1903,CHAR(13),""),CHAR(10),"&lt;br&gt;"),". &amp;car(10)",".")</f>
        <v/>
      </c>
      <c r="E1903" s="4">
        <v>6.5</v>
      </c>
      <c r="F1903" s="2" t="s">
        <v>2227</v>
      </c>
      <c r="G1903" s="19">
        <f>VLOOKUP(F1903,frs!$A$2:$E$41,2,FALSE)</f>
        <v>25</v>
      </c>
      <c r="H1903" s="2" t="b">
        <v>0</v>
      </c>
      <c r="I1903" s="2" t="s">
        <v>4716</v>
      </c>
      <c r="J1903" s="19">
        <f>VLOOKUP(I1903,Families!$A$2:$B$11,2,FALSE)</f>
        <v>1</v>
      </c>
      <c r="K1903" s="2" t="s">
        <v>4758</v>
      </c>
      <c r="L1903" s="19" t="str">
        <f>IFERROR(VLOOKUP(K1903,Appellations!$A$2:$B$77,2,FALSE),"0")</f>
        <v>0</v>
      </c>
      <c r="M1903" s="2" t="s">
        <v>4757</v>
      </c>
      <c r="N1903" s="19">
        <f>IFERROR(VLOOKUP(M1903,Regions!$A$2:$B$41,2,FALSE),"0")</f>
        <v>6</v>
      </c>
      <c r="O1903" s="2" t="s">
        <v>4719</v>
      </c>
      <c r="P1903" s="19">
        <f>IFERROR(VLOOKUP(O1903,Colors!$A$2:$B$11,2,FALSE),"0")</f>
        <v>8</v>
      </c>
      <c r="Q1903" s="2" t="s">
        <v>4688</v>
      </c>
      <c r="R1903" s="19">
        <f>IFERROR(VLOOKUP(Q1903,Contenants!$A$2:$B$21,2,FALSE),"0")</f>
        <v>16</v>
      </c>
      <c r="S1903" s="2"/>
      <c r="T1903" s="50" t="str">
        <f t="shared" ref="T1903:T1906" si="699">PROPER(B1903)</f>
        <v>Beaujolais Villages Les 3 Madones Rouge</v>
      </c>
      <c r="U1903" s="19" t="str">
        <f>SUBSTITUTE(SUBSTITUTE(SUBSTITUTE(SUBSTITUTE(SUBSTITUTE(SUBSTITUTE(SUBSTITUTE(SUBSTITUTE(SUBSTITUTE(SUBSTITUTE(SUBSTITUTE(SUBSTITUTE(S1903,"C:\Users\Admin\OneDrive\Site Internet\",""),"BAG-IN-BOX\",""),"BOURGOGNE\",""),"BEAUJOLAIS\",""),"CHAMPAGNE ET EFFERVESCENTS\",""),"LANGUEDOC\",""),"LOIRE\",""),"PROVENCE\",""),"RHONE NORD\",""),"RHONE SUD\",""),"SPIRITUEUX\",""),"SUD OUEST\","")</f>
        <v/>
      </c>
      <c r="V1903" s="19" t="e">
        <f>IF(#REF!="",0,1)</f>
        <v>#REF!</v>
      </c>
      <c r="W1903" s="20" t="e">
        <f>$X$1&amp;A1903&amp;$Y$1&amp;T1903&amp;$Z$1&amp;D1903&amp;$AA$1&amp;E1903&amp;#REF!&amp;G1903&amp;$AB$1&amp;J1903&amp;$AC$1&amp;L1903&amp;$AD$1&amp;N1903&amp;$AE$1&amp;P1903&amp;$AF$1&amp;R1903&amp;$AG$1&amp;#REF!&amp;$AI$1</f>
        <v>#REF!</v>
      </c>
    </row>
    <row r="1904" spans="1:23" hidden="1" x14ac:dyDescent="0.25">
      <c r="A1904" s="2" t="s">
        <v>2964</v>
      </c>
      <c r="B1904" s="2" t="s">
        <v>2965</v>
      </c>
      <c r="C1904" s="3"/>
      <c r="D1904" s="23" t="str">
        <f t="shared" si="698"/>
        <v/>
      </c>
      <c r="E1904" s="4">
        <v>10.15</v>
      </c>
      <c r="F1904" s="2" t="s">
        <v>2218</v>
      </c>
      <c r="G1904" s="19" t="e">
        <f>VLOOKUP(F1904,frs!$A$2:$E$41,2,FALSE)</f>
        <v>#N/A</v>
      </c>
      <c r="H1904" s="2" t="b">
        <v>0</v>
      </c>
      <c r="I1904" s="2" t="s">
        <v>4716</v>
      </c>
      <c r="J1904" s="19">
        <f>VLOOKUP(I1904,Families!$A$2:$B$11,2,FALSE)</f>
        <v>1</v>
      </c>
      <c r="K1904" s="2" t="s">
        <v>4740</v>
      </c>
      <c r="L1904" s="19">
        <f>IFERROR(VLOOKUP(K1904,Appellations!$A$2:$B$77,2,FALSE),"0")</f>
        <v>25</v>
      </c>
      <c r="M1904" s="2" t="s">
        <v>4741</v>
      </c>
      <c r="N1904" s="19">
        <f>IFERROR(VLOOKUP(M1904,Regions!$A$2:$B$41,2,FALSE),"0")</f>
        <v>32</v>
      </c>
      <c r="O1904" s="2" t="s">
        <v>4719</v>
      </c>
      <c r="P1904" s="19">
        <f>IFERROR(VLOOKUP(O1904,Colors!$A$2:$B$11,2,FALSE),"0")</f>
        <v>8</v>
      </c>
      <c r="Q1904" s="2" t="s">
        <v>4688</v>
      </c>
      <c r="R1904" s="19">
        <f>IFERROR(VLOOKUP(Q1904,Contenants!$A$2:$B$21,2,FALSE),"0")</f>
        <v>16</v>
      </c>
      <c r="S1904" s="2"/>
      <c r="T1904" s="50" t="str">
        <f t="shared" si="699"/>
        <v>Cdp Chateau La Jouliane Rouge</v>
      </c>
      <c r="U1904" s="19" t="str">
        <f>SUBSTITUTE(SUBSTITUTE(SUBSTITUTE(SUBSTITUTE(SUBSTITUTE(SUBSTITUTE(SUBSTITUTE(SUBSTITUTE(SUBSTITUTE(SUBSTITUTE(SUBSTITUTE(SUBSTITUTE(S1904,"C:\Users\Admin\OneDrive\Site Internet\",""),"BAG-IN-BOX\",""),"BOURGOGNE\",""),"BEAUJOLAIS\",""),"CHAMPAGNE ET EFFERVESCENTS\",""),"LANGUEDOC\",""),"LOIRE\",""),"PROVENCE\",""),"RHONE NORD\",""),"RHONE SUD\",""),"SPIRITUEUX\",""),"SUD OUEST\","")</f>
        <v/>
      </c>
      <c r="V1904" s="19" t="e">
        <f>IF(#REF!="",0,1)</f>
        <v>#REF!</v>
      </c>
      <c r="W1904" s="20" t="e">
        <f>$X$1&amp;A1904&amp;$Y$1&amp;T1904&amp;$Z$1&amp;D1904&amp;$AA$1&amp;E1904&amp;#REF!&amp;G1904&amp;$AB$1&amp;J1904&amp;$AC$1&amp;L1904&amp;$AD$1&amp;N1904&amp;$AE$1&amp;P1904&amp;$AF$1&amp;R1904&amp;$AG$1&amp;#REF!&amp;$AI$1</f>
        <v>#REF!</v>
      </c>
    </row>
    <row r="1905" spans="1:23" hidden="1" x14ac:dyDescent="0.25">
      <c r="A1905" s="2" t="s">
        <v>2966</v>
      </c>
      <c r="B1905" s="2" t="s">
        <v>2967</v>
      </c>
      <c r="C1905" s="3"/>
      <c r="D1905" s="23" t="str">
        <f t="shared" si="698"/>
        <v/>
      </c>
      <c r="E1905" s="4">
        <v>7.65</v>
      </c>
      <c r="F1905" s="2" t="s">
        <v>2218</v>
      </c>
      <c r="G1905" s="19" t="e">
        <f>VLOOKUP(F1905,frs!$A$2:$E$41,2,FALSE)</f>
        <v>#N/A</v>
      </c>
      <c r="H1905" s="2" t="b">
        <v>0</v>
      </c>
      <c r="I1905" s="2" t="s">
        <v>4716</v>
      </c>
      <c r="J1905" s="19">
        <f>VLOOKUP(I1905,Families!$A$2:$B$11,2,FALSE)</f>
        <v>1</v>
      </c>
      <c r="K1905" s="2" t="s">
        <v>4740</v>
      </c>
      <c r="L1905" s="19">
        <f>IFERROR(VLOOKUP(K1905,Appellations!$A$2:$B$77,2,FALSE),"0")</f>
        <v>25</v>
      </c>
      <c r="M1905" s="2" t="s">
        <v>4741</v>
      </c>
      <c r="N1905" s="19">
        <f>IFERROR(VLOOKUP(M1905,Regions!$A$2:$B$41,2,FALSE),"0")</f>
        <v>32</v>
      </c>
      <c r="O1905" s="2" t="s">
        <v>4719</v>
      </c>
      <c r="P1905" s="19">
        <f>IFERROR(VLOOKUP(O1905,Colors!$A$2:$B$11,2,FALSE),"0")</f>
        <v>8</v>
      </c>
      <c r="Q1905" s="2" t="s">
        <v>4695</v>
      </c>
      <c r="R1905" s="19">
        <f>IFERROR(VLOOKUP(Q1905,Contenants!$A$2:$B$21,2,FALSE),"0")</f>
        <v>13</v>
      </c>
      <c r="S1905" s="2"/>
      <c r="T1905" s="50" t="str">
        <f t="shared" si="699"/>
        <v>Cdp Chateau La Jouliane Rouge 50 Cl</v>
      </c>
      <c r="U1905" s="19" t="str">
        <f>SUBSTITUTE(SUBSTITUTE(SUBSTITUTE(SUBSTITUTE(SUBSTITUTE(SUBSTITUTE(SUBSTITUTE(SUBSTITUTE(SUBSTITUTE(SUBSTITUTE(SUBSTITUTE(SUBSTITUTE(S1905,"C:\Users\Admin\OneDrive\Site Internet\",""),"BAG-IN-BOX\",""),"BOURGOGNE\",""),"BEAUJOLAIS\",""),"CHAMPAGNE ET EFFERVESCENTS\",""),"LANGUEDOC\",""),"LOIRE\",""),"PROVENCE\",""),"RHONE NORD\",""),"RHONE SUD\",""),"SPIRITUEUX\",""),"SUD OUEST\","")</f>
        <v/>
      </c>
      <c r="V1905" s="19" t="e">
        <f>IF(#REF!="",0,1)</f>
        <v>#REF!</v>
      </c>
      <c r="W1905" s="20" t="e">
        <f>$X$1&amp;A1905&amp;$Y$1&amp;T1905&amp;$Z$1&amp;D1905&amp;$AA$1&amp;E1905&amp;#REF!&amp;G1905&amp;$AB$1&amp;J1905&amp;$AC$1&amp;L1905&amp;$AD$1&amp;N1905&amp;$AE$1&amp;P1905&amp;$AF$1&amp;R1905&amp;$AG$1&amp;#REF!&amp;$AI$1</f>
        <v>#REF!</v>
      </c>
    </row>
    <row r="1906" spans="1:23" hidden="1" x14ac:dyDescent="0.25">
      <c r="A1906" s="2" t="s">
        <v>3133</v>
      </c>
      <c r="B1906" s="2" t="s">
        <v>3134</v>
      </c>
      <c r="C1906" s="3"/>
      <c r="D1906" s="23" t="str">
        <f t="shared" si="698"/>
        <v/>
      </c>
      <c r="E1906" s="4">
        <v>120.95</v>
      </c>
      <c r="F1906" s="2" t="s">
        <v>2257</v>
      </c>
      <c r="G1906" s="19" t="e">
        <f>VLOOKUP(F1906,frs!$A$2:$E$41,2,FALSE)</f>
        <v>#N/A</v>
      </c>
      <c r="H1906" s="2" t="b">
        <v>0</v>
      </c>
      <c r="I1906" s="2" t="s">
        <v>4716</v>
      </c>
      <c r="J1906" s="19">
        <f>VLOOKUP(I1906,Families!$A$2:$B$11,2,FALSE)</f>
        <v>1</v>
      </c>
      <c r="K1906" s="2" t="s">
        <v>4841</v>
      </c>
      <c r="L1906" s="19">
        <f>IFERROR(VLOOKUP(K1906,Appellations!$A$2:$B$77,2,FALSE),"0")</f>
        <v>17</v>
      </c>
      <c r="M1906" s="2" t="s">
        <v>4745</v>
      </c>
      <c r="N1906" s="19">
        <f>IFERROR(VLOOKUP(M1906,Regions!$A$2:$B$41,2,FALSE),"0")</f>
        <v>33</v>
      </c>
      <c r="O1906" s="2" t="s">
        <v>4719</v>
      </c>
      <c r="P1906" s="19">
        <f>IFERROR(VLOOKUP(O1906,Colors!$A$2:$B$11,2,FALSE),"0")</f>
        <v>8</v>
      </c>
      <c r="Q1906" s="2" t="s">
        <v>4688</v>
      </c>
      <c r="R1906" s="19">
        <f>IFERROR(VLOOKUP(Q1906,Contenants!$A$2:$B$21,2,FALSE),"0")</f>
        <v>16</v>
      </c>
      <c r="S1906" s="2"/>
      <c r="T1906" s="50" t="str">
        <f t="shared" si="699"/>
        <v>Ch9 Du Pape Vieux Telegraphe Rouge 2011</v>
      </c>
      <c r="U1906" s="19" t="str">
        <f>SUBSTITUTE(SUBSTITUTE(SUBSTITUTE(SUBSTITUTE(SUBSTITUTE(SUBSTITUTE(SUBSTITUTE(SUBSTITUTE(SUBSTITUTE(SUBSTITUTE(SUBSTITUTE(SUBSTITUTE(S1906,"C:\Users\Admin\OneDrive\Site Internet\",""),"BAG-IN-BOX\",""),"BOURGOGNE\",""),"BEAUJOLAIS\",""),"CHAMPAGNE ET EFFERVESCENTS\",""),"LANGUEDOC\",""),"LOIRE\",""),"PROVENCE\",""),"RHONE NORD\",""),"RHONE SUD\",""),"SPIRITUEUX\",""),"SUD OUEST\","")</f>
        <v/>
      </c>
      <c r="V1906" s="19" t="e">
        <f>IF(#REF!="",0,1)</f>
        <v>#REF!</v>
      </c>
      <c r="W1906" s="20" t="e">
        <f>$X$1&amp;A1906&amp;$Y$1&amp;T1906&amp;$Z$1&amp;D1906&amp;$AA$1&amp;E1906&amp;#REF!&amp;G1906&amp;$AB$1&amp;J1906&amp;$AC$1&amp;L1906&amp;$AD$1&amp;N1906&amp;$AE$1&amp;P1906&amp;$AF$1&amp;R1906&amp;$AG$1&amp;#REF!&amp;$AI$1</f>
        <v>#REF!</v>
      </c>
    </row>
    <row r="1907" spans="1:23" s="29" customFormat="1" hidden="1" x14ac:dyDescent="0.25">
      <c r="A1907" s="2" t="s">
        <v>1687</v>
      </c>
      <c r="B1907" s="2" t="s">
        <v>1688</v>
      </c>
      <c r="C1907" s="3"/>
      <c r="D1907" s="27" t="str">
        <f t="shared" si="680"/>
        <v/>
      </c>
      <c r="E1907" s="4">
        <v>0</v>
      </c>
      <c r="F1907" s="2" t="s">
        <v>2241</v>
      </c>
      <c r="H1907" s="2" t="b">
        <v>1</v>
      </c>
      <c r="I1907" s="2" t="s">
        <v>43</v>
      </c>
      <c r="K1907" s="2"/>
      <c r="M1907" s="2"/>
      <c r="O1907" s="2"/>
      <c r="Q1907" s="2"/>
      <c r="S1907" s="2"/>
      <c r="V1907" s="19">
        <f t="shared" ref="V1907:V1911" si="700">IF(U1907="",0,1)</f>
        <v>0</v>
      </c>
    </row>
    <row r="1908" spans="1:23" s="20" customFormat="1" ht="242.25" hidden="1" x14ac:dyDescent="0.25">
      <c r="A1908" s="2" t="s">
        <v>2111</v>
      </c>
      <c r="B1908" s="2" t="s">
        <v>2112</v>
      </c>
      <c r="C1908" s="3" t="s">
        <v>5486</v>
      </c>
      <c r="D1908" s="18" t="str">
        <f t="shared" si="680"/>
        <v>Un Whisky français blended léger, onctueux. Idéal en apéritif, digestif ou pour vos meilleurs cocktails.&lt;br&gt;&lt;br&gt;Provenance : France (Alsace)&lt;br&gt;&lt;br&gt;Vieillissement : 18 mois en fûts de Bourbon et 18 mois en fûts de vins blancs de Bourgogne.&lt;br&gt;&lt;br&gt;Dégustation : Robe jaune or ; Nez floral et fruité ; Bouche gourmande, ronde aux notes d’épices et de vanille. Finale élégante, vanillée et légèrement réglisée.&lt;br&gt;&lt;br&gt;La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908" s="4">
        <v>32.6</v>
      </c>
      <c r="F1908" s="2" t="s">
        <v>66</v>
      </c>
      <c r="H1908" s="2" t="b">
        <v>1</v>
      </c>
      <c r="I1908" s="2" t="s">
        <v>4693</v>
      </c>
      <c r="K1908" s="2"/>
      <c r="M1908" s="2" t="s">
        <v>4698</v>
      </c>
      <c r="O1908" s="2"/>
      <c r="Q1908" s="2" t="s">
        <v>4696</v>
      </c>
      <c r="S1908" s="2" t="s">
        <v>6536</v>
      </c>
      <c r="V1908" s="19">
        <f t="shared" si="700"/>
        <v>0</v>
      </c>
    </row>
    <row r="1909" spans="1:23" s="20" customFormat="1" ht="213.75" hidden="1" x14ac:dyDescent="0.25">
      <c r="A1909" s="2" t="s">
        <v>2139</v>
      </c>
      <c r="B1909" s="2" t="s">
        <v>2140</v>
      </c>
      <c r="C1909" s="3" t="s">
        <v>5498</v>
      </c>
      <c r="D1909" s="18" t="str">
        <f t="shared" si="680"/>
        <v xml:space="preserve">Un Whisky écossais blended puissant et très gourmand. Idéal en apéritif ou sur une salade de fruits.&lt;br&gt;&lt;br&gt;Provenance : Ecosse (Highland)&lt;br&gt;&lt;br&gt;Vieillissement : Assemblage de Single malt des Highland vieillit en fût de Bourbon et de Sherry.&lt;br&gt;&lt;br&gt;Dégustation : Robe jaune or ; Nez gourmand de vanille, caramel et de fruits jaunes ; Bouche intenses aux notes d’abricots, de poires et de pêches. &lt;br&gt;&lt;br&gt;Hunter Laing est une société indépendante créée en 2013 et dirigée par Stewart Laing et ses deux fils Andrew et Scott. &lt;br&gt;Journey Series est une série de whisky inovente provenant des différentes régions écossaises. </v>
      </c>
      <c r="E1909" s="4">
        <v>50</v>
      </c>
      <c r="F1909" s="2" t="s">
        <v>66</v>
      </c>
      <c r="H1909" s="2" t="b">
        <v>1</v>
      </c>
      <c r="I1909" s="2" t="s">
        <v>4693</v>
      </c>
      <c r="K1909" s="2"/>
      <c r="M1909" s="2" t="s">
        <v>4698</v>
      </c>
      <c r="O1909" s="2"/>
      <c r="Q1909" s="2" t="s">
        <v>4696</v>
      </c>
      <c r="S1909" s="2" t="s">
        <v>6537</v>
      </c>
      <c r="V1909" s="19">
        <f t="shared" si="700"/>
        <v>0</v>
      </c>
    </row>
    <row r="1910" spans="1:23" s="20" customFormat="1" ht="213.75" hidden="1" x14ac:dyDescent="0.25">
      <c r="A1910" s="2" t="s">
        <v>2137</v>
      </c>
      <c r="B1910" s="2" t="s">
        <v>2138</v>
      </c>
      <c r="C1910" s="3" t="s">
        <v>5497</v>
      </c>
      <c r="D1910" s="40" t="str">
        <f t="shared" si="680"/>
        <v xml:space="preserve">Un Whisky écossais blended tourbé et chaleureux. Parfait en digestif ou sur une mousse au chocolat.&lt;br&gt;&lt;br&gt;Provenance : Ecosse (Hebridean)&lt;br&gt;&lt;br&gt;Vieillissement : Assemblage de Single malt des Hebridean vieillit en fût de Bourbon et en petits fûts de sherry olorosso. Tourbé.&lt;br&gt;&lt;br&gt;Dégustation : Robe jaune or ; Nez iodé, salin et gourmand ; Bouche tourbée aux notes marines et de pommes mûres.&lt;br&gt;&lt;br&gt;Hunter Laing est une société indépendante créée en 2013 et dirigée par Stewart Laing et ses deux fils Andrew et Scott. &lt;br&gt;Journey Series est une série de whisky inovente provenant des différentes régions écossaises. </v>
      </c>
      <c r="E1910" s="4">
        <v>49.5</v>
      </c>
      <c r="F1910" s="2" t="s">
        <v>66</v>
      </c>
      <c r="G1910" s="42"/>
      <c r="H1910" s="2" t="b">
        <v>1</v>
      </c>
      <c r="I1910" s="2" t="s">
        <v>4693</v>
      </c>
      <c r="J1910" s="42"/>
      <c r="K1910" s="2"/>
      <c r="L1910" s="42"/>
      <c r="M1910" s="2" t="s">
        <v>4698</v>
      </c>
      <c r="N1910" s="42"/>
      <c r="O1910" s="2"/>
      <c r="P1910" s="42"/>
      <c r="Q1910" s="2" t="s">
        <v>4696</v>
      </c>
      <c r="R1910" s="42"/>
      <c r="S1910" s="2" t="s">
        <v>6538</v>
      </c>
      <c r="T1910" s="42"/>
      <c r="U1910" s="42"/>
      <c r="V1910" s="19">
        <f t="shared" si="700"/>
        <v>0</v>
      </c>
      <c r="W1910" s="42"/>
    </row>
    <row r="1911" spans="1:23" ht="213.75" x14ac:dyDescent="0.25">
      <c r="A1911" s="2" t="s">
        <v>2133</v>
      </c>
      <c r="B1911" s="2" t="s">
        <v>2134</v>
      </c>
      <c r="C1911" s="3" t="s">
        <v>5495</v>
      </c>
      <c r="D1911" s="23" t="str">
        <f>SUBSTITUTE(SUBSTITUTE(SUBSTITUTE(C1911,CHAR(13),""),CHAR(10),"&lt;br&gt;"),". &amp;car(10)",".")</f>
        <v xml:space="preserve">Un Whisky écossais blended fruité et généreux. Idéal en apéritif, digestif ou sur une tarte aux fraises.&lt;br&gt;&lt;br&gt;Provenance : Ecosse (Hebridean)&lt;br&gt;&lt;br&gt;Vieillissement : Assemblage de Single malt des Campbeltown vieillit en fût de Bourbon.&lt;br&gt;&lt;br&gt;Dégustation : Robe jaune or ; Nez frais et fruité d’ananas et d’orange ; Bouche vanillée, de citron, de miel et légèrement boisé.&lt;br&gt;&lt;br&gt;Hunter Laing est une société indépendante créée en 2013 et dirigée par Stewart Laing et ses deux fils Andrew et Scott. &lt;br&gt;Journey Series est une série de whisky inovente provenant des différentes régions écossaises. </v>
      </c>
      <c r="E1911" s="4">
        <v>58.35</v>
      </c>
      <c r="F1911" s="2" t="s">
        <v>66</v>
      </c>
      <c r="G1911" s="19">
        <f>VLOOKUP(F1911,frs!$A$2:$B$45,2,FALSE)</f>
        <v>28</v>
      </c>
      <c r="H1911" s="2" t="b">
        <v>1</v>
      </c>
      <c r="I1911" s="2" t="s">
        <v>4693</v>
      </c>
      <c r="J1911" s="19">
        <f>VLOOKUP(I1911,Families!$A$2:$B$11,2,FALSE)</f>
        <v>7</v>
      </c>
      <c r="K1911" s="2"/>
      <c r="L1911" s="19" t="str">
        <f>IFERROR(VLOOKUP(K1911,Appellations!$A$2:$B$80,2,FALSE),"0")</f>
        <v>0</v>
      </c>
      <c r="M1911" s="2" t="s">
        <v>4698</v>
      </c>
      <c r="N1911" s="19">
        <f>IFERROR(VLOOKUP(M1911,Regions!$A$2:$B$44,2,FALSE),"0")</f>
        <v>42</v>
      </c>
      <c r="O1911" s="2"/>
      <c r="P1911" s="19" t="str">
        <f>IFERROR(VLOOKUP(O1911,Colors!$A$2:$B$11,2,FALSE),"0")</f>
        <v>0</v>
      </c>
      <c r="Q1911" s="2" t="s">
        <v>4696</v>
      </c>
      <c r="R1911" s="19">
        <f>IFERROR(VLOOKUP(Q1911,Contenants!$A$2:$B$21,2,FALSE),"0")</f>
        <v>15</v>
      </c>
      <c r="S1911" s="2" t="s">
        <v>5835</v>
      </c>
      <c r="T1911" s="50" t="s">
        <v>6469</v>
      </c>
      <c r="U1911" s="19" t="str">
        <f>SUBSTITUTE(S1911,"C:\Users\Admin\OneDrive\Site Internet\","")</f>
        <v>whisky_journey_series_campbeltown.png</v>
      </c>
      <c r="V1911" s="19">
        <f t="shared" si="700"/>
        <v>1</v>
      </c>
      <c r="W1911" s="20" t="str">
        <f t="shared" ref="W1911" si="701">$X$1&amp;A1911&amp;$Y$1&amp;T1911&amp;$Z$1&amp;D1911&amp;$AA$1&amp;G1911&amp;$AB$1&amp;J1911&amp;$AC$1&amp;L1911&amp;$AD$1&amp;N1911&amp;$AE$1&amp;P1911&amp;$AF$1&amp;R1911&amp;$AG$1&amp;U1911&amp;$AH$1&amp;V1911&amp;$AI$1</f>
        <v>("01923", "Whisky Hunter Laing Campbeltown Journey", "Un Whisky écossais blended fruité et généreux. Idéal en apéritif, digestif ou sur une tarte aux fraises.&lt;br&gt;&lt;br&gt;Provenance : Ecosse (Hebridean)&lt;br&gt;&lt;br&gt;Vieillissement : Assemblage de Single malt des Campbeltown vieillit en fût de Bourbon.&lt;br&gt;&lt;br&gt;Dégustation : Robe jaune or ; Nez frais et fruité d’ananas et d’orange ; Bouche vanillée, de citron, de miel et légèrement boisé.&lt;br&gt;&lt;br&gt;Hunter Laing est une société indépendante créée en 2013 et dirigée par Stewart Laing et ses deux fils Andrew et Scott. &lt;br&gt;Journey Series est une série de whisky inovente provenant des différentes régions écossaises. ", "28", "7", "0", "42","0", "15", "whisky_journey_series_campbeltown.png", "1"),</v>
      </c>
    </row>
    <row r="1912" spans="1:23" s="29" customFormat="1" hidden="1" x14ac:dyDescent="0.25">
      <c r="A1912" s="2" t="s">
        <v>2725</v>
      </c>
      <c r="B1912" s="2" t="s">
        <v>2726</v>
      </c>
      <c r="C1912" s="3"/>
      <c r="D1912" s="36" t="str">
        <f t="shared" si="680"/>
        <v/>
      </c>
      <c r="E1912" s="4">
        <v>3.4</v>
      </c>
      <c r="F1912" s="2" t="s">
        <v>2246</v>
      </c>
      <c r="G1912" s="38"/>
      <c r="H1912" s="2" t="b">
        <v>0</v>
      </c>
      <c r="I1912" s="2" t="s">
        <v>2307</v>
      </c>
      <c r="J1912" s="38"/>
      <c r="K1912" s="2"/>
      <c r="L1912" s="38"/>
      <c r="M1912" s="2" t="s">
        <v>2307</v>
      </c>
      <c r="N1912" s="38"/>
      <c r="O1912" s="2"/>
      <c r="P1912" s="38"/>
      <c r="Q1912" s="2" t="s">
        <v>4804</v>
      </c>
      <c r="R1912" s="38"/>
      <c r="S1912" s="2"/>
      <c r="T1912" s="38"/>
      <c r="U1912" s="38"/>
      <c r="V1912" s="38"/>
      <c r="W1912" s="38"/>
    </row>
    <row r="1913" spans="1:23" hidden="1" x14ac:dyDescent="0.25">
      <c r="A1913" s="2" t="s">
        <v>2727</v>
      </c>
      <c r="B1913" s="2" t="s">
        <v>2728</v>
      </c>
      <c r="C1913" s="3"/>
      <c r="D1913" s="23" t="str">
        <f t="shared" ref="D1913:D1916" si="702">SUBSTITUTE(SUBSTITUTE(SUBSTITUTE(C1913,CHAR(13),""),CHAR(10),"&lt;br&gt;"),". &amp;car(10)",".")</f>
        <v/>
      </c>
      <c r="E1913" s="4">
        <v>3.65</v>
      </c>
      <c r="F1913" s="2" t="s">
        <v>2246</v>
      </c>
      <c r="G1913" s="19">
        <f>VLOOKUP(F1913,frs!$A$2:$E$41,2,FALSE)</f>
        <v>22</v>
      </c>
      <c r="H1913" s="2" t="b">
        <v>0</v>
      </c>
      <c r="I1913" s="2" t="s">
        <v>2307</v>
      </c>
      <c r="J1913" s="19">
        <f>VLOOKUP(I1913,Families!$A$2:$B$11,2,FALSE)</f>
        <v>8</v>
      </c>
      <c r="K1913" s="2"/>
      <c r="L1913" s="19" t="str">
        <f>IFERROR(VLOOKUP(K1913,Appellations!$A$2:$B$77,2,FALSE),"0")</f>
        <v>0</v>
      </c>
      <c r="M1913" s="2" t="s">
        <v>2307</v>
      </c>
      <c r="N1913" s="19">
        <f>IFERROR(VLOOKUP(M1913,Regions!$A$2:$B$41,2,FALSE),"0")</f>
        <v>7</v>
      </c>
      <c r="O1913" s="2" t="s">
        <v>314</v>
      </c>
      <c r="P1913" s="19">
        <f>IFERROR(VLOOKUP(O1913,Colors!$A$2:$B$11,2,FALSE),"0")</f>
        <v>6</v>
      </c>
      <c r="Q1913" s="2" t="s">
        <v>4804</v>
      </c>
      <c r="R1913" s="19">
        <f>IFERROR(VLOOKUP(Q1913,Contenants!$A$2:$B$21,2,FALSE),"0")</f>
        <v>8</v>
      </c>
      <c r="S1913" s="2"/>
      <c r="T1913" s="50" t="str">
        <f t="shared" ref="T1913:T1916" si="703">PROPER(B1913)</f>
        <v>Biere Ilkley Brewery Lotus</v>
      </c>
      <c r="U1913" s="19" t="str">
        <f>SUBSTITUTE(SUBSTITUTE(SUBSTITUTE(SUBSTITUTE(SUBSTITUTE(SUBSTITUTE(SUBSTITUTE(SUBSTITUTE(SUBSTITUTE(SUBSTITUTE(SUBSTITUTE(SUBSTITUTE(S1913,"C:\Users\Admin\OneDrive\Site Internet\",""),"BAG-IN-BOX\",""),"BOURGOGNE\",""),"BEAUJOLAIS\",""),"CHAMPAGNE ET EFFERVESCENTS\",""),"LANGUEDOC\",""),"LOIRE\",""),"PROVENCE\",""),"RHONE NORD\",""),"RHONE SUD\",""),"SPIRITUEUX\",""),"SUD OUEST\","")</f>
        <v/>
      </c>
      <c r="V1913" s="19" t="e">
        <f>IF(#REF!="",0,1)</f>
        <v>#REF!</v>
      </c>
      <c r="W1913" s="20" t="e">
        <f>$X$1&amp;A1913&amp;$Y$1&amp;T1913&amp;$Z$1&amp;D1913&amp;$AA$1&amp;E1913&amp;#REF!&amp;G1913&amp;$AB$1&amp;J1913&amp;$AC$1&amp;L1913&amp;$AD$1&amp;N1913&amp;$AE$1&amp;P1913&amp;$AF$1&amp;R1913&amp;$AG$1&amp;#REF!&amp;$AI$1</f>
        <v>#REF!</v>
      </c>
    </row>
    <row r="1914" spans="1:23" hidden="1" x14ac:dyDescent="0.25">
      <c r="A1914" s="2" t="s">
        <v>2723</v>
      </c>
      <c r="B1914" s="2" t="s">
        <v>2724</v>
      </c>
      <c r="C1914" s="3"/>
      <c r="D1914" s="23" t="str">
        <f t="shared" si="702"/>
        <v/>
      </c>
      <c r="E1914" s="4">
        <v>3.5</v>
      </c>
      <c r="F1914" s="2" t="s">
        <v>2246</v>
      </c>
      <c r="G1914" s="19">
        <f>VLOOKUP(F1914,frs!$A$2:$E$41,2,FALSE)</f>
        <v>22</v>
      </c>
      <c r="H1914" s="2" t="b">
        <v>0</v>
      </c>
      <c r="I1914" s="2" t="s">
        <v>2307</v>
      </c>
      <c r="J1914" s="19">
        <f>VLOOKUP(I1914,Families!$A$2:$B$11,2,FALSE)</f>
        <v>8</v>
      </c>
      <c r="K1914" s="2"/>
      <c r="L1914" s="19" t="str">
        <f>IFERROR(VLOOKUP(K1914,Appellations!$A$2:$B$77,2,FALSE),"0")</f>
        <v>0</v>
      </c>
      <c r="M1914" s="2" t="s">
        <v>2307</v>
      </c>
      <c r="N1914" s="19">
        <f>IFERROR(VLOOKUP(M1914,Regions!$A$2:$B$41,2,FALSE),"0")</f>
        <v>7</v>
      </c>
      <c r="O1914" s="2"/>
      <c r="P1914" s="19" t="str">
        <f>IFERROR(VLOOKUP(O1914,Colors!$A$2:$B$11,2,FALSE),"0")</f>
        <v>0</v>
      </c>
      <c r="Q1914" s="2" t="s">
        <v>4804</v>
      </c>
      <c r="R1914" s="19">
        <f>IFERROR(VLOOKUP(Q1914,Contenants!$A$2:$B$21,2,FALSE),"0")</f>
        <v>8</v>
      </c>
      <c r="S1914" s="2"/>
      <c r="T1914" s="50" t="str">
        <f t="shared" si="703"/>
        <v>Biere Ilkley Brewery Alpha Beta</v>
      </c>
      <c r="U1914" s="19" t="str">
        <f>SUBSTITUTE(SUBSTITUTE(SUBSTITUTE(SUBSTITUTE(SUBSTITUTE(SUBSTITUTE(SUBSTITUTE(SUBSTITUTE(SUBSTITUTE(SUBSTITUTE(SUBSTITUTE(SUBSTITUTE(S1914,"C:\Users\Admin\OneDrive\Site Internet\",""),"BAG-IN-BOX\",""),"BOURGOGNE\",""),"BEAUJOLAIS\",""),"CHAMPAGNE ET EFFERVESCENTS\",""),"LANGUEDOC\",""),"LOIRE\",""),"PROVENCE\",""),"RHONE NORD\",""),"RHONE SUD\",""),"SPIRITUEUX\",""),"SUD OUEST\","")</f>
        <v/>
      </c>
      <c r="V1914" s="19" t="e">
        <f>IF(#REF!="",0,1)</f>
        <v>#REF!</v>
      </c>
      <c r="W1914" s="20" t="e">
        <f>$X$1&amp;A1914&amp;$Y$1&amp;T1914&amp;$Z$1&amp;D1914&amp;$AA$1&amp;E1914&amp;#REF!&amp;G1914&amp;$AB$1&amp;J1914&amp;$AC$1&amp;L1914&amp;$AD$1&amp;N1914&amp;$AE$1&amp;P1914&amp;$AF$1&amp;R1914&amp;$AG$1&amp;#REF!&amp;$AI$1</f>
        <v>#REF!</v>
      </c>
    </row>
    <row r="1915" spans="1:23" hidden="1" x14ac:dyDescent="0.25">
      <c r="A1915" s="2" t="s">
        <v>2927</v>
      </c>
      <c r="B1915" s="2" t="s">
        <v>2928</v>
      </c>
      <c r="C1915" s="3"/>
      <c r="D1915" s="23" t="str">
        <f t="shared" si="702"/>
        <v/>
      </c>
      <c r="E1915" s="4">
        <v>40.07</v>
      </c>
      <c r="F1915" s="2" t="s">
        <v>2218</v>
      </c>
      <c r="G1915" s="19" t="e">
        <f>VLOOKUP(F1915,frs!$A$2:$E$41,2,FALSE)</f>
        <v>#N/A</v>
      </c>
      <c r="H1915" s="2" t="b">
        <v>0</v>
      </c>
      <c r="I1915" s="2" t="s">
        <v>4709</v>
      </c>
      <c r="J1915" s="19">
        <f>VLOOKUP(I1915,Families!$A$2:$B$11,2,FALSE)</f>
        <v>2</v>
      </c>
      <c r="K1915" s="2" t="s">
        <v>4832</v>
      </c>
      <c r="L1915" s="19" t="str">
        <f>IFERROR(VLOOKUP(K1915,Appellations!$A$2:$B$77,2,FALSE),"0")</f>
        <v>0</v>
      </c>
      <c r="M1915" s="2" t="s">
        <v>4741</v>
      </c>
      <c r="N1915" s="19">
        <f>IFERROR(VLOOKUP(M1915,Regions!$A$2:$B$41,2,FALSE),"0")</f>
        <v>32</v>
      </c>
      <c r="O1915" s="2" t="s">
        <v>4689</v>
      </c>
      <c r="P1915" s="19">
        <f>IFERROR(VLOOKUP(O1915,Colors!$A$2:$B$11,2,FALSE),"0")</f>
        <v>2</v>
      </c>
      <c r="Q1915" s="2" t="s">
        <v>2303</v>
      </c>
      <c r="R1915" s="19">
        <f>IFERROR(VLOOKUP(Q1915,Contenants!$A$2:$B$21,2,FALSE),"0")</f>
        <v>19</v>
      </c>
      <c r="S1915" s="2"/>
      <c r="T1915" s="50" t="str">
        <f t="shared" si="703"/>
        <v>Cassis Fontcreuse Blanc Magnum</v>
      </c>
      <c r="U1915" s="19" t="str">
        <f>SUBSTITUTE(SUBSTITUTE(SUBSTITUTE(SUBSTITUTE(SUBSTITUTE(SUBSTITUTE(SUBSTITUTE(SUBSTITUTE(SUBSTITUTE(SUBSTITUTE(SUBSTITUTE(SUBSTITUTE(S1915,"C:\Users\Admin\OneDrive\Site Internet\",""),"BAG-IN-BOX\",""),"BOURGOGNE\",""),"BEAUJOLAIS\",""),"CHAMPAGNE ET EFFERVESCENTS\",""),"LANGUEDOC\",""),"LOIRE\",""),"PROVENCE\",""),"RHONE NORD\",""),"RHONE SUD\",""),"SPIRITUEUX\",""),"SUD OUEST\","")</f>
        <v/>
      </c>
      <c r="V1915" s="19" t="e">
        <f>IF(#REF!="",0,1)</f>
        <v>#REF!</v>
      </c>
      <c r="W1915" s="20" t="e">
        <f>$X$1&amp;A1915&amp;$Y$1&amp;T1915&amp;$Z$1&amp;D1915&amp;$AA$1&amp;E1915&amp;#REF!&amp;G1915&amp;$AB$1&amp;J1915&amp;$AC$1&amp;L1915&amp;$AD$1&amp;N1915&amp;$AE$1&amp;P1915&amp;$AF$1&amp;R1915&amp;$AG$1&amp;#REF!&amp;$AI$1</f>
        <v>#REF!</v>
      </c>
    </row>
    <row r="1916" spans="1:23" hidden="1" x14ac:dyDescent="0.25">
      <c r="A1916" s="2" t="s">
        <v>165</v>
      </c>
      <c r="B1916" s="2" t="s">
        <v>166</v>
      </c>
      <c r="C1916" s="3"/>
      <c r="D1916" s="23" t="str">
        <f t="shared" si="702"/>
        <v/>
      </c>
      <c r="E1916" s="4">
        <v>8.1</v>
      </c>
      <c r="F1916" s="2" t="s">
        <v>2284</v>
      </c>
      <c r="G1916" s="19">
        <f>VLOOKUP(F1916,frs!$A$2:$E$41,2,FALSE)</f>
        <v>16</v>
      </c>
      <c r="H1916" s="2" t="b">
        <v>1</v>
      </c>
      <c r="I1916" s="2" t="s">
        <v>4716</v>
      </c>
      <c r="J1916" s="19">
        <f>VLOOKUP(I1916,Families!$A$2:$B$11,2,FALSE)</f>
        <v>1</v>
      </c>
      <c r="K1916" s="2" t="s">
        <v>4758</v>
      </c>
      <c r="L1916" s="19" t="str">
        <f>IFERROR(VLOOKUP(K1916,Appellations!$A$2:$B$77,2,FALSE),"0")</f>
        <v>0</v>
      </c>
      <c r="M1916" s="2" t="s">
        <v>4757</v>
      </c>
      <c r="N1916" s="19">
        <f>IFERROR(VLOOKUP(M1916,Regions!$A$2:$B$41,2,FALSE),"0")</f>
        <v>6</v>
      </c>
      <c r="O1916" s="2" t="s">
        <v>4719</v>
      </c>
      <c r="P1916" s="19">
        <f>IFERROR(VLOOKUP(O1916,Colors!$A$2:$B$11,2,FALSE),"0")</f>
        <v>8</v>
      </c>
      <c r="Q1916" s="2" t="s">
        <v>4688</v>
      </c>
      <c r="R1916" s="19">
        <f>IFERROR(VLOOKUP(Q1916,Contenants!$A$2:$B$21,2,FALSE),"0")</f>
        <v>16</v>
      </c>
      <c r="S1916" s="2"/>
      <c r="T1916" s="50" t="str">
        <f t="shared" si="703"/>
        <v>Beaujolais Nouv. Villages Lantignie Rge</v>
      </c>
      <c r="U1916" s="19" t="str">
        <f>SUBSTITUTE(SUBSTITUTE(SUBSTITUTE(SUBSTITUTE(SUBSTITUTE(SUBSTITUTE(SUBSTITUTE(SUBSTITUTE(SUBSTITUTE(SUBSTITUTE(SUBSTITUTE(SUBSTITUTE(S1916,"C:\Users\Admin\OneDrive\Site Internet\",""),"BAG-IN-BOX\",""),"BOURGOGNE\",""),"BEAUJOLAIS\",""),"CHAMPAGNE ET EFFERVESCENTS\",""),"LANGUEDOC\",""),"LOIRE\",""),"PROVENCE\",""),"RHONE NORD\",""),"RHONE SUD\",""),"SPIRITUEUX\",""),"SUD OUEST\","")</f>
        <v/>
      </c>
      <c r="V1916" s="19">
        <f>IF(U1916="",0,1)</f>
        <v>0</v>
      </c>
      <c r="W1916" s="20" t="e">
        <f>$X$1&amp;A1916&amp;$Y$1&amp;T1916&amp;$Z$1&amp;D1916&amp;$AA$1&amp;E1916&amp;#REF!&amp;G1916&amp;$AB$1&amp;J1916&amp;$AC$1&amp;L1916&amp;$AD$1&amp;N1916&amp;$AE$1&amp;P1916&amp;$AF$1&amp;R1916&amp;$AG$1&amp;#REF!&amp;$AI$1</f>
        <v>#REF!</v>
      </c>
    </row>
    <row r="1917" spans="1:23" s="29" customFormat="1" hidden="1" x14ac:dyDescent="0.25">
      <c r="A1917" s="2" t="s">
        <v>2445</v>
      </c>
      <c r="B1917" s="2" t="s">
        <v>2446</v>
      </c>
      <c r="C1917" s="3"/>
      <c r="D1917" s="36" t="str">
        <f t="shared" ref="D1917:D1970" si="704">SUBSTITUTE(SUBSTITUTE(C1917,CHAR(13),""),CHAR(10),"&lt;br&gt;")</f>
        <v/>
      </c>
      <c r="E1917" s="4">
        <v>10.5</v>
      </c>
      <c r="F1917" s="2" t="s">
        <v>2284</v>
      </c>
      <c r="G1917" s="38"/>
      <c r="H1917" s="2" t="b">
        <v>0</v>
      </c>
      <c r="I1917" s="2" t="s">
        <v>4716</v>
      </c>
      <c r="J1917" s="38"/>
      <c r="K1917" s="2" t="s">
        <v>4757</v>
      </c>
      <c r="L1917" s="38"/>
      <c r="M1917" s="2" t="s">
        <v>4757</v>
      </c>
      <c r="N1917" s="38"/>
      <c r="O1917" s="2" t="s">
        <v>4719</v>
      </c>
      <c r="P1917" s="38"/>
      <c r="Q1917" s="2" t="s">
        <v>4688</v>
      </c>
      <c r="R1917" s="38"/>
      <c r="S1917" s="2"/>
      <c r="T1917" s="38"/>
      <c r="U1917" s="38"/>
      <c r="V1917" s="38"/>
      <c r="W1917" s="38"/>
    </row>
    <row r="1918" spans="1:23" ht="242.25" x14ac:dyDescent="0.25">
      <c r="A1918" s="2" t="s">
        <v>163</v>
      </c>
      <c r="B1918" s="2" t="s">
        <v>164</v>
      </c>
      <c r="C1918" s="3" t="s">
        <v>5052</v>
      </c>
      <c r="D1918" s="23" t="str">
        <f t="shared" ref="D1918:D1923" si="705">SUBSTITUTE(SUBSTITUTE(SUBSTITUTE(C1918,CHAR(13),""),CHAR(10),"&lt;br&gt;"),". &amp;car(10)",".")</f>
        <v>Un Beaujolais blanc rond, sec et complexe. Il pourra s'accorder sur une blanquette de veau.&lt;br&gt;&lt;br&gt;Encépagement : Chardonnay&lt;br&gt;&lt;br&gt;Dégustation : Robe or clair ; Nez aromatique aux notes d’acacia, de chèvrefeuille ; Bouche ronde et souple aux arômes d’agrumes.&lt;br&gt;Accord mets/vin : apéritif, poisson,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18" s="4">
        <v>14.15</v>
      </c>
      <c r="F1918" s="2" t="s">
        <v>2284</v>
      </c>
      <c r="G1918" s="19">
        <f>VLOOKUP(F1918,frs!$A$2:$B$45,2,FALSE)</f>
        <v>16</v>
      </c>
      <c r="H1918" s="2" t="b">
        <v>1</v>
      </c>
      <c r="I1918" s="2" t="s">
        <v>4709</v>
      </c>
      <c r="J1918" s="19">
        <f>VLOOKUP(I1918,Families!$A$2:$B$11,2,FALSE)</f>
        <v>2</v>
      </c>
      <c r="K1918" s="2" t="s">
        <v>4757</v>
      </c>
      <c r="L1918" s="19">
        <f>IFERROR(VLOOKUP(K1918,Appellations!$A$2:$B$80,2,FALSE),"0")</f>
        <v>3</v>
      </c>
      <c r="M1918" s="2" t="s">
        <v>4757</v>
      </c>
      <c r="N1918" s="19">
        <f>IFERROR(VLOOKUP(M1918,Regions!$A$2:$B$44,2,FALSE),"0")</f>
        <v>6</v>
      </c>
      <c r="O1918" s="2" t="s">
        <v>4689</v>
      </c>
      <c r="P1918" s="19">
        <f>IFERROR(VLOOKUP(O1918,Colors!$A$2:$B$11,2,FALSE),"0")</f>
        <v>2</v>
      </c>
      <c r="Q1918" s="2" t="s">
        <v>4688</v>
      </c>
      <c r="R1918" s="19">
        <f>IFERROR(VLOOKUP(Q1918,Contenants!$A$2:$B$21,2,FALSE),"0")</f>
        <v>16</v>
      </c>
      <c r="S1918" s="2" t="s">
        <v>5789</v>
      </c>
      <c r="T1918" s="50" t="s">
        <v>6318</v>
      </c>
      <c r="U1918" s="19" t="str">
        <f t="shared" ref="U1918:U1920" si="706">SUBSTITUTE(S1918,"C:\Users\Admin\OneDrive\Site Internet\","")</f>
        <v>jean_paul_dubost_beaujolais_lantignie_blanc.png</v>
      </c>
      <c r="V1918" s="19">
        <f t="shared" ref="V1918:V1921" si="707">IF(U1918="",0,1)</f>
        <v>1</v>
      </c>
      <c r="W1918" s="20" t="str">
        <f t="shared" ref="W1918:W1920" si="708">$X$1&amp;A1918&amp;$Y$1&amp;T1918&amp;$Z$1&amp;D1918&amp;$AA$1&amp;G1918&amp;$AB$1&amp;J1918&amp;$AC$1&amp;L1918&amp;$AD$1&amp;N1918&amp;$AE$1&amp;P1918&amp;$AF$1&amp;R1918&amp;$AG$1&amp;U1918&amp;$AH$1&amp;V1918&amp;$AI$1</f>
        <v>("01930", "Lantignié Dubost Rouge", "Un Beaujolais blanc rond, sec et complexe. Il pourra s'accorder sur une blanquette de veau.&lt;br&gt;&lt;br&gt;Encépagement : Chardonnay&lt;br&gt;&lt;br&gt;Dégustation : Robe or clair ; Nez aromatique aux notes d’acacia, de chèvrefeuille ; Bouche ronde et souple aux arômes d’agrumes.&lt;br&gt;Accord mets/vin : apéritif, poisson,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"2", "3", "6","2", "16", "jean_paul_dubost_beaujolais_lantignie_blanc.png", "1"),</v>
      </c>
    </row>
    <row r="1919" spans="1:23" ht="242.25" x14ac:dyDescent="0.25">
      <c r="A1919" s="2" t="s">
        <v>1689</v>
      </c>
      <c r="B1919" s="2" t="s">
        <v>1690</v>
      </c>
      <c r="C1919" s="3" t="s">
        <v>5053</v>
      </c>
      <c r="D1919" s="23" t="str">
        <f t="shared" si="705"/>
        <v>Un Cru du Beaujolais rouge plein de finesse qui pourra accompagner un faux filet frites.&lt;br&gt;&lt;br&gt;Encépagement : Gamay&lt;br&gt;&lt;br&gt;Dégustation : Robe rouge pourpre ; Nez aromatique aux notes de fruits rouges ; Bouche ample, fruitée et structurée avec des tanins soyaux &lt;br&gt;Accord mets/vin : viande rouge,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19" s="4">
        <v>15.55</v>
      </c>
      <c r="F1919" s="2" t="s">
        <v>2284</v>
      </c>
      <c r="G1919" s="19">
        <f>VLOOKUP(F1919,frs!$A$2:$B$45,2,FALSE)</f>
        <v>16</v>
      </c>
      <c r="H1919" s="2" t="b">
        <v>1</v>
      </c>
      <c r="I1919" s="2" t="s">
        <v>4716</v>
      </c>
      <c r="J1919" s="19">
        <f>VLOOKUP(I1919,Families!$A$2:$B$11,2,FALSE)</f>
        <v>1</v>
      </c>
      <c r="K1919" s="2" t="s">
        <v>5015</v>
      </c>
      <c r="L1919" s="19">
        <f>IFERROR(VLOOKUP(K1919,Appellations!$A$2:$B$80,2,FALSE),"0")</f>
        <v>62</v>
      </c>
      <c r="M1919" s="2" t="s">
        <v>4757</v>
      </c>
      <c r="N1919" s="19">
        <f>IFERROR(VLOOKUP(M1919,Regions!$A$2:$B$44,2,FALSE),"0")</f>
        <v>6</v>
      </c>
      <c r="O1919" s="2" t="s">
        <v>4719</v>
      </c>
      <c r="P1919" s="19">
        <f>IFERROR(VLOOKUP(O1919,Colors!$A$2:$B$11,2,FALSE),"0")</f>
        <v>8</v>
      </c>
      <c r="Q1919" s="2" t="s">
        <v>4688</v>
      </c>
      <c r="R1919" s="19">
        <f>IFERROR(VLOOKUP(Q1919,Contenants!$A$2:$B$21,2,FALSE),"0")</f>
        <v>16</v>
      </c>
      <c r="S1919" s="2" t="s">
        <v>5790</v>
      </c>
      <c r="T1919" s="50" t="s">
        <v>6319</v>
      </c>
      <c r="U1919" s="19" t="str">
        <f t="shared" si="706"/>
        <v>jean_paul_dubost_regnie_le_potet_rouge.png</v>
      </c>
      <c r="V1919" s="19">
        <f t="shared" si="707"/>
        <v>1</v>
      </c>
      <c r="W1919" s="20" t="str">
        <f t="shared" si="708"/>
        <v>("01931", "Le Potet Dubost Rouge", "Un Cru du Beaujolais rouge plein de finesse qui pourra accompagner un faux filet frites.&lt;br&gt;&lt;br&gt;Encépagement : Gamay&lt;br&gt;&lt;br&gt;Dégustation : Robe rouge pourpre ; Nez aromatique aux notes de fruits rouges ; Bouche ample, fruitée et structurée avec des tanins soyaux &lt;br&gt;Accord mets/vin : viande rouge,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"62", "6","8", "16", "jean_paul_dubost_regnie_le_potet_rouge.png", "1"),</v>
      </c>
    </row>
    <row r="1920" spans="1:23" ht="213.75" x14ac:dyDescent="0.25">
      <c r="A1920" s="2" t="s">
        <v>1168</v>
      </c>
      <c r="B1920" s="2" t="s">
        <v>1169</v>
      </c>
      <c r="C1920" s="3" t="s">
        <v>5054</v>
      </c>
      <c r="D1920" s="23" t="str">
        <f t="shared" si="705"/>
        <v>Un Cru du Beaujolais rouge structuré et fruité. Idéal pour boeuf bourguignon.&lt;br&gt;&lt;br&gt;Encépagement : Gamay&lt;br&gt;&lt;br&gt;Dégustation : Robe rouge rubis ; Nez aromatique aux notes de griottes confites ; Bouche fruitée et souple aux tanins soyeux et longue finale.&lt;br&gt;Accord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20" s="4">
        <v>18.25</v>
      </c>
      <c r="F1920" s="2" t="s">
        <v>2284</v>
      </c>
      <c r="G1920" s="19">
        <f>VLOOKUP(F1920,frs!$A$2:$B$45,2,FALSE)</f>
        <v>16</v>
      </c>
      <c r="H1920" s="2" t="b">
        <v>1</v>
      </c>
      <c r="I1920" s="2" t="s">
        <v>4716</v>
      </c>
      <c r="J1920" s="19">
        <f>VLOOKUP(I1920,Families!$A$2:$B$11,2,FALSE)</f>
        <v>1</v>
      </c>
      <c r="K1920" s="2" t="s">
        <v>4998</v>
      </c>
      <c r="L1920" s="19">
        <f>IFERROR(VLOOKUP(K1920,Appellations!$A$2:$B$80,2,FALSE),"0")</f>
        <v>33</v>
      </c>
      <c r="M1920" s="2" t="s">
        <v>4757</v>
      </c>
      <c r="N1920" s="19">
        <f>IFERROR(VLOOKUP(M1920,Regions!$A$2:$B$44,2,FALSE),"0")</f>
        <v>6</v>
      </c>
      <c r="O1920" s="2" t="s">
        <v>4719</v>
      </c>
      <c r="P1920" s="19">
        <f>IFERROR(VLOOKUP(O1920,Colors!$A$2:$B$11,2,FALSE),"0")</f>
        <v>8</v>
      </c>
      <c r="Q1920" s="2" t="s">
        <v>4688</v>
      </c>
      <c r="R1920" s="19">
        <f>IFERROR(VLOOKUP(Q1920,Contenants!$A$2:$B$21,2,FALSE),"0")</f>
        <v>16</v>
      </c>
      <c r="S1920" s="2" t="s">
        <v>5791</v>
      </c>
      <c r="T1920" s="50" t="s">
        <v>6320</v>
      </c>
      <c r="U1920" s="19" t="str">
        <f t="shared" si="706"/>
        <v>jean_paul_dubost_fleurie_le_vivier_rouge.png</v>
      </c>
      <c r="V1920" s="19">
        <f t="shared" si="707"/>
        <v>1</v>
      </c>
      <c r="W1920" s="20" t="str">
        <f t="shared" si="708"/>
        <v>("01932", "Le Fleurie Dubost Rouge", "Un Cru du Beaujolais rouge structuré et fruité. Idéal pour boeuf bourguignon.&lt;br&gt;&lt;br&gt;Encépagement : Gamay&lt;br&gt;&lt;br&gt;Dégustation : Robe rouge rubis ; Nez aromatique aux notes de griottes confites ; Bouche fruitée et souple aux tanins soyeux et longue finale.&lt;br&gt;Accord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"33", "6","8", "16", "jean_paul_dubost_fleurie_le_vivier_rouge.png", "1"),</v>
      </c>
    </row>
    <row r="1921" spans="1:23" hidden="1" x14ac:dyDescent="0.25">
      <c r="A1921" s="2" t="s">
        <v>1570</v>
      </c>
      <c r="B1921" s="2" t="s">
        <v>1571</v>
      </c>
      <c r="C1921" s="3"/>
      <c r="D1921" s="23" t="str">
        <f t="shared" si="705"/>
        <v/>
      </c>
      <c r="E1921" s="4">
        <v>20.399999999999999</v>
      </c>
      <c r="F1921" s="2" t="s">
        <v>2284</v>
      </c>
      <c r="G1921" s="19">
        <f>VLOOKUP(F1921,frs!$A$2:$E$41,2,FALSE)</f>
        <v>16</v>
      </c>
      <c r="H1921" s="2" t="b">
        <v>1</v>
      </c>
      <c r="I1921" s="2" t="s">
        <v>4716</v>
      </c>
      <c r="J1921" s="19">
        <f>VLOOKUP(I1921,Families!$A$2:$B$11,2,FALSE)</f>
        <v>1</v>
      </c>
      <c r="K1921" s="2" t="s">
        <v>4999</v>
      </c>
      <c r="L1921" s="19">
        <f>IFERROR(VLOOKUP(K1921,Appellations!$A$2:$B$77,2,FALSE),"0")</f>
        <v>55</v>
      </c>
      <c r="M1921" s="2" t="s">
        <v>4757</v>
      </c>
      <c r="N1921" s="19">
        <f>IFERROR(VLOOKUP(M1921,Regions!$A$2:$B$41,2,FALSE),"0")</f>
        <v>6</v>
      </c>
      <c r="O1921" s="2" t="s">
        <v>4719</v>
      </c>
      <c r="P1921" s="19">
        <f>IFERROR(VLOOKUP(O1921,Colors!$A$2:$B$11,2,FALSE),"0")</f>
        <v>8</v>
      </c>
      <c r="Q1921" s="2" t="s">
        <v>4688</v>
      </c>
      <c r="R1921" s="19">
        <f>IFERROR(VLOOKUP(Q1921,Contenants!$A$2:$B$21,2,FALSE),"0")</f>
        <v>16</v>
      </c>
      <c r="S1921" s="2"/>
      <c r="T1921" s="50" t="str">
        <f t="shared" ref="T1921:T1923" si="709">PROPER(B1921)</f>
        <v>Moulin Vent Cuvee En Brenay Dubost Rouge</v>
      </c>
      <c r="U1921" s="19" t="str">
        <f>SUBSTITUTE(SUBSTITUTE(SUBSTITUTE(SUBSTITUTE(SUBSTITUTE(SUBSTITUTE(SUBSTITUTE(SUBSTITUTE(SUBSTITUTE(SUBSTITUTE(SUBSTITUTE(SUBSTITUTE(S1921,"C:\Users\Admin\OneDrive\Site Internet\",""),"BAG-IN-BOX\",""),"BOURGOGNE\",""),"BEAUJOLAIS\",""),"CHAMPAGNE ET EFFERVESCENTS\",""),"LANGUEDOC\",""),"LOIRE\",""),"PROVENCE\",""),"RHONE NORD\",""),"RHONE SUD\",""),"SPIRITUEUX\",""),"SUD OUEST\","")</f>
        <v/>
      </c>
      <c r="V1921" s="19">
        <f t="shared" si="707"/>
        <v>0</v>
      </c>
      <c r="W1921" s="20" t="e">
        <f>$X$1&amp;A1921&amp;$Y$1&amp;T1921&amp;$Z$1&amp;D1921&amp;$AA$1&amp;E1921&amp;#REF!&amp;G1921&amp;$AB$1&amp;J1921&amp;$AC$1&amp;L1921&amp;$AD$1&amp;N1921&amp;$AE$1&amp;P1921&amp;$AF$1&amp;R1921&amp;$AG$1&amp;#REF!&amp;$AI$1</f>
        <v>#REF!</v>
      </c>
    </row>
    <row r="1922" spans="1:23" hidden="1" x14ac:dyDescent="0.25">
      <c r="A1922" s="2" t="s">
        <v>2455</v>
      </c>
      <c r="B1922" s="2" t="s">
        <v>2456</v>
      </c>
      <c r="C1922" s="3"/>
      <c r="D1922" s="23" t="str">
        <f t="shared" si="705"/>
        <v/>
      </c>
      <c r="E1922" s="4">
        <v>7.35</v>
      </c>
      <c r="F1922" s="2" t="s">
        <v>2227</v>
      </c>
      <c r="G1922" s="19">
        <f>VLOOKUP(F1922,frs!$A$2:$E$41,2,FALSE)</f>
        <v>25</v>
      </c>
      <c r="H1922" s="2" t="b">
        <v>0</v>
      </c>
      <c r="I1922" s="2" t="s">
        <v>4716</v>
      </c>
      <c r="J1922" s="19">
        <f>VLOOKUP(I1922,Families!$A$2:$B$11,2,FALSE)</f>
        <v>1</v>
      </c>
      <c r="K1922" s="2" t="s">
        <v>4758</v>
      </c>
      <c r="L1922" s="19" t="str">
        <f>IFERROR(VLOOKUP(K1922,Appellations!$A$2:$B$77,2,FALSE),"0")</f>
        <v>0</v>
      </c>
      <c r="M1922" s="2" t="s">
        <v>4757</v>
      </c>
      <c r="N1922" s="19">
        <f>IFERROR(VLOOKUP(M1922,Regions!$A$2:$B$41,2,FALSE),"0")</f>
        <v>6</v>
      </c>
      <c r="O1922" s="2" t="s">
        <v>4719</v>
      </c>
      <c r="P1922" s="19">
        <f>IFERROR(VLOOKUP(O1922,Colors!$A$2:$B$11,2,FALSE),"0")</f>
        <v>8</v>
      </c>
      <c r="Q1922" s="2" t="s">
        <v>4688</v>
      </c>
      <c r="R1922" s="19">
        <f>IFERROR(VLOOKUP(Q1922,Contenants!$A$2:$B$21,2,FALSE),"0")</f>
        <v>16</v>
      </c>
      <c r="S1922" s="2"/>
      <c r="T1922" s="50" t="str">
        <f t="shared" si="709"/>
        <v>Beaujolais Vill. Nouv. Les 3 Madones Rge</v>
      </c>
      <c r="U1922" s="19" t="str">
        <f>SUBSTITUTE(SUBSTITUTE(SUBSTITUTE(SUBSTITUTE(SUBSTITUTE(SUBSTITUTE(SUBSTITUTE(SUBSTITUTE(SUBSTITUTE(SUBSTITUTE(SUBSTITUTE(SUBSTITUTE(S1922,"C:\Users\Admin\OneDrive\Site Internet\",""),"BAG-IN-BOX\",""),"BOURGOGNE\",""),"BEAUJOLAIS\",""),"CHAMPAGNE ET EFFERVESCENTS\",""),"LANGUEDOC\",""),"LOIRE\",""),"PROVENCE\",""),"RHONE NORD\",""),"RHONE SUD\",""),"SPIRITUEUX\",""),"SUD OUEST\","")</f>
        <v/>
      </c>
      <c r="V1922" s="19" t="e">
        <f>IF(#REF!="",0,1)</f>
        <v>#REF!</v>
      </c>
      <c r="W1922" s="20" t="e">
        <f>$X$1&amp;A1922&amp;$Y$1&amp;T1922&amp;$Z$1&amp;D1922&amp;$AA$1&amp;E1922&amp;#REF!&amp;G1922&amp;$AB$1&amp;J1922&amp;$AC$1&amp;L1922&amp;$AD$1&amp;N1922&amp;$AE$1&amp;P1922&amp;$AF$1&amp;R1922&amp;$AG$1&amp;#REF!&amp;$AI$1</f>
        <v>#REF!</v>
      </c>
    </row>
    <row r="1923" spans="1:23" ht="370.5" x14ac:dyDescent="0.25">
      <c r="A1923" s="2" t="s">
        <v>1489</v>
      </c>
      <c r="B1923" s="2" t="s">
        <v>1490</v>
      </c>
      <c r="C1923" s="3" t="s">
        <v>6164</v>
      </c>
      <c r="D1923" s="23" t="str">
        <f t="shared" si="705"/>
        <v>Un Luberon rouge léger et gourmand, parfait pour un sauté de veau à la provençale.&lt;br&gt;&lt;br&gt;Encépagement : Grenache, Syrah et Mourvèdre&lt;br&gt;&lt;br&gt;Dégustation : Robe rouge violine ; Nez de violette et de fruits noirs ; Bouche généreuse, de fruits frais et d’épices. Finale sur des tanins fins et soyeux.&lt;br&gt;Accord mets/vin : viande rouge grillée.&lt;br&gt;&lt;br&gt;Le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3" s="4">
        <v>9.6999999999999993</v>
      </c>
      <c r="F1923" s="2" t="s">
        <v>2285</v>
      </c>
      <c r="G1923" s="19">
        <f>VLOOKUP(F1923,frs!$A$2:$B$45,2,FALSE)</f>
        <v>44</v>
      </c>
      <c r="H1923" s="2" t="b">
        <v>1</v>
      </c>
      <c r="I1923" s="2" t="s">
        <v>4716</v>
      </c>
      <c r="J1923" s="19">
        <f>VLOOKUP(I1923,Families!$A$2:$B$11,2,FALSE)</f>
        <v>1</v>
      </c>
      <c r="K1923" s="2" t="s">
        <v>4830</v>
      </c>
      <c r="L1923" s="19">
        <f>IFERROR(VLOOKUP(K1923,Appellations!$A$2:$B$77,2,FALSE),"0")</f>
        <v>45</v>
      </c>
      <c r="M1923" s="2" t="s">
        <v>4745</v>
      </c>
      <c r="N1923" s="19">
        <f>IFERROR(VLOOKUP(M1923,Regions!$A$2:$B$44,2,FALSE),"0")</f>
        <v>33</v>
      </c>
      <c r="O1923" s="2" t="s">
        <v>4719</v>
      </c>
      <c r="P1923" s="19">
        <f>IFERROR(VLOOKUP(O1923,Colors!$A$2:$B$11,2,FALSE),"0")</f>
        <v>8</v>
      </c>
      <c r="Q1923" s="2" t="s">
        <v>4688</v>
      </c>
      <c r="R1923" s="19">
        <f>IFERROR(VLOOKUP(Q1923,Contenants!$A$2:$B$21,2,FALSE),"0")</f>
        <v>16</v>
      </c>
      <c r="S1923" s="2" t="s">
        <v>6539</v>
      </c>
      <c r="T1923" s="50" t="str">
        <f t="shared" si="709"/>
        <v>Luberon Dom Citadelle Le Chataignier Rge</v>
      </c>
      <c r="U1923" s="19" t="str">
        <f>SUBSTITUTE(SUBSTITUTE(SUBSTITUTE(SUBSTITUTE(SUBSTITUTE(SUBSTITUTE(SUBSTITUTE(SUBSTITUTE(SUBSTITUTE(SUBSTITUTE(SUBSTITUTE(SUBSTITUTE(S1923,"C:\Users\Admin\OneDrive\Site Internet\",""),"BAG-IN-BOX\",""),"BOURGOGNE\",""),"BEAUJOLAIS\",""),"CHAMPAGNE ET EFFERVESCENTS\",""),"LANGUEDOC\",""),"LOIRE\",""),"PROVENCE\",""),"RHONE NORD\",""),"RHONE SUD\",""),"SPIRITUEUX\",""),"SUD OUEST\","")</f>
        <v>luberon_domaine_de_la_citadelle_chataignier_rouge.png</v>
      </c>
      <c r="V1923" s="19">
        <f t="shared" ref="V1923:V1928" si="710">IF(U1923="",0,1)</f>
        <v>1</v>
      </c>
      <c r="W1923" s="20" t="str">
        <f t="shared" ref="W1923" si="711">$X$1&amp;A1923&amp;$Y$1&amp;T1923&amp;$Z$1&amp;D1923&amp;$AA$1&amp;G1923&amp;$AB$1&amp;J1923&amp;$AC$1&amp;L1923&amp;$AD$1&amp;N1923&amp;$AE$1&amp;P1923&amp;$AF$1&amp;R1923&amp;$AG$1&amp;U1923&amp;$AH$1&amp;V1923&amp;$AI$1</f>
        <v>("01935", "Luberon Dom Citadelle Le Chataignier Rge", "Un Luberon rouge léger et gourmand, parfait pour un sauté de veau à la provençale.&lt;br&gt;&lt;br&gt;Encépagement : Grenache, Syrah et Mourvèdre&lt;br&gt;&lt;br&gt;Dégustation : Robe rouge violine ; Nez de violette et de fruits noirs ; Bouche généreuse, de fruits frais et d’épices. Finale sur des tanins fins et soyeux.&lt;br&gt;Accord mets/vin : viande rouge grillée.&lt;br&gt;&lt;br&gt;Le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"1", "45", "33","8", "16", "luberon_domaine_de_la_citadelle_chataignier_rouge.png", "1"),</v>
      </c>
    </row>
    <row r="1924" spans="1:23" s="29" customFormat="1" ht="357" hidden="1" x14ac:dyDescent="0.25">
      <c r="A1924" s="2" t="s">
        <v>1487</v>
      </c>
      <c r="B1924" s="2" t="s">
        <v>1488</v>
      </c>
      <c r="C1924" s="3" t="s">
        <v>6163</v>
      </c>
      <c r="D1924" s="36" t="str">
        <f t="shared" si="704"/>
        <v>Un Luberon blanc léger et acidulé, parfait pour un risotto aux asperges vertes.&lt;br&gt;&lt;br&gt;Encépagement : Grenache, clairette et rolle.&lt;br&gt;&lt;br&gt;Dégustation : Robe jaune pâle ; Nez de fruits blancs et de fleurs blanches ; Bouche équilibrée et citronnée.&lt;br&gt;Accord mets/vin : viande blanche grillée ou poisson fin.&lt;br&gt;&lt;br&gt;Le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4" s="4">
        <v>9.6999999999999993</v>
      </c>
      <c r="F1924" s="2" t="s">
        <v>2285</v>
      </c>
      <c r="G1924" s="38"/>
      <c r="H1924" s="2" t="b">
        <v>1</v>
      </c>
      <c r="I1924" s="2" t="s">
        <v>4709</v>
      </c>
      <c r="J1924" s="38"/>
      <c r="K1924" s="2" t="s">
        <v>4830</v>
      </c>
      <c r="L1924" s="38"/>
      <c r="M1924" s="2" t="s">
        <v>4745</v>
      </c>
      <c r="N1924" s="38"/>
      <c r="O1924" s="2" t="s">
        <v>4689</v>
      </c>
      <c r="P1924" s="38"/>
      <c r="Q1924" s="2" t="s">
        <v>4688</v>
      </c>
      <c r="R1924" s="38"/>
      <c r="S1924" s="2" t="s">
        <v>6540</v>
      </c>
      <c r="T1924" s="38"/>
      <c r="U1924" s="38"/>
      <c r="V1924" s="19">
        <f t="shared" si="710"/>
        <v>0</v>
      </c>
      <c r="W1924" s="38"/>
    </row>
    <row r="1925" spans="1:23" ht="370.5" x14ac:dyDescent="0.25">
      <c r="A1925" s="2" t="s">
        <v>1497</v>
      </c>
      <c r="B1925" s="2" t="s">
        <v>1498</v>
      </c>
      <c r="C1925" s="3" t="s">
        <v>6167</v>
      </c>
      <c r="D1925" s="23" t="str">
        <f t="shared" ref="D1925:D1926" si="712">SUBSTITUTE(SUBSTITUTE(SUBSTITUTE(C1925,CHAR(13),""),CHAR(10),"&lt;br&gt;"),". &amp;car(10)",".")</f>
        <v>Un Luberon rouge puissant et rond, parfait pour un agneau rôtie au thym.&lt;br&gt;&lt;br&gt;Encépagement : Grenache et Syrah.&lt;br&gt;&lt;br&gt;Dégustation : Robe rouge rubis ; Nez de fruits rouges, de poivre, légèrement boisé ; Bouche suave, boisée, épicée avec des tanins amples et fondus.&lt;br&gt;Accord mets/vin : viande rouge grillée ou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5" s="4">
        <v>15.2</v>
      </c>
      <c r="F1925" s="2" t="s">
        <v>2285</v>
      </c>
      <c r="G1925" s="19">
        <f>VLOOKUP(F1925,frs!$A$2:$B$45,2,FALSE)</f>
        <v>44</v>
      </c>
      <c r="H1925" s="2" t="b">
        <v>1</v>
      </c>
      <c r="I1925" s="2" t="s">
        <v>4716</v>
      </c>
      <c r="J1925" s="19">
        <f>VLOOKUP(I1925,Families!$A$2:$B$11,2,FALSE)</f>
        <v>1</v>
      </c>
      <c r="K1925" s="2" t="s">
        <v>4830</v>
      </c>
      <c r="L1925" s="19">
        <f>IFERROR(VLOOKUP(K1925,Appellations!$A$2:$B$77,2,FALSE),"0")</f>
        <v>45</v>
      </c>
      <c r="M1925" s="2" t="s">
        <v>4745</v>
      </c>
      <c r="N1925" s="19">
        <f>IFERROR(VLOOKUP(M1925,Regions!$A$2:$B$44,2,FALSE),"0")</f>
        <v>33</v>
      </c>
      <c r="O1925" s="2" t="s">
        <v>4719</v>
      </c>
      <c r="P1925" s="19">
        <f>IFERROR(VLOOKUP(O1925,Colors!$A$2:$B$11,2,FALSE),"0")</f>
        <v>8</v>
      </c>
      <c r="Q1925" s="2" t="s">
        <v>4688</v>
      </c>
      <c r="R1925" s="19">
        <f>IFERROR(VLOOKUP(Q1925,Contenants!$A$2:$B$21,2,FALSE),"0")</f>
        <v>16</v>
      </c>
      <c r="S1925" s="2" t="s">
        <v>6541</v>
      </c>
      <c r="T1925" s="50" t="str">
        <f t="shared" ref="T1925:T1926" si="713">PROPER(B1925)</f>
        <v>Luberon Dom Citadelle Les Artemes Rge</v>
      </c>
      <c r="U1925" s="19" t="str">
        <f>SUBSTITUTE(SUBSTITUTE(SUBSTITUTE(SUBSTITUTE(SUBSTITUTE(SUBSTITUTE(SUBSTITUTE(SUBSTITUTE(SUBSTITUTE(SUBSTITUTE(SUBSTITUTE(SUBSTITUTE(S1925,"C:\Users\Admin\OneDrive\Site Internet\",""),"BAG-IN-BOX\",""),"BOURGOGNE\",""),"BEAUJOLAIS\",""),"CHAMPAGNE ET EFFERVESCENTS\",""),"LANGUEDOC\",""),"LOIRE\",""),"PROVENCE\",""),"RHONE NORD\",""),"RHONE SUD\",""),"SPIRITUEUX\",""),"SUD OUEST\","")</f>
        <v>luberon_domaine_de_la_citadelle_artemes_rouge.png</v>
      </c>
      <c r="V1925" s="19">
        <f t="shared" si="710"/>
        <v>1</v>
      </c>
      <c r="W1925" s="20" t="str">
        <f t="shared" ref="W1925:W1926" si="714">$X$1&amp;A1925&amp;$Y$1&amp;T1925&amp;$Z$1&amp;D1925&amp;$AA$1&amp;G1925&amp;$AB$1&amp;J1925&amp;$AC$1&amp;L1925&amp;$AD$1&amp;N1925&amp;$AE$1&amp;P1925&amp;$AF$1&amp;R1925&amp;$AG$1&amp;U1925&amp;$AH$1&amp;V1925&amp;$AI$1</f>
        <v>("01937", "Luberon Dom Citadelle Les Artemes Rge", "Un Luberon rouge puissant et rond, parfait pour un agneau rôtie au thym.&lt;br&gt;&lt;br&gt;Encépagement : Grenache et Syrah.&lt;br&gt;&lt;br&gt;Dégustation : Robe rouge rubis ; Nez de fruits rouges, de poivre, légèrement boisé ; Bouche suave, boisée, épicée avec des tanins amples et fondus.&lt;br&gt;Accord mets/vin : viande rouge grillée ou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"1", "45", "33","8", "16", "luberon_domaine_de_la_citadelle_artemes_rouge.png", "1"),</v>
      </c>
    </row>
    <row r="1926" spans="1:23" ht="356.25" x14ac:dyDescent="0.25">
      <c r="A1926" s="2" t="s">
        <v>1495</v>
      </c>
      <c r="B1926" s="2" t="s">
        <v>1496</v>
      </c>
      <c r="C1926" s="3" t="s">
        <v>6166</v>
      </c>
      <c r="D1926" s="23" t="str">
        <f t="shared" si="712"/>
        <v>Un Luberon blanc rond et floral, parfait pour un plat de pâtes ricotta épinards.&lt;br&gt;&lt;br&gt;Encépagement : Roussanne, Grenache, Clairette et Viognier.&lt;br&gt;&lt;br&gt;Dégustation : Robe jaune pâle ; Nez de pêche, de poire et de fleurs d’acacia ; Bouche suave, saline, minérale.&lt;br&gt;Accord mets/vin : poisson grillé,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6" s="4">
        <v>15.2</v>
      </c>
      <c r="F1926" s="2" t="s">
        <v>2285</v>
      </c>
      <c r="G1926" s="19">
        <f>VLOOKUP(F1926,frs!$A$2:$B$45,2,FALSE)</f>
        <v>44</v>
      </c>
      <c r="H1926" s="2" t="b">
        <v>1</v>
      </c>
      <c r="I1926" s="2" t="s">
        <v>4709</v>
      </c>
      <c r="J1926" s="19">
        <f>VLOOKUP(I1926,Families!$A$2:$B$11,2,FALSE)</f>
        <v>2</v>
      </c>
      <c r="K1926" s="2" t="s">
        <v>4830</v>
      </c>
      <c r="L1926" s="19">
        <f>IFERROR(VLOOKUP(K1926,Appellations!$A$2:$B$77,2,FALSE),"0")</f>
        <v>45</v>
      </c>
      <c r="M1926" s="2" t="s">
        <v>4745</v>
      </c>
      <c r="N1926" s="19">
        <f>IFERROR(VLOOKUP(M1926,Regions!$A$2:$B$44,2,FALSE),"0")</f>
        <v>33</v>
      </c>
      <c r="O1926" s="2" t="s">
        <v>4689</v>
      </c>
      <c r="P1926" s="19">
        <f>IFERROR(VLOOKUP(O1926,Colors!$A$2:$B$11,2,FALSE),"0")</f>
        <v>2</v>
      </c>
      <c r="Q1926" s="2" t="s">
        <v>4688</v>
      </c>
      <c r="R1926" s="19">
        <f>IFERROR(VLOOKUP(Q1926,Contenants!$A$2:$B$21,2,FALSE),"0")</f>
        <v>16</v>
      </c>
      <c r="S1926" s="2" t="s">
        <v>6542</v>
      </c>
      <c r="T1926" s="50" t="str">
        <f t="shared" si="713"/>
        <v>Luberon Dom Citadelle Les Artemes Blc</v>
      </c>
      <c r="U1926" s="19" t="str">
        <f>SUBSTITUTE(SUBSTITUTE(SUBSTITUTE(SUBSTITUTE(SUBSTITUTE(SUBSTITUTE(SUBSTITUTE(SUBSTITUTE(SUBSTITUTE(SUBSTITUTE(SUBSTITUTE(SUBSTITUTE(S1926,"C:\Users\Admin\OneDrive\Site Internet\",""),"BAG-IN-BOX\",""),"BOURGOGNE\",""),"BEAUJOLAIS\",""),"CHAMPAGNE ET EFFERVESCENTS\",""),"LANGUEDOC\",""),"LOIRE\",""),"PROVENCE\",""),"RHONE NORD\",""),"RHONE SUD\",""),"SPIRITUEUX\",""),"SUD OUEST\","")</f>
        <v>luberon_domaine_de_la_citadelle_artemes_blanc.png</v>
      </c>
      <c r="V1926" s="19">
        <f t="shared" si="710"/>
        <v>1</v>
      </c>
      <c r="W1926" s="20" t="str">
        <f t="shared" si="714"/>
        <v>("01938", "Luberon Dom Citadelle Les Artemes Blc", "Un Luberon blanc rond et floral, parfait pour un plat de pâtes ricotta épinards.&lt;br&gt;&lt;br&gt;Encépagement : Roussanne, Grenache, Clairette et Viognier.&lt;br&gt;&lt;br&gt;Dégustation : Robe jaune pâle ; Nez de pêche, de poire et de fleurs d’acacia ; Bouche suave, saline, minérale.&lt;br&gt;Accord mets/vin : poisson grillé,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"2", "45", "33","2", "16", "luberon_domaine_de_la_citadelle_artemes_blanc.png", "1"),</v>
      </c>
    </row>
    <row r="1927" spans="1:23" s="29" customFormat="1" ht="385.5" hidden="1" x14ac:dyDescent="0.25">
      <c r="A1927" s="2" t="s">
        <v>1493</v>
      </c>
      <c r="B1927" s="2" t="s">
        <v>1494</v>
      </c>
      <c r="C1927" s="3" t="s">
        <v>6165</v>
      </c>
      <c r="D1927" s="27" t="str">
        <f t="shared" si="704"/>
        <v>Un Luberon rouge puissant et boisé, parfait pour une daube de joue de bœuf.&lt;br&gt;&lt;br&gt;Encépagement : Syrah et Grenache avec élevage de 12 mois en barrique.&lt;br&gt;&lt;br&gt;Dégustation : Robe rouge sombre ; Nez intense, grillé de fruits noirs ; Bouche suave, charpentée de fruits confiturés et d’épices. Finale longue, équilibrée. Vin à fort potentiel de garde (10 ans et plus).&lt;br&gt;Accord mets/vin : viande rouge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7" s="4">
        <v>27.2</v>
      </c>
      <c r="F1927" s="2" t="s">
        <v>2285</v>
      </c>
      <c r="H1927" s="2" t="b">
        <v>1</v>
      </c>
      <c r="I1927" s="2" t="s">
        <v>4716</v>
      </c>
      <c r="K1927" s="2" t="s">
        <v>4830</v>
      </c>
      <c r="M1927" s="2" t="s">
        <v>4745</v>
      </c>
      <c r="O1927" s="2" t="s">
        <v>4719</v>
      </c>
      <c r="Q1927" s="2" t="s">
        <v>4688</v>
      </c>
      <c r="S1927" s="2" t="s">
        <v>6543</v>
      </c>
      <c r="V1927" s="19">
        <f t="shared" si="710"/>
        <v>0</v>
      </c>
    </row>
    <row r="1928" spans="1:23" s="20" customFormat="1" ht="385.5" hidden="1" x14ac:dyDescent="0.25">
      <c r="A1928" s="2" t="s">
        <v>1971</v>
      </c>
      <c r="B1928" s="2" t="s">
        <v>1972</v>
      </c>
      <c r="C1928" s="3" t="s">
        <v>6181</v>
      </c>
      <c r="D1928" s="40" t="str">
        <f t="shared" si="704"/>
        <v>Un Luberon blanc puissant et boisé, parfait pour une brouillade à la truffe.&lt;br&gt;&lt;br&gt;Encépagement : Chardonnay, Viognier et Roussanne avec élevage de 8 mois sur lies fines.&lt;br&gt;&lt;br&gt;Dégustation : Robe jaune pâle ; Nez intense, boisé de fruits jaunes, vanille et fleurs blanches ; Bouche équilibrée, ample et fraîche. Finale persistante sur l’abricot et la pêche.&lt;br&gt;Accord mets/vin : viande blanche en sauce,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8" s="4">
        <v>27.2</v>
      </c>
      <c r="F1928" s="2" t="s">
        <v>2285</v>
      </c>
      <c r="G1928" s="42"/>
      <c r="H1928" s="2" t="b">
        <v>1</v>
      </c>
      <c r="I1928" s="2" t="s">
        <v>4709</v>
      </c>
      <c r="J1928" s="42"/>
      <c r="K1928" s="2" t="s">
        <v>4753</v>
      </c>
      <c r="L1928" s="42"/>
      <c r="M1928" s="2" t="s">
        <v>4745</v>
      </c>
      <c r="N1928" s="42"/>
      <c r="O1928" s="2" t="s">
        <v>4689</v>
      </c>
      <c r="P1928" s="42"/>
      <c r="Q1928" s="2" t="s">
        <v>4688</v>
      </c>
      <c r="R1928" s="42"/>
      <c r="S1928" s="2" t="s">
        <v>6544</v>
      </c>
      <c r="T1928" s="42"/>
      <c r="U1928" s="42"/>
      <c r="V1928" s="19">
        <f t="shared" si="710"/>
        <v>0</v>
      </c>
      <c r="W1928" s="42"/>
    </row>
    <row r="1929" spans="1:23" hidden="1" x14ac:dyDescent="0.25">
      <c r="A1929" s="2" t="s">
        <v>4292</v>
      </c>
      <c r="B1929" s="2" t="s">
        <v>4293</v>
      </c>
      <c r="C1929" s="3"/>
      <c r="D1929" s="23" t="str">
        <f t="shared" ref="D1929:D1936" si="715">SUBSTITUTE(SUBSTITUTE(SUBSTITUTE(C1929,CHAR(13),""),CHAR(10),"&lt;br&gt;"),". &amp;car(10)",".")</f>
        <v/>
      </c>
      <c r="E1929" s="4">
        <v>4.5</v>
      </c>
      <c r="F1929" s="2" t="s">
        <v>2269</v>
      </c>
      <c r="G1929" s="19">
        <f>VLOOKUP(F1929,frs!$A$2:$E$41,2,FALSE)</f>
        <v>5</v>
      </c>
      <c r="H1929" s="2" t="b">
        <v>0</v>
      </c>
      <c r="I1929" s="2" t="s">
        <v>4686</v>
      </c>
      <c r="J1929" s="19">
        <f>VLOOKUP(I1929,Families!$A$2:$B$11,2,FALSE)</f>
        <v>9</v>
      </c>
      <c r="K1929" s="2"/>
      <c r="L1929" s="19" t="str">
        <f>IFERROR(VLOOKUP(K1929,Appellations!$A$2:$B$77,2,FALSE),"0")</f>
        <v>0</v>
      </c>
      <c r="M1929" s="2"/>
      <c r="N1929" s="19" t="str">
        <f>IFERROR(VLOOKUP(M1929,Regions!$A$2:$B$41,2,FALSE),"0")</f>
        <v>0</v>
      </c>
      <c r="O1929" s="2"/>
      <c r="P1929" s="19" t="str">
        <f>IFERROR(VLOOKUP(O1929,Colors!$A$2:$B$11,2,FALSE),"0")</f>
        <v>0</v>
      </c>
      <c r="Q1929" s="2" t="s">
        <v>5022</v>
      </c>
      <c r="R1929" s="19">
        <f>IFERROR(VLOOKUP(Q1929,Contenants!$A$2:$B$21,2,FALSE),"0")</f>
        <v>2</v>
      </c>
      <c r="S1929" s="2"/>
      <c r="T1929" s="50" t="str">
        <f t="shared" ref="T1929:T1936" si="716">PROPER(B1929)</f>
        <v>Terrine De Campagne Aux Cepes 180 Gr</v>
      </c>
      <c r="U1929" s="19" t="str">
        <f>SUBSTITUTE(SUBSTITUTE(SUBSTITUTE(SUBSTITUTE(SUBSTITUTE(SUBSTITUTE(SUBSTITUTE(SUBSTITUTE(SUBSTITUTE(SUBSTITUTE(SUBSTITUTE(SUBSTITUTE(S1929,"C:\Users\Admin\OneDrive\Site Internet\",""),"BAG-IN-BOX\",""),"BOURGOGNE\",""),"BEAUJOLAIS\",""),"CHAMPAGNE ET EFFERVESCENTS\",""),"LANGUEDOC\",""),"LOIRE\",""),"PROVENCE\",""),"RHONE NORD\",""),"RHONE SUD\",""),"SPIRITUEUX\",""),"SUD OUEST\","")</f>
        <v/>
      </c>
      <c r="V1929" s="19" t="e">
        <f>IF(#REF!="",0,1)</f>
        <v>#REF!</v>
      </c>
      <c r="W1929" s="20" t="e">
        <f>$X$1&amp;A1929&amp;$Y$1&amp;T1929&amp;$Z$1&amp;D1929&amp;$AA$1&amp;E1929&amp;#REF!&amp;G1929&amp;$AB$1&amp;J1929&amp;$AC$1&amp;L1929&amp;$AD$1&amp;N1929&amp;$AE$1&amp;P1929&amp;$AF$1&amp;R1929&amp;$AG$1&amp;#REF!&amp;$AI$1</f>
        <v>#REF!</v>
      </c>
    </row>
    <row r="1930" spans="1:23" ht="114" x14ac:dyDescent="0.25">
      <c r="A1930" s="2" t="s">
        <v>1945</v>
      </c>
      <c r="B1930" s="2" t="s">
        <v>1946</v>
      </c>
      <c r="C1930" s="3" t="s">
        <v>5459</v>
      </c>
      <c r="D1930"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0" s="4">
        <v>4.9000000000000004</v>
      </c>
      <c r="F1930" s="2" t="s">
        <v>2269</v>
      </c>
      <c r="G1930" s="19">
        <f>VLOOKUP(F1930,frs!$A$2:$B$45,2,FALSE)</f>
        <v>5</v>
      </c>
      <c r="H1930" s="2" t="b">
        <v>1</v>
      </c>
      <c r="I1930" s="2" t="s">
        <v>4686</v>
      </c>
      <c r="J1930" s="19">
        <f>VLOOKUP(I1930,Families!$A$2:$B$11,2,FALSE)</f>
        <v>9</v>
      </c>
      <c r="K1930" s="2"/>
      <c r="L1930" s="19" t="str">
        <f>IFERROR(VLOOKUP(K1930,Appellations!$A$2:$B$80,2,FALSE),"0")</f>
        <v>0</v>
      </c>
      <c r="M1930" s="2" t="s">
        <v>4944</v>
      </c>
      <c r="N1930" s="19">
        <f>IFERROR(VLOOKUP(M1930,Regions!$A$2:$B$44,2,FALSE),"0")</f>
        <v>37</v>
      </c>
      <c r="O1930" s="2"/>
      <c r="P1930" s="19" t="str">
        <f>IFERROR(VLOOKUP(O1930,Colors!$A$2:$B$11,2,FALSE),"0")</f>
        <v>0</v>
      </c>
      <c r="Q1930" s="2" t="s">
        <v>5022</v>
      </c>
      <c r="R1930" s="19">
        <f>IFERROR(VLOOKUP(Q1930,Contenants!$A$2:$B$21,2,FALSE),"0")</f>
        <v>2</v>
      </c>
      <c r="S1930" s="2" t="s">
        <v>5673</v>
      </c>
      <c r="T1930" s="50" t="s">
        <v>6321</v>
      </c>
      <c r="U1930" s="19" t="str">
        <f t="shared" ref="U1930:U1931" si="717">SUBSTITUTE(S1930,"C:\Users\Admin\OneDrive\Site Internet\","")</f>
        <v>cellier_du_perigord_terrines_foie_gras_entier_et_bloc.png</v>
      </c>
      <c r="V1930" s="19">
        <f t="shared" ref="V1930:V1931" si="718">IF(U1930="",0,1)</f>
        <v>1</v>
      </c>
      <c r="W1930" s="20" t="str">
        <f t="shared" ref="W1930:W1931" si="719">$X$1&amp;A1930&amp;$Y$1&amp;T1930&amp;$Z$1&amp;D1930&amp;$AA$1&amp;G1930&amp;$AB$1&amp;J1930&amp;$AC$1&amp;L1930&amp;$AD$1&amp;N1930&amp;$AE$1&amp;P1930&amp;$AF$1&amp;R1930&amp;$AG$1&amp;U1930&amp;$AH$1&amp;V1930&amp;$AI$1</f>
        <v>("01942", "Terrine Fine à l'Armagnac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1931" spans="1:23" ht="114" x14ac:dyDescent="0.25">
      <c r="A1931" s="2" t="s">
        <v>1935</v>
      </c>
      <c r="B1931" s="2" t="s">
        <v>1936</v>
      </c>
      <c r="C1931" s="3" t="s">
        <v>5459</v>
      </c>
      <c r="D1931"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1" s="4">
        <v>4.9000000000000004</v>
      </c>
      <c r="F1931" s="2" t="s">
        <v>2269</v>
      </c>
      <c r="G1931" s="19">
        <f>VLOOKUP(F1931,frs!$A$2:$B$45,2,FALSE)</f>
        <v>5</v>
      </c>
      <c r="H1931" s="2" t="b">
        <v>1</v>
      </c>
      <c r="I1931" s="2" t="s">
        <v>4686</v>
      </c>
      <c r="J1931" s="19">
        <f>VLOOKUP(I1931,Families!$A$2:$B$11,2,FALSE)</f>
        <v>9</v>
      </c>
      <c r="K1931" s="2"/>
      <c r="L1931" s="19" t="str">
        <f>IFERROR(VLOOKUP(K1931,Appellations!$A$2:$B$80,2,FALSE),"0")</f>
        <v>0</v>
      </c>
      <c r="M1931" s="2" t="s">
        <v>4944</v>
      </c>
      <c r="N1931" s="19">
        <f>IFERROR(VLOOKUP(M1931,Regions!$A$2:$B$44,2,FALSE),"0")</f>
        <v>37</v>
      </c>
      <c r="O1931" s="2"/>
      <c r="P1931" s="19" t="str">
        <f>IFERROR(VLOOKUP(O1931,Colors!$A$2:$B$11,2,FALSE),"0")</f>
        <v>0</v>
      </c>
      <c r="Q1931" s="2" t="s">
        <v>5022</v>
      </c>
      <c r="R1931" s="19">
        <f>IFERROR(VLOOKUP(Q1931,Contenants!$A$2:$B$21,2,FALSE),"0")</f>
        <v>2</v>
      </c>
      <c r="S1931" s="2" t="s">
        <v>5673</v>
      </c>
      <c r="T1931" s="50" t="s">
        <v>6323</v>
      </c>
      <c r="U1931" s="19" t="str">
        <f t="shared" si="717"/>
        <v>cellier_du_perigord_terrines_foie_gras_entier_et_bloc.png</v>
      </c>
      <c r="V1931" s="19">
        <f t="shared" si="718"/>
        <v>1</v>
      </c>
      <c r="W1931" s="20" t="str">
        <f t="shared" si="719"/>
        <v>("01943", "Terrine de Campagne Au Magret Fumé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1932" spans="1:23" hidden="1" x14ac:dyDescent="0.25">
      <c r="A1932" s="2" t="s">
        <v>4290</v>
      </c>
      <c r="B1932" s="2" t="s">
        <v>4291</v>
      </c>
      <c r="C1932" s="3"/>
      <c r="D1932" s="23" t="str">
        <f t="shared" si="715"/>
        <v/>
      </c>
      <c r="E1932" s="4">
        <v>4.5</v>
      </c>
      <c r="F1932" s="2" t="s">
        <v>2269</v>
      </c>
      <c r="G1932" s="19">
        <f>VLOOKUP(F1932,frs!$A$2:$E$41,2,FALSE)</f>
        <v>5</v>
      </c>
      <c r="H1932" s="2" t="b">
        <v>0</v>
      </c>
      <c r="I1932" s="2" t="s">
        <v>4686</v>
      </c>
      <c r="J1932" s="19">
        <f>VLOOKUP(I1932,Families!$A$2:$B$11,2,FALSE)</f>
        <v>9</v>
      </c>
      <c r="K1932" s="2"/>
      <c r="L1932" s="19" t="str">
        <f>IFERROR(VLOOKUP(K1932,Appellations!$A$2:$B$77,2,FALSE),"0")</f>
        <v>0</v>
      </c>
      <c r="M1932" s="2"/>
      <c r="N1932" s="19" t="str">
        <f>IFERROR(VLOOKUP(M1932,Regions!$A$2:$B$41,2,FALSE),"0")</f>
        <v>0</v>
      </c>
      <c r="O1932" s="2"/>
      <c r="P1932" s="19" t="str">
        <f>IFERROR(VLOOKUP(O1932,Colors!$A$2:$B$11,2,FALSE),"0")</f>
        <v>0</v>
      </c>
      <c r="Q1932" s="2" t="s">
        <v>5022</v>
      </c>
      <c r="R1932" s="19">
        <f>IFERROR(VLOOKUP(Q1932,Contenants!$A$2:$B$21,2,FALSE),"0")</f>
        <v>2</v>
      </c>
      <c r="S1932" s="2"/>
      <c r="T1932" s="50" t="str">
        <f t="shared" si="716"/>
        <v>Terrine Campagne A L'Ail Des Ours 180 Gr</v>
      </c>
      <c r="U1932" s="19" t="str">
        <f>SUBSTITUTE(SUBSTITUTE(SUBSTITUTE(SUBSTITUTE(SUBSTITUTE(SUBSTITUTE(SUBSTITUTE(SUBSTITUTE(SUBSTITUTE(SUBSTITUTE(SUBSTITUTE(SUBSTITUTE(S1932,"C:\Users\Admin\OneDrive\Site Internet\",""),"BAG-IN-BOX\",""),"BOURGOGNE\",""),"BEAUJOLAIS\",""),"CHAMPAGNE ET EFFERVESCENTS\",""),"LANGUEDOC\",""),"LOIRE\",""),"PROVENCE\",""),"RHONE NORD\",""),"RHONE SUD\",""),"SPIRITUEUX\",""),"SUD OUEST\","")</f>
        <v/>
      </c>
      <c r="V1932" s="19" t="e">
        <f>IF(#REF!="",0,1)</f>
        <v>#REF!</v>
      </c>
      <c r="W1932" s="20" t="e">
        <f>$X$1&amp;A1932&amp;$Y$1&amp;T1932&amp;$Z$1&amp;D1932&amp;$AA$1&amp;E1932&amp;#REF!&amp;G1932&amp;$AB$1&amp;J1932&amp;$AC$1&amp;L1932&amp;$AD$1&amp;N1932&amp;$AE$1&amp;P1932&amp;$AF$1&amp;R1932&amp;$AG$1&amp;#REF!&amp;$AI$1</f>
        <v>#REF!</v>
      </c>
    </row>
    <row r="1933" spans="1:23" ht="114" hidden="1" x14ac:dyDescent="0.25">
      <c r="A1933" s="2" t="s">
        <v>4316</v>
      </c>
      <c r="B1933" s="2" t="s">
        <v>4317</v>
      </c>
      <c r="C1933" s="3" t="s">
        <v>5459</v>
      </c>
      <c r="D1933"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3" s="4">
        <v>4.5</v>
      </c>
      <c r="F1933" s="2" t="s">
        <v>2269</v>
      </c>
      <c r="G1933" s="19">
        <f>VLOOKUP(F1933,frs!$A$2:$E$41,2,FALSE)</f>
        <v>5</v>
      </c>
      <c r="H1933" s="2" t="b">
        <v>0</v>
      </c>
      <c r="I1933" s="2" t="s">
        <v>4686</v>
      </c>
      <c r="J1933" s="19">
        <f>VLOOKUP(I1933,Families!$A$2:$B$11,2,FALSE)</f>
        <v>9</v>
      </c>
      <c r="K1933" s="2"/>
      <c r="L1933" s="19" t="str">
        <f>IFERROR(VLOOKUP(K1933,Appellations!$A$2:$B$77,2,FALSE),"0")</f>
        <v>0</v>
      </c>
      <c r="M1933" s="2"/>
      <c r="N1933" s="19" t="str">
        <f>IFERROR(VLOOKUP(M1933,Regions!$A$2:$B$41,2,FALSE),"0")</f>
        <v>0</v>
      </c>
      <c r="O1933" s="2"/>
      <c r="P1933" s="19" t="str">
        <f>IFERROR(VLOOKUP(O1933,Colors!$A$2:$B$11,2,FALSE),"0")</f>
        <v>0</v>
      </c>
      <c r="Q1933" s="2" t="s">
        <v>5022</v>
      </c>
      <c r="R1933" s="19">
        <f>IFERROR(VLOOKUP(Q1933,Contenants!$A$2:$B$21,2,FALSE),"0")</f>
        <v>2</v>
      </c>
      <c r="S1933" s="2" t="s">
        <v>5673</v>
      </c>
      <c r="T1933" s="50" t="str">
        <f t="shared" si="716"/>
        <v>Terrine Vigneronne Pessac Leognan 180 Gr</v>
      </c>
      <c r="U1933" s="19" t="str">
        <f>SUBSTITUTE(SUBSTITUTE(SUBSTITUTE(SUBSTITUTE(SUBSTITUTE(SUBSTITUTE(SUBSTITUTE(SUBSTITUTE(SUBSTITUTE(SUBSTITUTE(SUBSTITUTE(SUBSTITUTE(S1933,"C:\Users\Admin\OneDrive\Site Internet\",""),"BAG-IN-BOX\",""),"BOURGOGNE\",""),"BEAUJOLAIS\",""),"CHAMPAGNE ET EFFERVESCENTS\",""),"LANGUEDOC\",""),"LOIRE\",""),"PROVENCE\",""),"RHONE NORD\",""),"RHONE SUD\",""),"SPIRITUEUX\",""),"SUD OUEST\","")</f>
        <v>cellier_du_perigord_terrines_foie_gras_entier_et_bloc.png</v>
      </c>
      <c r="V1933" s="19" t="e">
        <f>IF(#REF!="",0,1)</f>
        <v>#REF!</v>
      </c>
      <c r="W1933" s="20" t="e">
        <f>$X$1&amp;A1933&amp;$Y$1&amp;T1933&amp;$Z$1&amp;D1933&amp;$AA$1&amp;E1933&amp;#REF!&amp;G1933&amp;$AB$1&amp;J1933&amp;$AC$1&amp;L1933&amp;$AD$1&amp;N1933&amp;$AE$1&amp;P1933&amp;$AF$1&amp;R1933&amp;$AG$1&amp;#REF!&amp;$AI$1</f>
        <v>#REF!</v>
      </c>
    </row>
    <row r="1934" spans="1:23" hidden="1" x14ac:dyDescent="0.25">
      <c r="A1934" s="2" t="s">
        <v>1877</v>
      </c>
      <c r="B1934" s="2" t="s">
        <v>1878</v>
      </c>
      <c r="C1934" s="3"/>
      <c r="D1934" s="23" t="str">
        <f t="shared" si="715"/>
        <v/>
      </c>
      <c r="E1934" s="4">
        <v>162.80000000000001</v>
      </c>
      <c r="F1934" s="2" t="s">
        <v>2222</v>
      </c>
      <c r="G1934" s="19">
        <f>VLOOKUP(F1934,frs!$A$2:$E$41,2,FALSE)</f>
        <v>9</v>
      </c>
      <c r="H1934" s="2" t="b">
        <v>1</v>
      </c>
      <c r="I1934" s="2" t="s">
        <v>4716</v>
      </c>
      <c r="J1934" s="19">
        <f>VLOOKUP(I1934,Families!$A$2:$B$11,2,FALSE)</f>
        <v>1</v>
      </c>
      <c r="K1934" s="2" t="s">
        <v>4739</v>
      </c>
      <c r="L1934" s="19">
        <f>IFERROR(VLOOKUP(K1934,Appellations!$A$2:$B$77,2,FALSE),"0")</f>
        <v>73</v>
      </c>
      <c r="M1934" s="2" t="s">
        <v>4718</v>
      </c>
      <c r="N1934" s="19">
        <f>IFERROR(VLOOKUP(M1934,Regions!$A$2:$B$41,2,FALSE),"0")</f>
        <v>8</v>
      </c>
      <c r="O1934" s="2" t="s">
        <v>4719</v>
      </c>
      <c r="P1934" s="19">
        <f>IFERROR(VLOOKUP(O1934,Colors!$A$2:$B$11,2,FALSE),"0")</f>
        <v>8</v>
      </c>
      <c r="Q1934" s="2" t="s">
        <v>4688</v>
      </c>
      <c r="R1934" s="19">
        <f>IFERROR(VLOOKUP(Q1934,Contenants!$A$2:$B$21,2,FALSE),"0")</f>
        <v>16</v>
      </c>
      <c r="S1934" s="2"/>
      <c r="T1934" s="50" t="str">
        <f t="shared" si="716"/>
        <v>St Estephe Cht Montrose 2Gcc Rouge 2011</v>
      </c>
      <c r="U1934" s="19" t="str">
        <f>SUBSTITUTE(SUBSTITUTE(SUBSTITUTE(SUBSTITUTE(SUBSTITUTE(SUBSTITUTE(SUBSTITUTE(SUBSTITUTE(SUBSTITUTE(SUBSTITUTE(SUBSTITUTE(SUBSTITUTE(S1934,"C:\Users\Admin\OneDrive\Site Internet\",""),"BAG-IN-BOX\",""),"BOURGOGNE\",""),"BEAUJOLAIS\",""),"CHAMPAGNE ET EFFERVESCENTS\",""),"LANGUEDOC\",""),"LOIRE\",""),"PROVENCE\",""),"RHONE NORD\",""),"RHONE SUD\",""),"SPIRITUEUX\",""),"SUD OUEST\","")</f>
        <v/>
      </c>
      <c r="V1934" s="19">
        <f t="shared" ref="V1934:V1941" si="720">IF(U1934="",0,1)</f>
        <v>0</v>
      </c>
      <c r="W1934" s="20" t="e">
        <f>$X$1&amp;A1934&amp;$Y$1&amp;T1934&amp;$Z$1&amp;D1934&amp;$AA$1&amp;E1934&amp;#REF!&amp;G1934&amp;$AB$1&amp;J1934&amp;$AC$1&amp;L1934&amp;$AD$1&amp;N1934&amp;$AE$1&amp;P1934&amp;$AF$1&amp;R1934&amp;$AG$1&amp;#REF!&amp;$AI$1</f>
        <v>#REF!</v>
      </c>
    </row>
    <row r="1935" spans="1:23" hidden="1" x14ac:dyDescent="0.25">
      <c r="A1935" s="2" t="s">
        <v>1135</v>
      </c>
      <c r="B1935" s="2" t="s">
        <v>1136</v>
      </c>
      <c r="C1935" s="3"/>
      <c r="D1935" s="23" t="str">
        <f t="shared" si="715"/>
        <v/>
      </c>
      <c r="E1935" s="4">
        <v>43</v>
      </c>
      <c r="F1935" s="2" t="s">
        <v>2253</v>
      </c>
      <c r="G1935" s="19" t="e">
        <f>VLOOKUP(F1935,frs!$A$2:$E$41,2,FALSE)</f>
        <v>#N/A</v>
      </c>
      <c r="H1935" s="2" t="b">
        <v>1</v>
      </c>
      <c r="I1935" s="2" t="s">
        <v>4686</v>
      </c>
      <c r="J1935" s="19">
        <f>VLOOKUP(I1935,Families!$A$2:$B$11,2,FALSE)</f>
        <v>9</v>
      </c>
      <c r="K1935" s="2"/>
      <c r="L1935" s="19" t="str">
        <f>IFERROR(VLOOKUP(K1935,Appellations!$A$2:$B$77,2,FALSE),"0")</f>
        <v>0</v>
      </c>
      <c r="M1935" s="2" t="s">
        <v>4690</v>
      </c>
      <c r="N1935" s="19" t="str">
        <f>IFERROR(VLOOKUP(M1935,Regions!$A$2:$B$41,2,FALSE),"0")</f>
        <v>0</v>
      </c>
      <c r="O1935" s="2"/>
      <c r="P1935" s="19" t="str">
        <f>IFERROR(VLOOKUP(O1935,Colors!$A$2:$B$11,2,FALSE),"0")</f>
        <v>0</v>
      </c>
      <c r="Q1935" s="2"/>
      <c r="R1935" s="19" t="str">
        <f>IFERROR(VLOOKUP(Q1935,Contenants!$A$2:$B$21,2,FALSE),"0")</f>
        <v>0</v>
      </c>
      <c r="S1935" s="2"/>
      <c r="T1935" s="50" t="str">
        <f t="shared" si="716"/>
        <v>Dolly'S Secret Argent</v>
      </c>
      <c r="U1935" s="19" t="str">
        <f>SUBSTITUTE(SUBSTITUTE(SUBSTITUTE(SUBSTITUTE(SUBSTITUTE(SUBSTITUTE(SUBSTITUTE(SUBSTITUTE(SUBSTITUTE(SUBSTITUTE(SUBSTITUTE(SUBSTITUTE(S1935,"C:\Users\Admin\OneDrive\Site Internet\",""),"BAG-IN-BOX\",""),"BOURGOGNE\",""),"BEAUJOLAIS\",""),"CHAMPAGNE ET EFFERVESCENTS\",""),"LANGUEDOC\",""),"LOIRE\",""),"PROVENCE\",""),"RHONE NORD\",""),"RHONE SUD\",""),"SPIRITUEUX\",""),"SUD OUEST\","")</f>
        <v/>
      </c>
      <c r="V1935" s="19">
        <f t="shared" si="720"/>
        <v>0</v>
      </c>
      <c r="W1935" s="20" t="e">
        <f>$X$1&amp;A1935&amp;$Y$1&amp;T1935&amp;$Z$1&amp;D1935&amp;$AA$1&amp;E1935&amp;#REF!&amp;G1935&amp;$AB$1&amp;J1935&amp;$AC$1&amp;L1935&amp;$AD$1&amp;N1935&amp;$AE$1&amp;P1935&amp;$AF$1&amp;R1935&amp;$AG$1&amp;#REF!&amp;$AI$1</f>
        <v>#REF!</v>
      </c>
    </row>
    <row r="1936" spans="1:23" hidden="1" x14ac:dyDescent="0.25">
      <c r="A1936" s="2" t="s">
        <v>620</v>
      </c>
      <c r="B1936" s="2" t="s">
        <v>621</v>
      </c>
      <c r="C1936" s="3"/>
      <c r="D1936" s="23" t="str">
        <f t="shared" si="715"/>
        <v/>
      </c>
      <c r="E1936" s="4">
        <v>101</v>
      </c>
      <c r="F1936" s="2" t="s">
        <v>2253</v>
      </c>
      <c r="G1936" s="19" t="e">
        <f>VLOOKUP(F1936,frs!$A$2:$E$41,2,FALSE)</f>
        <v>#N/A</v>
      </c>
      <c r="H1936" s="2" t="b">
        <v>1</v>
      </c>
      <c r="I1936" s="2" t="s">
        <v>4686</v>
      </c>
      <c r="J1936" s="19">
        <f>VLOOKUP(I1936,Families!$A$2:$B$11,2,FALSE)</f>
        <v>9</v>
      </c>
      <c r="K1936" s="2"/>
      <c r="L1936" s="19" t="str">
        <f>IFERROR(VLOOKUP(K1936,Appellations!$A$2:$B$77,2,FALSE),"0")</f>
        <v>0</v>
      </c>
      <c r="M1936" s="2" t="s">
        <v>4690</v>
      </c>
      <c r="N1936" s="19" t="str">
        <f>IFERROR(VLOOKUP(M1936,Regions!$A$2:$B$41,2,FALSE),"0")</f>
        <v>0</v>
      </c>
      <c r="O1936" s="2"/>
      <c r="P1936" s="19" t="str">
        <f>IFERROR(VLOOKUP(O1936,Colors!$A$2:$B$11,2,FALSE),"0")</f>
        <v>0</v>
      </c>
      <c r="Q1936" s="2" t="s">
        <v>4940</v>
      </c>
      <c r="R1936" s="19" t="str">
        <f>IFERROR(VLOOKUP(Q1936,Contenants!$A$2:$B$21,2,FALSE),"0")</f>
        <v>0</v>
      </c>
      <c r="S1936" s="2"/>
      <c r="T1936" s="50" t="str">
        <f t="shared" si="716"/>
        <v>Caviar N°3 50 Gr</v>
      </c>
      <c r="U1936" s="19" t="str">
        <f>SUBSTITUTE(SUBSTITUTE(SUBSTITUTE(SUBSTITUTE(SUBSTITUTE(SUBSTITUTE(SUBSTITUTE(SUBSTITUTE(SUBSTITUTE(SUBSTITUTE(SUBSTITUTE(SUBSTITUTE(S1936,"C:\Users\Admin\OneDrive\Site Internet\",""),"BAG-IN-BOX\",""),"BOURGOGNE\",""),"BEAUJOLAIS\",""),"CHAMPAGNE ET EFFERVESCENTS\",""),"LANGUEDOC\",""),"LOIRE\",""),"PROVENCE\",""),"RHONE NORD\",""),"RHONE SUD\",""),"SPIRITUEUX\",""),"SUD OUEST\","")</f>
        <v/>
      </c>
      <c r="V1936" s="19">
        <f t="shared" si="720"/>
        <v>0</v>
      </c>
      <c r="W1936" s="20" t="e">
        <f>$X$1&amp;A1936&amp;$Y$1&amp;T1936&amp;$Z$1&amp;D1936&amp;$AA$1&amp;E1936&amp;#REF!&amp;G1936&amp;$AB$1&amp;J1936&amp;$AC$1&amp;L1936&amp;$AD$1&amp;N1936&amp;$AE$1&amp;P1936&amp;$AF$1&amp;R1936&amp;$AG$1&amp;#REF!&amp;$AI$1</f>
        <v>#REF!</v>
      </c>
    </row>
    <row r="1937" spans="1:23" s="29" customFormat="1" hidden="1" x14ac:dyDescent="0.25">
      <c r="A1937" s="2" t="s">
        <v>1137</v>
      </c>
      <c r="B1937" s="2" t="s">
        <v>1138</v>
      </c>
      <c r="C1937" s="3"/>
      <c r="D1937" s="36" t="str">
        <f t="shared" si="704"/>
        <v/>
      </c>
      <c r="E1937" s="4">
        <v>43</v>
      </c>
      <c r="F1937" s="2" t="s">
        <v>2253</v>
      </c>
      <c r="G1937" s="38"/>
      <c r="H1937" s="2" t="b">
        <v>1</v>
      </c>
      <c r="I1937" s="2" t="s">
        <v>4686</v>
      </c>
      <c r="J1937" s="38"/>
      <c r="K1937" s="2"/>
      <c r="L1937" s="38"/>
      <c r="M1937" s="2" t="s">
        <v>4690</v>
      </c>
      <c r="N1937" s="38"/>
      <c r="O1937" s="2"/>
      <c r="P1937" s="38"/>
      <c r="Q1937" s="2"/>
      <c r="R1937" s="38"/>
      <c r="S1937" s="2"/>
      <c r="T1937" s="38"/>
      <c r="U1937" s="38"/>
      <c r="V1937" s="19">
        <f t="shared" si="720"/>
        <v>0</v>
      </c>
      <c r="W1937" s="38"/>
    </row>
    <row r="1938" spans="1:23" hidden="1" x14ac:dyDescent="0.25">
      <c r="A1938" s="2" t="s">
        <v>50</v>
      </c>
      <c r="B1938" s="2" t="s">
        <v>51</v>
      </c>
      <c r="C1938" s="3"/>
      <c r="D1938" s="23" t="str">
        <f>SUBSTITUTE(SUBSTITUTE(SUBSTITUTE(C1938,CHAR(13),""),CHAR(10),"&lt;br&gt;"),". &amp;car(10)",".")</f>
        <v/>
      </c>
      <c r="E1938" s="4">
        <v>58.3</v>
      </c>
      <c r="F1938" s="2" t="s">
        <v>2230</v>
      </c>
      <c r="G1938" s="19">
        <f>VLOOKUP(F1938,frs!$A$2:$E$41,2,FALSE)</f>
        <v>17</v>
      </c>
      <c r="H1938" s="2" t="b">
        <v>1</v>
      </c>
      <c r="I1938" s="2" t="s">
        <v>4716</v>
      </c>
      <c r="J1938" s="19">
        <f>VLOOKUP(I1938,Families!$A$2:$B$11,2,FALSE)</f>
        <v>1</v>
      </c>
      <c r="K1938" s="2" t="s">
        <v>4828</v>
      </c>
      <c r="L1938" s="19">
        <f>IFERROR(VLOOKUP(K1938,Appellations!$A$2:$B$77,2,FALSE),"0")</f>
        <v>2</v>
      </c>
      <c r="M1938" s="2" t="s">
        <v>4741</v>
      </c>
      <c r="N1938" s="19">
        <f>IFERROR(VLOOKUP(M1938,Regions!$A$2:$B$41,2,FALSE),"0")</f>
        <v>32</v>
      </c>
      <c r="O1938" s="2" t="s">
        <v>4719</v>
      </c>
      <c r="P1938" s="19">
        <f>IFERROR(VLOOKUP(O1938,Colors!$A$2:$B$11,2,FALSE),"0")</f>
        <v>8</v>
      </c>
      <c r="Q1938" s="2" t="s">
        <v>4688</v>
      </c>
      <c r="R1938" s="19">
        <f>IFERROR(VLOOKUP(Q1938,Contenants!$A$2:$B$21,2,FALSE),"0")</f>
        <v>16</v>
      </c>
      <c r="S1938" s="2"/>
      <c r="T1938" s="50" t="str">
        <f>PROPER(B1938)</f>
        <v>Bandol Chretienne La Lecque Rge 2016 Mag</v>
      </c>
      <c r="U1938" s="19" t="str">
        <f>SUBSTITUTE(SUBSTITUTE(SUBSTITUTE(SUBSTITUTE(SUBSTITUTE(SUBSTITUTE(SUBSTITUTE(SUBSTITUTE(SUBSTITUTE(SUBSTITUTE(SUBSTITUTE(SUBSTITUTE(S1938,"C:\Users\Admin\OneDrive\Site Internet\",""),"BAG-IN-BOX\",""),"BOURGOGNE\",""),"BEAUJOLAIS\",""),"CHAMPAGNE ET EFFERVESCENTS\",""),"LANGUEDOC\",""),"LOIRE\",""),"PROVENCE\",""),"RHONE NORD\",""),"RHONE SUD\",""),"SPIRITUEUX\",""),"SUD OUEST\","")</f>
        <v/>
      </c>
      <c r="V1938" s="19">
        <f t="shared" si="720"/>
        <v>0</v>
      </c>
      <c r="W1938" s="20" t="e">
        <f>$X$1&amp;A1938&amp;$Y$1&amp;T1938&amp;$Z$1&amp;D1938&amp;$AA$1&amp;E1938&amp;#REF!&amp;G1938&amp;$AB$1&amp;J1938&amp;$AC$1&amp;L1938&amp;$AD$1&amp;N1938&amp;$AE$1&amp;P1938&amp;$AF$1&amp;R1938&amp;$AG$1&amp;#REF!&amp;$AI$1</f>
        <v>#REF!</v>
      </c>
    </row>
    <row r="1939" spans="1:23" s="29" customFormat="1" hidden="1" x14ac:dyDescent="0.25">
      <c r="A1939" s="2" t="s">
        <v>1186</v>
      </c>
      <c r="B1939" s="2" t="s">
        <v>1187</v>
      </c>
      <c r="C1939" s="3"/>
      <c r="D1939" s="36" t="str">
        <f t="shared" si="704"/>
        <v/>
      </c>
      <c r="E1939" s="4">
        <v>14.9</v>
      </c>
      <c r="F1939" s="2" t="s">
        <v>2286</v>
      </c>
      <c r="G1939" s="38"/>
      <c r="H1939" s="2" t="b">
        <v>1</v>
      </c>
      <c r="I1939" s="2" t="s">
        <v>4709</v>
      </c>
      <c r="J1939" s="38"/>
      <c r="K1939" s="2" t="s">
        <v>4910</v>
      </c>
      <c r="L1939" s="38"/>
      <c r="M1939" s="2" t="s">
        <v>4710</v>
      </c>
      <c r="N1939" s="38"/>
      <c r="O1939" s="2" t="s">
        <v>4689</v>
      </c>
      <c r="P1939" s="38"/>
      <c r="Q1939" s="2" t="s">
        <v>4688</v>
      </c>
      <c r="R1939" s="38"/>
      <c r="S1939" s="2"/>
      <c r="T1939" s="38"/>
      <c r="U1939" s="38"/>
      <c r="V1939" s="19">
        <f t="shared" si="720"/>
        <v>0</v>
      </c>
      <c r="W1939" s="38"/>
    </row>
    <row r="1940" spans="1:23" hidden="1" x14ac:dyDescent="0.25">
      <c r="A1940" s="2" t="s">
        <v>38</v>
      </c>
      <c r="B1940" s="2" t="s">
        <v>39</v>
      </c>
      <c r="C1940" s="3"/>
      <c r="D1940" s="23" t="str">
        <f t="shared" ref="D1940:D1943" si="721">SUBSTITUTE(SUBSTITUTE(SUBSTITUTE(C1940,CHAR(13),""),CHAR(10),"&lt;br&gt;"),". &amp;car(10)",".")</f>
        <v/>
      </c>
      <c r="E1940" s="4">
        <v>12.1</v>
      </c>
      <c r="F1940" s="2" t="s">
        <v>2286</v>
      </c>
      <c r="G1940" s="19" t="e">
        <f>VLOOKUP(F1940,frs!$A$2:$E$41,2,FALSE)</f>
        <v>#N/A</v>
      </c>
      <c r="H1940" s="2" t="b">
        <v>1</v>
      </c>
      <c r="I1940" s="2" t="s">
        <v>4709</v>
      </c>
      <c r="J1940" s="19">
        <f>VLOOKUP(I1940,Families!$A$2:$B$11,2,FALSE)</f>
        <v>2</v>
      </c>
      <c r="K1940" s="2" t="s">
        <v>4710</v>
      </c>
      <c r="L1940" s="19" t="str">
        <f>IFERROR(VLOOKUP(K1940,Appellations!$A$2:$B$77,2,FALSE),"0")</f>
        <v>0</v>
      </c>
      <c r="M1940" s="2" t="s">
        <v>4710</v>
      </c>
      <c r="N1940" s="19" t="str">
        <f>IFERROR(VLOOKUP(M1940,Regions!$A$2:$B$41,2,FALSE),"0")</f>
        <v>0</v>
      </c>
      <c r="O1940" s="2" t="s">
        <v>4689</v>
      </c>
      <c r="P1940" s="19">
        <f>IFERROR(VLOOKUP(O1940,Colors!$A$2:$B$11,2,FALSE),"0")</f>
        <v>2</v>
      </c>
      <c r="Q1940" s="2" t="s">
        <v>4688</v>
      </c>
      <c r="R1940" s="19">
        <f>IFERROR(VLOOKUP(Q1940,Contenants!$A$2:$B$21,2,FALSE),"0")</f>
        <v>16</v>
      </c>
      <c r="S1940" s="2"/>
      <c r="T1940" s="50" t="str">
        <f t="shared" ref="T1940:T1942" si="722">PROPER(B1940)</f>
        <v>Alsace Pinot Gris Kappler Blanc</v>
      </c>
      <c r="U1940" s="19" t="str">
        <f>SUBSTITUTE(SUBSTITUTE(SUBSTITUTE(SUBSTITUTE(SUBSTITUTE(SUBSTITUTE(SUBSTITUTE(SUBSTITUTE(SUBSTITUTE(SUBSTITUTE(SUBSTITUTE(SUBSTITUTE(S1940,"C:\Users\Admin\OneDrive\Site Internet\",""),"BAG-IN-BOX\",""),"BOURGOGNE\",""),"BEAUJOLAIS\",""),"CHAMPAGNE ET EFFERVESCENTS\",""),"LANGUEDOC\",""),"LOIRE\",""),"PROVENCE\",""),"RHONE NORD\",""),"RHONE SUD\",""),"SPIRITUEUX\",""),"SUD OUEST\","")</f>
        <v/>
      </c>
      <c r="V1940" s="19">
        <f t="shared" si="720"/>
        <v>0</v>
      </c>
      <c r="W1940" s="20" t="e">
        <f>$X$1&amp;A1940&amp;$Y$1&amp;T1940&amp;$Z$1&amp;D1940&amp;$AA$1&amp;E1940&amp;#REF!&amp;G1940&amp;$AB$1&amp;J1940&amp;$AC$1&amp;L1940&amp;$AD$1&amp;N1940&amp;$AE$1&amp;P1940&amp;$AF$1&amp;R1940&amp;$AG$1&amp;#REF!&amp;$AI$1</f>
        <v>#REF!</v>
      </c>
    </row>
    <row r="1941" spans="1:23" hidden="1" x14ac:dyDescent="0.25">
      <c r="A1941" s="2" t="s">
        <v>40</v>
      </c>
      <c r="B1941" s="2" t="s">
        <v>41</v>
      </c>
      <c r="C1941" s="3"/>
      <c r="D1941" s="23" t="str">
        <f t="shared" si="721"/>
        <v/>
      </c>
      <c r="E1941" s="4">
        <v>13.4</v>
      </c>
      <c r="F1941" s="2" t="s">
        <v>2286</v>
      </c>
      <c r="G1941" s="19" t="e">
        <f>VLOOKUP(F1941,frs!$A$2:$E$41,2,FALSE)</f>
        <v>#N/A</v>
      </c>
      <c r="H1941" s="2" t="b">
        <v>1</v>
      </c>
      <c r="I1941" s="2" t="s">
        <v>4716</v>
      </c>
      <c r="J1941" s="19">
        <f>VLOOKUP(I1941,Families!$A$2:$B$11,2,FALSE)</f>
        <v>1</v>
      </c>
      <c r="K1941" s="2" t="s">
        <v>4710</v>
      </c>
      <c r="L1941" s="19" t="str">
        <f>IFERROR(VLOOKUP(K1941,Appellations!$A$2:$B$77,2,FALSE),"0")</f>
        <v>0</v>
      </c>
      <c r="M1941" s="2" t="s">
        <v>4710</v>
      </c>
      <c r="N1941" s="19" t="str">
        <f>IFERROR(VLOOKUP(M1941,Regions!$A$2:$B$41,2,FALSE),"0")</f>
        <v>0</v>
      </c>
      <c r="O1941" s="2" t="s">
        <v>4719</v>
      </c>
      <c r="P1941" s="19">
        <f>IFERROR(VLOOKUP(O1941,Colors!$A$2:$B$11,2,FALSE),"0")</f>
        <v>8</v>
      </c>
      <c r="Q1941" s="2" t="s">
        <v>4688</v>
      </c>
      <c r="R1941" s="19">
        <f>IFERROR(VLOOKUP(Q1941,Contenants!$A$2:$B$21,2,FALSE),"0")</f>
        <v>16</v>
      </c>
      <c r="S1941" s="2"/>
      <c r="T1941" s="50" t="str">
        <f t="shared" si="722"/>
        <v>Alsace Pinot Noir St Martin Kappler Rge</v>
      </c>
      <c r="U1941" s="19" t="str">
        <f>SUBSTITUTE(SUBSTITUTE(SUBSTITUTE(SUBSTITUTE(SUBSTITUTE(SUBSTITUTE(SUBSTITUTE(SUBSTITUTE(SUBSTITUTE(SUBSTITUTE(SUBSTITUTE(SUBSTITUTE(S1941,"C:\Users\Admin\OneDrive\Site Internet\",""),"BAG-IN-BOX\",""),"BOURGOGNE\",""),"BEAUJOLAIS\",""),"CHAMPAGNE ET EFFERVESCENTS\",""),"LANGUEDOC\",""),"LOIRE\",""),"PROVENCE\",""),"RHONE NORD\",""),"RHONE SUD\",""),"SPIRITUEUX\",""),"SUD OUEST\","")</f>
        <v/>
      </c>
      <c r="V1941" s="19">
        <f t="shared" si="720"/>
        <v>0</v>
      </c>
      <c r="W1941" s="20" t="e">
        <f>$X$1&amp;A1941&amp;$Y$1&amp;T1941&amp;$Z$1&amp;D1941&amp;$AA$1&amp;E1941&amp;#REF!&amp;G1941&amp;$AB$1&amp;J1941&amp;$AC$1&amp;L1941&amp;$AD$1&amp;N1941&amp;$AE$1&amp;P1941&amp;$AF$1&amp;R1941&amp;$AG$1&amp;#REF!&amp;$AI$1</f>
        <v>#REF!</v>
      </c>
    </row>
    <row r="1942" spans="1:23" hidden="1" x14ac:dyDescent="0.25">
      <c r="A1942" s="2" t="s">
        <v>4119</v>
      </c>
      <c r="B1942" s="2" t="s">
        <v>4120</v>
      </c>
      <c r="C1942" s="3"/>
      <c r="D1942" s="23" t="str">
        <f t="shared" si="721"/>
        <v/>
      </c>
      <c r="E1942" s="4">
        <v>12.55</v>
      </c>
      <c r="F1942" s="2" t="s">
        <v>2286</v>
      </c>
      <c r="G1942" s="19" t="e">
        <f>VLOOKUP(F1942,frs!$A$2:$E$41,2,FALSE)</f>
        <v>#N/A</v>
      </c>
      <c r="H1942" s="2" t="b">
        <v>0</v>
      </c>
      <c r="I1942" s="2" t="s">
        <v>4709</v>
      </c>
      <c r="J1942" s="19">
        <f>VLOOKUP(I1942,Families!$A$2:$B$11,2,FALSE)</f>
        <v>2</v>
      </c>
      <c r="K1942" s="2" t="s">
        <v>4714</v>
      </c>
      <c r="L1942" s="19" t="str">
        <f>IFERROR(VLOOKUP(K1942,Appellations!$A$2:$B$77,2,FALSE),"0")</f>
        <v>0</v>
      </c>
      <c r="M1942" s="2" t="s">
        <v>4710</v>
      </c>
      <c r="N1942" s="19" t="str">
        <f>IFERROR(VLOOKUP(M1942,Regions!$A$2:$B$41,2,FALSE),"0")</f>
        <v>0</v>
      </c>
      <c r="O1942" s="2" t="s">
        <v>4689</v>
      </c>
      <c r="P1942" s="19">
        <f>IFERROR(VLOOKUP(O1942,Colors!$A$2:$B$11,2,FALSE),"0")</f>
        <v>2</v>
      </c>
      <c r="Q1942" s="2" t="s">
        <v>4688</v>
      </c>
      <c r="R1942" s="19">
        <f>IFERROR(VLOOKUP(Q1942,Contenants!$A$2:$B$21,2,FALSE),"0")</f>
        <v>16</v>
      </c>
      <c r="S1942" s="2"/>
      <c r="T1942" s="50" t="str">
        <f t="shared" si="722"/>
        <v>Riesling Gc Kaefferkopf Kappler Blanc</v>
      </c>
      <c r="U1942" s="19" t="str">
        <f>SUBSTITUTE(SUBSTITUTE(SUBSTITUTE(SUBSTITUTE(SUBSTITUTE(SUBSTITUTE(SUBSTITUTE(SUBSTITUTE(SUBSTITUTE(SUBSTITUTE(SUBSTITUTE(SUBSTITUTE(S1942,"C:\Users\Admin\OneDrive\Site Internet\",""),"BAG-IN-BOX\",""),"BOURGOGNE\",""),"BEAUJOLAIS\",""),"CHAMPAGNE ET EFFERVESCENTS\",""),"LANGUEDOC\",""),"LOIRE\",""),"PROVENCE\",""),"RHONE NORD\",""),"RHONE SUD\",""),"SPIRITUEUX\",""),"SUD OUEST\","")</f>
        <v/>
      </c>
      <c r="V1942" s="19" t="e">
        <f>IF(#REF!="",0,1)</f>
        <v>#REF!</v>
      </c>
      <c r="W1942" s="20" t="e">
        <f>$X$1&amp;A1942&amp;$Y$1&amp;T1942&amp;$Z$1&amp;D1942&amp;$AA$1&amp;E1942&amp;#REF!&amp;G1942&amp;$AB$1&amp;J1942&amp;$AC$1&amp;L1942&amp;$AD$1&amp;N1942&amp;$AE$1&amp;P1942&amp;$AF$1&amp;R1942&amp;$AG$1&amp;#REF!&amp;$AI$1</f>
        <v>#REF!</v>
      </c>
    </row>
    <row r="1943" spans="1:23" ht="99.75" x14ac:dyDescent="0.25">
      <c r="A1943" s="2" t="s">
        <v>2035</v>
      </c>
      <c r="B1943" s="2" t="s">
        <v>2036</v>
      </c>
      <c r="C1943" s="3" t="s">
        <v>6545</v>
      </c>
      <c r="D1943" s="23" t="str">
        <f t="shared" si="721"/>
        <v>Verre à bière d’une capacité de 50 cl.&lt;br&gt;&lt;br&gt;Sa forme élancée et légèrement renflée favorise une bonne préhension. Il mettra parfaitement en valeur les tons blands, cuivrés ou caramel des bières servies à la bouteille.&lt;br&gt;&lt;br&gt;Vendu par 6.</v>
      </c>
      <c r="E1943" s="4">
        <v>4.5999999999999996</v>
      </c>
      <c r="F1943" s="2" t="s">
        <v>2213</v>
      </c>
      <c r="G1943" s="19">
        <f>VLOOKUP(F1943,frs!$A$2:$B$45,2,FALSE)</f>
        <v>12</v>
      </c>
      <c r="H1943" s="2" t="b">
        <v>1</v>
      </c>
      <c r="I1943" s="2" t="s">
        <v>4691</v>
      </c>
      <c r="J1943" s="19">
        <f>VLOOKUP(I1943,Families!$A$2:$B$11,2,FALSE)</f>
        <v>10</v>
      </c>
      <c r="K1943" s="2"/>
      <c r="L1943" s="19" t="str">
        <f>IFERROR(VLOOKUP(K1943,Appellations!$A$2:$B$80,2,FALSE),"0")</f>
        <v>0</v>
      </c>
      <c r="M1943" s="2" t="s">
        <v>4692</v>
      </c>
      <c r="N1943" s="19">
        <f>IFERROR(VLOOKUP(M1943,Regions!$A$2:$B$44,2,FALSE),"0")</f>
        <v>39</v>
      </c>
      <c r="O1943" s="2"/>
      <c r="P1943" s="19" t="str">
        <f>IFERROR(VLOOKUP(O1943,Colors!$A$2:$B$11,2,FALSE),"0")</f>
        <v>0</v>
      </c>
      <c r="Q1943" s="2" t="s">
        <v>4695</v>
      </c>
      <c r="R1943" s="19">
        <f>IFERROR(VLOOKUP(Q1943,Contenants!$A$2:$B$21,2,FALSE),"0")</f>
        <v>13</v>
      </c>
      <c r="S1943" s="2" t="s">
        <v>5579</v>
      </c>
      <c r="T1943" s="50" t="s">
        <v>6322</v>
      </c>
      <c r="U1943" s="19" t="str">
        <f>SUBSTITUTE(S1943,"C:\Users\Admin\OneDrive\Site Internet\","")</f>
        <v>verre_a_biere_cervoise_50_cl.png</v>
      </c>
      <c r="V1943" s="19">
        <f>IF(U1943="",0,1)</f>
        <v>1</v>
      </c>
      <c r="W1943" s="20" t="str">
        <f t="shared" ref="W1943" si="723">$X$1&amp;A1943&amp;$Y$1&amp;T1943&amp;$Z$1&amp;D1943&amp;$AA$1&amp;G1943&amp;$AB$1&amp;J1943&amp;$AC$1&amp;L1943&amp;$AD$1&amp;N1943&amp;$AE$1&amp;P1943&amp;$AF$1&amp;R1943&amp;$AG$1&amp;U1943&amp;$AH$1&amp;V1943&amp;$AI$1</f>
        <v>("01955", "Verre à bière Cervoise 50 cl", "Verre à bière d’une capacité de 50 cl.&lt;br&gt;&lt;br&gt;Sa forme élancée et légèrement renflée favorise une bonne préhension. Il mettra parfaitement en valeur les tons blands, cuivrés ou caramel des bières servies à la bouteille.&lt;br&gt;&lt;br&gt;Vendu par 6.", "12", "10", "0", "39","0", "13", "verre_a_biere_cervoise_50_cl.png", "1"),</v>
      </c>
    </row>
    <row r="1944" spans="1:23" s="29" customFormat="1" hidden="1" x14ac:dyDescent="0.25">
      <c r="A1944" s="2" t="s">
        <v>4453</v>
      </c>
      <c r="B1944" s="2" t="s">
        <v>4454</v>
      </c>
      <c r="C1944" s="3"/>
      <c r="D1944" s="27" t="str">
        <f t="shared" si="704"/>
        <v/>
      </c>
      <c r="E1944" s="4">
        <v>5.05</v>
      </c>
      <c r="F1944" s="2" t="s">
        <v>2213</v>
      </c>
      <c r="H1944" s="2" t="b">
        <v>0</v>
      </c>
      <c r="I1944" s="2" t="s">
        <v>4691</v>
      </c>
      <c r="K1944" s="2"/>
      <c r="M1944" s="2" t="s">
        <v>4692</v>
      </c>
      <c r="O1944" s="2"/>
      <c r="Q1944" s="2"/>
      <c r="S1944" s="2"/>
    </row>
    <row r="1945" spans="1:23" s="20" customFormat="1" hidden="1" x14ac:dyDescent="0.25">
      <c r="A1945" s="2" t="s">
        <v>776</v>
      </c>
      <c r="B1945" s="2" t="s">
        <v>777</v>
      </c>
      <c r="C1945" s="3"/>
      <c r="D1945" s="18" t="str">
        <f t="shared" si="704"/>
        <v/>
      </c>
      <c r="E1945" s="4">
        <v>0</v>
      </c>
      <c r="F1945" s="2" t="s">
        <v>2276</v>
      </c>
      <c r="H1945" s="2" t="b">
        <v>1</v>
      </c>
      <c r="I1945" s="2" t="s">
        <v>4716</v>
      </c>
      <c r="K1945" s="2" t="s">
        <v>4841</v>
      </c>
      <c r="M1945" s="2" t="s">
        <v>4745</v>
      </c>
      <c r="O1945" s="2" t="s">
        <v>4719</v>
      </c>
      <c r="Q1945" s="2" t="s">
        <v>4688</v>
      </c>
      <c r="S1945" s="2"/>
      <c r="V1945" s="19">
        <f t="shared" ref="V1945:V1948" si="724">IF(U1945="",0,1)</f>
        <v>0</v>
      </c>
    </row>
    <row r="1946" spans="1:23" s="20" customFormat="1" hidden="1" x14ac:dyDescent="0.25">
      <c r="A1946" s="2" t="s">
        <v>782</v>
      </c>
      <c r="B1946" s="2" t="s">
        <v>783</v>
      </c>
      <c r="C1946" s="3"/>
      <c r="D1946" s="18" t="str">
        <f t="shared" si="704"/>
        <v/>
      </c>
      <c r="E1946" s="4">
        <v>0</v>
      </c>
      <c r="F1946" s="2" t="s">
        <v>2276</v>
      </c>
      <c r="H1946" s="2" t="b">
        <v>1</v>
      </c>
      <c r="I1946" s="2" t="s">
        <v>4716</v>
      </c>
      <c r="K1946" s="2" t="s">
        <v>4841</v>
      </c>
      <c r="M1946" s="2" t="s">
        <v>4745</v>
      </c>
      <c r="O1946" s="2" t="s">
        <v>4719</v>
      </c>
      <c r="Q1946" s="2" t="s">
        <v>4688</v>
      </c>
      <c r="S1946" s="2"/>
      <c r="V1946" s="19">
        <f t="shared" si="724"/>
        <v>0</v>
      </c>
    </row>
    <row r="1947" spans="1:23" s="20" customFormat="1" hidden="1" x14ac:dyDescent="0.25">
      <c r="A1947" s="2" t="s">
        <v>714</v>
      </c>
      <c r="B1947" s="2" t="s">
        <v>715</v>
      </c>
      <c r="C1947" s="3"/>
      <c r="D1947" s="18" t="str">
        <f t="shared" si="704"/>
        <v/>
      </c>
      <c r="E1947" s="4">
        <v>0</v>
      </c>
      <c r="F1947" s="2" t="s">
        <v>2276</v>
      </c>
      <c r="H1947" s="2" t="b">
        <v>1</v>
      </c>
      <c r="I1947" s="2" t="s">
        <v>4716</v>
      </c>
      <c r="K1947" s="2" t="s">
        <v>4744</v>
      </c>
      <c r="M1947" s="2" t="s">
        <v>4745</v>
      </c>
      <c r="O1947" s="2" t="s">
        <v>4719</v>
      </c>
      <c r="Q1947" s="2" t="s">
        <v>4688</v>
      </c>
      <c r="S1947" s="2"/>
      <c r="V1947" s="19">
        <f t="shared" si="724"/>
        <v>0</v>
      </c>
    </row>
    <row r="1948" spans="1:23" s="20" customFormat="1" ht="271.5" hidden="1" x14ac:dyDescent="0.25">
      <c r="A1948" s="2" t="s">
        <v>826</v>
      </c>
      <c r="B1948" s="2" t="s">
        <v>827</v>
      </c>
      <c r="C1948" s="3" t="s">
        <v>5055</v>
      </c>
      <c r="D1948" s="40" t="str">
        <f t="shared" si="704"/>
        <v>Un Chablis ample et légèrement boisé qui pourra accompagner à merveille une dorade grillée. &lt;br&gt;&lt;br&gt;Encépagement : Chardonnay vieillit en fût de chêne&lt;br&gt;&lt;br&gt;Dégustation : Robe or blanc ; Nez fin aux notes d’agrumes et de fruits blanc ; Bouche minérale, équilibrée, élégante et iodée.&lt;br&gt;Accord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1948" s="4">
        <v>29.95</v>
      </c>
      <c r="F1948" s="2" t="s">
        <v>206</v>
      </c>
      <c r="G1948" s="42"/>
      <c r="H1948" s="2" t="b">
        <v>1</v>
      </c>
      <c r="I1948" s="2" t="s">
        <v>4709</v>
      </c>
      <c r="J1948" s="42"/>
      <c r="K1948" s="2" t="s">
        <v>4774</v>
      </c>
      <c r="L1948" s="42"/>
      <c r="M1948" s="2" t="s">
        <v>4762</v>
      </c>
      <c r="N1948" s="42"/>
      <c r="O1948" s="2" t="s">
        <v>4689</v>
      </c>
      <c r="P1948" s="42"/>
      <c r="Q1948" s="2" t="s">
        <v>4688</v>
      </c>
      <c r="R1948" s="42"/>
      <c r="S1948" s="2" t="s">
        <v>6546</v>
      </c>
      <c r="T1948" s="42"/>
      <c r="U1948" s="42"/>
      <c r="V1948" s="19">
        <f t="shared" si="724"/>
        <v>0</v>
      </c>
      <c r="W1948" s="42"/>
    </row>
    <row r="1949" spans="1:23" hidden="1" x14ac:dyDescent="0.25">
      <c r="A1949" s="2" t="s">
        <v>3510</v>
      </c>
      <c r="B1949" s="2" t="s">
        <v>3511</v>
      </c>
      <c r="C1949" s="3"/>
      <c r="D1949" s="23" t="str">
        <f>SUBSTITUTE(SUBSTITUTE(SUBSTITUTE(C1949,CHAR(13),""),CHAR(10),"&lt;br&gt;"),". &amp;car(10)",".")</f>
        <v/>
      </c>
      <c r="E1949" s="4">
        <v>6.15</v>
      </c>
      <c r="F1949" s="2" t="s">
        <v>3507</v>
      </c>
      <c r="G1949" s="19" t="e">
        <f>VLOOKUP(F1949,frs!$A$2:$E$41,2,FALSE)</f>
        <v>#N/A</v>
      </c>
      <c r="H1949" s="2" t="b">
        <v>0</v>
      </c>
      <c r="I1949" s="2" t="s">
        <v>4686</v>
      </c>
      <c r="J1949" s="19">
        <f>VLOOKUP(I1949,Families!$A$2:$B$11,2,FALSE)</f>
        <v>9</v>
      </c>
      <c r="K1949" s="2"/>
      <c r="L1949" s="19" t="str">
        <f>IFERROR(VLOOKUP(K1949,Appellations!$A$2:$B$77,2,FALSE),"0")</f>
        <v>0</v>
      </c>
      <c r="M1949" s="2"/>
      <c r="N1949" s="19" t="str">
        <f>IFERROR(VLOOKUP(M1949,Regions!$A$2:$B$41,2,FALSE),"0")</f>
        <v>0</v>
      </c>
      <c r="O1949" s="2"/>
      <c r="P1949" s="19" t="str">
        <f>IFERROR(VLOOKUP(O1949,Colors!$A$2:$B$11,2,FALSE),"0")</f>
        <v>0</v>
      </c>
      <c r="Q1949" s="2"/>
      <c r="R1949" s="19" t="str">
        <f>IFERROR(VLOOKUP(Q1949,Contenants!$A$2:$B$21,2,FALSE),"0")</f>
        <v>0</v>
      </c>
      <c r="S1949" s="2"/>
      <c r="T1949" s="50" t="str">
        <f>PROPER(B1949)</f>
        <v>Cuggiulelle Olives Noires 250 Gr</v>
      </c>
      <c r="U1949" s="19" t="str">
        <f>SUBSTITUTE(SUBSTITUTE(SUBSTITUTE(SUBSTITUTE(SUBSTITUTE(SUBSTITUTE(SUBSTITUTE(SUBSTITUTE(SUBSTITUTE(SUBSTITUTE(SUBSTITUTE(SUBSTITUTE(S1949,"C:\Users\Admin\OneDrive\Site Internet\",""),"BAG-IN-BOX\",""),"BOURGOGNE\",""),"BEAUJOLAIS\",""),"CHAMPAGNE ET EFFERVESCENTS\",""),"LANGUEDOC\",""),"LOIRE\",""),"PROVENCE\",""),"RHONE NORD\",""),"RHONE SUD\",""),"SPIRITUEUX\",""),"SUD OUEST\","")</f>
        <v/>
      </c>
      <c r="V1949" s="19" t="e">
        <f>IF(#REF!="",0,1)</f>
        <v>#REF!</v>
      </c>
      <c r="W1949" s="20" t="e">
        <f>$X$1&amp;A1949&amp;$Y$1&amp;T1949&amp;$Z$1&amp;D1949&amp;$AA$1&amp;E1949&amp;#REF!&amp;G1949&amp;$AB$1&amp;J1949&amp;$AC$1&amp;L1949&amp;$AD$1&amp;N1949&amp;$AE$1&amp;P1949&amp;$AF$1&amp;R1949&amp;$AG$1&amp;#REF!&amp;$AI$1</f>
        <v>#REF!</v>
      </c>
    </row>
    <row r="1950" spans="1:23" s="29" customFormat="1" hidden="1" x14ac:dyDescent="0.25">
      <c r="A1950" s="2" t="s">
        <v>3512</v>
      </c>
      <c r="B1950" s="2" t="s">
        <v>3513</v>
      </c>
      <c r="C1950" s="3"/>
      <c r="D1950" s="36" t="str">
        <f t="shared" si="704"/>
        <v/>
      </c>
      <c r="E1950" s="4">
        <v>6.15</v>
      </c>
      <c r="F1950" s="2" t="s">
        <v>3507</v>
      </c>
      <c r="G1950" s="38"/>
      <c r="H1950" s="2" t="b">
        <v>0</v>
      </c>
      <c r="I1950" s="2" t="s">
        <v>4686</v>
      </c>
      <c r="J1950" s="38"/>
      <c r="K1950" s="2"/>
      <c r="L1950" s="38"/>
      <c r="M1950" s="2"/>
      <c r="N1950" s="38"/>
      <c r="O1950" s="2"/>
      <c r="P1950" s="38"/>
      <c r="Q1950" s="2"/>
      <c r="R1950" s="38"/>
      <c r="S1950" s="2"/>
      <c r="T1950" s="38"/>
      <c r="U1950" s="38"/>
      <c r="V1950" s="38"/>
      <c r="W1950" s="38"/>
    </row>
    <row r="1951" spans="1:23" hidden="1" x14ac:dyDescent="0.25">
      <c r="A1951" s="2" t="s">
        <v>3514</v>
      </c>
      <c r="B1951" s="2" t="s">
        <v>3515</v>
      </c>
      <c r="C1951" s="3"/>
      <c r="D1951" s="23" t="str">
        <f>SUBSTITUTE(SUBSTITUTE(SUBSTITUTE(C1951,CHAR(13),""),CHAR(10),"&lt;br&gt;"),". &amp;car(10)",".")</f>
        <v/>
      </c>
      <c r="E1951" s="4">
        <v>6.7</v>
      </c>
      <c r="F1951" s="2" t="s">
        <v>3507</v>
      </c>
      <c r="G1951" s="19" t="e">
        <f>VLOOKUP(F1951,frs!$A$2:$E$41,2,FALSE)</f>
        <v>#N/A</v>
      </c>
      <c r="H1951" s="2" t="b">
        <v>0</v>
      </c>
      <c r="I1951" s="2" t="s">
        <v>4686</v>
      </c>
      <c r="J1951" s="19">
        <f>VLOOKUP(I1951,Families!$A$2:$B$11,2,FALSE)</f>
        <v>9</v>
      </c>
      <c r="K1951" s="2"/>
      <c r="L1951" s="19" t="str">
        <f>IFERROR(VLOOKUP(K1951,Appellations!$A$2:$B$77,2,FALSE),"0")</f>
        <v>0</v>
      </c>
      <c r="M1951" s="2"/>
      <c r="N1951" s="19" t="str">
        <f>IFERROR(VLOOKUP(M1951,Regions!$A$2:$B$41,2,FALSE),"0")</f>
        <v>0</v>
      </c>
      <c r="O1951" s="2"/>
      <c r="P1951" s="19" t="str">
        <f>IFERROR(VLOOKUP(O1951,Colors!$A$2:$B$11,2,FALSE),"0")</f>
        <v>0</v>
      </c>
      <c r="Q1951" s="2"/>
      <c r="R1951" s="19" t="str">
        <f>IFERROR(VLOOKUP(Q1951,Contenants!$A$2:$B$21,2,FALSE),"0")</f>
        <v>0</v>
      </c>
      <c r="S1951" s="2"/>
      <c r="T1951" s="50" t="str">
        <f>PROPER(B1951)</f>
        <v>Cuggiulelle Tomme Corse/Figue 250 Gr</v>
      </c>
      <c r="U1951" s="19" t="str">
        <f>SUBSTITUTE(SUBSTITUTE(SUBSTITUTE(SUBSTITUTE(SUBSTITUTE(SUBSTITUTE(SUBSTITUTE(SUBSTITUTE(SUBSTITUTE(SUBSTITUTE(SUBSTITUTE(SUBSTITUTE(S1951,"C:\Users\Admin\OneDrive\Site Internet\",""),"BAG-IN-BOX\",""),"BOURGOGNE\",""),"BEAUJOLAIS\",""),"CHAMPAGNE ET EFFERVESCENTS\",""),"LANGUEDOC\",""),"LOIRE\",""),"PROVENCE\",""),"RHONE NORD\",""),"RHONE SUD\",""),"SPIRITUEUX\",""),"SUD OUEST\","")</f>
        <v/>
      </c>
      <c r="V1951" s="19" t="e">
        <f>IF(#REF!="",0,1)</f>
        <v>#REF!</v>
      </c>
      <c r="W1951" s="20" t="e">
        <f>$X$1&amp;A1951&amp;$Y$1&amp;T1951&amp;$Z$1&amp;D1951&amp;$AA$1&amp;E1951&amp;#REF!&amp;G1951&amp;$AB$1&amp;J1951&amp;$AC$1&amp;L1951&amp;$AD$1&amp;N1951&amp;$AE$1&amp;P1951&amp;$AF$1&amp;R1951&amp;$AG$1&amp;#REF!&amp;$AI$1</f>
        <v>#REF!</v>
      </c>
    </row>
    <row r="1952" spans="1:23" s="29" customFormat="1" hidden="1" x14ac:dyDescent="0.25">
      <c r="A1952" s="2" t="s">
        <v>3508</v>
      </c>
      <c r="B1952" s="2" t="s">
        <v>3509</v>
      </c>
      <c r="C1952" s="3"/>
      <c r="D1952" s="36" t="str">
        <f t="shared" si="704"/>
        <v/>
      </c>
      <c r="E1952" s="4">
        <v>6.15</v>
      </c>
      <c r="F1952" s="2" t="s">
        <v>3507</v>
      </c>
      <c r="G1952" s="38"/>
      <c r="H1952" s="2" t="b">
        <v>0</v>
      </c>
      <c r="I1952" s="2" t="s">
        <v>4686</v>
      </c>
      <c r="J1952" s="38"/>
      <c r="K1952" s="2"/>
      <c r="L1952" s="38"/>
      <c r="M1952" s="2"/>
      <c r="N1952" s="38"/>
      <c r="O1952" s="2"/>
      <c r="P1952" s="38"/>
      <c r="Q1952" s="2"/>
      <c r="R1952" s="38"/>
      <c r="S1952" s="2"/>
      <c r="T1952" s="38"/>
      <c r="U1952" s="38"/>
      <c r="V1952" s="38"/>
      <c r="W1952" s="38"/>
    </row>
    <row r="1953" spans="1:23" hidden="1" x14ac:dyDescent="0.25">
      <c r="A1953" s="2" t="s">
        <v>3505</v>
      </c>
      <c r="B1953" s="2" t="s">
        <v>3506</v>
      </c>
      <c r="C1953" s="3"/>
      <c r="D1953" s="23" t="str">
        <f t="shared" ref="D1953:D1969" si="725">SUBSTITUTE(SUBSTITUTE(SUBSTITUTE(C1953,CHAR(13),""),CHAR(10),"&lt;br&gt;"),". &amp;car(10)",".")</f>
        <v/>
      </c>
      <c r="E1953" s="4">
        <v>6.15</v>
      </c>
      <c r="F1953" s="2" t="s">
        <v>3507</v>
      </c>
      <c r="G1953" s="19" t="e">
        <f>VLOOKUP(F1953,frs!$A$2:$E$41,2,FALSE)</f>
        <v>#N/A</v>
      </c>
      <c r="H1953" s="2" t="b">
        <v>0</v>
      </c>
      <c r="I1953" s="2" t="s">
        <v>4686</v>
      </c>
      <c r="J1953" s="19">
        <f>VLOOKUP(I1953,Families!$A$2:$B$11,2,FALSE)</f>
        <v>9</v>
      </c>
      <c r="K1953" s="2"/>
      <c r="L1953" s="19" t="str">
        <f>IFERROR(VLOOKUP(K1953,Appellations!$A$2:$B$77,2,FALSE),"0")</f>
        <v>0</v>
      </c>
      <c r="M1953" s="2"/>
      <c r="N1953" s="19" t="str">
        <f>IFERROR(VLOOKUP(M1953,Regions!$A$2:$B$41,2,FALSE),"0")</f>
        <v>0</v>
      </c>
      <c r="O1953" s="2"/>
      <c r="P1953" s="19" t="str">
        <f>IFERROR(VLOOKUP(O1953,Colors!$A$2:$B$11,2,FALSE),"0")</f>
        <v>0</v>
      </c>
      <c r="Q1953" s="2"/>
      <c r="R1953" s="19" t="str">
        <f>IFERROR(VLOOKUP(Q1953,Contenants!$A$2:$B$21,2,FALSE),"0")</f>
        <v>0</v>
      </c>
      <c r="S1953" s="2"/>
      <c r="T1953" s="50" t="str">
        <f t="shared" ref="T1953:T1968" si="726">PROPER(B1953)</f>
        <v>Cuggiulelle Anis 250 Gr</v>
      </c>
      <c r="U1953" s="19" t="str">
        <f t="shared" ref="U1953:U1959" si="727">SUBSTITUTE(SUBSTITUTE(SUBSTITUTE(SUBSTITUTE(SUBSTITUTE(SUBSTITUTE(SUBSTITUTE(SUBSTITUTE(SUBSTITUTE(SUBSTITUTE(SUBSTITUTE(SUBSTITUTE(S1953,"C:\Users\Admin\OneDrive\Site Internet\",""),"BAG-IN-BOX\",""),"BOURGOGNE\",""),"BEAUJOLAIS\",""),"CHAMPAGNE ET EFFERVESCENTS\",""),"LANGUEDOC\",""),"LOIRE\",""),"PROVENCE\",""),"RHONE NORD\",""),"RHONE SUD\",""),"SPIRITUEUX\",""),"SUD OUEST\","")</f>
        <v/>
      </c>
      <c r="V1953" s="19" t="e">
        <f>IF(#REF!="",0,1)</f>
        <v>#REF!</v>
      </c>
      <c r="W1953" s="20" t="e">
        <f>$X$1&amp;A1953&amp;$Y$1&amp;T1953&amp;$Z$1&amp;D1953&amp;$AA$1&amp;E1953&amp;#REF!&amp;G1953&amp;$AB$1&amp;J1953&amp;$AC$1&amp;L1953&amp;$AD$1&amp;N1953&amp;$AE$1&amp;P1953&amp;$AF$1&amp;R1953&amp;$AG$1&amp;#REF!&amp;$AI$1</f>
        <v>#REF!</v>
      </c>
    </row>
    <row r="1954" spans="1:23" hidden="1" x14ac:dyDescent="0.25">
      <c r="A1954" s="2" t="s">
        <v>706</v>
      </c>
      <c r="B1954" s="2" t="s">
        <v>707</v>
      </c>
      <c r="C1954" s="3"/>
      <c r="D1954" s="23" t="str">
        <f t="shared" si="725"/>
        <v/>
      </c>
      <c r="E1954" s="4">
        <v>12.35</v>
      </c>
      <c r="F1954" s="2" t="s">
        <v>2233</v>
      </c>
      <c r="G1954" s="19">
        <f>VLOOKUP(F1954,frs!$A$2:$E$41,2,FALSE)</f>
        <v>36</v>
      </c>
      <c r="H1954" s="2" t="b">
        <v>1</v>
      </c>
      <c r="I1954" s="2" t="s">
        <v>4716</v>
      </c>
      <c r="J1954" s="19">
        <f>VLOOKUP(I1954,Families!$A$2:$B$11,2,FALSE)</f>
        <v>1</v>
      </c>
      <c r="K1954" s="2" t="s">
        <v>4744</v>
      </c>
      <c r="L1954" s="19">
        <f>IFERROR(VLOOKUP(K1954,Appellations!$A$2:$B$77,2,FALSE),"0")</f>
        <v>26</v>
      </c>
      <c r="M1954" s="2" t="s">
        <v>4745</v>
      </c>
      <c r="N1954" s="19">
        <f>IFERROR(VLOOKUP(M1954,Regions!$A$2:$B$41,2,FALSE),"0")</f>
        <v>33</v>
      </c>
      <c r="O1954" s="2" t="s">
        <v>4719</v>
      </c>
      <c r="P1954" s="19">
        <f>IFERROR(VLOOKUP(O1954,Colors!$A$2:$B$11,2,FALSE),"0")</f>
        <v>8</v>
      </c>
      <c r="Q1954" s="2" t="s">
        <v>4688</v>
      </c>
      <c r="R1954" s="19">
        <f>IFERROR(VLOOKUP(Q1954,Contenants!$A$2:$B$21,2,FALSE),"0")</f>
        <v>16</v>
      </c>
      <c r="S1954" s="2"/>
      <c r="T1954" s="50" t="str">
        <f t="shared" si="726"/>
        <v>Cdr Chateau St Roch Rouge</v>
      </c>
      <c r="U1954" s="19" t="str">
        <f t="shared" si="727"/>
        <v/>
      </c>
      <c r="V1954" s="19">
        <f>IF(U1954="",0,1)</f>
        <v>0</v>
      </c>
      <c r="W1954" s="20" t="e">
        <f>$X$1&amp;A1954&amp;$Y$1&amp;T1954&amp;$Z$1&amp;D1954&amp;$AA$1&amp;E1954&amp;#REF!&amp;G1954&amp;$AB$1&amp;J1954&amp;$AC$1&amp;L1954&amp;$AD$1&amp;N1954&amp;$AE$1&amp;P1954&amp;$AF$1&amp;R1954&amp;$AG$1&amp;#REF!&amp;$AI$1</f>
        <v>#REF!</v>
      </c>
    </row>
    <row r="1955" spans="1:23" hidden="1" x14ac:dyDescent="0.25">
      <c r="A1955" s="2" t="s">
        <v>2715</v>
      </c>
      <c r="B1955" s="2" t="s">
        <v>2716</v>
      </c>
      <c r="C1955" s="3"/>
      <c r="D1955" s="23" t="str">
        <f t="shared" si="725"/>
        <v/>
      </c>
      <c r="E1955" s="4">
        <v>3.6</v>
      </c>
      <c r="F1955" s="2" t="s">
        <v>2246</v>
      </c>
      <c r="G1955" s="19">
        <f>VLOOKUP(F1955,frs!$A$2:$E$41,2,FALSE)</f>
        <v>22</v>
      </c>
      <c r="H1955" s="2" t="b">
        <v>0</v>
      </c>
      <c r="I1955" s="2" t="s">
        <v>2307</v>
      </c>
      <c r="J1955" s="19">
        <f>VLOOKUP(I1955,Families!$A$2:$B$11,2,FALSE)</f>
        <v>8</v>
      </c>
      <c r="K1955" s="2"/>
      <c r="L1955" s="19" t="str">
        <f>IFERROR(VLOOKUP(K1955,Appellations!$A$2:$B$77,2,FALSE),"0")</f>
        <v>0</v>
      </c>
      <c r="M1955" s="2" t="s">
        <v>2307</v>
      </c>
      <c r="N1955" s="19">
        <f>IFERROR(VLOOKUP(M1955,Regions!$A$2:$B$41,2,FALSE),"0")</f>
        <v>7</v>
      </c>
      <c r="O1955" s="2"/>
      <c r="P1955" s="19" t="str">
        <f>IFERROR(VLOOKUP(O1955,Colors!$A$2:$B$11,2,FALSE),"0")</f>
        <v>0</v>
      </c>
      <c r="Q1955" s="2" t="s">
        <v>4695</v>
      </c>
      <c r="R1955" s="19">
        <f>IFERROR(VLOOKUP(Q1955,Contenants!$A$2:$B$21,2,FALSE),"0")</f>
        <v>13</v>
      </c>
      <c r="S1955" s="2"/>
      <c r="T1955" s="50" t="str">
        <f t="shared" si="726"/>
        <v>Biere Hirsch Kristall Weisse 50 Cl</v>
      </c>
      <c r="U1955" s="19" t="str">
        <f t="shared" si="727"/>
        <v/>
      </c>
      <c r="V1955" s="19" t="e">
        <f>IF(#REF!="",0,1)</f>
        <v>#REF!</v>
      </c>
      <c r="W1955" s="20" t="e">
        <f>$X$1&amp;A1955&amp;$Y$1&amp;T1955&amp;$Z$1&amp;D1955&amp;$AA$1&amp;E1955&amp;#REF!&amp;G1955&amp;$AB$1&amp;J1955&amp;$AC$1&amp;L1955&amp;$AD$1&amp;N1955&amp;$AE$1&amp;P1955&amp;$AF$1&amp;R1955&amp;$AG$1&amp;#REF!&amp;$AI$1</f>
        <v>#REF!</v>
      </c>
    </row>
    <row r="1956" spans="1:23" hidden="1" x14ac:dyDescent="0.25">
      <c r="A1956" s="2" t="s">
        <v>445</v>
      </c>
      <c r="B1956" s="2" t="s">
        <v>446</v>
      </c>
      <c r="C1956" s="3"/>
      <c r="D1956" s="23" t="str">
        <f t="shared" si="725"/>
        <v/>
      </c>
      <c r="E1956" s="4">
        <v>4</v>
      </c>
      <c r="F1956" s="2" t="s">
        <v>2246</v>
      </c>
      <c r="G1956" s="19">
        <f>VLOOKUP(F1956,frs!$A$2:$E$41,2,FALSE)</f>
        <v>22</v>
      </c>
      <c r="H1956" s="2" t="b">
        <v>1</v>
      </c>
      <c r="I1956" s="2" t="s">
        <v>2307</v>
      </c>
      <c r="J1956" s="19">
        <f>VLOOKUP(I1956,Families!$A$2:$B$11,2,FALSE)</f>
        <v>8</v>
      </c>
      <c r="K1956" s="2"/>
      <c r="L1956" s="19" t="str">
        <f>IFERROR(VLOOKUP(K1956,Appellations!$A$2:$B$77,2,FALSE),"0")</f>
        <v>0</v>
      </c>
      <c r="M1956" s="2" t="s">
        <v>2307</v>
      </c>
      <c r="N1956" s="19">
        <f>IFERROR(VLOOKUP(M1956,Regions!$A$2:$B$41,2,FALSE),"0")</f>
        <v>7</v>
      </c>
      <c r="O1956" s="2" t="s">
        <v>4803</v>
      </c>
      <c r="P1956" s="19">
        <f>IFERROR(VLOOKUP(O1956,Colors!$A$2:$B$11,2,FALSE),"0")</f>
        <v>4</v>
      </c>
      <c r="Q1956" s="2" t="s">
        <v>4695</v>
      </c>
      <c r="R1956" s="19">
        <f>IFERROR(VLOOKUP(Q1956,Contenants!$A$2:$B$21,2,FALSE),"0")</f>
        <v>13</v>
      </c>
      <c r="S1956" s="2"/>
      <c r="T1956" s="50" t="str">
        <f t="shared" si="726"/>
        <v>Biere Raduga Pils 50 Cl</v>
      </c>
      <c r="U1956" s="19" t="str">
        <f t="shared" si="727"/>
        <v/>
      </c>
      <c r="V1956" s="19">
        <f>IF(U1956="",0,1)</f>
        <v>0</v>
      </c>
      <c r="W1956" s="20" t="e">
        <f>$X$1&amp;A1956&amp;$Y$1&amp;T1956&amp;$Z$1&amp;D1956&amp;$AA$1&amp;E1956&amp;#REF!&amp;G1956&amp;$AB$1&amp;J1956&amp;$AC$1&amp;L1956&amp;$AD$1&amp;N1956&amp;$AE$1&amp;P1956&amp;$AF$1&amp;R1956&amp;$AG$1&amp;#REF!&amp;$AI$1</f>
        <v>#REF!</v>
      </c>
    </row>
    <row r="1957" spans="1:23" hidden="1" x14ac:dyDescent="0.25">
      <c r="A1957" s="2" t="s">
        <v>2729</v>
      </c>
      <c r="B1957" s="2" t="s">
        <v>2730</v>
      </c>
      <c r="C1957" s="3"/>
      <c r="D1957" s="23" t="str">
        <f t="shared" si="725"/>
        <v/>
      </c>
      <c r="E1957" s="4">
        <v>3.5</v>
      </c>
      <c r="F1957" s="2" t="s">
        <v>2246</v>
      </c>
      <c r="G1957" s="19">
        <f>VLOOKUP(F1957,frs!$A$2:$E$41,2,FALSE)</f>
        <v>22</v>
      </c>
      <c r="H1957" s="2" t="b">
        <v>0</v>
      </c>
      <c r="I1957" s="2" t="s">
        <v>2307</v>
      </c>
      <c r="J1957" s="19">
        <f>VLOOKUP(I1957,Families!$A$2:$B$11,2,FALSE)</f>
        <v>8</v>
      </c>
      <c r="K1957" s="2"/>
      <c r="L1957" s="19" t="str">
        <f>IFERROR(VLOOKUP(K1957,Appellations!$A$2:$B$77,2,FALSE),"0")</f>
        <v>0</v>
      </c>
      <c r="M1957" s="2" t="s">
        <v>2307</v>
      </c>
      <c r="N1957" s="19">
        <f>IFERROR(VLOOKUP(M1957,Regions!$A$2:$B$41,2,FALSE),"0")</f>
        <v>7</v>
      </c>
      <c r="O1957" s="2"/>
      <c r="P1957" s="19" t="str">
        <f>IFERROR(VLOOKUP(O1957,Colors!$A$2:$B$11,2,FALSE),"0")</f>
        <v>0</v>
      </c>
      <c r="Q1957" s="2" t="s">
        <v>4804</v>
      </c>
      <c r="R1957" s="19">
        <f>IFERROR(VLOOKUP(Q1957,Contenants!$A$2:$B$21,2,FALSE),"0")</f>
        <v>8</v>
      </c>
      <c r="S1957" s="2"/>
      <c r="T1957" s="50" t="str">
        <f t="shared" si="726"/>
        <v>Biere Ilkley Stout Mary</v>
      </c>
      <c r="U1957" s="19" t="str">
        <f t="shared" si="727"/>
        <v/>
      </c>
      <c r="V1957" s="19" t="e">
        <f>IF(#REF!="",0,1)</f>
        <v>#REF!</v>
      </c>
      <c r="W1957" s="20" t="e">
        <f>$X$1&amp;A1957&amp;$Y$1&amp;T1957&amp;$Z$1&amp;D1957&amp;$AA$1&amp;E1957&amp;#REF!&amp;G1957&amp;$AB$1&amp;J1957&amp;$AC$1&amp;L1957&amp;$AD$1&amp;N1957&amp;$AE$1&amp;P1957&amp;$AF$1&amp;R1957&amp;$AG$1&amp;#REF!&amp;$AI$1</f>
        <v>#REF!</v>
      </c>
    </row>
    <row r="1958" spans="1:23" hidden="1" x14ac:dyDescent="0.25">
      <c r="A1958" s="2" t="s">
        <v>441</v>
      </c>
      <c r="B1958" s="2" t="s">
        <v>442</v>
      </c>
      <c r="C1958" s="3"/>
      <c r="D1958" s="23" t="str">
        <f t="shared" si="725"/>
        <v/>
      </c>
      <c r="E1958" s="4">
        <v>5</v>
      </c>
      <c r="F1958" s="2" t="s">
        <v>2246</v>
      </c>
      <c r="G1958" s="19">
        <f>VLOOKUP(F1958,frs!$A$2:$E$41,2,FALSE)</f>
        <v>22</v>
      </c>
      <c r="H1958" s="2" t="b">
        <v>1</v>
      </c>
      <c r="I1958" s="2" t="s">
        <v>2307</v>
      </c>
      <c r="J1958" s="19">
        <f>VLOOKUP(I1958,Families!$A$2:$B$11,2,FALSE)</f>
        <v>8</v>
      </c>
      <c r="K1958" s="2"/>
      <c r="L1958" s="19" t="str">
        <f>IFERROR(VLOOKUP(K1958,Appellations!$A$2:$B$77,2,FALSE),"0")</f>
        <v>0</v>
      </c>
      <c r="M1958" s="2" t="s">
        <v>2307</v>
      </c>
      <c r="N1958" s="19">
        <f>IFERROR(VLOOKUP(M1958,Regions!$A$2:$B$41,2,FALSE),"0")</f>
        <v>7</v>
      </c>
      <c r="O1958" s="2" t="s">
        <v>4803</v>
      </c>
      <c r="P1958" s="19">
        <f>IFERROR(VLOOKUP(O1958,Colors!$A$2:$B$11,2,FALSE),"0")</f>
        <v>4</v>
      </c>
      <c r="Q1958" s="2" t="s">
        <v>4695</v>
      </c>
      <c r="R1958" s="19">
        <f>IFERROR(VLOOKUP(Q1958,Contenants!$A$2:$B$21,2,FALSE),"0")</f>
        <v>13</v>
      </c>
      <c r="S1958" s="2"/>
      <c r="T1958" s="50" t="str">
        <f t="shared" si="726"/>
        <v>Biere Raduga Last Summer 50 Cl</v>
      </c>
      <c r="U1958" s="19" t="str">
        <f t="shared" si="727"/>
        <v/>
      </c>
      <c r="V1958" s="19">
        <f t="shared" ref="V1958:V1974" si="728">IF(U1958="",0,1)</f>
        <v>0</v>
      </c>
      <c r="W1958" s="20" t="e">
        <f>$X$1&amp;A1958&amp;$Y$1&amp;T1958&amp;$Z$1&amp;D1958&amp;$AA$1&amp;E1958&amp;#REF!&amp;G1958&amp;$AB$1&amp;J1958&amp;$AC$1&amp;L1958&amp;$AD$1&amp;N1958&amp;$AE$1&amp;P1958&amp;$AF$1&amp;R1958&amp;$AG$1&amp;#REF!&amp;$AI$1</f>
        <v>#REF!</v>
      </c>
    </row>
    <row r="1959" spans="1:23" hidden="1" x14ac:dyDescent="0.25">
      <c r="A1959" s="2" t="s">
        <v>443</v>
      </c>
      <c r="B1959" s="2" t="s">
        <v>444</v>
      </c>
      <c r="C1959" s="3"/>
      <c r="D1959" s="23" t="str">
        <f t="shared" si="725"/>
        <v/>
      </c>
      <c r="E1959" s="4">
        <v>5.3</v>
      </c>
      <c r="F1959" s="2" t="s">
        <v>2246</v>
      </c>
      <c r="G1959" s="19">
        <f>VLOOKUP(F1959,frs!$A$2:$E$41,2,FALSE)</f>
        <v>22</v>
      </c>
      <c r="H1959" s="2" t="b">
        <v>1</v>
      </c>
      <c r="I1959" s="2" t="s">
        <v>2307</v>
      </c>
      <c r="J1959" s="19">
        <f>VLOOKUP(I1959,Families!$A$2:$B$11,2,FALSE)</f>
        <v>8</v>
      </c>
      <c r="K1959" s="2"/>
      <c r="L1959" s="19" t="str">
        <f>IFERROR(VLOOKUP(K1959,Appellations!$A$2:$B$77,2,FALSE),"0")</f>
        <v>0</v>
      </c>
      <c r="M1959" s="2" t="s">
        <v>2307</v>
      </c>
      <c r="N1959" s="19">
        <f>IFERROR(VLOOKUP(M1959,Regions!$A$2:$B$41,2,FALSE),"0")</f>
        <v>7</v>
      </c>
      <c r="O1959" s="2" t="s">
        <v>314</v>
      </c>
      <c r="P1959" s="19">
        <f>IFERROR(VLOOKUP(O1959,Colors!$A$2:$B$11,2,FALSE),"0")</f>
        <v>6</v>
      </c>
      <c r="Q1959" s="2" t="s">
        <v>4695</v>
      </c>
      <c r="R1959" s="19">
        <f>IFERROR(VLOOKUP(Q1959,Contenants!$A$2:$B$21,2,FALSE),"0")</f>
        <v>13</v>
      </c>
      <c r="S1959" s="2"/>
      <c r="T1959" s="50" t="str">
        <f t="shared" si="726"/>
        <v>Biere Raduga Metropolis 50 Cl</v>
      </c>
      <c r="U1959" s="19" t="str">
        <f t="shared" si="727"/>
        <v/>
      </c>
      <c r="V1959" s="19">
        <f t="shared" si="728"/>
        <v>0</v>
      </c>
      <c r="W1959" s="20" t="e">
        <f>$X$1&amp;A1959&amp;$Y$1&amp;T1959&amp;$Z$1&amp;D1959&amp;$AA$1&amp;E1959&amp;#REF!&amp;G1959&amp;$AB$1&amp;J1959&amp;$AC$1&amp;L1959&amp;$AD$1&amp;N1959&amp;$AE$1&amp;P1959&amp;$AF$1&amp;R1959&amp;$AG$1&amp;#REF!&amp;$AI$1</f>
        <v>#REF!</v>
      </c>
    </row>
    <row r="1960" spans="1:23" ht="242.25" x14ac:dyDescent="0.25">
      <c r="A1960" s="2" t="s">
        <v>634</v>
      </c>
      <c r="B1960" s="2" t="s">
        <v>635</v>
      </c>
      <c r="C1960" s="3" t="s">
        <v>5056</v>
      </c>
      <c r="D1960" s="23" t="str">
        <f t="shared" si="725"/>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75cl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0" s="4">
        <v>8.75</v>
      </c>
      <c r="F1960" s="2" t="s">
        <v>2263</v>
      </c>
      <c r="G1960" s="19">
        <f>VLOOKUP(F1960,frs!$A$2:$B$45,2,FALSE)</f>
        <v>38</v>
      </c>
      <c r="H1960" s="2" t="b">
        <v>1</v>
      </c>
      <c r="I1960" s="2" t="s">
        <v>4709</v>
      </c>
      <c r="J1960" s="19">
        <f>VLOOKUP(I1960,Families!$A$2:$B$11,2,FALSE)</f>
        <v>2</v>
      </c>
      <c r="K1960" s="2" t="s">
        <v>4740</v>
      </c>
      <c r="L1960" s="19">
        <f>IFERROR(VLOOKUP(K1960,Appellations!$A$2:$B$80,2,FALSE),"0")</f>
        <v>25</v>
      </c>
      <c r="M1960" s="2" t="s">
        <v>4741</v>
      </c>
      <c r="N1960" s="19">
        <f>IFERROR(VLOOKUP(M1960,Regions!$A$2:$B$44,2,FALSE),"0")</f>
        <v>32</v>
      </c>
      <c r="O1960" s="2" t="s">
        <v>4689</v>
      </c>
      <c r="P1960" s="19">
        <f>IFERROR(VLOOKUP(O1960,Colors!$A$2:$B$11,2,FALSE),"0")</f>
        <v>2</v>
      </c>
      <c r="Q1960" s="2" t="s">
        <v>4695</v>
      </c>
      <c r="R1960" s="19">
        <f>IFERROR(VLOOKUP(Q1960,Contenants!$A$2:$B$21,2,FALSE),"0")</f>
        <v>13</v>
      </c>
      <c r="S1960" s="2" t="s">
        <v>5699</v>
      </c>
      <c r="T1960" s="50" t="s">
        <v>6324</v>
      </c>
      <c r="U1960" s="19" t="str">
        <f t="shared" ref="U1960:U1962" si="729">SUBSTITUTE(S1960,"C:\Users\Admin\OneDrive\Site Internet\","")</f>
        <v>chateau_des_bormettes_cote_et_mer_blanc.png</v>
      </c>
      <c r="V1960" s="19">
        <f t="shared" si="728"/>
        <v>1</v>
      </c>
      <c r="W1960" s="20" t="str">
        <f t="shared" ref="W1960:W1962" si="730">$X$1&amp;A1960&amp;$Y$1&amp;T1960&amp;$Z$1&amp;D1960&amp;$AA$1&amp;G1960&amp;$AB$1&amp;J1960&amp;$AC$1&amp;L1960&amp;$AD$1&amp;N1960&amp;$AE$1&amp;P1960&amp;$AF$1&amp;R1960&amp;$AG$1&amp;U1960&amp;$AH$1&amp;V1960&amp;$AI$1</f>
        <v>("01972", "Côte et Mer Bormettes Blanc 50 cl", "Un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75cl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"13", "chateau_des_bormettes_cote_et_mer_blanc.png", "1"),</v>
      </c>
    </row>
    <row r="1961" spans="1:23" ht="256.5" x14ac:dyDescent="0.25">
      <c r="A1961" s="2" t="s">
        <v>638</v>
      </c>
      <c r="B1961" s="2" t="s">
        <v>639</v>
      </c>
      <c r="C1961" s="3" t="s">
        <v>5057</v>
      </c>
      <c r="D1961" s="23" t="str">
        <f t="shared" si="725"/>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1" s="4">
        <v>8.75</v>
      </c>
      <c r="F1961" s="2" t="s">
        <v>2263</v>
      </c>
      <c r="G1961" s="19">
        <f>VLOOKUP(F1961,frs!$A$2:$B$45,2,FALSE)</f>
        <v>38</v>
      </c>
      <c r="H1961" s="2" t="b">
        <v>1</v>
      </c>
      <c r="I1961" s="2" t="s">
        <v>4716</v>
      </c>
      <c r="J1961" s="19">
        <f>VLOOKUP(I1961,Families!$A$2:$B$11,2,FALSE)</f>
        <v>1</v>
      </c>
      <c r="K1961" s="2" t="s">
        <v>4740</v>
      </c>
      <c r="L1961" s="19">
        <f>IFERROR(VLOOKUP(K1961,Appellations!$A$2:$B$80,2,FALSE),"0")</f>
        <v>25</v>
      </c>
      <c r="M1961" s="2" t="s">
        <v>4741</v>
      </c>
      <c r="N1961" s="19">
        <f>IFERROR(VLOOKUP(M1961,Regions!$A$2:$B$44,2,FALSE),"0")</f>
        <v>32</v>
      </c>
      <c r="O1961" s="2" t="s">
        <v>4719</v>
      </c>
      <c r="P1961" s="19">
        <f>IFERROR(VLOOKUP(O1961,Colors!$A$2:$B$11,2,FALSE),"0")</f>
        <v>8</v>
      </c>
      <c r="Q1961" s="2" t="s">
        <v>4695</v>
      </c>
      <c r="R1961" s="19">
        <f>IFERROR(VLOOKUP(Q1961,Contenants!$A$2:$B$21,2,FALSE),"0")</f>
        <v>13</v>
      </c>
      <c r="S1961" s="2" t="s">
        <v>5695</v>
      </c>
      <c r="T1961" s="50" t="s">
        <v>6325</v>
      </c>
      <c r="U1961" s="19" t="str">
        <f t="shared" si="729"/>
        <v>chateau_des_bormettes_cote_et_mer_rouge.png</v>
      </c>
      <c r="V1961" s="19">
        <f t="shared" si="728"/>
        <v>1</v>
      </c>
      <c r="W1961" s="20" t="str">
        <f t="shared" si="730"/>
        <v>("01973", "Côte et Mer Bormettes Rouge 50 cl",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"13", "chateau_des_bormettes_cote_et_mer_rouge.png", "1"),</v>
      </c>
    </row>
    <row r="1962" spans="1:23" ht="256.5" x14ac:dyDescent="0.25">
      <c r="A1962" s="2" t="s">
        <v>642</v>
      </c>
      <c r="B1962" s="2" t="s">
        <v>643</v>
      </c>
      <c r="C1962" s="3" t="s">
        <v>5058</v>
      </c>
      <c r="D1962" s="23" t="str">
        <f t="shared" si="725"/>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2" s="4">
        <v>8.75</v>
      </c>
      <c r="F1962" s="2" t="s">
        <v>2263</v>
      </c>
      <c r="G1962" s="19">
        <f>VLOOKUP(F1962,frs!$A$2:$B$45,2,FALSE)</f>
        <v>38</v>
      </c>
      <c r="H1962" s="2" t="b">
        <v>1</v>
      </c>
      <c r="I1962" s="2" t="s">
        <v>2308</v>
      </c>
      <c r="J1962" s="19">
        <f>VLOOKUP(I1962,Families!$A$2:$B$11,2,FALSE)</f>
        <v>3</v>
      </c>
      <c r="K1962" s="2" t="s">
        <v>4740</v>
      </c>
      <c r="L1962" s="19">
        <f>IFERROR(VLOOKUP(K1962,Appellations!$A$2:$B$80,2,FALSE),"0")</f>
        <v>25</v>
      </c>
      <c r="M1962" s="2" t="s">
        <v>4741</v>
      </c>
      <c r="N1962" s="19">
        <f>IFERROR(VLOOKUP(M1962,Regions!$A$2:$B$44,2,FALSE),"0")</f>
        <v>32</v>
      </c>
      <c r="O1962" s="2" t="s">
        <v>2306</v>
      </c>
      <c r="P1962" s="19">
        <f>IFERROR(VLOOKUP(O1962,Colors!$A$2:$B$11,2,FALSE),"0")</f>
        <v>7</v>
      </c>
      <c r="Q1962" s="2" t="s">
        <v>4695</v>
      </c>
      <c r="R1962" s="19">
        <f>IFERROR(VLOOKUP(Q1962,Contenants!$A$2:$B$21,2,FALSE),"0")</f>
        <v>13</v>
      </c>
      <c r="S1962" s="2" t="s">
        <v>5700</v>
      </c>
      <c r="T1962" s="50" t="s">
        <v>6326</v>
      </c>
      <c r="U1962" s="19" t="str">
        <f t="shared" si="729"/>
        <v>chateau_des_bormettes_cote_et_mer_rose.png</v>
      </c>
      <c r="V1962" s="19">
        <f t="shared" si="728"/>
        <v>1</v>
      </c>
      <c r="W1962" s="20" t="str">
        <f t="shared" si="730"/>
        <v>("01974", "Côte et Mer Bormettes Rosé 50 cl", "Un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"13", "chateau_des_bormettes_cote_et_mer_rose.png", "1"),</v>
      </c>
    </row>
    <row r="1963" spans="1:23" hidden="1" x14ac:dyDescent="0.25">
      <c r="A1963" s="2" t="s">
        <v>588</v>
      </c>
      <c r="B1963" s="2" t="s">
        <v>589</v>
      </c>
      <c r="C1963" s="3"/>
      <c r="D1963" s="23" t="str">
        <f t="shared" si="725"/>
        <v/>
      </c>
      <c r="E1963" s="4">
        <v>20.3</v>
      </c>
      <c r="F1963" s="2" t="s">
        <v>2287</v>
      </c>
      <c r="G1963" s="19" t="e">
        <f>VLOOKUP(F1963,frs!$A$2:$E$41,2,FALSE)</f>
        <v>#N/A</v>
      </c>
      <c r="H1963" s="2" t="b">
        <v>1</v>
      </c>
      <c r="I1963" s="2" t="s">
        <v>4709</v>
      </c>
      <c r="J1963" s="19">
        <f>VLOOKUP(I1963,Families!$A$2:$B$11,2,FALSE)</f>
        <v>2</v>
      </c>
      <c r="K1963" s="2" t="s">
        <v>4832</v>
      </c>
      <c r="L1963" s="19" t="str">
        <f>IFERROR(VLOOKUP(K1963,Appellations!$A$2:$B$77,2,FALSE),"0")</f>
        <v>0</v>
      </c>
      <c r="M1963" s="2" t="s">
        <v>4741</v>
      </c>
      <c r="N1963" s="19">
        <f>IFERROR(VLOOKUP(M1963,Regions!$A$2:$B$41,2,FALSE),"0")</f>
        <v>32</v>
      </c>
      <c r="O1963" s="2" t="s">
        <v>4689</v>
      </c>
      <c r="P1963" s="19">
        <f>IFERROR(VLOOKUP(O1963,Colors!$A$2:$B$11,2,FALSE),"0")</f>
        <v>2</v>
      </c>
      <c r="Q1963" s="2" t="s">
        <v>4688</v>
      </c>
      <c r="R1963" s="19">
        <f>IFERROR(VLOOKUP(Q1963,Contenants!$A$2:$B$21,2,FALSE),"0")</f>
        <v>16</v>
      </c>
      <c r="S1963" s="2"/>
      <c r="T1963" s="50" t="str">
        <f t="shared" si="726"/>
        <v>Cassis Clos D'Albizzi Tradition Blanc</v>
      </c>
      <c r="U1963" s="19" t="str">
        <f t="shared" ref="U1963:U1968" si="731">SUBSTITUTE(SUBSTITUTE(SUBSTITUTE(SUBSTITUTE(SUBSTITUTE(SUBSTITUTE(SUBSTITUTE(SUBSTITUTE(SUBSTITUTE(SUBSTITUTE(SUBSTITUTE(SUBSTITUTE(S1963,"C:\Users\Admin\OneDrive\Site Internet\",""),"BAG-IN-BOX\",""),"BOURGOGNE\",""),"BEAUJOLAIS\",""),"CHAMPAGNE ET EFFERVESCENTS\",""),"LANGUEDOC\",""),"LOIRE\",""),"PROVENCE\",""),"RHONE NORD\",""),"RHONE SUD\",""),"SPIRITUEUX\",""),"SUD OUEST\","")</f>
        <v/>
      </c>
      <c r="V1963" s="19">
        <f t="shared" si="728"/>
        <v>0</v>
      </c>
      <c r="W1963" s="20" t="e">
        <f>$X$1&amp;A1963&amp;$Y$1&amp;T1963&amp;$Z$1&amp;D1963&amp;$AA$1&amp;E1963&amp;#REF!&amp;G1963&amp;$AB$1&amp;J1963&amp;$AC$1&amp;L1963&amp;$AD$1&amp;N1963&amp;$AE$1&amp;P1963&amp;$AF$1&amp;R1963&amp;$AG$1&amp;#REF!&amp;$AI$1</f>
        <v>#REF!</v>
      </c>
    </row>
    <row r="1964" spans="1:23" hidden="1" x14ac:dyDescent="0.25">
      <c r="A1964" s="2" t="s">
        <v>590</v>
      </c>
      <c r="B1964" s="2" t="s">
        <v>591</v>
      </c>
      <c r="C1964" s="3"/>
      <c r="D1964" s="23" t="str">
        <f t="shared" si="725"/>
        <v/>
      </c>
      <c r="E1964" s="4">
        <v>19.899999999999999</v>
      </c>
      <c r="F1964" s="2" t="s">
        <v>2287</v>
      </c>
      <c r="G1964" s="19" t="e">
        <f>VLOOKUP(F1964,frs!$A$2:$E$41,2,FALSE)</f>
        <v>#N/A</v>
      </c>
      <c r="H1964" s="2" t="b">
        <v>1</v>
      </c>
      <c r="I1964" s="2" t="s">
        <v>2308</v>
      </c>
      <c r="J1964" s="19">
        <f>VLOOKUP(I1964,Families!$A$2:$B$11,2,FALSE)</f>
        <v>3</v>
      </c>
      <c r="K1964" s="2" t="s">
        <v>4832</v>
      </c>
      <c r="L1964" s="19" t="str">
        <f>IFERROR(VLOOKUP(K1964,Appellations!$A$2:$B$77,2,FALSE),"0")</f>
        <v>0</v>
      </c>
      <c r="M1964" s="2" t="s">
        <v>4741</v>
      </c>
      <c r="N1964" s="19">
        <f>IFERROR(VLOOKUP(M1964,Regions!$A$2:$B$41,2,FALSE),"0")</f>
        <v>32</v>
      </c>
      <c r="O1964" s="2" t="s">
        <v>2306</v>
      </c>
      <c r="P1964" s="19">
        <f>IFERROR(VLOOKUP(O1964,Colors!$A$2:$B$11,2,FALSE),"0")</f>
        <v>7</v>
      </c>
      <c r="Q1964" s="2" t="s">
        <v>4688</v>
      </c>
      <c r="R1964" s="19">
        <f>IFERROR(VLOOKUP(Q1964,Contenants!$A$2:$B$21,2,FALSE),"0")</f>
        <v>16</v>
      </c>
      <c r="S1964" s="2"/>
      <c r="T1964" s="50" t="str">
        <f t="shared" si="726"/>
        <v>Cassis Clos D'Albizzi Tradition Rose</v>
      </c>
      <c r="U1964" s="19" t="str">
        <f t="shared" si="731"/>
        <v/>
      </c>
      <c r="V1964" s="19">
        <f t="shared" si="728"/>
        <v>0</v>
      </c>
      <c r="W1964" s="20" t="e">
        <f>$X$1&amp;A1964&amp;$Y$1&amp;T1964&amp;$Z$1&amp;D1964&amp;$AA$1&amp;E1964&amp;#REF!&amp;G1964&amp;$AB$1&amp;J1964&amp;$AC$1&amp;L1964&amp;$AD$1&amp;N1964&amp;$AE$1&amp;P1964&amp;$AF$1&amp;R1964&amp;$AG$1&amp;#REF!&amp;$AI$1</f>
        <v>#REF!</v>
      </c>
    </row>
    <row r="1965" spans="1:23" hidden="1" x14ac:dyDescent="0.25">
      <c r="A1965" s="2" t="s">
        <v>586</v>
      </c>
      <c r="B1965" s="2" t="s">
        <v>587</v>
      </c>
      <c r="C1965" s="3"/>
      <c r="D1965" s="23" t="str">
        <f t="shared" si="725"/>
        <v/>
      </c>
      <c r="E1965" s="4">
        <v>38.9</v>
      </c>
      <c r="F1965" s="2" t="s">
        <v>2287</v>
      </c>
      <c r="G1965" s="19" t="e">
        <f>VLOOKUP(F1965,frs!$A$2:$E$41,2,FALSE)</f>
        <v>#N/A</v>
      </c>
      <c r="H1965" s="2" t="b">
        <v>1</v>
      </c>
      <c r="I1965" s="2" t="s">
        <v>4709</v>
      </c>
      <c r="J1965" s="19">
        <f>VLOOKUP(I1965,Families!$A$2:$B$11,2,FALSE)</f>
        <v>2</v>
      </c>
      <c r="K1965" s="2" t="s">
        <v>4832</v>
      </c>
      <c r="L1965" s="19" t="str">
        <f>IFERROR(VLOOKUP(K1965,Appellations!$A$2:$B$77,2,FALSE),"0")</f>
        <v>0</v>
      </c>
      <c r="M1965" s="2" t="s">
        <v>4741</v>
      </c>
      <c r="N1965" s="19">
        <f>IFERROR(VLOOKUP(M1965,Regions!$A$2:$B$41,2,FALSE),"0")</f>
        <v>32</v>
      </c>
      <c r="O1965" s="2" t="s">
        <v>4689</v>
      </c>
      <c r="P1965" s="19">
        <f>IFERROR(VLOOKUP(O1965,Colors!$A$2:$B$11,2,FALSE),"0")</f>
        <v>2</v>
      </c>
      <c r="Q1965" s="2" t="s">
        <v>4688</v>
      </c>
      <c r="R1965" s="19">
        <f>IFERROR(VLOOKUP(Q1965,Contenants!$A$2:$B$21,2,FALSE),"0")</f>
        <v>16</v>
      </c>
      <c r="S1965" s="2"/>
      <c r="T1965" s="50" t="str">
        <f t="shared" si="726"/>
        <v>Cassis Clos D'Albizzi Altais Blanc 2019</v>
      </c>
      <c r="U1965" s="19" t="str">
        <f t="shared" si="731"/>
        <v/>
      </c>
      <c r="V1965" s="19">
        <f t="shared" si="728"/>
        <v>0</v>
      </c>
      <c r="W1965" s="20" t="e">
        <f>$X$1&amp;A1965&amp;$Y$1&amp;T1965&amp;$Z$1&amp;D1965&amp;$AA$1&amp;E1965&amp;#REF!&amp;G1965&amp;$AB$1&amp;J1965&amp;$AC$1&amp;L1965&amp;$AD$1&amp;N1965&amp;$AE$1&amp;P1965&amp;$AF$1&amp;R1965&amp;$AG$1&amp;#REF!&amp;$AI$1</f>
        <v>#REF!</v>
      </c>
    </row>
    <row r="1966" spans="1:23" hidden="1" x14ac:dyDescent="0.25">
      <c r="A1966" s="2" t="s">
        <v>584</v>
      </c>
      <c r="B1966" s="2" t="s">
        <v>585</v>
      </c>
      <c r="C1966" s="3"/>
      <c r="D1966" s="23" t="str">
        <f t="shared" si="725"/>
        <v/>
      </c>
      <c r="E1966" s="4">
        <v>41.05</v>
      </c>
      <c r="F1966" s="2" t="s">
        <v>2287</v>
      </c>
      <c r="G1966" s="19" t="e">
        <f>VLOOKUP(F1966,frs!$A$2:$E$41,2,FALSE)</f>
        <v>#N/A</v>
      </c>
      <c r="H1966" s="2" t="b">
        <v>1</v>
      </c>
      <c r="I1966" s="2" t="s">
        <v>4709</v>
      </c>
      <c r="J1966" s="19">
        <f>VLOOKUP(I1966,Families!$A$2:$B$11,2,FALSE)</f>
        <v>2</v>
      </c>
      <c r="K1966" s="2" t="s">
        <v>4832</v>
      </c>
      <c r="L1966" s="19" t="str">
        <f>IFERROR(VLOOKUP(K1966,Appellations!$A$2:$B$77,2,FALSE),"0")</f>
        <v>0</v>
      </c>
      <c r="M1966" s="2" t="s">
        <v>4741</v>
      </c>
      <c r="N1966" s="19">
        <f>IFERROR(VLOOKUP(M1966,Regions!$A$2:$B$41,2,FALSE),"0")</f>
        <v>32</v>
      </c>
      <c r="O1966" s="2" t="s">
        <v>4689</v>
      </c>
      <c r="P1966" s="19">
        <f>IFERROR(VLOOKUP(O1966,Colors!$A$2:$B$11,2,FALSE),"0")</f>
        <v>2</v>
      </c>
      <c r="Q1966" s="2" t="s">
        <v>4688</v>
      </c>
      <c r="R1966" s="19">
        <f>IFERROR(VLOOKUP(Q1966,Contenants!$A$2:$B$21,2,FALSE),"0")</f>
        <v>16</v>
      </c>
      <c r="S1966" s="2"/>
      <c r="T1966" s="50" t="str">
        <f t="shared" si="726"/>
        <v>Cassis Clos D'Albizzi Altais Blanc 2018</v>
      </c>
      <c r="U1966" s="19" t="str">
        <f t="shared" si="731"/>
        <v/>
      </c>
      <c r="V1966" s="19">
        <f t="shared" si="728"/>
        <v>0</v>
      </c>
      <c r="W1966" s="20" t="e">
        <f>$X$1&amp;A1966&amp;$Y$1&amp;T1966&amp;$Z$1&amp;D1966&amp;$AA$1&amp;E1966&amp;#REF!&amp;G1966&amp;$AB$1&amp;J1966&amp;$AC$1&amp;L1966&amp;$AD$1&amp;N1966&amp;$AE$1&amp;P1966&amp;$AF$1&amp;R1966&amp;$AG$1&amp;#REF!&amp;$AI$1</f>
        <v>#REF!</v>
      </c>
    </row>
    <row r="1967" spans="1:23" hidden="1" x14ac:dyDescent="0.25">
      <c r="A1967" s="2" t="s">
        <v>1491</v>
      </c>
      <c r="B1967" s="2" t="s">
        <v>1492</v>
      </c>
      <c r="C1967" s="3"/>
      <c r="D1967" s="23" t="str">
        <f t="shared" si="725"/>
        <v/>
      </c>
      <c r="E1967" s="4">
        <v>9.6999999999999993</v>
      </c>
      <c r="F1967" s="2" t="s">
        <v>2285</v>
      </c>
      <c r="G1967" s="19" t="e">
        <f>VLOOKUP(F1967,frs!$A$2:$E$41,2,FALSE)</f>
        <v>#N/A</v>
      </c>
      <c r="H1967" s="2" t="b">
        <v>1</v>
      </c>
      <c r="I1967" s="2" t="s">
        <v>2308</v>
      </c>
      <c r="J1967" s="19">
        <f>VLOOKUP(I1967,Families!$A$2:$B$11,2,FALSE)</f>
        <v>3</v>
      </c>
      <c r="K1967" s="2" t="s">
        <v>4830</v>
      </c>
      <c r="L1967" s="19">
        <f>IFERROR(VLOOKUP(K1967,Appellations!$A$2:$B$77,2,FALSE),"0")</f>
        <v>45</v>
      </c>
      <c r="M1967" s="2" t="s">
        <v>4745</v>
      </c>
      <c r="N1967" s="19">
        <f>IFERROR(VLOOKUP(M1967,Regions!$A$2:$B$41,2,FALSE),"0")</f>
        <v>33</v>
      </c>
      <c r="O1967" s="2" t="s">
        <v>2306</v>
      </c>
      <c r="P1967" s="19">
        <f>IFERROR(VLOOKUP(O1967,Colors!$A$2:$B$11,2,FALSE),"0")</f>
        <v>7</v>
      </c>
      <c r="Q1967" s="2" t="s">
        <v>4688</v>
      </c>
      <c r="R1967" s="19">
        <f>IFERROR(VLOOKUP(Q1967,Contenants!$A$2:$B$21,2,FALSE),"0")</f>
        <v>16</v>
      </c>
      <c r="S1967" s="2"/>
      <c r="T1967" s="50" t="str">
        <f t="shared" si="726"/>
        <v>Luberon Dom Citadelle Le Chataignier Rse</v>
      </c>
      <c r="U1967" s="19" t="str">
        <f t="shared" si="731"/>
        <v/>
      </c>
      <c r="V1967" s="19">
        <f t="shared" si="728"/>
        <v>0</v>
      </c>
      <c r="W1967" s="20" t="e">
        <f>$X$1&amp;A1967&amp;$Y$1&amp;T1967&amp;$Z$1&amp;D1967&amp;$AA$1&amp;E1967&amp;#REF!&amp;G1967&amp;$AB$1&amp;J1967&amp;$AC$1&amp;L1967&amp;$AD$1&amp;N1967&amp;$AE$1&amp;P1967&amp;$AF$1&amp;R1967&amp;$AG$1&amp;#REF!&amp;$AI$1</f>
        <v>#REF!</v>
      </c>
    </row>
    <row r="1968" spans="1:23" hidden="1" x14ac:dyDescent="0.25">
      <c r="A1968" s="2" t="s">
        <v>1499</v>
      </c>
      <c r="B1968" s="2" t="s">
        <v>1500</v>
      </c>
      <c r="C1968" s="3"/>
      <c r="D1968" s="23" t="str">
        <f t="shared" si="725"/>
        <v/>
      </c>
      <c r="E1968" s="4">
        <v>15.2</v>
      </c>
      <c r="F1968" s="2" t="s">
        <v>2285</v>
      </c>
      <c r="G1968" s="19" t="e">
        <f>VLOOKUP(F1968,frs!$A$2:$E$41,2,FALSE)</f>
        <v>#N/A</v>
      </c>
      <c r="H1968" s="2" t="b">
        <v>1</v>
      </c>
      <c r="I1968" s="2" t="s">
        <v>2308</v>
      </c>
      <c r="J1968" s="19">
        <f>VLOOKUP(I1968,Families!$A$2:$B$11,2,FALSE)</f>
        <v>3</v>
      </c>
      <c r="K1968" s="2" t="s">
        <v>4830</v>
      </c>
      <c r="L1968" s="19">
        <f>IFERROR(VLOOKUP(K1968,Appellations!$A$2:$B$77,2,FALSE),"0")</f>
        <v>45</v>
      </c>
      <c r="M1968" s="2" t="s">
        <v>4745</v>
      </c>
      <c r="N1968" s="19">
        <f>IFERROR(VLOOKUP(M1968,Regions!$A$2:$B$41,2,FALSE),"0")</f>
        <v>33</v>
      </c>
      <c r="O1968" s="2" t="s">
        <v>2306</v>
      </c>
      <c r="P1968" s="19">
        <f>IFERROR(VLOOKUP(O1968,Colors!$A$2:$B$11,2,FALSE),"0")</f>
        <v>7</v>
      </c>
      <c r="Q1968" s="2" t="s">
        <v>4688</v>
      </c>
      <c r="R1968" s="19">
        <f>IFERROR(VLOOKUP(Q1968,Contenants!$A$2:$B$21,2,FALSE),"0")</f>
        <v>16</v>
      </c>
      <c r="S1968" s="2"/>
      <c r="T1968" s="50" t="str">
        <f t="shared" si="726"/>
        <v>Luberon Dom Citadelle Les Artemes Rose</v>
      </c>
      <c r="U1968" s="19" t="str">
        <f t="shared" si="731"/>
        <v/>
      </c>
      <c r="V1968" s="19">
        <f t="shared" si="728"/>
        <v>0</v>
      </c>
      <c r="W1968" s="20" t="e">
        <f>$X$1&amp;A1968&amp;$Y$1&amp;T1968&amp;$Z$1&amp;D1968&amp;$AA$1&amp;E1968&amp;#REF!&amp;G1968&amp;$AB$1&amp;J1968&amp;$AC$1&amp;L1968&amp;$AD$1&amp;N1968&amp;$AE$1&amp;P1968&amp;$AF$1&amp;R1968&amp;$AG$1&amp;#REF!&amp;$AI$1</f>
        <v>#REF!</v>
      </c>
    </row>
    <row r="1969" spans="1:23" ht="228" x14ac:dyDescent="0.25">
      <c r="A1969" s="2" t="s">
        <v>1566</v>
      </c>
      <c r="B1969" s="2" t="s">
        <v>1567</v>
      </c>
      <c r="C1969" s="3" t="s">
        <v>5059</v>
      </c>
      <c r="D1969" s="23" t="str">
        <f t="shared" si="725"/>
        <v>Un Cru du Beaujolais rouge complexe et élégant, idéal sur un suprême de volaille légèrement relevé.&lt;br&gt;&lt;br&gt;Encépagement : Gamay&lt;br&gt;&lt;br&gt;Dégustation : Robe rouge rubis ; Nez aromatique aux notes de fruits rouges ; Bouche fruitée et équilibrée sur des arômes de pivoine et d’iris.&lt;br&gt;Accord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69" s="4">
        <v>16.95</v>
      </c>
      <c r="F1969" s="2" t="s">
        <v>2284</v>
      </c>
      <c r="G1969" s="19">
        <f>VLOOKUP(F1969,frs!$A$2:$B$45,2,FALSE)</f>
        <v>16</v>
      </c>
      <c r="H1969" s="2" t="b">
        <v>1</v>
      </c>
      <c r="I1969" s="2" t="s">
        <v>4716</v>
      </c>
      <c r="J1969" s="19">
        <f>VLOOKUP(I1969,Families!$A$2:$B$11,2,FALSE)</f>
        <v>1</v>
      </c>
      <c r="K1969" s="2" t="s">
        <v>4760</v>
      </c>
      <c r="L1969" s="19">
        <f>IFERROR(VLOOKUP(K1969,Appellations!$A$2:$B$80,2,FALSE),"0")</f>
        <v>54</v>
      </c>
      <c r="M1969" s="2" t="s">
        <v>4757</v>
      </c>
      <c r="N1969" s="19">
        <f>IFERROR(VLOOKUP(M1969,Regions!$A$2:$B$44,2,FALSE),"0")</f>
        <v>6</v>
      </c>
      <c r="O1969" s="2" t="s">
        <v>4719</v>
      </c>
      <c r="P1969" s="19">
        <f>IFERROR(VLOOKUP(O1969,Colors!$A$2:$B$11,2,FALSE),"0")</f>
        <v>8</v>
      </c>
      <c r="Q1969" s="2" t="s">
        <v>4688</v>
      </c>
      <c r="R1969" s="19">
        <f>IFERROR(VLOOKUP(Q1969,Contenants!$A$2:$B$21,2,FALSE),"0")</f>
        <v>16</v>
      </c>
      <c r="S1969" s="2" t="s">
        <v>5792</v>
      </c>
      <c r="T1969" s="50" t="s">
        <v>6327</v>
      </c>
      <c r="U1969" s="19" t="str">
        <f>SUBSTITUTE(S1969,"C:\Users\Admin\OneDrive\Site Internet\","")</f>
        <v>jean_paul_dubost_morgon_la_ballofiere_rouge.png</v>
      </c>
      <c r="V1969" s="19">
        <f t="shared" si="728"/>
        <v>1</v>
      </c>
      <c r="W1969" s="20" t="str">
        <f t="shared" ref="W1969" si="732">$X$1&amp;A1969&amp;$Y$1&amp;T1969&amp;$Z$1&amp;D1969&amp;$AA$1&amp;G1969&amp;$AB$1&amp;J1969&amp;$AC$1&amp;L1969&amp;$AD$1&amp;N1969&amp;$AE$1&amp;P1969&amp;$AF$1&amp;R1969&amp;$AG$1&amp;U1969&amp;$AH$1&amp;V1969&amp;$AI$1</f>
        <v>("01981", "La Ballofière Dubost Rouge", "Un Cru du Beaujolais rouge complexe et élégant, idéal sur un suprême de volaille légèrement relevé.&lt;br&gt;&lt;br&gt;Encépagement : Gamay&lt;br&gt;&lt;br&gt;Dégustation : Robe rouge rubis ; Nez aromatique aux notes de fruits rouges ; Bouche fruitée et équilibrée sur des arômes de pivoine et d’iris.&lt;br&gt;Accord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"54", "6","8", "16", "jean_paul_dubost_morgon_la_ballofiere_rouge.png", "1"),</v>
      </c>
    </row>
    <row r="1970" spans="1:23" s="29" customFormat="1" hidden="1" x14ac:dyDescent="0.25">
      <c r="A1970" s="2" t="s">
        <v>494</v>
      </c>
      <c r="B1970" s="2" t="s">
        <v>495</v>
      </c>
      <c r="C1970" s="3"/>
      <c r="D1970" s="36" t="str">
        <f t="shared" si="704"/>
        <v/>
      </c>
      <c r="E1970" s="4">
        <v>17.149999999999999</v>
      </c>
      <c r="F1970" s="2" t="s">
        <v>2284</v>
      </c>
      <c r="G1970" s="38"/>
      <c r="H1970" s="2" t="b">
        <v>1</v>
      </c>
      <c r="I1970" s="2" t="s">
        <v>4716</v>
      </c>
      <c r="J1970" s="38"/>
      <c r="K1970" s="2" t="s">
        <v>4759</v>
      </c>
      <c r="L1970" s="38"/>
      <c r="M1970" s="2" t="s">
        <v>4757</v>
      </c>
      <c r="N1970" s="38"/>
      <c r="O1970" s="2" t="s">
        <v>4719</v>
      </c>
      <c r="P1970" s="38"/>
      <c r="Q1970" s="2" t="s">
        <v>4688</v>
      </c>
      <c r="R1970" s="38"/>
      <c r="S1970" s="2"/>
      <c r="T1970" s="38"/>
      <c r="U1970" s="38"/>
      <c r="V1970" s="19">
        <f t="shared" si="728"/>
        <v>0</v>
      </c>
      <c r="W1970" s="38"/>
    </row>
    <row r="1971" spans="1:23" ht="242.25" x14ac:dyDescent="0.25">
      <c r="A1971" s="2" t="s">
        <v>1421</v>
      </c>
      <c r="B1971" s="2" t="s">
        <v>1422</v>
      </c>
      <c r="C1971" s="3" t="s">
        <v>6161</v>
      </c>
      <c r="D1971" s="23" t="str">
        <f t="shared" ref="D1971:D2000" si="733">SUBSTITUTE(SUBSTITUTE(SUBSTITUTE(C1971,CHAR(13),""),CHAR(10),"&lt;br&gt;"),". &amp;car(10)",".")</f>
        <v>Un vinaigre confectionné à base de chardonnay et de thym frais. Idéal pour une cuisine méditerranéene ou sur des grillades.&lt;br&gt;&lt;br&gt;Des vinaigres bourguignons de grandes qualités. Idéal pour vos salades en toute saison. &lt;br&gt;&lt;br&gt;La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1" s="4">
        <v>12.6</v>
      </c>
      <c r="F1971" s="2" t="s">
        <v>2219</v>
      </c>
      <c r="G1971" s="19">
        <f>VLOOKUP(F1971,frs!$A$2:$B$45,2,FALSE)</f>
        <v>23</v>
      </c>
      <c r="H1971" s="2" t="b">
        <v>1</v>
      </c>
      <c r="I1971" s="2" t="s">
        <v>4686</v>
      </c>
      <c r="J1971" s="19">
        <f>VLOOKUP(I1971,Families!$A$2:$B$11,2,FALSE)</f>
        <v>9</v>
      </c>
      <c r="K1971" s="2"/>
      <c r="L1971" s="19" t="str">
        <f>IFERROR(VLOOKUP(K1971,Appellations!$A$2:$B$80,2,FALSE),"0")</f>
        <v>0</v>
      </c>
      <c r="M1971" s="2" t="s">
        <v>4854</v>
      </c>
      <c r="N1971" s="19">
        <f>IFERROR(VLOOKUP(M1971,Regions!$A$2:$B$44,2,FALSE),"0")</f>
        <v>40</v>
      </c>
      <c r="O1971" s="2"/>
      <c r="P1971" s="19" t="str">
        <f>IFERROR(VLOOKUP(O1971,Colors!$A$2:$B$11,2,FALSE),"0")</f>
        <v>0</v>
      </c>
      <c r="Q1971" s="2" t="s">
        <v>4700</v>
      </c>
      <c r="R1971" s="19">
        <f>IFERROR(VLOOKUP(Q1971,Contenants!$A$2:$B$21,2,FALSE),"0")</f>
        <v>9</v>
      </c>
      <c r="S1971" s="2" t="s">
        <v>6602</v>
      </c>
      <c r="T1971" s="50" t="s">
        <v>6600</v>
      </c>
      <c r="U1971" s="19" t="str">
        <f t="shared" ref="U1971:U1974" si="734">SUBSTITUTE(S1971,"C:\Users\Admin\OneDrive\Site Internet\","")</f>
        <v>le_bon_vinaigre_l_austral_au_thym.png</v>
      </c>
      <c r="V1971" s="19">
        <f t="shared" si="728"/>
        <v>1</v>
      </c>
      <c r="W1971" s="20" t="str">
        <f t="shared" ref="W1971:W1974" si="735">$X$1&amp;A1971&amp;$Y$1&amp;T1971&amp;$Z$1&amp;D1971&amp;$AA$1&amp;G1971&amp;$AB$1&amp;J1971&amp;$AC$1&amp;L1971&amp;$AD$1&amp;N1971&amp;$AE$1&amp;P1971&amp;$AF$1&amp;R1971&amp;$AG$1&amp;U1971&amp;$AH$1&amp;V1971&amp;$AI$1</f>
        <v>("01983", "Le Bon Vinaigre L'Austral Au Thym ", "Un vinaigre confectionné à base de chardonnay et de thym frais. Idéal pour une cuisine méditerranéene ou sur des grillades.&lt;br&gt;&lt;br&gt;Des vinaigres bourguignons de grandes qualités. Idéal pour vos salades en toute saison. &lt;br&gt;&lt;br&gt;La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"le_bon_vinaigre_l_austral_au_thym.png", "1"),</v>
      </c>
    </row>
    <row r="1972" spans="1:23" ht="242.25" x14ac:dyDescent="0.25">
      <c r="A1972" s="2" t="s">
        <v>1423</v>
      </c>
      <c r="B1972" s="2" t="s">
        <v>1424</v>
      </c>
      <c r="C1972" s="3" t="s">
        <v>6162</v>
      </c>
      <c r="D1972" s="23" t="str">
        <f t="shared" si="733"/>
        <v>Un vinaigre confectionné à partir de pinot noir et de pulpe d'échalotte. Idéal dans une sauce crémée, sur des fruits de mer.&lt;br&gt;&lt;br&gt;Des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2" s="4">
        <v>12.6</v>
      </c>
      <c r="F1972" s="2" t="s">
        <v>2219</v>
      </c>
      <c r="G1972" s="19">
        <f>VLOOKUP(F1972,frs!$A$2:$B$45,2,FALSE)</f>
        <v>23</v>
      </c>
      <c r="H1972" s="2" t="b">
        <v>1</v>
      </c>
      <c r="I1972" s="2" t="s">
        <v>4686</v>
      </c>
      <c r="J1972" s="19">
        <f>VLOOKUP(I1972,Families!$A$2:$B$11,2,FALSE)</f>
        <v>9</v>
      </c>
      <c r="K1972" s="2"/>
      <c r="L1972" s="19" t="str">
        <f>IFERROR(VLOOKUP(K1972,Appellations!$A$2:$B$80,2,FALSE),"0")</f>
        <v>0</v>
      </c>
      <c r="M1972" s="2" t="s">
        <v>4854</v>
      </c>
      <c r="N1972" s="19">
        <f>IFERROR(VLOOKUP(M1972,Regions!$A$2:$B$44,2,FALSE),"0")</f>
        <v>40</v>
      </c>
      <c r="O1972" s="2"/>
      <c r="P1972" s="19" t="str">
        <f>IFERROR(VLOOKUP(O1972,Colors!$A$2:$B$11,2,FALSE),"0")</f>
        <v>0</v>
      </c>
      <c r="Q1972" s="2" t="s">
        <v>4700</v>
      </c>
      <c r="R1972" s="19">
        <f>IFERROR(VLOOKUP(Q1972,Contenants!$A$2:$B$21,2,FALSE),"0")</f>
        <v>9</v>
      </c>
      <c r="S1972" s="2" t="s">
        <v>6603</v>
      </c>
      <c r="T1972" s="50" t="s">
        <v>6328</v>
      </c>
      <c r="U1972" s="19" t="str">
        <f t="shared" si="734"/>
        <v>le_bon_vinaigre_la_douce_echalotte.png</v>
      </c>
      <c r="V1972" s="19">
        <f t="shared" si="728"/>
        <v>1</v>
      </c>
      <c r="W1972" s="20" t="str">
        <f t="shared" si="735"/>
        <v>("01984", "Le Bon Vinaigre La Douce Echalotte", "Un vinaigre confectionné à partir de pinot noir et de pulpe d'échalotte. Idéal dans une sauce crémée, sur des fruits de mer.&lt;br&gt;&lt;br&gt;Des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"le_bon_vinaigre_la_douce_echalotte.png", "1"),</v>
      </c>
    </row>
    <row r="1973" spans="1:23" ht="228" x14ac:dyDescent="0.25">
      <c r="A1973" s="2" t="s">
        <v>1417</v>
      </c>
      <c r="B1973" s="2" t="s">
        <v>1418</v>
      </c>
      <c r="C1973" s="3" t="s">
        <v>6159</v>
      </c>
      <c r="D1973" s="23" t="str">
        <f t="shared" si="733"/>
        <v>Un vinaigre confectionné à partir de Chardonnay et de romarin frais. Idéal sur un carré d'agneau ou un rôti de porc.&lt;br&gt;&lt;br&gt;Des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3" s="4">
        <v>14</v>
      </c>
      <c r="F1973" s="2" t="s">
        <v>2219</v>
      </c>
      <c r="G1973" s="19">
        <f>VLOOKUP(F1973,frs!$A$2:$B$45,2,FALSE)</f>
        <v>23</v>
      </c>
      <c r="H1973" s="2" t="b">
        <v>1</v>
      </c>
      <c r="I1973" s="2" t="s">
        <v>4686</v>
      </c>
      <c r="J1973" s="19">
        <f>VLOOKUP(I1973,Families!$A$2:$B$11,2,FALSE)</f>
        <v>9</v>
      </c>
      <c r="K1973" s="2"/>
      <c r="L1973" s="19" t="str">
        <f>IFERROR(VLOOKUP(K1973,Appellations!$A$2:$B$80,2,FALSE),"0")</f>
        <v>0</v>
      </c>
      <c r="M1973" s="2" t="s">
        <v>4854</v>
      </c>
      <c r="N1973" s="19">
        <f>IFERROR(VLOOKUP(M1973,Regions!$A$2:$B$44,2,FALSE),"0")</f>
        <v>40</v>
      </c>
      <c r="O1973" s="2"/>
      <c r="P1973" s="19" t="str">
        <f>IFERROR(VLOOKUP(O1973,Colors!$A$2:$B$11,2,FALSE),"0")</f>
        <v>0</v>
      </c>
      <c r="Q1973" s="2" t="s">
        <v>4700</v>
      </c>
      <c r="R1973" s="19">
        <f>IFERROR(VLOOKUP(Q1973,Contenants!$A$2:$B$21,2,FALSE),"0")</f>
        <v>9</v>
      </c>
      <c r="S1973" s="2" t="s">
        <v>6604</v>
      </c>
      <c r="T1973" s="50" t="s">
        <v>6329</v>
      </c>
      <c r="U1973" s="19" t="str">
        <f t="shared" si="734"/>
        <v>le_bon_vinaigre_camphre_au_romarin.png</v>
      </c>
      <c r="V1973" s="19">
        <f t="shared" si="728"/>
        <v>1</v>
      </c>
      <c r="W1973" s="20" t="str">
        <f t="shared" si="735"/>
        <v>("01985", "Le Bon Vinaigre Camphre au Romarin", "Un vinaigre confectionné à partir de Chardonnay et de romarin frais. Idéal sur un carré d'agneau ou un rôti de porc.&lt;br&gt;&lt;br&gt;Des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"le_bon_vinaigre_camphre_au_romarin.png", "1"),</v>
      </c>
    </row>
    <row r="1974" spans="1:23" ht="242.25" x14ac:dyDescent="0.25">
      <c r="A1974" s="2" t="s">
        <v>1419</v>
      </c>
      <c r="B1974" s="2" t="s">
        <v>1420</v>
      </c>
      <c r="C1974" s="3" t="s">
        <v>6160</v>
      </c>
      <c r="D1974" s="23" t="str">
        <f t="shared" si="733"/>
        <v>Un vinaigre confectionné à partir de Chardonnay et de jus de raisin sucré. Idéal pour accompagner une salade de fruits rouges, assaisonner vos salades.&lt;br&gt;&lt;br&gt;Des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4" s="4">
        <v>15.3</v>
      </c>
      <c r="F1974" s="2" t="s">
        <v>2219</v>
      </c>
      <c r="G1974" s="19">
        <f>VLOOKUP(F1974,frs!$A$2:$B$45,2,FALSE)</f>
        <v>23</v>
      </c>
      <c r="H1974" s="2" t="b">
        <v>1</v>
      </c>
      <c r="I1974" s="2" t="s">
        <v>4686</v>
      </c>
      <c r="J1974" s="19">
        <f>VLOOKUP(I1974,Families!$A$2:$B$11,2,FALSE)</f>
        <v>9</v>
      </c>
      <c r="K1974" s="2"/>
      <c r="L1974" s="19" t="str">
        <f>IFERROR(VLOOKUP(K1974,Appellations!$A$2:$B$80,2,FALSE),"0")</f>
        <v>0</v>
      </c>
      <c r="M1974" s="2" t="s">
        <v>4854</v>
      </c>
      <c r="N1974" s="19">
        <f>IFERROR(VLOOKUP(M1974,Regions!$A$2:$B$44,2,FALSE),"0")</f>
        <v>40</v>
      </c>
      <c r="O1974" s="2"/>
      <c r="P1974" s="19" t="str">
        <f>IFERROR(VLOOKUP(O1974,Colors!$A$2:$B$11,2,FALSE),"0")</f>
        <v>0</v>
      </c>
      <c r="Q1974" s="2" t="s">
        <v>4700</v>
      </c>
      <c r="R1974" s="19">
        <f>IFERROR(VLOOKUP(Q1974,Contenants!$A$2:$B$21,2,FALSE),"0")</f>
        <v>9</v>
      </c>
      <c r="S1974" s="2" t="s">
        <v>6605</v>
      </c>
      <c r="T1974" s="50" t="s">
        <v>6330</v>
      </c>
      <c r="U1974" s="19" t="str">
        <f t="shared" si="734"/>
        <v>le_bon_vinaigre_condiment_balsamique.png</v>
      </c>
      <c r="V1974" s="19">
        <f t="shared" si="728"/>
        <v>1</v>
      </c>
      <c r="W1974" s="20" t="str">
        <f t="shared" si="735"/>
        <v>("01986", "Le Bon Vinaigre Condiment Balsamique", "Un vinaigre confectionné à partir de Chardonnay et de jus de raisin sucré. Idéal pour accompagner une salade de fruits rouges, assaisonner vos salades.&lt;br&gt;&lt;br&gt;Des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"le_bon_vinaigre_condiment_balsamique.png", "1"),</v>
      </c>
    </row>
    <row r="1975" spans="1:23" hidden="1" x14ac:dyDescent="0.25">
      <c r="A1975" s="2" t="s">
        <v>4609</v>
      </c>
      <c r="B1975" s="2" t="s">
        <v>4610</v>
      </c>
      <c r="C1975" s="3"/>
      <c r="D1975" s="23" t="str">
        <f t="shared" si="733"/>
        <v/>
      </c>
      <c r="E1975" s="4">
        <v>50.5</v>
      </c>
      <c r="F1975" s="2" t="s">
        <v>66</v>
      </c>
      <c r="G1975" s="19">
        <f>VLOOKUP(F1975,frs!$A$2:$E$41,2,FALSE)</f>
        <v>28</v>
      </c>
      <c r="H1975" s="2" t="b">
        <v>0</v>
      </c>
      <c r="I1975" s="2" t="s">
        <v>4693</v>
      </c>
      <c r="J1975" s="19">
        <f>VLOOKUP(I1975,Families!$A$2:$B$11,2,FALSE)</f>
        <v>7</v>
      </c>
      <c r="K1975" s="2"/>
      <c r="L1975" s="19" t="str">
        <f>IFERROR(VLOOKUP(K1975,Appellations!$A$2:$B$77,2,FALSE),"0")</f>
        <v>0</v>
      </c>
      <c r="M1975" s="2" t="s">
        <v>4698</v>
      </c>
      <c r="N1975" s="19" t="str">
        <f>IFERROR(VLOOKUP(M1975,Regions!$A$2:$B$41,2,FALSE),"0")</f>
        <v>0</v>
      </c>
      <c r="O1975" s="2"/>
      <c r="P1975" s="19" t="str">
        <f>IFERROR(VLOOKUP(O1975,Colors!$A$2:$B$11,2,FALSE),"0")</f>
        <v>0</v>
      </c>
      <c r="Q1975" s="2" t="s">
        <v>4696</v>
      </c>
      <c r="R1975" s="19">
        <f>IFERROR(VLOOKUP(Q1975,Contenants!$A$2:$B$21,2,FALSE),"0")</f>
        <v>15</v>
      </c>
      <c r="S1975" s="2"/>
      <c r="T1975" s="50" t="str">
        <f t="shared" ref="T1975:T2000" si="736">PROPER(B1975)</f>
        <v>Whisky Hunter Laing Islag Journey</v>
      </c>
      <c r="U1975" s="19" t="str">
        <f>SUBSTITUTE(SUBSTITUTE(SUBSTITUTE(SUBSTITUTE(SUBSTITUTE(SUBSTITUTE(SUBSTITUTE(SUBSTITUTE(SUBSTITUTE(SUBSTITUTE(SUBSTITUTE(SUBSTITUTE(S1975,"C:\Users\Admin\OneDrive\Site Internet\",""),"BAG-IN-BOX\",""),"BOURGOGNE\",""),"BEAUJOLAIS\",""),"CHAMPAGNE ET EFFERVESCENTS\",""),"LANGUEDOC\",""),"LOIRE\",""),"PROVENCE\",""),"RHONE NORD\",""),"RHONE SUD\",""),"SPIRITUEUX\",""),"SUD OUEST\","")</f>
        <v/>
      </c>
      <c r="V1975" s="19" t="e">
        <f>IF(#REF!="",0,1)</f>
        <v>#REF!</v>
      </c>
      <c r="W1975" s="20" t="e">
        <f>$X$1&amp;A1975&amp;$Y$1&amp;T1975&amp;$Z$1&amp;D1975&amp;$AA$1&amp;E1975&amp;#REF!&amp;G1975&amp;$AB$1&amp;J1975&amp;$AC$1&amp;L1975&amp;$AD$1&amp;N1975&amp;$AE$1&amp;P1975&amp;$AF$1&amp;R1975&amp;$AG$1&amp;#REF!&amp;$AI$1</f>
        <v>#REF!</v>
      </c>
    </row>
    <row r="1976" spans="1:23" ht="299.25" x14ac:dyDescent="0.25">
      <c r="A1976" s="2" t="s">
        <v>1713</v>
      </c>
      <c r="B1976" s="2" t="s">
        <v>1714</v>
      </c>
      <c r="C1976" s="3" t="s">
        <v>5416</v>
      </c>
      <c r="D1976" s="23" t="str">
        <f t="shared" si="733"/>
        <v xml:space="preserve">Un Rhum Agricole mauritien avec plein de fraîcheur. Il pourra accompagner un moelleux au chocolat ou être servit en digestif.&lt;br&gt;&lt;br&gt;Provenance : Île Maurice&lt;br&gt;&lt;br&gt;Vieillissement : entre 1 à 2 ans en fût de chêne français.&lt;br&gt;&lt;br&gt;Dégustation : Robe ambrée&lt;br&gt; ; Nez de canne fraîche, d’épices et de fleurs séchées ; Bouche ronde et puissante.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6" s="4">
        <v>37.9</v>
      </c>
      <c r="F1976" s="2" t="s">
        <v>469</v>
      </c>
      <c r="G1976" s="19">
        <f>VLOOKUP(F1976,frs!$A$2:$B$45,2,FALSE)</f>
        <v>24</v>
      </c>
      <c r="H1976" s="2" t="b">
        <v>1</v>
      </c>
      <c r="I1976" s="2" t="s">
        <v>4693</v>
      </c>
      <c r="J1976" s="19">
        <f>VLOOKUP(I1976,Families!$A$2:$B$11,2,FALSE)</f>
        <v>7</v>
      </c>
      <c r="K1976" s="2"/>
      <c r="L1976" s="19" t="str">
        <f>IFERROR(VLOOKUP(K1976,Appellations!$A$2:$B$80,2,FALSE),"0")</f>
        <v>0</v>
      </c>
      <c r="M1976" s="2" t="s">
        <v>4703</v>
      </c>
      <c r="N1976" s="19">
        <f>IFERROR(VLOOKUP(M1976,Regions!$A$2:$B$44,2,FALSE),"0")</f>
        <v>34</v>
      </c>
      <c r="O1976" s="2"/>
      <c r="P1976" s="19" t="str">
        <f>IFERROR(VLOOKUP(O1976,Colors!$A$2:$B$11,2,FALSE),"0")</f>
        <v>0</v>
      </c>
      <c r="Q1976" s="2" t="s">
        <v>4696</v>
      </c>
      <c r="R1976" s="19">
        <f>IFERROR(VLOOKUP(Q1976,Contenants!$A$2:$B$21,2,FALSE),"0")</f>
        <v>15</v>
      </c>
      <c r="S1976" s="2" t="s">
        <v>5845</v>
      </c>
      <c r="T1976" s="50" t="s">
        <v>6331</v>
      </c>
      <c r="U1976" s="19" t="str">
        <f t="shared" ref="U1976:U1992" si="737">SUBSTITUTE(S1976,"C:\Users\Admin\OneDrive\Site Internet\","")</f>
        <v>rhum_arcane_delicatissime.png</v>
      </c>
      <c r="V1976" s="19">
        <f t="shared" ref="V1976:V2005" si="738">IF(U1976="",0,1)</f>
        <v>1</v>
      </c>
      <c r="W1976" s="20" t="str">
        <f t="shared" ref="W1976:W1992" si="739">$X$1&amp;A1976&amp;$Y$1&amp;T1976&amp;$Z$1&amp;D1976&amp;$AA$1&amp;G1976&amp;$AB$1&amp;J1976&amp;$AC$1&amp;L1976&amp;$AD$1&amp;N1976&amp;$AE$1&amp;P1976&amp;$AF$1&amp;R1976&amp;$AG$1&amp;U1976&amp;$AH$1&amp;V1976&amp;$AI$1</f>
        <v>("01988", "Rhum Arcane Délicatissime", "Un Rhum Agricole mauritien avec plein de fraîcheur. Il pourra accompagner un moelleux au chocolat ou être servit en digestif.&lt;br&gt;&lt;br&gt;Provenance : Île Maurice&lt;br&gt;&lt;br&gt;Vieillissement : entre 1 à 2 ans en fût de chêne français.&lt;br&gt;&lt;br&gt;Dégustation : Robe ambrée&lt;br&gt; ; Nez de canne fraîche, d’épices et de fleurs séchées ; Bouche ronde et puissante.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"rhum_arcane_delicatissime.png", "1"),</v>
      </c>
    </row>
    <row r="1977" spans="1:23" ht="299.25" x14ac:dyDescent="0.25">
      <c r="A1977" s="2" t="s">
        <v>1715</v>
      </c>
      <c r="B1977" s="2" t="s">
        <v>1716</v>
      </c>
      <c r="C1977" s="3" t="s">
        <v>5417</v>
      </c>
      <c r="D1977" s="23" t="str">
        <f t="shared" si="733"/>
        <v xml:space="preserve">Un Rhum Agricole mauritien chaleureux et généreux. A déguster sur un dessert au chocolat ou en digestif.&lt;br&gt;&lt;br&gt;Provenance : Île Maurice&lt;br&gt;&lt;br&gt;Vieillissement : soléra 12 ans en fût de chêne américain.&lt;br&gt;&lt;br&gt;Dégustation : Robe ambrée ; Nez intense de canne fraîche, de banane et de noisettes ; Bouche gourmande et fraîche aux notes légèrement chocolatées.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7" s="4">
        <v>40.799999999999997</v>
      </c>
      <c r="F1977" s="2" t="s">
        <v>469</v>
      </c>
      <c r="G1977" s="19">
        <f>VLOOKUP(F1977,frs!$A$2:$B$45,2,FALSE)</f>
        <v>24</v>
      </c>
      <c r="H1977" s="2" t="b">
        <v>1</v>
      </c>
      <c r="I1977" s="2" t="s">
        <v>4693</v>
      </c>
      <c r="J1977" s="19">
        <f>VLOOKUP(I1977,Families!$A$2:$B$11,2,FALSE)</f>
        <v>7</v>
      </c>
      <c r="K1977" s="2"/>
      <c r="L1977" s="19" t="str">
        <f>IFERROR(VLOOKUP(K1977,Appellations!$A$2:$B$80,2,FALSE),"0")</f>
        <v>0</v>
      </c>
      <c r="M1977" s="2" t="s">
        <v>4703</v>
      </c>
      <c r="N1977" s="19">
        <f>IFERROR(VLOOKUP(M1977,Regions!$A$2:$B$44,2,FALSE),"0")</f>
        <v>34</v>
      </c>
      <c r="O1977" s="2"/>
      <c r="P1977" s="19" t="str">
        <f>IFERROR(VLOOKUP(O1977,Colors!$A$2:$B$11,2,FALSE),"0")</f>
        <v>0</v>
      </c>
      <c r="Q1977" s="2" t="s">
        <v>4696</v>
      </c>
      <c r="R1977" s="19">
        <f>IFERROR(VLOOKUP(Q1977,Contenants!$A$2:$B$21,2,FALSE),"0")</f>
        <v>15</v>
      </c>
      <c r="S1977" s="2" t="s">
        <v>5846</v>
      </c>
      <c r="T1977" s="50" t="s">
        <v>6332</v>
      </c>
      <c r="U1977" s="19" t="str">
        <f t="shared" si="737"/>
        <v>rhum_arcane_extraroma.png</v>
      </c>
      <c r="V1977" s="19">
        <f t="shared" si="738"/>
        <v>1</v>
      </c>
      <c r="W1977" s="20" t="str">
        <f t="shared" si="739"/>
        <v>("01989", "Rhum Arcane Extraroma", "Un Rhum Agricole mauritien chaleureux et généreux. A déguster sur un dessert au chocolat ou en digestif.&lt;br&gt;&lt;br&gt;Provenance : Île Maurice&lt;br&gt;&lt;br&gt;Vieillissement : soléra 12 ans en fût de chêne américain.&lt;br&gt;&lt;br&gt;Dégustation : Robe ambrée ; Nez intense de canne fraîche, de banane et de noisettes ; Bouche gourmande et fraîche aux notes légèrement chocolatées.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"rhum_arcane_extraroma.png", "1"),</v>
      </c>
    </row>
    <row r="1978" spans="1:23" ht="327.75" x14ac:dyDescent="0.25">
      <c r="A1978" s="2" t="s">
        <v>1717</v>
      </c>
      <c r="B1978" s="2" t="s">
        <v>1718</v>
      </c>
      <c r="C1978" s="3" t="s">
        <v>5418</v>
      </c>
      <c r="D1978" s="23" t="str">
        <f t="shared" si="733"/>
        <v xml:space="preserve">Un Rhum Agricole mauritien qui bénéficie de notes de fruits rouges grâce à son vieillissement au fût de cerisier pendant 12 mois. A déguster sur un dessert au chocolat ou au fruits rouges.&lt;br&gt;&lt;br&gt;Provenance : Île Maurice&lt;br&gt;Vieillissement : 12 mois en fût de cerisier sauvage.&lt;br&gt;&lt;br&gt;Dégustation : Robe dorée ; Nez d’épices orientales, d’oranges douces, de patisseries au miel et quelques nuances de bois et de cerises griottes ; Bouche gourmande et intense.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8" s="4">
        <v>84.4</v>
      </c>
      <c r="F1978" s="2" t="s">
        <v>469</v>
      </c>
      <c r="G1978" s="19">
        <f>VLOOKUP(F1978,frs!$A$2:$B$45,2,FALSE)</f>
        <v>24</v>
      </c>
      <c r="H1978" s="2" t="b">
        <v>1</v>
      </c>
      <c r="I1978" s="2" t="s">
        <v>4693</v>
      </c>
      <c r="J1978" s="19">
        <f>VLOOKUP(I1978,Families!$A$2:$B$11,2,FALSE)</f>
        <v>7</v>
      </c>
      <c r="K1978" s="2"/>
      <c r="L1978" s="19" t="str">
        <f>IFERROR(VLOOKUP(K1978,Appellations!$A$2:$B$80,2,FALSE),"0")</f>
        <v>0</v>
      </c>
      <c r="M1978" s="2" t="s">
        <v>4703</v>
      </c>
      <c r="N1978" s="19">
        <f>IFERROR(VLOOKUP(M1978,Regions!$A$2:$B$44,2,FALSE),"0")</f>
        <v>34</v>
      </c>
      <c r="O1978" s="2"/>
      <c r="P1978" s="19" t="str">
        <f>IFERROR(VLOOKUP(O1978,Colors!$A$2:$B$11,2,FALSE),"0")</f>
        <v>0</v>
      </c>
      <c r="Q1978" s="2" t="s">
        <v>4696</v>
      </c>
      <c r="R1978" s="19">
        <f>IFERROR(VLOOKUP(Q1978,Contenants!$A$2:$B$21,2,FALSE),"0")</f>
        <v>15</v>
      </c>
      <c r="S1978" s="2" t="s">
        <v>5847</v>
      </c>
      <c r="T1978" s="50" t="s">
        <v>6333</v>
      </c>
      <c r="U1978" s="19" t="str">
        <f t="shared" si="737"/>
        <v>rhum_arcane_flamboyance.png</v>
      </c>
      <c r="V1978" s="19">
        <f t="shared" si="738"/>
        <v>1</v>
      </c>
      <c r="W1978" s="20" t="str">
        <f t="shared" si="739"/>
        <v>("01990", "Rhum Arcane Flamboyance", "Un Rhum Agricole mauritien qui bénéficie de notes de fruits rouges grâce à son vieillissement au fût de cerisier pendant 12 mois. A déguster sur un dessert au chocolat ou au fruits rouges.&lt;br&gt;&lt;br&gt;Provenance : Île Maurice&lt;br&gt;Vieillissement : 12 mois en fût de cerisier sauvage.&lt;br&gt;&lt;br&gt;Dégustation : Robe dorée ; Nez d’épices orientales, d’oranges douces, de patisseries au miel et quelques nuances de bois et de cerises griottes ; Bouche gourmande et intense.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"rhum_arcane_flamboyance.png", "1"),</v>
      </c>
    </row>
    <row r="1979" spans="1:23" ht="285" x14ac:dyDescent="0.25">
      <c r="A1979" s="2" t="s">
        <v>1719</v>
      </c>
      <c r="B1979" s="2" t="s">
        <v>1720</v>
      </c>
      <c r="C1979" s="3" t="s">
        <v>5419</v>
      </c>
      <c r="D1979" s="23" t="str">
        <f t="shared" si="733"/>
        <v>Un Rhum Traditionnel mauritien doux et plein de fraîcheur. Idéal en apéritif ou en digestif.&lt;br&gt;&lt;br&gt;Provenance : Île Maurice&lt;br&gt;&lt;br&gt;Dégustation : Robe orangée ; Nez de citron vert, mandarine et gingembre ; Bouche douce et épicée.&lt;br&gt;&lt;br&gt;A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v>
      </c>
      <c r="E1979" s="4">
        <v>40.4</v>
      </c>
      <c r="F1979" s="2" t="s">
        <v>469</v>
      </c>
      <c r="G1979" s="19">
        <f>VLOOKUP(F1979,frs!$A$2:$B$45,2,FALSE)</f>
        <v>24</v>
      </c>
      <c r="H1979" s="2" t="b">
        <v>1</v>
      </c>
      <c r="I1979" s="2" t="s">
        <v>4693</v>
      </c>
      <c r="J1979" s="19">
        <f>VLOOKUP(I1979,Families!$A$2:$B$11,2,FALSE)</f>
        <v>7</v>
      </c>
      <c r="K1979" s="2"/>
      <c r="L1979" s="19" t="str">
        <f>IFERROR(VLOOKUP(K1979,Appellations!$A$2:$B$80,2,FALSE),"0")</f>
        <v>0</v>
      </c>
      <c r="M1979" s="2" t="s">
        <v>4703</v>
      </c>
      <c r="N1979" s="19">
        <f>IFERROR(VLOOKUP(M1979,Regions!$A$2:$B$44,2,FALSE),"0")</f>
        <v>34</v>
      </c>
      <c r="O1979" s="2"/>
      <c r="P1979" s="19" t="str">
        <f>IFERROR(VLOOKUP(O1979,Colors!$A$2:$B$11,2,FALSE),"0")</f>
        <v>0</v>
      </c>
      <c r="Q1979" s="2" t="s">
        <v>4696</v>
      </c>
      <c r="R1979" s="19">
        <f>IFERROR(VLOOKUP(Q1979,Contenants!$A$2:$B$21,2,FALSE),"0")</f>
        <v>15</v>
      </c>
      <c r="S1979" s="2" t="s">
        <v>5852</v>
      </c>
      <c r="T1979" s="50" t="s">
        <v>6334</v>
      </c>
      <c r="U1979" s="19" t="str">
        <f t="shared" si="737"/>
        <v>rhum_beach_house_gold_spiced.png</v>
      </c>
      <c r="V1979" s="19">
        <f t="shared" si="738"/>
        <v>1</v>
      </c>
      <c r="W1979" s="20" t="str">
        <f t="shared" si="739"/>
        <v>("01991", "Rhum Beach House Gold Spiced", "Un Rhum Traditionnel mauritien doux et plein de fraîcheur. Idéal en apéritif ou en digestif.&lt;br&gt;&lt;br&gt;Provenance : Île Maurice&lt;br&gt;&lt;br&gt;Dégustation : Robe orangée ; Nez de citron vert, mandarine et gingembre ; Bouche douce et épicée.&lt;br&gt;&lt;br&gt;A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 "24", "7", "0", "34","0", "15", "rhum_beach_house_gold_spiced.png", "1"),</v>
      </c>
    </row>
    <row r="1980" spans="1:23" ht="213.75" x14ac:dyDescent="0.25">
      <c r="A1980" s="2" t="s">
        <v>1725</v>
      </c>
      <c r="B1980" s="2" t="s">
        <v>1726</v>
      </c>
      <c r="C1980" s="3" t="s">
        <v>5422</v>
      </c>
      <c r="D1980" s="23" t="str">
        <f t="shared" si="733"/>
        <v>Un Rhum Traditionnel de Sainte Lucie d’une belle complexité aromatique. Idéal sur un dessert au chocolat, en apéritif ou digestif.&lt;br&gt;&lt;br&gt;Provenance : Sainte Lucie&lt;br&gt;&lt;br&gt;Dégustation : Robe Ambrée ; Nez de fruits confits, de vanille et d’épices ; Bouche gourmande et épicée.&lt;br&gt;&lt;br&gt;Chairman’s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v>
      </c>
      <c r="E1980" s="4">
        <v>37.799999999999997</v>
      </c>
      <c r="F1980" s="2" t="s">
        <v>469</v>
      </c>
      <c r="G1980" s="19">
        <f>VLOOKUP(F1980,frs!$A$2:$B$45,2,FALSE)</f>
        <v>24</v>
      </c>
      <c r="H1980" s="2" t="b">
        <v>1</v>
      </c>
      <c r="I1980" s="2" t="s">
        <v>4693</v>
      </c>
      <c r="J1980" s="19">
        <f>VLOOKUP(I1980,Families!$A$2:$B$11,2,FALSE)</f>
        <v>7</v>
      </c>
      <c r="K1980" s="2"/>
      <c r="L1980" s="19" t="str">
        <f>IFERROR(VLOOKUP(K1980,Appellations!$A$2:$B$80,2,FALSE),"0")</f>
        <v>0</v>
      </c>
      <c r="M1980" s="2" t="s">
        <v>4703</v>
      </c>
      <c r="N1980" s="19">
        <f>IFERROR(VLOOKUP(M1980,Regions!$A$2:$B$44,2,FALSE),"0")</f>
        <v>34</v>
      </c>
      <c r="O1980" s="2"/>
      <c r="P1980" s="19" t="str">
        <f>IFERROR(VLOOKUP(O1980,Colors!$A$2:$B$11,2,FALSE),"0")</f>
        <v>0</v>
      </c>
      <c r="Q1980" s="2" t="s">
        <v>4696</v>
      </c>
      <c r="R1980" s="19">
        <f>IFERROR(VLOOKUP(Q1980,Contenants!$A$2:$B$21,2,FALSE),"0")</f>
        <v>15</v>
      </c>
      <c r="S1980" s="2" t="s">
        <v>5853</v>
      </c>
      <c r="T1980" s="50" t="s">
        <v>6335</v>
      </c>
      <c r="U1980" s="19" t="str">
        <f t="shared" si="737"/>
        <v>rhum_chairmans_reserve_original.png</v>
      </c>
      <c r="V1980" s="19">
        <f t="shared" si="738"/>
        <v>1</v>
      </c>
      <c r="W1980" s="20" t="str">
        <f t="shared" si="739"/>
        <v>("01992", "Rhum Chairman's Reserve", "Un Rhum Traditionnel de Sainte Lucie d’une belle complexité aromatique. Idéal sur un dessert au chocolat, en apéritif ou digestif.&lt;br&gt;&lt;br&gt;Provenance : Sainte Lucie&lt;br&gt;&lt;br&gt;Dégustation : Robe Ambrée ; Nez de fruits confits, de vanille et d’épices ; Bouche gourmande et épicée.&lt;br&gt;&lt;br&gt;Chairman’s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 "24", "7", "0", "34","0", "15", "rhum_chairmans_reserve_original.png", "1"),</v>
      </c>
    </row>
    <row r="1981" spans="1:23" ht="228" x14ac:dyDescent="0.25">
      <c r="A1981" s="2" t="s">
        <v>1721</v>
      </c>
      <c r="B1981" s="2" t="s">
        <v>1722</v>
      </c>
      <c r="C1981" s="3" t="s">
        <v>5420</v>
      </c>
      <c r="D1981" s="23" t="str">
        <f t="shared" si="733"/>
        <v>Un Rhum Traditionnel de Sainte Lucie doux et équilibré. Parfait en apéritif ou en cocktail.&lt;br&gt;&lt;br&gt;Provenance : Sainte-Lucie&lt;br&gt;&lt;br&gt;Vieillissement : entre 2 et 3 ans en fût de Bourbon.&lt;br&gt;&lt;br&gt;Dégustation : Robe dorée ; Nez de raisins secs, de vanille, de miel et d’épices ; Bouche franche, ronde et équilibrée.&lt;br&gt;&lt;br&gt;En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v>
      </c>
      <c r="E1981" s="4">
        <v>29.95</v>
      </c>
      <c r="F1981" s="2" t="s">
        <v>469</v>
      </c>
      <c r="G1981" s="19">
        <f>VLOOKUP(F1981,frs!$A$2:$B$45,2,FALSE)</f>
        <v>24</v>
      </c>
      <c r="H1981" s="2" t="b">
        <v>1</v>
      </c>
      <c r="I1981" s="2" t="s">
        <v>4693</v>
      </c>
      <c r="J1981" s="19">
        <f>VLOOKUP(I1981,Families!$A$2:$B$11,2,FALSE)</f>
        <v>7</v>
      </c>
      <c r="K1981" s="2"/>
      <c r="L1981" s="19" t="str">
        <f>IFERROR(VLOOKUP(K1981,Appellations!$A$2:$B$80,2,FALSE),"0")</f>
        <v>0</v>
      </c>
      <c r="M1981" s="2" t="s">
        <v>4703</v>
      </c>
      <c r="N1981" s="19">
        <f>IFERROR(VLOOKUP(M1981,Regions!$A$2:$B$44,2,FALSE),"0")</f>
        <v>34</v>
      </c>
      <c r="O1981" s="2"/>
      <c r="P1981" s="19" t="str">
        <f>IFERROR(VLOOKUP(O1981,Colors!$A$2:$B$11,2,FALSE),"0")</f>
        <v>0</v>
      </c>
      <c r="Q1981" s="2" t="s">
        <v>4696</v>
      </c>
      <c r="R1981" s="19">
        <f>IFERROR(VLOOKUP(Q1981,Contenants!$A$2:$B$21,2,FALSE),"0")</f>
        <v>15</v>
      </c>
      <c r="S1981" s="2" t="s">
        <v>5854</v>
      </c>
      <c r="T1981" s="50" t="s">
        <v>6336</v>
      </c>
      <c r="U1981" s="19" t="str">
        <f t="shared" si="737"/>
        <v>rhum_bounty.png</v>
      </c>
      <c r="V1981" s="19">
        <f t="shared" si="738"/>
        <v>1</v>
      </c>
      <c r="W1981" s="20" t="str">
        <f t="shared" si="739"/>
        <v>("01993", "Rhum Bounty Ambré Gold", "Un Rhum Traditionnel de Sainte Lucie doux et équilibré. Parfait en apéritif ou en cocktail.&lt;br&gt;&lt;br&gt;Provenance : Sainte-Lucie&lt;br&gt;&lt;br&gt;Vieillissement : entre 2 et 3 ans en fût de Bourbon.&lt;br&gt;&lt;br&gt;Dégustation : Robe dorée ; Nez de raisins secs, de vanille, de miel et d’épices ; Bouche franche, ronde et équilibrée.&lt;br&gt;&lt;br&gt;En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 "24", "7", "0", "34","0", "15", "rhum_bounty.png", "1"),</v>
      </c>
    </row>
    <row r="1982" spans="1:23" ht="299.25" x14ac:dyDescent="0.25">
      <c r="A1982" s="2" t="s">
        <v>2153</v>
      </c>
      <c r="B1982" s="2" t="s">
        <v>5503</v>
      </c>
      <c r="C1982" s="3" t="s">
        <v>5504</v>
      </c>
      <c r="D1982" s="23" t="str">
        <f t="shared" si="733"/>
        <v>Un Whisky français pure malt iodé qui s’accordera à merveille sur une entrée à base de saumon fumé ou simplement après un bon repas entre amis.&lt;br&gt;&lt;br&gt;Provenance : France (Île de Ré)&lt;br&gt;&lt;br&gt;Vieillissement : 3 ans en fûts de chêne américain puis 3 mois en fûts de Vieux Pineau des Charentes sur l’île de Ré.&lt;br&gt;&lt;br&gt;Dégustation : Robe Jaune or pâle ; Nez floral avec une pointe fumée ; Bouche maltée, fumée et élégante. Finale iodée et saline.&lt;br&gt;&lt;br&gt;C’est en 1996 que la Brasserie Distillerie de Ré, à ce moment-là, seulement brasserie, crée la première bière. Elle fait ainsi découvrir aux réthais, la première bière blanche issue de son propre brassin avec les levures qu’elle cultive également elle-même.&lt;br&gt;En 2011, la Brasserie est rachetée par la famille Bertrand qui conserve les recettes originelles de la bière.&lt;br&gt;Aujourd’hui, la Brasserie s’est réinventée et devient brasserie-distillerie, pour proposer des spiritueux artisanaux, reflet de l’authenticité et créés à partir des recettes traditionnelles de nos aïeux.</v>
      </c>
      <c r="E1982" s="4">
        <v>59.45</v>
      </c>
      <c r="F1982" s="2" t="s">
        <v>2288</v>
      </c>
      <c r="G1982" s="19">
        <f>VLOOKUP(F1982,frs!$A$2:$B$45,2,FALSE)</f>
        <v>27</v>
      </c>
      <c r="H1982" s="2" t="b">
        <v>1</v>
      </c>
      <c r="I1982" s="2" t="s">
        <v>4693</v>
      </c>
      <c r="J1982" s="19">
        <f>VLOOKUP(I1982,Families!$A$2:$B$11,2,FALSE)</f>
        <v>7</v>
      </c>
      <c r="K1982" s="2"/>
      <c r="L1982" s="19" t="str">
        <f>IFERROR(VLOOKUP(K1982,Appellations!$A$2:$B$80,2,FALSE),"0")</f>
        <v>0</v>
      </c>
      <c r="M1982" s="2" t="s">
        <v>4698</v>
      </c>
      <c r="N1982" s="19">
        <f>IFERROR(VLOOKUP(M1982,Regions!$A$2:$B$44,2,FALSE),"0")</f>
        <v>42</v>
      </c>
      <c r="O1982" s="2"/>
      <c r="P1982" s="19" t="str">
        <f>IFERROR(VLOOKUP(O1982,Colors!$A$2:$B$11,2,FALSE),"0")</f>
        <v>0</v>
      </c>
      <c r="Q1982" s="2" t="s">
        <v>4696</v>
      </c>
      <c r="R1982" s="19">
        <f>IFERROR(VLOOKUP(Q1982,Contenants!$A$2:$B$21,2,FALSE),"0")</f>
        <v>15</v>
      </c>
      <c r="S1982" s="2" t="s">
        <v>5821</v>
      </c>
      <c r="T1982" s="50" t="s">
        <v>6337</v>
      </c>
      <c r="U1982" s="19" t="str">
        <f t="shared" si="737"/>
        <v>whisky_les_grandes_eaux_le_pertuis.png</v>
      </c>
      <c r="V1982" s="19">
        <f t="shared" si="738"/>
        <v>1</v>
      </c>
      <c r="W1982" s="20" t="str">
        <f t="shared" si="739"/>
        <v>("01994", "Whisky Le Pertuis", "Un Whisky français pure malt iodé qui s’accordera à merveille sur une entrée à base de saumon fumé ou simplement après un bon repas entre amis.&lt;br&gt;&lt;br&gt;Provenance : France (Île de Ré)&lt;br&gt;&lt;br&gt;Vieillissement : 3 ans en fûts de chêne américain puis 3 mois en fûts de Vieux Pineau des Charentes sur l’île de Ré.&lt;br&gt;&lt;br&gt;Dégustation : Robe Jaune or pâle ; Nez floral avec une pointe fumée ; Bouche maltée, fumée et élégante. Finale iodée et saline.&lt;br&gt;&lt;br&gt;C’est en 1996 que la Brasserie Distillerie de Ré, à ce moment-là, seulement brasserie, crée la première bière. Elle fait ainsi découvrir aux réthais, la première bière blanche issue de son propre brassin avec les levures qu’elle cultive également elle-même.&lt;br&gt;En 2011, la Brasserie est rachetée par la famille Bertrand qui conserve les recettes originelles de la bière.&lt;br&gt;Aujourd’hui, la Brasserie s’est réinventée et devient brasserie-distillerie, pour proposer des spiritueux artisanaux, reflet de l’authenticité et créés à partir des recettes traditionnelles de nos aïeux.", "27", "7", "0", "42","0", "15", "whisky_les_grandes_eaux_le_pertuis.png", "1"),</v>
      </c>
    </row>
    <row r="1983" spans="1:23" ht="299.25" x14ac:dyDescent="0.25">
      <c r="A1983" s="2" t="s">
        <v>2105</v>
      </c>
      <c r="B1983" s="2" t="s">
        <v>2106</v>
      </c>
      <c r="C1983" s="3" t="s">
        <v>5485</v>
      </c>
      <c r="D1983" s="23" t="str">
        <f t="shared" si="733"/>
        <v>Un Whisky tourbé écossais blended puissant et fruité. Parfait en digestif, en apéritif ou sur une mousse au chocolat.&lt;br&gt;&lt;br&gt;Provenance : Ecosse (Highland et Islay)&lt;br&gt;&lt;br&gt;Vieillissement : assemblage de whiskies de malt de 14 distilleries différentes vieillient en fûts de chêne américain.&lt;br&gt;&lt;br&gt;Dégustation : Robe Ambrée sombre ; Nez vanillé et tourbé ; Bouche maltée, fumée, vanillée et épicée. Finale gourmande, élégante et tourbée.&lt;br&gt;&lt;br&gt;A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1983" s="4">
        <v>43.5</v>
      </c>
      <c r="F1983" s="2" t="s">
        <v>2288</v>
      </c>
      <c r="G1983" s="19">
        <f>VLOOKUP(F1983,frs!$A$2:$B$45,2,FALSE)</f>
        <v>27</v>
      </c>
      <c r="H1983" s="2" t="b">
        <v>1</v>
      </c>
      <c r="I1983" s="2" t="s">
        <v>4693</v>
      </c>
      <c r="J1983" s="19">
        <f>VLOOKUP(I1983,Families!$A$2:$B$11,2,FALSE)</f>
        <v>7</v>
      </c>
      <c r="K1983" s="2"/>
      <c r="L1983" s="19" t="str">
        <f>IFERROR(VLOOKUP(K1983,Appellations!$A$2:$B$80,2,FALSE),"0")</f>
        <v>0</v>
      </c>
      <c r="M1983" s="2" t="s">
        <v>4698</v>
      </c>
      <c r="N1983" s="19">
        <f>IFERROR(VLOOKUP(M1983,Regions!$A$2:$B$44,2,FALSE),"0")</f>
        <v>42</v>
      </c>
      <c r="O1983" s="2"/>
      <c r="P1983" s="19" t="str">
        <f>IFERROR(VLOOKUP(O1983,Colors!$A$2:$B$11,2,FALSE),"0")</f>
        <v>0</v>
      </c>
      <c r="Q1983" s="2" t="s">
        <v>4696</v>
      </c>
      <c r="R1983" s="19">
        <f>IFERROR(VLOOKUP(Q1983,Contenants!$A$2:$B$21,2,FALSE),"0")</f>
        <v>15</v>
      </c>
      <c r="S1983" s="2" t="s">
        <v>5817</v>
      </c>
      <c r="T1983" s="50" t="s">
        <v>6338</v>
      </c>
      <c r="U1983" s="19" t="str">
        <f t="shared" si="737"/>
        <v>whisky_les_grandes_eaux_gladstone_black_axe.png</v>
      </c>
      <c r="V1983" s="19">
        <f t="shared" si="738"/>
        <v>1</v>
      </c>
      <c r="W1983" s="20" t="str">
        <f t="shared" si="739"/>
        <v>("01995", "Whisky The Gladstone Axe Black Axe", "Un Whisky tourbé écossais blended puissant et fruité. Parfait en digestif, en apéritif ou sur une mousse au chocolat.&lt;br&gt;&lt;br&gt;Provenance : Ecosse (Highland et Islay)&lt;br&gt;&lt;br&gt;Vieillissement : assemblage de whiskies de malt de 14 distilleries différentes vieillient en fûts de chêne américain.&lt;br&gt;&lt;br&gt;Dégustation : Robe Ambrée sombre ; Nez vanillé et tourbé ; Bouche maltée, fumée, vanillée et épicée. Finale gourmande, élégante et tourbée.&lt;br&gt;&lt;br&gt;A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"whisky_les_grandes_eaux_gladstone_black_axe.png", "1"),</v>
      </c>
    </row>
    <row r="1984" spans="1:23" ht="242.25" x14ac:dyDescent="0.25">
      <c r="A1984" s="2" t="s">
        <v>1756</v>
      </c>
      <c r="B1984" s="2" t="s">
        <v>1757</v>
      </c>
      <c r="C1984" s="3" t="s">
        <v>5421</v>
      </c>
      <c r="D1984" s="23" t="str">
        <f t="shared" si="733"/>
        <v>Un Rhum Traditionnel boisé et gourmand. Idéal en apéritif ou digestif.&lt;br&gt;&lt;br&gt;Provenance : Guyane, Jamaïque, Trinidad&amp;Tobago&lt;br&gt;&lt;br&gt;Vieillissement : entre 3 et 5 ans en fût de chêne ex Bourbon puis 4 mois en fût ex Cognac.&lt;br&gt;&lt;br&gt;Dégustation : Robe Ambrée ; Nez boisé aux notes de fruits confits et de miel ; Bouche savoureuse aux notes de canne à sucre et de fruits exotiques.&lt;br&gt;&lt;br&gt;Hee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4" s="4">
        <v>48.3</v>
      </c>
      <c r="F1984" s="2" t="s">
        <v>2288</v>
      </c>
      <c r="G1984" s="19">
        <f>VLOOKUP(F1984,frs!$A$2:$B$45,2,FALSE)</f>
        <v>27</v>
      </c>
      <c r="H1984" s="2" t="b">
        <v>1</v>
      </c>
      <c r="I1984" s="2" t="s">
        <v>4693</v>
      </c>
      <c r="J1984" s="19">
        <f>VLOOKUP(I1984,Families!$A$2:$B$11,2,FALSE)</f>
        <v>7</v>
      </c>
      <c r="K1984" s="2"/>
      <c r="L1984" s="19" t="str">
        <f>IFERROR(VLOOKUP(K1984,Appellations!$A$2:$B$80,2,FALSE),"0")</f>
        <v>0</v>
      </c>
      <c r="M1984" s="2" t="s">
        <v>4703</v>
      </c>
      <c r="N1984" s="19">
        <f>IFERROR(VLOOKUP(M1984,Regions!$A$2:$B$44,2,FALSE),"0")</f>
        <v>34</v>
      </c>
      <c r="O1984" s="2"/>
      <c r="P1984" s="19" t="str">
        <f>IFERROR(VLOOKUP(O1984,Colors!$A$2:$B$11,2,FALSE),"0")</f>
        <v>0</v>
      </c>
      <c r="Q1984" s="2" t="s">
        <v>4696</v>
      </c>
      <c r="R1984" s="19">
        <f>IFERROR(VLOOKUP(Q1984,Contenants!$A$2:$B$21,2,FALSE),"0")</f>
        <v>15</v>
      </c>
      <c r="S1984" s="2" t="s">
        <v>5848</v>
      </c>
      <c r="T1984" s="50" t="s">
        <v>6339</v>
      </c>
      <c r="U1984" s="19" t="str">
        <f t="shared" si="737"/>
        <v>rhum_hee_joy_origins.png</v>
      </c>
      <c r="V1984" s="19">
        <f t="shared" si="738"/>
        <v>1</v>
      </c>
      <c r="W1984" s="20" t="str">
        <f t="shared" si="739"/>
        <v>("01996", "Rhum Hee Joy Origins", "Un Rhum Traditionnel boisé et gourmand. Idéal en apéritif ou digestif.&lt;br&gt;&lt;br&gt;Provenance : Guyane, Jamaïque, Trinidad&amp;Tobago&lt;br&gt;&lt;br&gt;Vieillissement : entre 3 et 5 ans en fût de chêne ex Bourbon puis 4 mois en fût ex Cognac.&lt;br&gt;&lt;br&gt;Dégustation : Robe Ambrée ; Nez boisé aux notes de fruits confits et de miel ; Bouche savoureuse aux notes de canne à sucre et de fruits exotiques.&lt;br&gt;&lt;br&gt;Hee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"rhum_hee_joy_origins.png", "1"),</v>
      </c>
    </row>
    <row r="1985" spans="1:23" ht="242.25" x14ac:dyDescent="0.25">
      <c r="A1985" s="2" t="s">
        <v>1760</v>
      </c>
      <c r="B1985" s="2" t="s">
        <v>1761</v>
      </c>
      <c r="C1985" s="3" t="s">
        <v>5428</v>
      </c>
      <c r="D1985" s="23" t="str">
        <f t="shared" si="733"/>
        <v>Un Rhum Traditionnel dominicain puissant et plein de gourmandise. Idéal sur un dessert à base de chocolat.&lt;br&gt;&lt;br&gt;Provenance : République Dominicaine&lt;br&gt;&lt;br&gt;Vieillissement : 5 ans en fût de chêne ex Bourbon puis 6 mois en fût ex Cognac.&lt;br&gt;&lt;br&gt;Dégustation : Robe Ambrée ; Nez gourmand aux notes patissières ; Bouche puissante, miéllée et florale aux saveurs de fruits confits et de poivre gris.&lt;br&gt;&lt;br&gt;Hee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5" s="4">
        <v>60.8</v>
      </c>
      <c r="F1985" s="2" t="s">
        <v>2288</v>
      </c>
      <c r="G1985" s="19">
        <f>VLOOKUP(F1985,frs!$A$2:$B$45,2,FALSE)</f>
        <v>27</v>
      </c>
      <c r="H1985" s="2" t="b">
        <v>1</v>
      </c>
      <c r="I1985" s="2" t="s">
        <v>4693</v>
      </c>
      <c r="J1985" s="19">
        <f>VLOOKUP(I1985,Families!$A$2:$B$11,2,FALSE)</f>
        <v>7</v>
      </c>
      <c r="K1985" s="2"/>
      <c r="L1985" s="19" t="str">
        <f>IFERROR(VLOOKUP(K1985,Appellations!$A$2:$B$80,2,FALSE),"0")</f>
        <v>0</v>
      </c>
      <c r="M1985" s="2" t="s">
        <v>4703</v>
      </c>
      <c r="N1985" s="19">
        <f>IFERROR(VLOOKUP(M1985,Regions!$A$2:$B$44,2,FALSE),"0")</f>
        <v>34</v>
      </c>
      <c r="O1985" s="2"/>
      <c r="P1985" s="19" t="str">
        <f>IFERROR(VLOOKUP(O1985,Colors!$A$2:$B$11,2,FALSE),"0")</f>
        <v>0</v>
      </c>
      <c r="Q1985" s="2" t="s">
        <v>4696</v>
      </c>
      <c r="R1985" s="19">
        <f>IFERROR(VLOOKUP(Q1985,Contenants!$A$2:$B$21,2,FALSE),"0")</f>
        <v>15</v>
      </c>
      <c r="S1985" s="2" t="s">
        <v>5849</v>
      </c>
      <c r="T1985" s="50" t="s">
        <v>6340</v>
      </c>
      <c r="U1985" s="19" t="str">
        <f t="shared" si="737"/>
        <v>rhum_hee_joy_republic_dominicaine.png</v>
      </c>
      <c r="V1985" s="19">
        <f t="shared" si="738"/>
        <v>1</v>
      </c>
      <c r="W1985" s="20" t="str">
        <f t="shared" si="739"/>
        <v>("01997", "Rhum Hee Joy République Dominicaine", "Un Rhum Traditionnel dominicain puissant et plein de gourmandise. Idéal sur un dessert à base de chocolat.&lt;br&gt;&lt;br&gt;Provenance : République Dominicaine&lt;br&gt;&lt;br&gt;Vieillissement : 5 ans en fût de chêne ex Bourbon puis 6 mois en fût ex Cognac.&lt;br&gt;&lt;br&gt;Dégustation : Robe Ambrée ; Nez gourmand aux notes patissières ; Bouche puissante, miéllée et florale aux saveurs de fruits confits et de poivre gris.&lt;br&gt;&lt;br&gt;Hee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"rhum_hee_joy_republic_dominicaine.png", "1"),</v>
      </c>
    </row>
    <row r="1986" spans="1:23" ht="256.5" x14ac:dyDescent="0.25">
      <c r="A1986" s="2" t="s">
        <v>1754</v>
      </c>
      <c r="B1986" s="2" t="s">
        <v>1755</v>
      </c>
      <c r="C1986" s="3" t="s">
        <v>5426</v>
      </c>
      <c r="D1986" s="23" t="str">
        <f t="shared" si="733"/>
        <v>Un Rhum Traditionnel doux et gourmand qui accompagner tous types de dessert à base de chocolat.&lt;br&gt;&lt;br&gt;Provenance : Barbade, Trinidad&amp;Tobago&lt;br&gt;&lt;br&gt;Vieillissement : 1 an en fût de chêne très toasté&lt;br&gt;&lt;br&gt;Dégustation : Robe ambrée ; Nez complexe d’agrumes et de gingembre ; Bouche puissante et gourmande aux notes fumées, fruitées et épicées.&lt;br&gt;&lt;br&gt;Ce délicieux rhum épicé Gun’s Bell est élaboré par Hedonist Spirits, une maison de spiritueux française qui, comme son nom l’indique, place le plaisir de la dégustation au-dessus de tout autre critère.&lt;br&gt;C’est dans la région de Cognac, en Nouvelle Aquitaine, que se situent les chais d’assemblage et de vieillissement.&lt;br&gt;Réinventer les spiritueux : tel est le slogan de cette Maison qui fait preuve de créativité et d’innovation dans l’élaboration de ses principales productions.</v>
      </c>
      <c r="E1986" s="4">
        <v>34.75</v>
      </c>
      <c r="F1986" s="2" t="s">
        <v>2288</v>
      </c>
      <c r="G1986" s="19">
        <f>VLOOKUP(F1986,frs!$A$2:$B$45,2,FALSE)</f>
        <v>27</v>
      </c>
      <c r="H1986" s="2" t="b">
        <v>1</v>
      </c>
      <c r="I1986" s="2" t="s">
        <v>4693</v>
      </c>
      <c r="J1986" s="19">
        <f>VLOOKUP(I1986,Families!$A$2:$B$11,2,FALSE)</f>
        <v>7</v>
      </c>
      <c r="K1986" s="2"/>
      <c r="L1986" s="19" t="str">
        <f>IFERROR(VLOOKUP(K1986,Appellations!$A$2:$B$80,2,FALSE),"0")</f>
        <v>0</v>
      </c>
      <c r="M1986" s="2" t="s">
        <v>4703</v>
      </c>
      <c r="N1986" s="19">
        <f>IFERROR(VLOOKUP(M1986,Regions!$A$2:$B$44,2,FALSE),"0")</f>
        <v>34</v>
      </c>
      <c r="O1986" s="2"/>
      <c r="P1986" s="19" t="str">
        <f>IFERROR(VLOOKUP(O1986,Colors!$A$2:$B$11,2,FALSE),"0")</f>
        <v>0</v>
      </c>
      <c r="Q1986" s="2" t="s">
        <v>4696</v>
      </c>
      <c r="R1986" s="19">
        <f>IFERROR(VLOOKUP(Q1986,Contenants!$A$2:$B$21,2,FALSE),"0")</f>
        <v>15</v>
      </c>
      <c r="S1986" s="2" t="s">
        <v>5851</v>
      </c>
      <c r="T1986" s="50" t="s">
        <v>6342</v>
      </c>
      <c r="U1986" s="19" t="str">
        <f t="shared" si="737"/>
        <v>rhum_guns_bell_spiced.png</v>
      </c>
      <c r="V1986" s="19">
        <f t="shared" si="738"/>
        <v>1</v>
      </c>
      <c r="W1986" s="20" t="str">
        <f t="shared" si="739"/>
        <v>("01998", "Rhum Gun's Bell Spiced", "Un Rhum Traditionnel doux et gourmand qui accompagner tous types de dessert à base de chocolat.&lt;br&gt;&lt;br&gt;Provenance : Barbade, Trinidad&amp;Tobago&lt;br&gt;&lt;br&gt;Vieillissement : 1 an en fût de chêne très toasté&lt;br&gt;&lt;br&gt;Dégustation : Robe ambrée ; Nez complexe d’agrumes et de gingembre ; Bouche puissante et gourmande aux notes fumées, fruitées et épicées.&lt;br&gt;&lt;br&gt;Ce délicieux rhum épicé Gun’s Bell est élaboré par Hedonist Spirits, une maison de spiritueux française qui, comme son nom l’indique, place le plaisir de la dégustation au-dessus de tout autre critère.&lt;br&gt;C’est dans la région de Cognac, en Nouvelle Aquitaine, que se situent les chais d’assemblage et de vieillissement.&lt;br&gt;Réinventer les spiritueux : tel est le slogan de cette Maison qui fait preuve de créativité et d’innovation dans l’élaboration de ses principales productions.", "27", "7", "0", "34","0", "15", "rhum_guns_bell_spiced.png", "1"),</v>
      </c>
    </row>
    <row r="1987" spans="1:23" ht="242.25" x14ac:dyDescent="0.25">
      <c r="A1987" s="2" t="s">
        <v>1758</v>
      </c>
      <c r="B1987" s="2" t="s">
        <v>1759</v>
      </c>
      <c r="C1987" s="3" t="s">
        <v>5427</v>
      </c>
      <c r="D1987" s="23" t="str">
        <f t="shared" si="733"/>
        <v>Un Rhum Traditionnel épicé, élégant et généreux. Parfait en digestif ou sur un fondant au chocolat.&lt;br&gt;&lt;br&gt;Provenance : Guyane, Jamaïque, Trinidad&amp;Tobago&lt;br&gt;&lt;br&gt;Vieillissement : entre 2 et 3 ans en fût de chêne ex Bourbon puis 4 mois en fût ex Cognac.&lt;br&gt;&lt;br&gt;Dégustation : Robe Ambrée ; Nez complexe, épicé et miélé ; Bouche ronde et harmonieuse aux notes de réglisse, de fruits confits et de vanille.&lt;br&gt;&lt;br&gt;Hee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7" s="4">
        <v>40.9</v>
      </c>
      <c r="F1987" s="2" t="s">
        <v>2288</v>
      </c>
      <c r="G1987" s="19">
        <f>VLOOKUP(F1987,frs!$A$2:$B$45,2,FALSE)</f>
        <v>27</v>
      </c>
      <c r="H1987" s="2" t="b">
        <v>1</v>
      </c>
      <c r="I1987" s="2" t="s">
        <v>4693</v>
      </c>
      <c r="J1987" s="19">
        <f>VLOOKUP(I1987,Families!$A$2:$B$11,2,FALSE)</f>
        <v>7</v>
      </c>
      <c r="K1987" s="2"/>
      <c r="L1987" s="19" t="str">
        <f>IFERROR(VLOOKUP(K1987,Appellations!$A$2:$B$80,2,FALSE),"0")</f>
        <v>0</v>
      </c>
      <c r="M1987" s="2" t="s">
        <v>4703</v>
      </c>
      <c r="N1987" s="19">
        <f>IFERROR(VLOOKUP(M1987,Regions!$A$2:$B$44,2,FALSE),"0")</f>
        <v>34</v>
      </c>
      <c r="O1987" s="2"/>
      <c r="P1987" s="19" t="str">
        <f>IFERROR(VLOOKUP(O1987,Colors!$A$2:$B$11,2,FALSE),"0")</f>
        <v>0</v>
      </c>
      <c r="Q1987" s="2" t="s">
        <v>4696</v>
      </c>
      <c r="R1987" s="19">
        <f>IFERROR(VLOOKUP(Q1987,Contenants!$A$2:$B$21,2,FALSE),"0")</f>
        <v>15</v>
      </c>
      <c r="S1987" s="2" t="s">
        <v>5850</v>
      </c>
      <c r="T1987" s="50" t="s">
        <v>6341</v>
      </c>
      <c r="U1987" s="19" t="str">
        <f t="shared" si="737"/>
        <v>rhum_hee_joy_spiced.png</v>
      </c>
      <c r="V1987" s="19">
        <f t="shared" si="738"/>
        <v>1</v>
      </c>
      <c r="W1987" s="20" t="str">
        <f t="shared" si="739"/>
        <v>("01999", "Rhum Hee Joy Spiced", "Un Rhum Traditionnel épicé, élégant et généreux. Parfait en digestif ou sur un fondant au chocolat.&lt;br&gt;&lt;br&gt;Provenance : Guyane, Jamaïque, Trinidad&amp;Tobago&lt;br&gt;&lt;br&gt;Vieillissement : entre 2 et 3 ans en fût de chêne ex Bourbon puis 4 mois en fût ex Cognac.&lt;br&gt;&lt;br&gt;Dégustation : Robe Ambrée ; Nez complexe, épicé et miélé ; Bouche ronde et harmonieuse aux notes de réglisse, de fruits confits et de vanille.&lt;br&gt;&lt;br&gt;Hee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"rhum_hee_joy_spiced.png", "1"),</v>
      </c>
    </row>
    <row r="1988" spans="1:23" ht="356.25" x14ac:dyDescent="0.25">
      <c r="A1988" s="2" t="s">
        <v>506</v>
      </c>
      <c r="B1988" s="2" t="s">
        <v>507</v>
      </c>
      <c r="C1988" s="3" t="s">
        <v>5229</v>
      </c>
      <c r="D1988" s="23" t="str">
        <f t="shared" si="733"/>
        <v>Un Côtes du Roussillon rouge léger et fruité, parfait pour un plateau de charcuterie.&lt;br&gt;&lt;br&gt;Encépagement : Grenache, Syrah.&lt;br&gt;&lt;br&gt;Dégustation : Robe rouge violette ; Nez de intense et gourmand de cerise noire ; Bouche ronde et croquante sur la cerise et le réglisse.&lt;br&gt;Accord mets/vin : charcuterie/fromages, viande rouge.&lt;br&gt;&lt;br&gt;Créée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88" s="4">
        <v>7.9</v>
      </c>
      <c r="F1988" s="2" t="s">
        <v>2289</v>
      </c>
      <c r="G1988" s="19">
        <f>VLOOKUP(F1988,frs!$A$2:$B$45,2,FALSE)</f>
        <v>2</v>
      </c>
      <c r="H1988" s="2" t="b">
        <v>1</v>
      </c>
      <c r="I1988" s="2" t="s">
        <v>4716</v>
      </c>
      <c r="J1988" s="19">
        <f>VLOOKUP(I1988,Families!$A$2:$B$11,2,FALSE)</f>
        <v>1</v>
      </c>
      <c r="K1988" s="2" t="s">
        <v>4957</v>
      </c>
      <c r="L1988" s="19">
        <f>IFERROR(VLOOKUP(K1988,Appellations!$A$2:$B$80,2,FALSE),"0")</f>
        <v>30</v>
      </c>
      <c r="M1988" s="2" t="s">
        <v>4755</v>
      </c>
      <c r="N1988" s="19">
        <f>IFERROR(VLOOKUP(M1988,Regions!$A$2:$B$44,2,FALSE),"0")</f>
        <v>35</v>
      </c>
      <c r="O1988" s="2" t="s">
        <v>4719</v>
      </c>
      <c r="P1988" s="19">
        <f>IFERROR(VLOOKUP(O1988,Colors!$A$2:$B$11,2,FALSE),"0")</f>
        <v>8</v>
      </c>
      <c r="Q1988" s="2" t="s">
        <v>4688</v>
      </c>
      <c r="R1988" s="19">
        <f>IFERROR(VLOOKUP(Q1988,Contenants!$A$2:$B$21,2,FALSE),"0")</f>
        <v>16</v>
      </c>
      <c r="S1988" s="2" t="s">
        <v>5801</v>
      </c>
      <c r="T1988" s="50" t="s">
        <v>6343</v>
      </c>
      <c r="U1988" s="19" t="str">
        <f t="shared" si="737"/>
        <v>arnaud_de_villeneuve_cotes_du_roussillon_153_rouge.png</v>
      </c>
      <c r="V1988" s="19">
        <f t="shared" si="738"/>
        <v>1</v>
      </c>
      <c r="W1988" s="20" t="str">
        <f t="shared" si="739"/>
        <v>("02000", "N°153 ADV Rouge", "Un Côtes du Roussillon rouge léger et fruité, parfait pour un plateau de charcuterie.&lt;br&gt;&lt;br&gt;Encépagement : Grenache, Syrah.&lt;br&gt;&lt;br&gt;Dégustation : Robe rouge violette ; Nez de intense et gourmand de cerise noire ; Bouche ronde et croquante sur la cerise et le réglisse.&lt;br&gt;Accord mets/vin : charcuterie/fromages, viande rouge.&lt;br&gt;&lt;br&gt;Créée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"arnaud_de_villeneuve_cotes_du_roussillon_153_rouge.png", "1"),</v>
      </c>
    </row>
    <row r="1989" spans="1:23" ht="356.25" x14ac:dyDescent="0.25">
      <c r="A1989" s="2" t="s">
        <v>504</v>
      </c>
      <c r="B1989" s="2" t="s">
        <v>505</v>
      </c>
      <c r="C1989" s="3" t="s">
        <v>5228</v>
      </c>
      <c r="D1989" s="23" t="str">
        <f t="shared" si="733"/>
        <v>Un Côtes du Roussillon blanc sec, léger et fruité pour accompagner vos apéritifs ou un cabillaud en sauce.&lt;br&gt;&lt;br&gt;Encépagement : Grenache, Vermentino, Macabeu.&lt;br&gt;&lt;br&gt;Dégustation : Robe or pâle ; Nez complexe de poire, fruits blancs et notes anisées ; Bouche ronde et fraîche aux notes fruitée et minérale.&lt;br&gt;Accord mets/vin : fromages, viande blanche et poissons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89" s="4">
        <v>7.9</v>
      </c>
      <c r="F1989" s="2" t="s">
        <v>2289</v>
      </c>
      <c r="G1989" s="19">
        <f>VLOOKUP(F1989,frs!$A$2:$B$45,2,FALSE)</f>
        <v>2</v>
      </c>
      <c r="H1989" s="2" t="b">
        <v>1</v>
      </c>
      <c r="I1989" s="2" t="s">
        <v>4709</v>
      </c>
      <c r="J1989" s="19">
        <f>VLOOKUP(I1989,Families!$A$2:$B$11,2,FALSE)</f>
        <v>2</v>
      </c>
      <c r="K1989" s="2" t="s">
        <v>4957</v>
      </c>
      <c r="L1989" s="19">
        <f>IFERROR(VLOOKUP(K1989,Appellations!$A$2:$B$80,2,FALSE),"0")</f>
        <v>30</v>
      </c>
      <c r="M1989" s="2" t="s">
        <v>4755</v>
      </c>
      <c r="N1989" s="19">
        <f>IFERROR(VLOOKUP(M1989,Regions!$A$2:$B$44,2,FALSE),"0")</f>
        <v>35</v>
      </c>
      <c r="O1989" s="2" t="s">
        <v>4689</v>
      </c>
      <c r="P1989" s="19">
        <f>IFERROR(VLOOKUP(O1989,Colors!$A$2:$B$11,2,FALSE),"0")</f>
        <v>2</v>
      </c>
      <c r="Q1989" s="2" t="s">
        <v>4688</v>
      </c>
      <c r="R1989" s="19">
        <f>IFERROR(VLOOKUP(Q1989,Contenants!$A$2:$B$21,2,FALSE),"0")</f>
        <v>16</v>
      </c>
      <c r="S1989" s="2" t="s">
        <v>5802</v>
      </c>
      <c r="T1989" s="50" t="s">
        <v>6344</v>
      </c>
      <c r="U1989" s="19" t="str">
        <f t="shared" si="737"/>
        <v>arnaud_de_villeneuve_cotes_du_roussillon_153_blanc.png</v>
      </c>
      <c r="V1989" s="19">
        <f t="shared" si="738"/>
        <v>1</v>
      </c>
      <c r="W1989" s="20" t="str">
        <f t="shared" si="739"/>
        <v>("02001", "N°153 ADV Blanc", "Un Côtes du Roussillon blanc sec, léger et fruité pour accompagner vos apéritifs ou un cabillaud en sauce.&lt;br&gt;&lt;br&gt;Encépagement : Grenache, Vermentino, Macabeu.&lt;br&gt;&lt;br&gt;Dégustation : Robe or pâle ; Nez complexe de poire, fruits blancs et notes anisées ; Bouche ronde et fraîche aux notes fruitée et minérale.&lt;br&gt;Accord mets/vin : fromages, viande blanche et poissons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"30", "35","2", "16", "arnaud_de_villeneuve_cotes_du_roussillon_153_blanc.png", "1"),</v>
      </c>
    </row>
    <row r="1990" spans="1:23" ht="342" x14ac:dyDescent="0.25">
      <c r="A1990" s="2" t="s">
        <v>544</v>
      </c>
      <c r="B1990" s="2" t="s">
        <v>545</v>
      </c>
      <c r="C1990" s="3" t="s">
        <v>5232</v>
      </c>
      <c r="D1990" s="23" t="str">
        <f t="shared" si="733"/>
        <v>Un Côtes du Roussillon villages rouge charnue et fruité. Idéal sur une bonne entrecôte grillée au feu de bois.&lt;br&gt;&lt;br&gt;Encépagement : Syrah, Grenache.&lt;br&gt;&lt;br&gt;Dégustation : Robe rouge pourpre ; Nez de fruits noirs et de poivre noir ; Bouche ample et puissante sur le cassis et le poivre noir avec des tanins fermes.&lt;br&gt;Accord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0" s="4">
        <v>11.2</v>
      </c>
      <c r="F1990" s="2" t="s">
        <v>2289</v>
      </c>
      <c r="G1990" s="19">
        <f>VLOOKUP(F1990,frs!$A$2:$B$45,2,FALSE)</f>
        <v>2</v>
      </c>
      <c r="H1990" s="2" t="b">
        <v>1</v>
      </c>
      <c r="I1990" s="2" t="s">
        <v>4716</v>
      </c>
      <c r="J1990" s="19">
        <f>VLOOKUP(I1990,Families!$A$2:$B$11,2,FALSE)</f>
        <v>1</v>
      </c>
      <c r="K1990" s="2" t="s">
        <v>4957</v>
      </c>
      <c r="L1990" s="19">
        <f>IFERROR(VLOOKUP(K1990,Appellations!$A$2:$B$80,2,FALSE),"0")</f>
        <v>30</v>
      </c>
      <c r="M1990" s="2" t="s">
        <v>4755</v>
      </c>
      <c r="N1990" s="19">
        <f>IFERROR(VLOOKUP(M1990,Regions!$A$2:$B$44,2,FALSE),"0")</f>
        <v>35</v>
      </c>
      <c r="O1990" s="2" t="s">
        <v>4719</v>
      </c>
      <c r="P1990" s="19">
        <f>IFERROR(VLOOKUP(O1990,Colors!$A$2:$B$11,2,FALSE),"0")</f>
        <v>8</v>
      </c>
      <c r="Q1990" s="2" t="s">
        <v>4688</v>
      </c>
      <c r="R1990" s="19">
        <f>IFERROR(VLOOKUP(Q1990,Contenants!$A$2:$B$21,2,FALSE),"0")</f>
        <v>16</v>
      </c>
      <c r="S1990" s="2" t="s">
        <v>5803</v>
      </c>
      <c r="T1990" s="50" t="s">
        <v>6345</v>
      </c>
      <c r="U1990" s="19" t="str">
        <f t="shared" si="737"/>
        <v>arnaud_de_villeneuve_cotes_du_roussillon_rd_900_rouge.png</v>
      </c>
      <c r="V1990" s="19">
        <f t="shared" si="738"/>
        <v>1</v>
      </c>
      <c r="W1990" s="20" t="str">
        <f t="shared" si="739"/>
        <v>("02002", "RD 900 ADV Rouge", "Un Côtes du Roussillon villages rouge charnue et fruité. Idéal sur une bonne entrecôte grillée au feu de bois.&lt;br&gt;&lt;br&gt;Encépagement : Syrah, Grenache.&lt;br&gt;&lt;br&gt;Dégustation : Robe rouge pourpre ; Nez de fruits noirs et de poivre noir ; Bouche ample et puissante sur le cassis et le poivre noir avec des tanins fermes.&lt;br&gt;Accord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"arnaud_de_villeneuve_cotes_du_roussillon_rd_900_rouge.png", "1"),</v>
      </c>
    </row>
    <row r="1991" spans="1:23" ht="356.25" x14ac:dyDescent="0.25">
      <c r="A1991" s="2" t="s">
        <v>546</v>
      </c>
      <c r="B1991" s="2" t="s">
        <v>547</v>
      </c>
      <c r="C1991" s="3" t="s">
        <v>5233</v>
      </c>
      <c r="D1991" s="23" t="str">
        <f t="shared" si="733"/>
        <v>Un Côtes du Roussillon villages rouge puissant et boisé. Idéal sur une daube provençale.&lt;br&gt;&lt;br&gt;Encépagement : Syrah, Grenache vieillit en fût.&lt;br&gt;&lt;br&gt;Dégustation : Robe rubis intense profond ; Nez de fruits noirs et d’épices ; Bouche ample, complexe sur des notes de cerises et de pruneaux, finale réglissée et toastée.&lt;br&gt;Accord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1" s="4">
        <v>17.7</v>
      </c>
      <c r="F1991" s="2" t="s">
        <v>2289</v>
      </c>
      <c r="G1991" s="19">
        <f>VLOOKUP(F1991,frs!$A$2:$B$45,2,FALSE)</f>
        <v>2</v>
      </c>
      <c r="H1991" s="2" t="b">
        <v>1</v>
      </c>
      <c r="I1991" s="2" t="s">
        <v>4716</v>
      </c>
      <c r="J1991" s="19">
        <f>VLOOKUP(I1991,Families!$A$2:$B$11,2,FALSE)</f>
        <v>1</v>
      </c>
      <c r="K1991" s="2" t="s">
        <v>4957</v>
      </c>
      <c r="L1991" s="19">
        <f>IFERROR(VLOOKUP(K1991,Appellations!$A$2:$B$80,2,FALSE),"0")</f>
        <v>30</v>
      </c>
      <c r="M1991" s="2" t="s">
        <v>4755</v>
      </c>
      <c r="N1991" s="19">
        <f>IFERROR(VLOOKUP(M1991,Regions!$A$2:$B$44,2,FALSE),"0")</f>
        <v>35</v>
      </c>
      <c r="O1991" s="2" t="s">
        <v>4719</v>
      </c>
      <c r="P1991" s="19">
        <f>IFERROR(VLOOKUP(O1991,Colors!$A$2:$B$11,2,FALSE),"0")</f>
        <v>8</v>
      </c>
      <c r="Q1991" s="2" t="s">
        <v>4688</v>
      </c>
      <c r="R1991" s="19">
        <f>IFERROR(VLOOKUP(Q1991,Contenants!$A$2:$B$21,2,FALSE),"0")</f>
        <v>16</v>
      </c>
      <c r="S1991" s="2" t="s">
        <v>5804</v>
      </c>
      <c r="T1991" s="50" t="s">
        <v>6346</v>
      </c>
      <c r="U1991" s="19" t="str">
        <f t="shared" si="737"/>
        <v>arnaud_de_villeneuve_cotes_du_roussillon_altatura_rouge.png</v>
      </c>
      <c r="V1991" s="19">
        <f t="shared" si="738"/>
        <v>1</v>
      </c>
      <c r="W1991" s="20" t="str">
        <f t="shared" si="739"/>
        <v>("02003", "Altatura ADV Rouge", "Un Côtes du Roussillon villages rouge puissant et boisé. Idéal sur une daube provençale.&lt;br&gt;&lt;br&gt;Encépagement : Syrah, Grenache vieillit en fût.&lt;br&gt;&lt;br&gt;Dégustation : Robe rubis intense profond ; Nez de fruits noirs et d’épices ; Bouche ample, complexe sur des notes de cerises et de pruneaux, finale réglissée et toastée.&lt;br&gt;Accord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"arnaud_de_villeneuve_cotes_du_roussillon_altatura_rouge.png", "1"),</v>
      </c>
    </row>
    <row r="1992" spans="1:23" ht="356.25" x14ac:dyDescent="0.25">
      <c r="A1992" s="2" t="s">
        <v>548</v>
      </c>
      <c r="B1992" s="2" t="s">
        <v>549</v>
      </c>
      <c r="C1992" s="3" t="s">
        <v>5234</v>
      </c>
      <c r="D1992" s="23" t="str">
        <f t="shared" si="733"/>
        <v>Un Côtes du Roussillon villages rouge charnue et élégant, parfait sur des cotelettes d'agneau grillées.&lt;br&gt;&lt;br&gt;Encépagement : Syrah, Grenache.&lt;br&gt;&lt;br&gt;Dégustation : Robe grenat violine ; Nez puissant sur la griotte et la fraîcheur ; Bouche ample, gourmande et veloutée sur des notes de fruits noir confits et de cacao.&lt;br&gt;Accord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2" s="4">
        <v>19.45</v>
      </c>
      <c r="F1992" s="2" t="s">
        <v>2289</v>
      </c>
      <c r="G1992" s="19">
        <f>VLOOKUP(F1992,frs!$A$2:$B$45,2,FALSE)</f>
        <v>2</v>
      </c>
      <c r="H1992" s="2" t="b">
        <v>1</v>
      </c>
      <c r="I1992" s="2" t="s">
        <v>4716</v>
      </c>
      <c r="J1992" s="19">
        <f>VLOOKUP(I1992,Families!$A$2:$B$11,2,FALSE)</f>
        <v>1</v>
      </c>
      <c r="K1992" s="2" t="s">
        <v>4957</v>
      </c>
      <c r="L1992" s="19">
        <f>IFERROR(VLOOKUP(K1992,Appellations!$A$2:$B$80,2,FALSE),"0")</f>
        <v>30</v>
      </c>
      <c r="M1992" s="2" t="s">
        <v>4755</v>
      </c>
      <c r="N1992" s="19">
        <f>IFERROR(VLOOKUP(M1992,Regions!$A$2:$B$44,2,FALSE),"0")</f>
        <v>35</v>
      </c>
      <c r="O1992" s="2" t="s">
        <v>4719</v>
      </c>
      <c r="P1992" s="19">
        <f>IFERROR(VLOOKUP(O1992,Colors!$A$2:$B$11,2,FALSE),"0")</f>
        <v>8</v>
      </c>
      <c r="Q1992" s="2" t="s">
        <v>4688</v>
      </c>
      <c r="R1992" s="19">
        <f>IFERROR(VLOOKUP(Q1992,Contenants!$A$2:$B$21,2,FALSE),"0")</f>
        <v>16</v>
      </c>
      <c r="S1992" s="2" t="s">
        <v>5805</v>
      </c>
      <c r="T1992" s="50" t="s">
        <v>6347</v>
      </c>
      <c r="U1992" s="19" t="str">
        <f t="shared" si="737"/>
        <v>arnaud_de_villeneuve_cotes_du_roussillon_oppulum_rouge.png</v>
      </c>
      <c r="V1992" s="19">
        <f t="shared" si="738"/>
        <v>1</v>
      </c>
      <c r="W1992" s="20" t="str">
        <f t="shared" si="739"/>
        <v>("02004", "Oppulum ADV Rouge", "Un Côtes du Roussillon villages rouge charnue et élégant, parfait sur des cotelettes d'agneau grillées.&lt;br&gt;&lt;br&gt;Encépagement : Syrah, Grenache.&lt;br&gt;&lt;br&gt;Dégustation : Robe grenat violine ; Nez puissant sur la griotte et la fraîcheur ; Bouche ample, gourmande et veloutée sur des notes de fruits noir confits et de cacao.&lt;br&gt;Accord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"arnaud_de_villeneuve_cotes_du_roussillon_oppulum_rouge.png", "1"),</v>
      </c>
    </row>
    <row r="1993" spans="1:23" hidden="1" x14ac:dyDescent="0.25">
      <c r="A1993" s="2" t="s">
        <v>520</v>
      </c>
      <c r="B1993" s="2" t="s">
        <v>521</v>
      </c>
      <c r="C1993" s="3"/>
      <c r="D1993" s="23" t="str">
        <f t="shared" si="733"/>
        <v/>
      </c>
      <c r="E1993" s="4">
        <v>9.9499999999999993</v>
      </c>
      <c r="F1993" s="2" t="s">
        <v>2289</v>
      </c>
      <c r="G1993" s="19">
        <f>VLOOKUP(F1993,frs!$A$2:$E$41,2,FALSE)</f>
        <v>2</v>
      </c>
      <c r="H1993" s="2" t="b">
        <v>1</v>
      </c>
      <c r="I1993" s="2" t="s">
        <v>2308</v>
      </c>
      <c r="J1993" s="19">
        <f>VLOOKUP(I1993,Families!$A$2:$B$11,2,FALSE)</f>
        <v>3</v>
      </c>
      <c r="K1993" s="2" t="s">
        <v>4879</v>
      </c>
      <c r="L1993" s="19">
        <f>IFERROR(VLOOKUP(K1993,Appellations!$A$2:$B$77,2,FALSE),"0")</f>
        <v>24</v>
      </c>
      <c r="M1993" s="2" t="s">
        <v>4755</v>
      </c>
      <c r="N1993" s="19">
        <f>IFERROR(VLOOKUP(M1993,Regions!$A$2:$B$41,2,FALSE),"0")</f>
        <v>35</v>
      </c>
      <c r="O1993" s="2" t="s">
        <v>2306</v>
      </c>
      <c r="P1993" s="19">
        <f>IFERROR(VLOOKUP(O1993,Colors!$A$2:$B$11,2,FALSE),"0")</f>
        <v>7</v>
      </c>
      <c r="Q1993" s="2" t="s">
        <v>4688</v>
      </c>
      <c r="R1993" s="19">
        <f>IFERROR(VLOOKUP(Q1993,Contenants!$A$2:$B$21,2,FALSE),"0")</f>
        <v>16</v>
      </c>
      <c r="S1993" s="2"/>
      <c r="T1993" s="50" t="str">
        <f t="shared" si="736"/>
        <v>C/Catalanes Grenache Stellaire Adv Rose</v>
      </c>
      <c r="U1993" s="19" t="str">
        <f>SUBSTITUTE(SUBSTITUTE(SUBSTITUTE(SUBSTITUTE(SUBSTITUTE(SUBSTITUTE(SUBSTITUTE(SUBSTITUTE(SUBSTITUTE(SUBSTITUTE(SUBSTITUTE(SUBSTITUTE(S1993,"C:\Users\Admin\OneDrive\Site Internet\",""),"BAG-IN-BOX\",""),"BOURGOGNE\",""),"BEAUJOLAIS\",""),"CHAMPAGNE ET EFFERVESCENTS\",""),"LANGUEDOC\",""),"LOIRE\",""),"PROVENCE\",""),"RHONE NORD\",""),"RHONE SUD\",""),"SPIRITUEUX\",""),"SUD OUEST\","")</f>
        <v/>
      </c>
      <c r="V1993" s="19">
        <f t="shared" si="738"/>
        <v>0</v>
      </c>
      <c r="W1993" s="20" t="e">
        <f>$X$1&amp;A1993&amp;$Y$1&amp;T1993&amp;$Z$1&amp;D1993&amp;$AA$1&amp;E1993&amp;#REF!&amp;G1993&amp;$AB$1&amp;J1993&amp;$AC$1&amp;L1993&amp;$AD$1&amp;N1993&amp;$AE$1&amp;P1993&amp;$AF$1&amp;R1993&amp;$AG$1&amp;#REF!&amp;$AI$1</f>
        <v>#REF!</v>
      </c>
    </row>
    <row r="1994" spans="1:23" ht="356.25" x14ac:dyDescent="0.25">
      <c r="A1994" s="2" t="s">
        <v>518</v>
      </c>
      <c r="B1994" s="2" t="s">
        <v>519</v>
      </c>
      <c r="C1994" s="3" t="s">
        <v>5230</v>
      </c>
      <c r="D1994" s="23" t="str">
        <f t="shared" si="733"/>
        <v>Un Côtes Catalane blanc sec, beurré et brioché. Idéal sur une blanquette de veau.&lt;br&gt;&lt;br&gt;Encépagement : Chardonnay vieillit en fût.&lt;br&gt;&lt;br&gt;Dégustation : Robe or pâle ; Nez fin et gourmand d’agrumes ; Bouche ronde aux notes d’agrume, d’ananas et de fleurs blanches. Légèrement vanillé et boisé/toasté/grillé.&lt;br&gt;Accord mets/vin : viande blanche et crustacé à chair grasse.&lt;br&gt;&lt;br&gt;Créée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4" s="4">
        <v>9.1</v>
      </c>
      <c r="F1994" s="2" t="s">
        <v>2289</v>
      </c>
      <c r="G1994" s="19">
        <f>VLOOKUP(F1994,frs!$A$2:$B$45,2,FALSE)</f>
        <v>2</v>
      </c>
      <c r="H1994" s="2" t="b">
        <v>1</v>
      </c>
      <c r="I1994" s="2" t="s">
        <v>4709</v>
      </c>
      <c r="J1994" s="19">
        <f>VLOOKUP(I1994,Families!$A$2:$B$11,2,FALSE)</f>
        <v>2</v>
      </c>
      <c r="K1994" s="2" t="s">
        <v>4879</v>
      </c>
      <c r="L1994" s="19">
        <f>IFERROR(VLOOKUP(K1994,Appellations!$A$2:$B$80,2,FALSE),"0")</f>
        <v>24</v>
      </c>
      <c r="M1994" s="2" t="s">
        <v>4755</v>
      </c>
      <c r="N1994" s="19">
        <f>IFERROR(VLOOKUP(M1994,Regions!$A$2:$B$44,2,FALSE),"0")</f>
        <v>35</v>
      </c>
      <c r="O1994" s="2" t="s">
        <v>4689</v>
      </c>
      <c r="P1994" s="19">
        <f>IFERROR(VLOOKUP(O1994,Colors!$A$2:$B$11,2,FALSE),"0")</f>
        <v>2</v>
      </c>
      <c r="Q1994" s="2" t="s">
        <v>4688</v>
      </c>
      <c r="R1994" s="19">
        <f>IFERROR(VLOOKUP(Q1994,Contenants!$A$2:$B$21,2,FALSE),"0")</f>
        <v>16</v>
      </c>
      <c r="S1994" s="2" t="s">
        <v>5806</v>
      </c>
      <c r="T1994" s="50" t="s">
        <v>6348</v>
      </c>
      <c r="U1994" s="19" t="str">
        <f t="shared" ref="U1994:U1995" si="740">SUBSTITUTE(S1994,"C:\Users\Admin\OneDrive\Site Internet\","")</f>
        <v>arnaud_de_villeneuve_cotes_du_roussillon_chardonnay_reserve_blanc.png</v>
      </c>
      <c r="V1994" s="19">
        <f t="shared" si="738"/>
        <v>1</v>
      </c>
      <c r="W1994" s="20" t="str">
        <f t="shared" ref="W1994:W1995" si="741">$X$1&amp;A1994&amp;$Y$1&amp;T1994&amp;$Z$1&amp;D1994&amp;$AA$1&amp;G1994&amp;$AB$1&amp;J1994&amp;$AC$1&amp;L1994&amp;$AD$1&amp;N1994&amp;$AE$1&amp;P1994&amp;$AF$1&amp;R1994&amp;$AG$1&amp;U1994&amp;$AH$1&amp;V1994&amp;$AI$1</f>
        <v>("02006", "Chardonnay Réserve ADV Blanc", "Un Côtes Catalane blanc sec, beurré et brioché. Idéal sur une blanquette de veau.&lt;br&gt;&lt;br&gt;Encépagement : Chardonnay vieillit en fût.&lt;br&gt;&lt;br&gt;Dégustation : Robe or pâle ; Nez fin et gourmand d’agrumes ; Bouche ronde aux notes d’agrume, d’ananas et de fleurs blanches. Légèrement vanillé et boisé/toasté/grillé.&lt;br&gt;Accord mets/vin : viande blanche et crustacé à chair grasse.&lt;br&gt;&lt;br&gt;Créée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"24", "35","2", "16", "arnaud_de_villeneuve_cotes_du_roussillon_chardonnay_reserve_blanc.png", "1"),</v>
      </c>
    </row>
    <row r="1995" spans="1:23" ht="342" x14ac:dyDescent="0.25">
      <c r="A1995" s="2" t="s">
        <v>522</v>
      </c>
      <c r="B1995" s="2" t="s">
        <v>523</v>
      </c>
      <c r="C1995" s="3" t="s">
        <v>5231</v>
      </c>
      <c r="D1995" s="23" t="str">
        <f t="shared" si="733"/>
        <v>Un Côtes Catalanes blanc sec et fruité, parfait pour vos apéritifs ou un poulet curry.&lt;br&gt;&lt;br&gt;Encépagement : Viognier.&lt;br&gt;&lt;br&gt;Dégustation : Robe or pâle ; Nez complexe defruits blancs et fleur de citron ; Bouche ronde aux notes de fruits blanc et de poire.&lt;br&gt;Accord mets/vin : saumon fumé, poisson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5" s="4">
        <v>7.9</v>
      </c>
      <c r="F1995" s="2" t="s">
        <v>2289</v>
      </c>
      <c r="G1995" s="19">
        <f>VLOOKUP(F1995,frs!$A$2:$B$45,2,FALSE)</f>
        <v>2</v>
      </c>
      <c r="H1995" s="2" t="b">
        <v>1</v>
      </c>
      <c r="I1995" s="2" t="s">
        <v>4709</v>
      </c>
      <c r="J1995" s="19">
        <f>VLOOKUP(I1995,Families!$A$2:$B$11,2,FALSE)</f>
        <v>2</v>
      </c>
      <c r="K1995" s="2" t="s">
        <v>4879</v>
      </c>
      <c r="L1995" s="19">
        <f>IFERROR(VLOOKUP(K1995,Appellations!$A$2:$B$80,2,FALSE),"0")</f>
        <v>24</v>
      </c>
      <c r="M1995" s="2" t="s">
        <v>4755</v>
      </c>
      <c r="N1995" s="19">
        <f>IFERROR(VLOOKUP(M1995,Regions!$A$2:$B$44,2,FALSE),"0")</f>
        <v>35</v>
      </c>
      <c r="O1995" s="2" t="s">
        <v>4689</v>
      </c>
      <c r="P1995" s="19">
        <f>IFERROR(VLOOKUP(O1995,Colors!$A$2:$B$11,2,FALSE),"0")</f>
        <v>2</v>
      </c>
      <c r="Q1995" s="2" t="s">
        <v>4688</v>
      </c>
      <c r="R1995" s="19">
        <f>IFERROR(VLOOKUP(Q1995,Contenants!$A$2:$B$21,2,FALSE),"0")</f>
        <v>16</v>
      </c>
      <c r="S1995" s="2" t="s">
        <v>5807</v>
      </c>
      <c r="T1995" s="50" t="s">
        <v>6349</v>
      </c>
      <c r="U1995" s="19" t="str">
        <f t="shared" si="740"/>
        <v>arnaud_de_villeneuve_cotes_du_roussillon_viognier_blanc.png</v>
      </c>
      <c r="V1995" s="19">
        <f t="shared" si="738"/>
        <v>1</v>
      </c>
      <c r="W1995" s="20" t="str">
        <f t="shared" si="741"/>
        <v>("02007", "Viognier Classic ADV Blanc", "Un Côtes Catalanes blanc sec et fruité, parfait pour vos apéritifs ou un poulet curry.&lt;br&gt;&lt;br&gt;Encépagement : Viognier.&lt;br&gt;&lt;br&gt;Dégustation : Robe or pâle ; Nez complexe defruits blancs et fleur de citron ; Bouche ronde aux notes de fruits blanc et de poire.&lt;br&gt;Accord mets/vin : saumon fumé, poisson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"24", "35","2", "16", "arnaud_de_villeneuve_cotes_du_roussillon_viognier_blanc.png", "1"),</v>
      </c>
    </row>
    <row r="1996" spans="1:23" hidden="1" x14ac:dyDescent="0.25">
      <c r="A1996" s="2" t="s">
        <v>1576</v>
      </c>
      <c r="B1996" s="2" t="s">
        <v>1577</v>
      </c>
      <c r="C1996" s="3"/>
      <c r="D1996" s="23" t="str">
        <f t="shared" si="733"/>
        <v/>
      </c>
      <c r="E1996" s="4">
        <v>12.95</v>
      </c>
      <c r="F1996" s="2" t="s">
        <v>2289</v>
      </c>
      <c r="G1996" s="19">
        <f>VLOOKUP(F1996,frs!$A$2:$E$41,2,FALSE)</f>
        <v>2</v>
      </c>
      <c r="H1996" s="2" t="b">
        <v>1</v>
      </c>
      <c r="I1996" s="2" t="s">
        <v>4862</v>
      </c>
      <c r="J1996" s="19" t="e">
        <f>VLOOKUP(I1996,Families!$A$2:$B$11,2,FALSE)</f>
        <v>#N/A</v>
      </c>
      <c r="K1996" s="2" t="s">
        <v>4754</v>
      </c>
      <c r="L1996" s="19" t="str">
        <f>IFERROR(VLOOKUP(K1996,Appellations!$A$2:$B$77,2,FALSE),"0")</f>
        <v>0</v>
      </c>
      <c r="M1996" s="2" t="s">
        <v>4743</v>
      </c>
      <c r="N1996" s="19">
        <f>IFERROR(VLOOKUP(M1996,Regions!$A$2:$B$41,2,FALSE),"0")</f>
        <v>24</v>
      </c>
      <c r="O1996" s="2" t="s">
        <v>4689</v>
      </c>
      <c r="P1996" s="19">
        <f>IFERROR(VLOOKUP(O1996,Colors!$A$2:$B$11,2,FALSE),"0")</f>
        <v>2</v>
      </c>
      <c r="Q1996" s="2" t="s">
        <v>4688</v>
      </c>
      <c r="R1996" s="19">
        <f>IFERROR(VLOOKUP(Q1996,Contenants!$A$2:$B$21,2,FALSE),"0")</f>
        <v>16</v>
      </c>
      <c r="S1996" s="2"/>
      <c r="T1996" s="50" t="str">
        <f t="shared" si="736"/>
        <v>Muscat De Rivesaltes Tradition Adv Blanc</v>
      </c>
      <c r="U1996" s="19" t="str">
        <f>SUBSTITUTE(SUBSTITUTE(SUBSTITUTE(SUBSTITUTE(SUBSTITUTE(SUBSTITUTE(SUBSTITUTE(SUBSTITUTE(SUBSTITUTE(SUBSTITUTE(SUBSTITUTE(SUBSTITUTE(S1996,"C:\Users\Admin\OneDrive\Site Internet\",""),"BAG-IN-BOX\",""),"BOURGOGNE\",""),"BEAUJOLAIS\",""),"CHAMPAGNE ET EFFERVESCENTS\",""),"LANGUEDOC\",""),"LOIRE\",""),"PROVENCE\",""),"RHONE NORD\",""),"RHONE SUD\",""),"SPIRITUEUX\",""),"SUD OUEST\","")</f>
        <v/>
      </c>
      <c r="V1996" s="19">
        <f t="shared" si="738"/>
        <v>0</v>
      </c>
      <c r="W1996" s="20" t="e">
        <f>$X$1&amp;A1996&amp;$Y$1&amp;T1996&amp;$Z$1&amp;D1996&amp;$AA$1&amp;E1996&amp;#REF!&amp;G1996&amp;$AB$1&amp;J1996&amp;$AC$1&amp;L1996&amp;$AD$1&amp;N1996&amp;$AE$1&amp;P1996&amp;$AF$1&amp;R1996&amp;$AG$1&amp;#REF!&amp;$AI$1</f>
        <v>#REF!</v>
      </c>
    </row>
    <row r="1997" spans="1:23" hidden="1" x14ac:dyDescent="0.25">
      <c r="A1997" s="2" t="s">
        <v>1821</v>
      </c>
      <c r="B1997" s="2" t="s">
        <v>1822</v>
      </c>
      <c r="C1997" s="3"/>
      <c r="D1997" s="23" t="str">
        <f t="shared" si="733"/>
        <v/>
      </c>
      <c r="E1997" s="4">
        <v>13</v>
      </c>
      <c r="F1997" s="2" t="s">
        <v>2289</v>
      </c>
      <c r="G1997" s="19">
        <f>VLOOKUP(F1997,frs!$A$2:$E$41,2,FALSE)</f>
        <v>2</v>
      </c>
      <c r="H1997" s="2" t="b">
        <v>1</v>
      </c>
      <c r="I1997" s="2" t="s">
        <v>4862</v>
      </c>
      <c r="J1997" s="19" t="e">
        <f>VLOOKUP(I1997,Families!$A$2:$B$11,2,FALSE)</f>
        <v>#N/A</v>
      </c>
      <c r="K1997" s="2" t="s">
        <v>5060</v>
      </c>
      <c r="L1997" s="19" t="str">
        <f>IFERROR(VLOOKUP(K1997,Appellations!$A$2:$B$77,2,FALSE),"0")</f>
        <v>0</v>
      </c>
      <c r="M1997" s="2" t="s">
        <v>4743</v>
      </c>
      <c r="N1997" s="19">
        <f>IFERROR(VLOOKUP(M1997,Regions!$A$2:$B$41,2,FALSE),"0")</f>
        <v>24</v>
      </c>
      <c r="O1997" s="2"/>
      <c r="P1997" s="19" t="str">
        <f>IFERROR(VLOOKUP(O1997,Colors!$A$2:$B$11,2,FALSE),"0")</f>
        <v>0</v>
      </c>
      <c r="Q1997" s="2" t="s">
        <v>4688</v>
      </c>
      <c r="R1997" s="19">
        <f>IFERROR(VLOOKUP(Q1997,Contenants!$A$2:$B$21,2,FALSE),"0")</f>
        <v>16</v>
      </c>
      <c r="S1997" s="2"/>
      <c r="T1997" s="50" t="str">
        <f t="shared" si="736"/>
        <v>Rivesaltes Ambre Tradition Adv 5 Ans</v>
      </c>
      <c r="U1997" s="19" t="str">
        <f>SUBSTITUTE(SUBSTITUTE(SUBSTITUTE(SUBSTITUTE(SUBSTITUTE(SUBSTITUTE(SUBSTITUTE(SUBSTITUTE(SUBSTITUTE(SUBSTITUTE(SUBSTITUTE(SUBSTITUTE(S1997,"C:\Users\Admin\OneDrive\Site Internet\",""),"BAG-IN-BOX\",""),"BOURGOGNE\",""),"BEAUJOLAIS\",""),"CHAMPAGNE ET EFFERVESCENTS\",""),"LANGUEDOC\",""),"LOIRE\",""),"PROVENCE\",""),"RHONE NORD\",""),"RHONE SUD\",""),"SPIRITUEUX\",""),"SUD OUEST\","")</f>
        <v/>
      </c>
      <c r="V1997" s="19">
        <f t="shared" si="738"/>
        <v>0</v>
      </c>
      <c r="W1997" s="20" t="e">
        <f>$X$1&amp;A1997&amp;$Y$1&amp;T1997&amp;$Z$1&amp;D1997&amp;$AA$1&amp;E1997&amp;#REF!&amp;G1997&amp;$AB$1&amp;J1997&amp;$AC$1&amp;L1997&amp;$AD$1&amp;N1997&amp;$AE$1&amp;P1997&amp;$AF$1&amp;R1997&amp;$AG$1&amp;#REF!&amp;$AI$1</f>
        <v>#REF!</v>
      </c>
    </row>
    <row r="1998" spans="1:23" hidden="1" x14ac:dyDescent="0.25">
      <c r="A1998" s="2" t="s">
        <v>1815</v>
      </c>
      <c r="B1998" s="2" t="s">
        <v>1816</v>
      </c>
      <c r="C1998" s="3"/>
      <c r="D1998" s="23" t="str">
        <f t="shared" si="733"/>
        <v/>
      </c>
      <c r="E1998" s="4">
        <v>17.899999999999999</v>
      </c>
      <c r="F1998" s="2" t="s">
        <v>2289</v>
      </c>
      <c r="G1998" s="19">
        <f>VLOOKUP(F1998,frs!$A$2:$E$41,2,FALSE)</f>
        <v>2</v>
      </c>
      <c r="H1998" s="2" t="b">
        <v>1</v>
      </c>
      <c r="I1998" s="2" t="s">
        <v>4862</v>
      </c>
      <c r="J1998" s="19" t="e">
        <f>VLOOKUP(I1998,Families!$A$2:$B$11,2,FALSE)</f>
        <v>#N/A</v>
      </c>
      <c r="K1998" s="2" t="s">
        <v>5060</v>
      </c>
      <c r="L1998" s="19" t="str">
        <f>IFERROR(VLOOKUP(K1998,Appellations!$A$2:$B$77,2,FALSE),"0")</f>
        <v>0</v>
      </c>
      <c r="M1998" s="2" t="s">
        <v>4743</v>
      </c>
      <c r="N1998" s="19">
        <f>IFERROR(VLOOKUP(M1998,Regions!$A$2:$B$41,2,FALSE),"0")</f>
        <v>24</v>
      </c>
      <c r="O1998" s="2"/>
      <c r="P1998" s="19" t="str">
        <f>IFERROR(VLOOKUP(O1998,Colors!$A$2:$B$11,2,FALSE),"0")</f>
        <v>0</v>
      </c>
      <c r="Q1998" s="2" t="s">
        <v>4688</v>
      </c>
      <c r="R1998" s="19">
        <f>IFERROR(VLOOKUP(Q1998,Contenants!$A$2:$B$21,2,FALSE),"0")</f>
        <v>16</v>
      </c>
      <c r="S1998" s="2"/>
      <c r="T1998" s="50" t="str">
        <f t="shared" si="736"/>
        <v>Rivesaltes Ambre Grde Reserve Adv 10 Ans</v>
      </c>
      <c r="U1998" s="19" t="str">
        <f>SUBSTITUTE(SUBSTITUTE(SUBSTITUTE(SUBSTITUTE(SUBSTITUTE(SUBSTITUTE(SUBSTITUTE(SUBSTITUTE(SUBSTITUTE(SUBSTITUTE(SUBSTITUTE(SUBSTITUTE(S1998,"C:\Users\Admin\OneDrive\Site Internet\",""),"BAG-IN-BOX\",""),"BOURGOGNE\",""),"BEAUJOLAIS\",""),"CHAMPAGNE ET EFFERVESCENTS\",""),"LANGUEDOC\",""),"LOIRE\",""),"PROVENCE\",""),"RHONE NORD\",""),"RHONE SUD\",""),"SPIRITUEUX\",""),"SUD OUEST\","")</f>
        <v/>
      </c>
      <c r="V1998" s="19">
        <f t="shared" si="738"/>
        <v>0</v>
      </c>
      <c r="W1998" s="20" t="e">
        <f>$X$1&amp;A1998&amp;$Y$1&amp;T1998&amp;$Z$1&amp;D1998&amp;$AA$1&amp;E1998&amp;#REF!&amp;G1998&amp;$AB$1&amp;J1998&amp;$AC$1&amp;L1998&amp;$AD$1&amp;N1998&amp;$AE$1&amp;P1998&amp;$AF$1&amp;R1998&amp;$AG$1&amp;#REF!&amp;$AI$1</f>
        <v>#REF!</v>
      </c>
    </row>
    <row r="1999" spans="1:23" hidden="1" x14ac:dyDescent="0.25">
      <c r="A1999" s="2" t="s">
        <v>1817</v>
      </c>
      <c r="B1999" s="2" t="s">
        <v>1818</v>
      </c>
      <c r="C1999" s="3"/>
      <c r="D1999" s="23" t="str">
        <f t="shared" si="733"/>
        <v/>
      </c>
      <c r="E1999" s="4">
        <v>25.1</v>
      </c>
      <c r="F1999" s="2" t="s">
        <v>2289</v>
      </c>
      <c r="G1999" s="19">
        <f>VLOOKUP(F1999,frs!$A$2:$E$41,2,FALSE)</f>
        <v>2</v>
      </c>
      <c r="H1999" s="2" t="b">
        <v>1</v>
      </c>
      <c r="I1999" s="2" t="s">
        <v>4862</v>
      </c>
      <c r="J1999" s="19" t="e">
        <f>VLOOKUP(I1999,Families!$A$2:$B$11,2,FALSE)</f>
        <v>#N/A</v>
      </c>
      <c r="K1999" s="2" t="s">
        <v>5060</v>
      </c>
      <c r="L1999" s="19" t="str">
        <f>IFERROR(VLOOKUP(K1999,Appellations!$A$2:$B$77,2,FALSE),"0")</f>
        <v>0</v>
      </c>
      <c r="M1999" s="2" t="s">
        <v>4743</v>
      </c>
      <c r="N1999" s="19">
        <f>IFERROR(VLOOKUP(M1999,Regions!$A$2:$B$41,2,FALSE),"0")</f>
        <v>24</v>
      </c>
      <c r="O1999" s="2"/>
      <c r="P1999" s="19" t="str">
        <f>IFERROR(VLOOKUP(O1999,Colors!$A$2:$B$11,2,FALSE),"0")</f>
        <v>0</v>
      </c>
      <c r="Q1999" s="2" t="s">
        <v>4688</v>
      </c>
      <c r="R1999" s="19">
        <f>IFERROR(VLOOKUP(Q1999,Contenants!$A$2:$B$21,2,FALSE),"0")</f>
        <v>16</v>
      </c>
      <c r="S1999" s="2"/>
      <c r="T1999" s="50" t="str">
        <f t="shared" si="736"/>
        <v>Rivesaltes Ambre Grde Reserve Adv 20 Ans</v>
      </c>
      <c r="U1999" s="19" t="str">
        <f>SUBSTITUTE(SUBSTITUTE(SUBSTITUTE(SUBSTITUTE(SUBSTITUTE(SUBSTITUTE(SUBSTITUTE(SUBSTITUTE(SUBSTITUTE(SUBSTITUTE(SUBSTITUTE(SUBSTITUTE(S1999,"C:\Users\Admin\OneDrive\Site Internet\",""),"BAG-IN-BOX\",""),"BOURGOGNE\",""),"BEAUJOLAIS\",""),"CHAMPAGNE ET EFFERVESCENTS\",""),"LANGUEDOC\",""),"LOIRE\",""),"PROVENCE\",""),"RHONE NORD\",""),"RHONE SUD\",""),"SPIRITUEUX\",""),"SUD OUEST\","")</f>
        <v/>
      </c>
      <c r="V1999" s="19">
        <f t="shared" si="738"/>
        <v>0</v>
      </c>
      <c r="W1999" s="20" t="e">
        <f>$X$1&amp;A1999&amp;$Y$1&amp;T1999&amp;$Z$1&amp;D1999&amp;$AA$1&amp;E1999&amp;#REF!&amp;G1999&amp;$AB$1&amp;J1999&amp;$AC$1&amp;L1999&amp;$AD$1&amp;N1999&amp;$AE$1&amp;P1999&amp;$AF$1&amp;R1999&amp;$AG$1&amp;#REF!&amp;$AI$1</f>
        <v>#REF!</v>
      </c>
    </row>
    <row r="2000" spans="1:23" hidden="1" x14ac:dyDescent="0.25">
      <c r="A2000" s="2" t="s">
        <v>1819</v>
      </c>
      <c r="B2000" s="2" t="s">
        <v>1820</v>
      </c>
      <c r="C2000" s="3"/>
      <c r="D2000" s="23" t="str">
        <f t="shared" si="733"/>
        <v/>
      </c>
      <c r="E2000" s="4">
        <v>44.3</v>
      </c>
      <c r="F2000" s="2" t="s">
        <v>2289</v>
      </c>
      <c r="G2000" s="19">
        <f>VLOOKUP(F2000,frs!$A$2:$E$41,2,FALSE)</f>
        <v>2</v>
      </c>
      <c r="H2000" s="2" t="b">
        <v>1</v>
      </c>
      <c r="I2000" s="2" t="s">
        <v>4862</v>
      </c>
      <c r="J2000" s="19" t="e">
        <f>VLOOKUP(I2000,Families!$A$2:$B$11,2,FALSE)</f>
        <v>#N/A</v>
      </c>
      <c r="K2000" s="2" t="s">
        <v>5060</v>
      </c>
      <c r="L2000" s="19" t="str">
        <f>IFERROR(VLOOKUP(K2000,Appellations!$A$2:$B$77,2,FALSE),"0")</f>
        <v>0</v>
      </c>
      <c r="M2000" s="2" t="s">
        <v>4743</v>
      </c>
      <c r="N2000" s="19">
        <f>IFERROR(VLOOKUP(M2000,Regions!$A$2:$B$41,2,FALSE),"0")</f>
        <v>24</v>
      </c>
      <c r="O2000" s="2"/>
      <c r="P2000" s="19" t="str">
        <f>IFERROR(VLOOKUP(O2000,Colors!$A$2:$B$11,2,FALSE),"0")</f>
        <v>0</v>
      </c>
      <c r="Q2000" s="2" t="s">
        <v>4688</v>
      </c>
      <c r="R2000" s="19">
        <f>IFERROR(VLOOKUP(Q2000,Contenants!$A$2:$B$21,2,FALSE),"0")</f>
        <v>16</v>
      </c>
      <c r="S2000" s="2"/>
      <c r="T2000" s="50" t="str">
        <f t="shared" si="736"/>
        <v>Rivesaltes Ambre Prestige Adv 2002</v>
      </c>
      <c r="U2000" s="19" t="str">
        <f>SUBSTITUTE(SUBSTITUTE(SUBSTITUTE(SUBSTITUTE(SUBSTITUTE(SUBSTITUTE(SUBSTITUTE(SUBSTITUTE(SUBSTITUTE(SUBSTITUTE(SUBSTITUTE(SUBSTITUTE(S2000,"C:\Users\Admin\OneDrive\Site Internet\",""),"BAG-IN-BOX\",""),"BOURGOGNE\",""),"BEAUJOLAIS\",""),"CHAMPAGNE ET EFFERVESCENTS\",""),"LANGUEDOC\",""),"LOIRE\",""),"PROVENCE\",""),"RHONE NORD\",""),"RHONE SUD\",""),"SPIRITUEUX\",""),"SUD OUEST\","")</f>
        <v/>
      </c>
      <c r="V2000" s="19">
        <f t="shared" si="738"/>
        <v>0</v>
      </c>
      <c r="W2000" s="20" t="e">
        <f>$X$1&amp;A2000&amp;$Y$1&amp;T2000&amp;$Z$1&amp;D2000&amp;$AA$1&amp;E2000&amp;#REF!&amp;G2000&amp;$AB$1&amp;J2000&amp;$AC$1&amp;L2000&amp;$AD$1&amp;N2000&amp;$AE$1&amp;P2000&amp;$AF$1&amp;R2000&amp;$AG$1&amp;#REF!&amp;$AI$1</f>
        <v>#REF!</v>
      </c>
    </row>
    <row r="2001" spans="1:23" s="29" customFormat="1" hidden="1" x14ac:dyDescent="0.25">
      <c r="A2001" s="2" t="s">
        <v>1813</v>
      </c>
      <c r="B2001" s="2" t="s">
        <v>1814</v>
      </c>
      <c r="C2001" s="3"/>
      <c r="D2001" s="27" t="str">
        <f t="shared" ref="D2001:D2027" si="742">SUBSTITUTE(SUBSTITUTE(C2001,CHAR(13),""),CHAR(10),"&lt;br&gt;")</f>
        <v/>
      </c>
      <c r="E2001" s="4">
        <v>45.5</v>
      </c>
      <c r="F2001" s="2" t="s">
        <v>2289</v>
      </c>
      <c r="H2001" s="2" t="b">
        <v>1</v>
      </c>
      <c r="I2001" s="2" t="s">
        <v>4862</v>
      </c>
      <c r="K2001" s="2" t="s">
        <v>5060</v>
      </c>
      <c r="M2001" s="2" t="s">
        <v>4743</v>
      </c>
      <c r="O2001" s="2"/>
      <c r="Q2001" s="2" t="s">
        <v>4688</v>
      </c>
      <c r="S2001" s="2"/>
      <c r="V2001" s="19">
        <f t="shared" si="738"/>
        <v>0</v>
      </c>
    </row>
    <row r="2002" spans="1:23" s="20" customFormat="1" hidden="1" x14ac:dyDescent="0.25">
      <c r="A2002" s="2" t="s">
        <v>1811</v>
      </c>
      <c r="B2002" s="2" t="s">
        <v>1812</v>
      </c>
      <c r="C2002" s="3"/>
      <c r="D2002" s="40" t="str">
        <f t="shared" si="742"/>
        <v/>
      </c>
      <c r="E2002" s="4">
        <v>65.5</v>
      </c>
      <c r="F2002" s="2" t="s">
        <v>2289</v>
      </c>
      <c r="G2002" s="42"/>
      <c r="H2002" s="2" t="b">
        <v>1</v>
      </c>
      <c r="I2002" s="2" t="s">
        <v>4862</v>
      </c>
      <c r="J2002" s="42"/>
      <c r="K2002" s="2" t="s">
        <v>5060</v>
      </c>
      <c r="L2002" s="42"/>
      <c r="M2002" s="2" t="s">
        <v>4743</v>
      </c>
      <c r="N2002" s="42"/>
      <c r="O2002" s="2"/>
      <c r="P2002" s="42"/>
      <c r="Q2002" s="2" t="s">
        <v>4688</v>
      </c>
      <c r="R2002" s="42"/>
      <c r="S2002" s="2"/>
      <c r="T2002" s="42"/>
      <c r="U2002" s="42"/>
      <c r="V2002" s="19">
        <f t="shared" si="738"/>
        <v>0</v>
      </c>
      <c r="W2002" s="42"/>
    </row>
    <row r="2003" spans="1:23" hidden="1" x14ac:dyDescent="0.25">
      <c r="A2003" s="2" t="s">
        <v>1809</v>
      </c>
      <c r="B2003" s="2" t="s">
        <v>1810</v>
      </c>
      <c r="C2003" s="3"/>
      <c r="D2003" s="23" t="str">
        <f t="shared" ref="D2003:D2007" si="743">SUBSTITUTE(SUBSTITUTE(SUBSTITUTE(C2003,CHAR(13),""),CHAR(10),"&lt;br&gt;"),". &amp;car(10)",".")</f>
        <v/>
      </c>
      <c r="E2003" s="4">
        <v>59.9</v>
      </c>
      <c r="F2003" s="2" t="s">
        <v>2289</v>
      </c>
      <c r="G2003" s="19">
        <f>VLOOKUP(F2003,frs!$A$2:$E$41,2,FALSE)</f>
        <v>2</v>
      </c>
      <c r="H2003" s="2" t="b">
        <v>1</v>
      </c>
      <c r="I2003" s="2" t="s">
        <v>4862</v>
      </c>
      <c r="J2003" s="19" t="e">
        <f>VLOOKUP(I2003,Families!$A$2:$B$11,2,FALSE)</f>
        <v>#N/A</v>
      </c>
      <c r="K2003" s="2" t="s">
        <v>5060</v>
      </c>
      <c r="L2003" s="19" t="str">
        <f>IFERROR(VLOOKUP(K2003,Appellations!$A$2:$B$77,2,FALSE),"0")</f>
        <v>0</v>
      </c>
      <c r="M2003" s="2" t="s">
        <v>4743</v>
      </c>
      <c r="N2003" s="19">
        <f>IFERROR(VLOOKUP(M2003,Regions!$A$2:$B$41,2,FALSE),"0")</f>
        <v>24</v>
      </c>
      <c r="O2003" s="2"/>
      <c r="P2003" s="19" t="str">
        <f>IFERROR(VLOOKUP(O2003,Colors!$A$2:$B$11,2,FALSE),"0")</f>
        <v>0</v>
      </c>
      <c r="Q2003" s="2" t="s">
        <v>4688</v>
      </c>
      <c r="R2003" s="19">
        <f>IFERROR(VLOOKUP(Q2003,Contenants!$A$2:$B$21,2,FALSE),"0")</f>
        <v>16</v>
      </c>
      <c r="S2003" s="2"/>
      <c r="T2003" s="50" t="str">
        <f t="shared" ref="T2003:T2007" si="744">PROPER(B2003)</f>
        <v>Rivesaltes Ambre Collection Adv 1976</v>
      </c>
      <c r="U2003" s="19" t="str">
        <f>SUBSTITUTE(SUBSTITUTE(SUBSTITUTE(SUBSTITUTE(SUBSTITUTE(SUBSTITUTE(SUBSTITUTE(SUBSTITUTE(SUBSTITUTE(SUBSTITUTE(SUBSTITUTE(SUBSTITUTE(S2003,"C:\Users\Admin\OneDrive\Site Internet\",""),"BAG-IN-BOX\",""),"BOURGOGNE\",""),"BEAUJOLAIS\",""),"CHAMPAGNE ET EFFERVESCENTS\",""),"LANGUEDOC\",""),"LOIRE\",""),"PROVENCE\",""),"RHONE NORD\",""),"RHONE SUD\",""),"SPIRITUEUX\",""),"SUD OUEST\","")</f>
        <v/>
      </c>
      <c r="V2003" s="19">
        <f t="shared" si="738"/>
        <v>0</v>
      </c>
      <c r="W2003" s="20" t="e">
        <f>$X$1&amp;A2003&amp;$Y$1&amp;T2003&amp;$Z$1&amp;D2003&amp;$AA$1&amp;E2003&amp;#REF!&amp;G2003&amp;$AB$1&amp;J2003&amp;$AC$1&amp;L2003&amp;$AD$1&amp;N2003&amp;$AE$1&amp;P2003&amp;$AF$1&amp;R2003&amp;$AG$1&amp;#REF!&amp;$AI$1</f>
        <v>#REF!</v>
      </c>
    </row>
    <row r="2004" spans="1:23" hidden="1" x14ac:dyDescent="0.25">
      <c r="A2004" s="2" t="s">
        <v>1807</v>
      </c>
      <c r="B2004" s="2" t="s">
        <v>1808</v>
      </c>
      <c r="C2004" s="3"/>
      <c r="D2004" s="23" t="str">
        <f t="shared" si="743"/>
        <v/>
      </c>
      <c r="E2004" s="4">
        <v>89.9</v>
      </c>
      <c r="F2004" s="2" t="s">
        <v>2289</v>
      </c>
      <c r="G2004" s="19">
        <f>VLOOKUP(F2004,frs!$A$2:$E$41,2,FALSE)</f>
        <v>2</v>
      </c>
      <c r="H2004" s="2" t="b">
        <v>1</v>
      </c>
      <c r="I2004" s="2" t="s">
        <v>4862</v>
      </c>
      <c r="J2004" s="19" t="e">
        <f>VLOOKUP(I2004,Families!$A$2:$B$11,2,FALSE)</f>
        <v>#N/A</v>
      </c>
      <c r="K2004" s="2" t="s">
        <v>5060</v>
      </c>
      <c r="L2004" s="19" t="str">
        <f>IFERROR(VLOOKUP(K2004,Appellations!$A$2:$B$77,2,FALSE),"0")</f>
        <v>0</v>
      </c>
      <c r="M2004" s="2" t="s">
        <v>4743</v>
      </c>
      <c r="N2004" s="19">
        <f>IFERROR(VLOOKUP(M2004,Regions!$A$2:$B$41,2,FALSE),"0")</f>
        <v>24</v>
      </c>
      <c r="O2004" s="2"/>
      <c r="P2004" s="19" t="str">
        <f>IFERROR(VLOOKUP(O2004,Colors!$A$2:$B$11,2,FALSE),"0")</f>
        <v>0</v>
      </c>
      <c r="Q2004" s="2" t="s">
        <v>4688</v>
      </c>
      <c r="R2004" s="19">
        <f>IFERROR(VLOOKUP(Q2004,Contenants!$A$2:$B$21,2,FALSE),"0")</f>
        <v>16</v>
      </c>
      <c r="S2004" s="2"/>
      <c r="T2004" s="50" t="str">
        <f t="shared" si="744"/>
        <v>Rivesaltes Ambre Collection Adv 1970</v>
      </c>
      <c r="U2004" s="19" t="str">
        <f>SUBSTITUTE(SUBSTITUTE(SUBSTITUTE(SUBSTITUTE(SUBSTITUTE(SUBSTITUTE(SUBSTITUTE(SUBSTITUTE(SUBSTITUTE(SUBSTITUTE(SUBSTITUTE(SUBSTITUTE(S2004,"C:\Users\Admin\OneDrive\Site Internet\",""),"BAG-IN-BOX\",""),"BOURGOGNE\",""),"BEAUJOLAIS\",""),"CHAMPAGNE ET EFFERVESCENTS\",""),"LANGUEDOC\",""),"LOIRE\",""),"PROVENCE\",""),"RHONE NORD\",""),"RHONE SUD\",""),"SPIRITUEUX\",""),"SUD OUEST\","")</f>
        <v/>
      </c>
      <c r="V2004" s="19">
        <f t="shared" si="738"/>
        <v>0</v>
      </c>
      <c r="W2004" s="20" t="e">
        <f>$X$1&amp;A2004&amp;$Y$1&amp;T2004&amp;$Z$1&amp;D2004&amp;$AA$1&amp;E2004&amp;#REF!&amp;G2004&amp;$AB$1&amp;J2004&amp;$AC$1&amp;L2004&amp;$AD$1&amp;N2004&amp;$AE$1&amp;P2004&amp;$AF$1&amp;R2004&amp;$AG$1&amp;#REF!&amp;$AI$1</f>
        <v>#REF!</v>
      </c>
    </row>
    <row r="2005" spans="1:23" hidden="1" x14ac:dyDescent="0.25">
      <c r="A2005" s="2" t="s">
        <v>1805</v>
      </c>
      <c r="B2005" s="2" t="s">
        <v>1806</v>
      </c>
      <c r="C2005" s="3"/>
      <c r="D2005" s="23" t="str">
        <f t="shared" si="743"/>
        <v/>
      </c>
      <c r="E2005" s="4">
        <v>110</v>
      </c>
      <c r="F2005" s="2" t="s">
        <v>2289</v>
      </c>
      <c r="G2005" s="19">
        <f>VLOOKUP(F2005,frs!$A$2:$E$41,2,FALSE)</f>
        <v>2</v>
      </c>
      <c r="H2005" s="2" t="b">
        <v>1</v>
      </c>
      <c r="I2005" s="2" t="s">
        <v>4862</v>
      </c>
      <c r="J2005" s="19" t="e">
        <f>VLOOKUP(I2005,Families!$A$2:$B$11,2,FALSE)</f>
        <v>#N/A</v>
      </c>
      <c r="K2005" s="2" t="s">
        <v>5060</v>
      </c>
      <c r="L2005" s="19" t="str">
        <f>IFERROR(VLOOKUP(K2005,Appellations!$A$2:$B$77,2,FALSE),"0")</f>
        <v>0</v>
      </c>
      <c r="M2005" s="2" t="s">
        <v>4743</v>
      </c>
      <c r="N2005" s="19">
        <f>IFERROR(VLOOKUP(M2005,Regions!$A$2:$B$41,2,FALSE),"0")</f>
        <v>24</v>
      </c>
      <c r="O2005" s="2"/>
      <c r="P2005" s="19" t="str">
        <f>IFERROR(VLOOKUP(O2005,Colors!$A$2:$B$11,2,FALSE),"0")</f>
        <v>0</v>
      </c>
      <c r="Q2005" s="2" t="s">
        <v>4688</v>
      </c>
      <c r="R2005" s="19">
        <f>IFERROR(VLOOKUP(Q2005,Contenants!$A$2:$B$21,2,FALSE),"0")</f>
        <v>16</v>
      </c>
      <c r="S2005" s="2"/>
      <c r="T2005" s="50" t="str">
        <f t="shared" si="744"/>
        <v>Rivesaltes Ambre Collection Adv 1965</v>
      </c>
      <c r="U2005" s="19" t="str">
        <f>SUBSTITUTE(SUBSTITUTE(SUBSTITUTE(SUBSTITUTE(SUBSTITUTE(SUBSTITUTE(SUBSTITUTE(SUBSTITUTE(SUBSTITUTE(SUBSTITUTE(SUBSTITUTE(SUBSTITUTE(S2005,"C:\Users\Admin\OneDrive\Site Internet\",""),"BAG-IN-BOX\",""),"BOURGOGNE\",""),"BEAUJOLAIS\",""),"CHAMPAGNE ET EFFERVESCENTS\",""),"LANGUEDOC\",""),"LOIRE\",""),"PROVENCE\",""),"RHONE NORD\",""),"RHONE SUD\",""),"SPIRITUEUX\",""),"SUD OUEST\","")</f>
        <v/>
      </c>
      <c r="V2005" s="19">
        <f t="shared" si="738"/>
        <v>0</v>
      </c>
      <c r="W2005" s="20" t="e">
        <f>$X$1&amp;A2005&amp;$Y$1&amp;T2005&amp;$Z$1&amp;D2005&amp;$AA$1&amp;E2005&amp;#REF!&amp;G2005&amp;$AB$1&amp;J2005&amp;$AC$1&amp;L2005&amp;$AD$1&amp;N2005&amp;$AE$1&amp;P2005&amp;$AF$1&amp;R2005&amp;$AG$1&amp;#REF!&amp;$AI$1</f>
        <v>#REF!</v>
      </c>
    </row>
    <row r="2006" spans="1:23" hidden="1" x14ac:dyDescent="0.25">
      <c r="A2006" s="2" t="s">
        <v>4661</v>
      </c>
      <c r="B2006" s="2" t="s">
        <v>4662</v>
      </c>
      <c r="C2006" s="3"/>
      <c r="D2006" s="23" t="str">
        <f t="shared" si="743"/>
        <v/>
      </c>
      <c r="E2006" s="4">
        <v>43.9</v>
      </c>
      <c r="F2006" s="2" t="s">
        <v>464</v>
      </c>
      <c r="G2006" s="19" t="e">
        <f>VLOOKUP(F2006,frs!$A$2:$E$41,2,FALSE)</f>
        <v>#N/A</v>
      </c>
      <c r="H2006" s="2" t="b">
        <v>0</v>
      </c>
      <c r="I2006" s="2" t="s">
        <v>4693</v>
      </c>
      <c r="J2006" s="19">
        <f>VLOOKUP(I2006,Families!$A$2:$B$11,2,FALSE)</f>
        <v>7</v>
      </c>
      <c r="K2006" s="2"/>
      <c r="L2006" s="19" t="str">
        <f>IFERROR(VLOOKUP(K2006,Appellations!$A$2:$B$77,2,FALSE),"0")</f>
        <v>0</v>
      </c>
      <c r="M2006" s="2" t="s">
        <v>4698</v>
      </c>
      <c r="N2006" s="19" t="str">
        <f>IFERROR(VLOOKUP(M2006,Regions!$A$2:$B$41,2,FALSE),"0")</f>
        <v>0</v>
      </c>
      <c r="O2006" s="2"/>
      <c r="P2006" s="19" t="str">
        <f>IFERROR(VLOOKUP(O2006,Colors!$A$2:$B$11,2,FALSE),"0")</f>
        <v>0</v>
      </c>
      <c r="Q2006" s="2" t="s">
        <v>4696</v>
      </c>
      <c r="R2006" s="19">
        <f>IFERROR(VLOOKUP(Q2006,Contenants!$A$2:$B$21,2,FALSE),"0")</f>
        <v>15</v>
      </c>
      <c r="S2006" s="2"/>
      <c r="T2006" s="50" t="str">
        <f t="shared" si="744"/>
        <v>Whisky The Irishman The Harvest</v>
      </c>
      <c r="U2006" s="19" t="str">
        <f>SUBSTITUTE(SUBSTITUTE(SUBSTITUTE(SUBSTITUTE(SUBSTITUTE(SUBSTITUTE(SUBSTITUTE(SUBSTITUTE(SUBSTITUTE(SUBSTITUTE(SUBSTITUTE(SUBSTITUTE(S2006,"C:\Users\Admin\OneDrive\Site Internet\",""),"BAG-IN-BOX\",""),"BOURGOGNE\",""),"BEAUJOLAIS\",""),"CHAMPAGNE ET EFFERVESCENTS\",""),"LANGUEDOC\",""),"LOIRE\",""),"PROVENCE\",""),"RHONE NORD\",""),"RHONE SUD\",""),"SPIRITUEUX\",""),"SUD OUEST\","")</f>
        <v/>
      </c>
      <c r="V2006" s="19" t="e">
        <f>IF(#REF!="",0,1)</f>
        <v>#REF!</v>
      </c>
      <c r="W2006" s="20" t="e">
        <f>$X$1&amp;A2006&amp;$Y$1&amp;T2006&amp;$Z$1&amp;D2006&amp;$AA$1&amp;E2006&amp;#REF!&amp;G2006&amp;$AB$1&amp;J2006&amp;$AC$1&amp;L2006&amp;$AD$1&amp;N2006&amp;$AE$1&amp;P2006&amp;$AF$1&amp;R2006&amp;$AG$1&amp;#REF!&amp;$AI$1</f>
        <v>#REF!</v>
      </c>
    </row>
    <row r="2007" spans="1:23" hidden="1" x14ac:dyDescent="0.25">
      <c r="A2007" s="2" t="s">
        <v>3332</v>
      </c>
      <c r="B2007" s="2" t="s">
        <v>3333</v>
      </c>
      <c r="C2007" s="3"/>
      <c r="D2007" s="23" t="str">
        <f t="shared" si="743"/>
        <v/>
      </c>
      <c r="E2007" s="4">
        <v>43.1</v>
      </c>
      <c r="F2007" s="2" t="s">
        <v>953</v>
      </c>
      <c r="G2007" s="19">
        <f>VLOOKUP(F2007,frs!$A$2:$E$41,2,FALSE)</f>
        <v>30</v>
      </c>
      <c r="H2007" s="2" t="b">
        <v>0</v>
      </c>
      <c r="I2007" s="2" t="s">
        <v>4709</v>
      </c>
      <c r="J2007" s="19">
        <f>VLOOKUP(I2007,Families!$A$2:$B$11,2,FALSE)</f>
        <v>2</v>
      </c>
      <c r="K2007" s="2" t="s">
        <v>4842</v>
      </c>
      <c r="L2007" s="19">
        <f>IFERROR(VLOOKUP(K2007,Appellations!$A$2:$B$77,2,FALSE),"0")</f>
        <v>20</v>
      </c>
      <c r="M2007" s="2" t="s">
        <v>4745</v>
      </c>
      <c r="N2007" s="19">
        <f>IFERROR(VLOOKUP(M2007,Regions!$A$2:$B$41,2,FALSE),"0")</f>
        <v>33</v>
      </c>
      <c r="O2007" s="2" t="s">
        <v>4689</v>
      </c>
      <c r="P2007" s="19">
        <f>IFERROR(VLOOKUP(O2007,Colors!$A$2:$B$11,2,FALSE),"0")</f>
        <v>2</v>
      </c>
      <c r="Q2007" s="2" t="s">
        <v>4688</v>
      </c>
      <c r="R2007" s="19">
        <f>IFERROR(VLOOKUP(Q2007,Contenants!$A$2:$B$21,2,FALSE),"0")</f>
        <v>16</v>
      </c>
      <c r="S2007" s="2"/>
      <c r="T2007" s="50" t="str">
        <f t="shared" si="744"/>
        <v>Condrieu La Berne V.V Lionel Faury Blanc</v>
      </c>
      <c r="U2007" s="19" t="str">
        <f>SUBSTITUTE(SUBSTITUTE(SUBSTITUTE(SUBSTITUTE(SUBSTITUTE(SUBSTITUTE(SUBSTITUTE(SUBSTITUTE(SUBSTITUTE(SUBSTITUTE(SUBSTITUTE(SUBSTITUTE(S2007,"C:\Users\Admin\OneDrive\Site Internet\",""),"BAG-IN-BOX\",""),"BOURGOGNE\",""),"BEAUJOLAIS\",""),"CHAMPAGNE ET EFFERVESCENTS\",""),"LANGUEDOC\",""),"LOIRE\",""),"PROVENCE\",""),"RHONE NORD\",""),"RHONE SUD\",""),"SPIRITUEUX\",""),"SUD OUEST\","")</f>
        <v/>
      </c>
      <c r="V2007" s="19" t="e">
        <f>IF(#REF!="",0,1)</f>
        <v>#REF!</v>
      </c>
      <c r="W2007" s="20" t="e">
        <f>$X$1&amp;A2007&amp;$Y$1&amp;T2007&amp;$Z$1&amp;D2007&amp;$AA$1&amp;E2007&amp;#REF!&amp;G2007&amp;$AB$1&amp;J2007&amp;$AC$1&amp;L2007&amp;$AD$1&amp;N2007&amp;$AE$1&amp;P2007&amp;$AF$1&amp;R2007&amp;$AG$1&amp;#REF!&amp;$AI$1</f>
        <v>#REF!</v>
      </c>
    </row>
    <row r="2008" spans="1:23" s="29" customFormat="1" ht="243" hidden="1" x14ac:dyDescent="0.25">
      <c r="A2008" s="2" t="s">
        <v>652</v>
      </c>
      <c r="B2008" s="2" t="s">
        <v>653</v>
      </c>
      <c r="C2008" s="3" t="s">
        <v>5061</v>
      </c>
      <c r="D2008" s="36" t="str">
        <f t="shared" si="742"/>
        <v>Un Côte de Provence rouge puissant et gourmand qui pourra accompagner une entrecôte sauce au cèpes.&lt;br&gt;&lt;br&gt;Encépagement : Syrah, mourvèdre élevé en fût de chêne.&lt;br&gt;&lt;br&gt;Dégustation : Nez aux notes de fruits noirs. La bouche est ample aux saveurs de cassis, de mûre avec des tanins fins et une finale longue.&lt;br&gt;Accord mets/vin : gibier ou des viandes rouges grillées.&lt;br&gt;&lt;br&gt;Le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008" s="4">
        <v>17.600000000000001</v>
      </c>
      <c r="F2008" s="2" t="s">
        <v>2263</v>
      </c>
      <c r="G2008" s="38"/>
      <c r="H2008" s="2" t="b">
        <v>1</v>
      </c>
      <c r="I2008" s="2" t="s">
        <v>4716</v>
      </c>
      <c r="J2008" s="38"/>
      <c r="K2008" s="2" t="s">
        <v>4740</v>
      </c>
      <c r="L2008" s="38"/>
      <c r="M2008" s="2" t="s">
        <v>4741</v>
      </c>
      <c r="N2008" s="38"/>
      <c r="O2008" s="2" t="s">
        <v>4719</v>
      </c>
      <c r="P2008" s="38"/>
      <c r="Q2008" s="2" t="s">
        <v>4688</v>
      </c>
      <c r="R2008" s="38"/>
      <c r="S2008" s="2" t="s">
        <v>6547</v>
      </c>
      <c r="T2008" s="38"/>
      <c r="U2008" s="38"/>
      <c r="V2008" s="19">
        <f t="shared" ref="V2008:V2012" si="745">IF(U2008="",0,1)</f>
        <v>0</v>
      </c>
      <c r="W2008" s="38"/>
    </row>
    <row r="2009" spans="1:23" ht="313.5" x14ac:dyDescent="0.25">
      <c r="A2009" s="2" t="s">
        <v>1643</v>
      </c>
      <c r="B2009" s="2" t="s">
        <v>1644</v>
      </c>
      <c r="C2009" s="3" t="s">
        <v>6173</v>
      </c>
      <c r="D2009" s="23" t="str">
        <f t="shared" ref="D2009:D2024" si="746">SUBSTITUTE(SUBSTITUTE(SUBSTITUTE(C2009,CHAR(13),""),CHAR(10),"&lt;br&gt;"),". &amp;car(10)",".")</f>
        <v>Une Piperade au Chorizo préparée avec des tomates, du poivron et du chorizo doux. En sauce, en tartinable ou en condiment.&lt;br&gt;&lt;br&gt;Des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09" s="4">
        <v>4.5999999999999996</v>
      </c>
      <c r="F2009" s="2" t="s">
        <v>2254</v>
      </c>
      <c r="G2009" s="19">
        <f>VLOOKUP(F2009,frs!$A$2:$B$45,2,FALSE)</f>
        <v>4</v>
      </c>
      <c r="H2009" s="2" t="b">
        <v>1</v>
      </c>
      <c r="I2009" s="2" t="s">
        <v>4686</v>
      </c>
      <c r="J2009" s="19">
        <f>VLOOKUP(I2009,Families!$A$2:$B$11,2,FALSE)</f>
        <v>9</v>
      </c>
      <c r="K2009" s="2"/>
      <c r="L2009" s="19" t="str">
        <f>IFERROR(VLOOKUP(K2009,Appellations!$A$2:$B$80,2,FALSE),"0")</f>
        <v>0</v>
      </c>
      <c r="M2009" s="2" t="s">
        <v>4944</v>
      </c>
      <c r="N2009" s="19">
        <f>IFERROR(VLOOKUP(M2009,Regions!$A$2:$B$44,2,FALSE),"0")</f>
        <v>37</v>
      </c>
      <c r="O2009" s="2"/>
      <c r="P2009" s="19" t="str">
        <f>IFERROR(VLOOKUP(O2009,Colors!$A$2:$B$11,2,FALSE),"0")</f>
        <v>0</v>
      </c>
      <c r="Q2009" s="2" t="s">
        <v>4945</v>
      </c>
      <c r="R2009" s="19">
        <f>IFERROR(VLOOKUP(Q2009,Contenants!$A$2:$B$21,2,FALSE),"0")</f>
        <v>17</v>
      </c>
      <c r="S2009" s="2" t="s">
        <v>5670</v>
      </c>
      <c r="T2009" s="50" t="s">
        <v>6350</v>
      </c>
      <c r="U2009" s="19" t="str">
        <f t="shared" ref="U2009:U2012" si="747">SUBSTITUTE(S2009,"C:\Users\Admin\OneDrive\Site Internet\","")</f>
        <v>catrice_gourmet_tartinables_huile_olive_vinaigre.png</v>
      </c>
      <c r="V2009" s="19">
        <f t="shared" si="745"/>
        <v>1</v>
      </c>
      <c r="W2009" s="20" t="str">
        <f t="shared" ref="W2009:W2012" si="748">$X$1&amp;A2009&amp;$Y$1&amp;T2009&amp;$Z$1&amp;D2009&amp;$AA$1&amp;G2009&amp;$AB$1&amp;J2009&amp;$AC$1&amp;L2009&amp;$AD$1&amp;N2009&amp;$AE$1&amp;P2009&amp;$AF$1&amp;R2009&amp;$AG$1&amp;U2009&amp;$AH$1&amp;V2009&amp;$AI$1</f>
        <v>("02021", "Piperade au Chorizo", "Une Piperade au Chorizo préparée avec des tomates, du poivron et du chorizo doux. En sauce, en tartinable ou en condiment.&lt;br&gt;&lt;br&gt;Des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0" spans="1:23" ht="313.5" x14ac:dyDescent="0.25">
      <c r="A2010" s="2" t="s">
        <v>1606</v>
      </c>
      <c r="B2010" s="2" t="s">
        <v>1607</v>
      </c>
      <c r="C2010" s="3" t="s">
        <v>6170</v>
      </c>
      <c r="D2010" s="23" t="str">
        <f t="shared" si="746"/>
        <v>Tartinable originale à la patate douceau lait de coco et au curry. Sur toast ou pour agrémenter un poisson ou des grillades.&lt;br&gt;&lt;br&gt;Des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0" s="4">
        <v>4.7</v>
      </c>
      <c r="F2010" s="2" t="s">
        <v>2254</v>
      </c>
      <c r="G2010" s="19">
        <f>VLOOKUP(F2010,frs!$A$2:$B$45,2,FALSE)</f>
        <v>4</v>
      </c>
      <c r="H2010" s="2" t="b">
        <v>1</v>
      </c>
      <c r="I2010" s="2" t="s">
        <v>4686</v>
      </c>
      <c r="J2010" s="19">
        <f>VLOOKUP(I2010,Families!$A$2:$B$11,2,FALSE)</f>
        <v>9</v>
      </c>
      <c r="K2010" s="2"/>
      <c r="L2010" s="19" t="str">
        <f>IFERROR(VLOOKUP(K2010,Appellations!$A$2:$B$80,2,FALSE),"0")</f>
        <v>0</v>
      </c>
      <c r="M2010" s="2" t="s">
        <v>4944</v>
      </c>
      <c r="N2010" s="19">
        <f>IFERROR(VLOOKUP(M2010,Regions!$A$2:$B$44,2,FALSE),"0")</f>
        <v>37</v>
      </c>
      <c r="O2010" s="2"/>
      <c r="P2010" s="19" t="str">
        <f>IFERROR(VLOOKUP(O2010,Colors!$A$2:$B$11,2,FALSE),"0")</f>
        <v>0</v>
      </c>
      <c r="Q2010" s="2" t="s">
        <v>4945</v>
      </c>
      <c r="R2010" s="19">
        <f>IFERROR(VLOOKUP(Q2010,Contenants!$A$2:$B$21,2,FALSE),"0")</f>
        <v>17</v>
      </c>
      <c r="S2010" s="2" t="s">
        <v>5670</v>
      </c>
      <c r="T2010" s="50" t="s">
        <v>6351</v>
      </c>
      <c r="U2010" s="19" t="str">
        <f t="shared" si="747"/>
        <v>catrice_gourmet_tartinables_huile_olive_vinaigre.png</v>
      </c>
      <c r="V2010" s="19">
        <f t="shared" si="745"/>
        <v>1</v>
      </c>
      <c r="W2010" s="20" t="str">
        <f t="shared" si="748"/>
        <v>("02022", "Patate Douce Coco et Curry ", "Tartinable originale à la patate douceau lait de coco et au curry. Sur toast ou pour agrémenter un poisson ou des grillades.&lt;br&gt;&lt;br&gt;Des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1" spans="1:23" ht="270.75" x14ac:dyDescent="0.25">
      <c r="A2011" s="2" t="s">
        <v>1123</v>
      </c>
      <c r="B2011" s="2" t="s">
        <v>1124</v>
      </c>
      <c r="C2011" s="3" t="s">
        <v>5248</v>
      </c>
      <c r="D2011" s="23" t="str">
        <f t="shared" si="746"/>
        <v>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1" s="4">
        <v>4.9000000000000004</v>
      </c>
      <c r="F2011" s="2" t="s">
        <v>2254</v>
      </c>
      <c r="G2011" s="19">
        <f>VLOOKUP(F2011,frs!$A$2:$B$45,2,FALSE)</f>
        <v>4</v>
      </c>
      <c r="H2011" s="2" t="b">
        <v>1</v>
      </c>
      <c r="I2011" s="2" t="s">
        <v>4686</v>
      </c>
      <c r="J2011" s="19">
        <f>VLOOKUP(I2011,Families!$A$2:$B$11,2,FALSE)</f>
        <v>9</v>
      </c>
      <c r="K2011" s="2"/>
      <c r="L2011" s="19" t="str">
        <f>IFERROR(VLOOKUP(K2011,Appellations!$A$2:$B$80,2,FALSE),"0")</f>
        <v>0</v>
      </c>
      <c r="M2011" s="2" t="s">
        <v>4944</v>
      </c>
      <c r="N2011" s="19">
        <f>IFERROR(VLOOKUP(M2011,Regions!$A$2:$B$44,2,FALSE),"0")</f>
        <v>37</v>
      </c>
      <c r="O2011" s="2"/>
      <c r="P2011" s="19" t="str">
        <f>IFERROR(VLOOKUP(O2011,Colors!$A$2:$B$11,2,FALSE),"0")</f>
        <v>0</v>
      </c>
      <c r="Q2011" s="2" t="s">
        <v>4945</v>
      </c>
      <c r="R2011" s="19">
        <f>IFERROR(VLOOKUP(Q2011,Contenants!$A$2:$B$21,2,FALSE),"0")</f>
        <v>17</v>
      </c>
      <c r="S2011" s="2" t="s">
        <v>5670</v>
      </c>
      <c r="T2011" s="50" t="s">
        <v>6352</v>
      </c>
      <c r="U2011" s="19" t="str">
        <f t="shared" si="747"/>
        <v>catrice_gourmet_tartinables_huile_olive_vinaigre.png</v>
      </c>
      <c r="V2011" s="19">
        <f t="shared" si="745"/>
        <v>1</v>
      </c>
      <c r="W2011" s="20" t="str">
        <f t="shared" si="748"/>
        <v>("02023", "Délice de Roquefort aux Noix", "Des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2" spans="1:23" ht="270.75" x14ac:dyDescent="0.25">
      <c r="A2012" s="2" t="s">
        <v>1929</v>
      </c>
      <c r="B2012" s="2" t="s">
        <v>1930</v>
      </c>
      <c r="C2012" s="3" t="s">
        <v>5458</v>
      </c>
      <c r="D2012" s="23" t="str">
        <f t="shared" si="746"/>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2" s="4">
        <v>7.5</v>
      </c>
      <c r="F2012" s="2" t="s">
        <v>2254</v>
      </c>
      <c r="G2012" s="19">
        <f>VLOOKUP(F2012,frs!$A$2:$B$45,2,FALSE)</f>
        <v>4</v>
      </c>
      <c r="H2012" s="2" t="b">
        <v>1</v>
      </c>
      <c r="I2012" s="2" t="s">
        <v>4686</v>
      </c>
      <c r="J2012" s="19">
        <f>VLOOKUP(I2012,Families!$A$2:$B$11,2,FALSE)</f>
        <v>9</v>
      </c>
      <c r="K2012" s="2"/>
      <c r="L2012" s="19" t="str">
        <f>IFERROR(VLOOKUP(K2012,Appellations!$A$2:$B$80,2,FALSE),"0")</f>
        <v>0</v>
      </c>
      <c r="M2012" s="2" t="s">
        <v>4944</v>
      </c>
      <c r="N2012" s="19">
        <f>IFERROR(VLOOKUP(M2012,Regions!$A$2:$B$44,2,FALSE),"0")</f>
        <v>37</v>
      </c>
      <c r="O2012" s="2"/>
      <c r="P2012" s="19" t="str">
        <f>IFERROR(VLOOKUP(O2012,Colors!$A$2:$B$11,2,FALSE),"0")</f>
        <v>0</v>
      </c>
      <c r="Q2012" s="2"/>
      <c r="R2012" s="19" t="str">
        <f>IFERROR(VLOOKUP(Q2012,Contenants!$A$2:$B$21,2,FALSE),"0")</f>
        <v>0</v>
      </c>
      <c r="S2012" s="2" t="s">
        <v>5672</v>
      </c>
      <c r="T2012" s="50" t="s">
        <v>6353</v>
      </c>
      <c r="U2012" s="19" t="str">
        <f t="shared" si="747"/>
        <v>catrice_gourmet_terrines.png</v>
      </c>
      <c r="V2012" s="19">
        <f t="shared" si="745"/>
        <v>1</v>
      </c>
      <c r="W2012" s="20" t="str">
        <f t="shared" si="748"/>
        <v>("02024", "Terrine Pastis de Provence",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2013" spans="1:23" hidden="1" x14ac:dyDescent="0.25">
      <c r="A2013" s="2" t="s">
        <v>2808</v>
      </c>
      <c r="B2013" s="2" t="s">
        <v>2809</v>
      </c>
      <c r="C2013" s="3"/>
      <c r="D2013" s="23" t="str">
        <f t="shared" si="746"/>
        <v/>
      </c>
      <c r="E2013" s="4">
        <v>8.3000000000000007</v>
      </c>
      <c r="F2013" s="2" t="s">
        <v>2254</v>
      </c>
      <c r="G2013" s="19">
        <f>VLOOKUP(F2013,frs!$A$2:$E$41,2,FALSE)</f>
        <v>4</v>
      </c>
      <c r="H2013" s="2" t="b">
        <v>0</v>
      </c>
      <c r="I2013" s="2" t="s">
        <v>4686</v>
      </c>
      <c r="J2013" s="19">
        <f>VLOOKUP(I2013,Families!$A$2:$B$11,2,FALSE)</f>
        <v>9</v>
      </c>
      <c r="K2013" s="2"/>
      <c r="L2013" s="19" t="str">
        <f>IFERROR(VLOOKUP(K2013,Appellations!$A$2:$B$77,2,FALSE),"0")</f>
        <v>0</v>
      </c>
      <c r="M2013" s="2"/>
      <c r="N2013" s="19" t="str">
        <f>IFERROR(VLOOKUP(M2013,Regions!$A$2:$B$41,2,FALSE),"0")</f>
        <v>0</v>
      </c>
      <c r="O2013" s="2"/>
      <c r="P2013" s="19" t="str">
        <f>IFERROR(VLOOKUP(O2013,Colors!$A$2:$B$11,2,FALSE),"0")</f>
        <v>0</v>
      </c>
      <c r="Q2013" s="2" t="s">
        <v>4945</v>
      </c>
      <c r="R2013" s="19">
        <f>IFERROR(VLOOKUP(Q2013,Contenants!$A$2:$B$21,2,FALSE),"0")</f>
        <v>17</v>
      </c>
      <c r="S2013" s="2"/>
      <c r="T2013" s="50" t="str">
        <f t="shared" ref="T2013:T2020" si="749">PROPER(B2013)</f>
        <v>Bloc De Foie Gras De Canard 80 G</v>
      </c>
      <c r="U2013" s="19" t="str">
        <f t="shared" ref="U2013:U2020" si="750">SUBSTITUTE(SUBSTITUTE(SUBSTITUTE(SUBSTITUTE(SUBSTITUTE(SUBSTITUTE(SUBSTITUTE(SUBSTITUTE(SUBSTITUTE(SUBSTITUTE(SUBSTITUTE(SUBSTITUTE(S2013,"C:\Users\Admin\OneDrive\Site Internet\",""),"BAG-IN-BOX\",""),"BOURGOGNE\",""),"BEAUJOLAIS\",""),"CHAMPAGNE ET EFFERVESCENTS\",""),"LANGUEDOC\",""),"LOIRE\",""),"PROVENCE\",""),"RHONE NORD\",""),"RHONE SUD\",""),"SPIRITUEUX\",""),"SUD OUEST\","")</f>
        <v/>
      </c>
      <c r="V2013" s="19" t="e">
        <f>IF(#REF!="",0,1)</f>
        <v>#REF!</v>
      </c>
      <c r="W2013" s="20" t="e">
        <f>$X$1&amp;A2013&amp;$Y$1&amp;T2013&amp;$Z$1&amp;D2013&amp;$AA$1&amp;E2013&amp;#REF!&amp;G2013&amp;$AB$1&amp;J2013&amp;$AC$1&amp;L2013&amp;$AD$1&amp;N2013&amp;$AE$1&amp;P2013&amp;$AF$1&amp;R2013&amp;$AG$1&amp;#REF!&amp;$AI$1</f>
        <v>#REF!</v>
      </c>
    </row>
    <row r="2014" spans="1:23" hidden="1" x14ac:dyDescent="0.25">
      <c r="A2014" s="2" t="s">
        <v>692</v>
      </c>
      <c r="B2014" s="2" t="s">
        <v>693</v>
      </c>
      <c r="C2014" s="3"/>
      <c r="D2014" s="23" t="str">
        <f t="shared" si="746"/>
        <v/>
      </c>
      <c r="E2014" s="4">
        <v>16.2</v>
      </c>
      <c r="F2014" s="2" t="s">
        <v>2290</v>
      </c>
      <c r="G2014" s="19" t="e">
        <f>VLOOKUP(F2014,frs!$A$2:$E$41,2,FALSE)</f>
        <v>#N/A</v>
      </c>
      <c r="H2014" s="2" t="b">
        <v>1</v>
      </c>
      <c r="I2014" s="2" t="s">
        <v>4716</v>
      </c>
      <c r="J2014" s="19">
        <f>VLOOKUP(I2014,Families!$A$2:$B$11,2,FALSE)</f>
        <v>1</v>
      </c>
      <c r="K2014" s="2" t="s">
        <v>4740</v>
      </c>
      <c r="L2014" s="19">
        <f>IFERROR(VLOOKUP(K2014,Appellations!$A$2:$B$77,2,FALSE),"0")</f>
        <v>25</v>
      </c>
      <c r="M2014" s="2" t="s">
        <v>4741</v>
      </c>
      <c r="N2014" s="19">
        <f>IFERROR(VLOOKUP(M2014,Regions!$A$2:$B$41,2,FALSE),"0")</f>
        <v>32</v>
      </c>
      <c r="O2014" s="2" t="s">
        <v>4719</v>
      </c>
      <c r="P2014" s="19">
        <f>IFERROR(VLOOKUP(O2014,Colors!$A$2:$B$11,2,FALSE),"0")</f>
        <v>8</v>
      </c>
      <c r="Q2014" s="2" t="s">
        <v>4688</v>
      </c>
      <c r="R2014" s="19">
        <f>IFERROR(VLOOKUP(Q2014,Contenants!$A$2:$B$21,2,FALSE),"0")</f>
        <v>16</v>
      </c>
      <c r="S2014" s="2"/>
      <c r="T2014" s="50" t="str">
        <f t="shared" si="749"/>
        <v>Cdp Ste Victoire Cuvee Pacouline Rouge</v>
      </c>
      <c r="U2014" s="19" t="str">
        <f t="shared" si="750"/>
        <v/>
      </c>
      <c r="V2014" s="19">
        <f t="shared" ref="V2014:V2029" si="751">IF(U2014="",0,1)</f>
        <v>0</v>
      </c>
      <c r="W2014" s="20" t="e">
        <f>$X$1&amp;A2014&amp;$Y$1&amp;T2014&amp;$Z$1&amp;D2014&amp;$AA$1&amp;E2014&amp;#REF!&amp;G2014&amp;$AB$1&amp;J2014&amp;$AC$1&amp;L2014&amp;$AD$1&amp;N2014&amp;$AE$1&amp;P2014&amp;$AF$1&amp;R2014&amp;$AG$1&amp;#REF!&amp;$AI$1</f>
        <v>#REF!</v>
      </c>
    </row>
    <row r="2015" spans="1:23" hidden="1" x14ac:dyDescent="0.25">
      <c r="A2015" s="2" t="s">
        <v>415</v>
      </c>
      <c r="B2015" s="2" t="s">
        <v>416</v>
      </c>
      <c r="C2015" s="3"/>
      <c r="D2015" s="23" t="str">
        <f t="shared" si="746"/>
        <v/>
      </c>
      <c r="E2015" s="4">
        <v>3.9</v>
      </c>
      <c r="F2015" s="2" t="s">
        <v>2291</v>
      </c>
      <c r="G2015" s="19" t="e">
        <f>VLOOKUP(F2015,frs!$A$2:$E$41,2,FALSE)</f>
        <v>#N/A</v>
      </c>
      <c r="H2015" s="2" t="b">
        <v>1</v>
      </c>
      <c r="I2015" s="2" t="s">
        <v>2307</v>
      </c>
      <c r="J2015" s="19">
        <f>VLOOKUP(I2015,Families!$A$2:$B$11,2,FALSE)</f>
        <v>8</v>
      </c>
      <c r="K2015" s="2"/>
      <c r="L2015" s="19" t="str">
        <f>IFERROR(VLOOKUP(K2015,Appellations!$A$2:$B$77,2,FALSE),"0")</f>
        <v>0</v>
      </c>
      <c r="M2015" s="2" t="s">
        <v>2307</v>
      </c>
      <c r="N2015" s="19">
        <f>IFERROR(VLOOKUP(M2015,Regions!$A$2:$B$41,2,FALSE),"0")</f>
        <v>7</v>
      </c>
      <c r="O2015" s="2" t="s">
        <v>4877</v>
      </c>
      <c r="P2015" s="19">
        <f>IFERROR(VLOOKUP(O2015,Colors!$A$2:$B$11,2,FALSE),"0")</f>
        <v>3</v>
      </c>
      <c r="Q2015" s="2" t="s">
        <v>4804</v>
      </c>
      <c r="R2015" s="19">
        <f>IFERROR(VLOOKUP(Q2015,Contenants!$A$2:$B$21,2,FALSE),"0")</f>
        <v>8</v>
      </c>
      <c r="S2015" s="2"/>
      <c r="T2015" s="50" t="str">
        <f t="shared" si="749"/>
        <v>Biere Pepiole Blanche 33 Cl</v>
      </c>
      <c r="U2015" s="19" t="str">
        <f t="shared" si="750"/>
        <v/>
      </c>
      <c r="V2015" s="19">
        <f t="shared" si="751"/>
        <v>0</v>
      </c>
      <c r="W2015" s="20" t="e">
        <f>$X$1&amp;A2015&amp;$Y$1&amp;T2015&amp;$Z$1&amp;D2015&amp;$AA$1&amp;E2015&amp;#REF!&amp;G2015&amp;$AB$1&amp;J2015&amp;$AC$1&amp;L2015&amp;$AD$1&amp;N2015&amp;$AE$1&amp;P2015&amp;$AF$1&amp;R2015&amp;$AG$1&amp;#REF!&amp;$AI$1</f>
        <v>#REF!</v>
      </c>
    </row>
    <row r="2016" spans="1:23" hidden="1" x14ac:dyDescent="0.25">
      <c r="A2016" s="2" t="s">
        <v>419</v>
      </c>
      <c r="B2016" s="2" t="s">
        <v>420</v>
      </c>
      <c r="C2016" s="3"/>
      <c r="D2016" s="23" t="str">
        <f t="shared" si="746"/>
        <v/>
      </c>
      <c r="E2016" s="4">
        <v>3.8</v>
      </c>
      <c r="F2016" s="2" t="s">
        <v>2291</v>
      </c>
      <c r="G2016" s="19" t="e">
        <f>VLOOKUP(F2016,frs!$A$2:$E$41,2,FALSE)</f>
        <v>#N/A</v>
      </c>
      <c r="H2016" s="2" t="b">
        <v>1</v>
      </c>
      <c r="I2016" s="2" t="s">
        <v>2307</v>
      </c>
      <c r="J2016" s="19">
        <f>VLOOKUP(I2016,Families!$A$2:$B$11,2,FALSE)</f>
        <v>8</v>
      </c>
      <c r="K2016" s="2"/>
      <c r="L2016" s="19" t="str">
        <f>IFERROR(VLOOKUP(K2016,Appellations!$A$2:$B$77,2,FALSE),"0")</f>
        <v>0</v>
      </c>
      <c r="M2016" s="2" t="s">
        <v>2307</v>
      </c>
      <c r="N2016" s="19">
        <f>IFERROR(VLOOKUP(M2016,Regions!$A$2:$B$41,2,FALSE),"0")</f>
        <v>7</v>
      </c>
      <c r="O2016" s="2" t="s">
        <v>4803</v>
      </c>
      <c r="P2016" s="19">
        <f>IFERROR(VLOOKUP(O2016,Colors!$A$2:$B$11,2,FALSE),"0")</f>
        <v>4</v>
      </c>
      <c r="Q2016" s="2" t="s">
        <v>4804</v>
      </c>
      <c r="R2016" s="19">
        <f>IFERROR(VLOOKUP(Q2016,Contenants!$A$2:$B$21,2,FALSE),"0")</f>
        <v>8</v>
      </c>
      <c r="S2016" s="2"/>
      <c r="T2016" s="50" t="str">
        <f t="shared" si="749"/>
        <v>Biere Pepiole Blonde 33 Cl</v>
      </c>
      <c r="U2016" s="19" t="str">
        <f t="shared" si="750"/>
        <v/>
      </c>
      <c r="V2016" s="19">
        <f t="shared" si="751"/>
        <v>0</v>
      </c>
      <c r="W2016" s="20" t="e">
        <f>$X$1&amp;A2016&amp;$Y$1&amp;T2016&amp;$Z$1&amp;D2016&amp;$AA$1&amp;E2016&amp;#REF!&amp;G2016&amp;$AB$1&amp;J2016&amp;$AC$1&amp;L2016&amp;$AD$1&amp;N2016&amp;$AE$1&amp;P2016&amp;$AF$1&amp;R2016&amp;$AG$1&amp;#REF!&amp;$AI$1</f>
        <v>#REF!</v>
      </c>
    </row>
    <row r="2017" spans="1:23" hidden="1" x14ac:dyDescent="0.25">
      <c r="A2017" s="2" t="s">
        <v>423</v>
      </c>
      <c r="B2017" s="2" t="s">
        <v>424</v>
      </c>
      <c r="C2017" s="3"/>
      <c r="D2017" s="23" t="str">
        <f t="shared" si="746"/>
        <v/>
      </c>
      <c r="E2017" s="4">
        <v>3.8</v>
      </c>
      <c r="F2017" s="2" t="s">
        <v>2291</v>
      </c>
      <c r="G2017" s="19" t="e">
        <f>VLOOKUP(F2017,frs!$A$2:$E$41,2,FALSE)</f>
        <v>#N/A</v>
      </c>
      <c r="H2017" s="2" t="b">
        <v>1</v>
      </c>
      <c r="I2017" s="2" t="s">
        <v>2307</v>
      </c>
      <c r="J2017" s="19">
        <f>VLOOKUP(I2017,Families!$A$2:$B$11,2,FALSE)</f>
        <v>8</v>
      </c>
      <c r="K2017" s="2"/>
      <c r="L2017" s="19" t="str">
        <f>IFERROR(VLOOKUP(K2017,Appellations!$A$2:$B$77,2,FALSE),"0")</f>
        <v>0</v>
      </c>
      <c r="M2017" s="2" t="s">
        <v>2307</v>
      </c>
      <c r="N2017" s="19">
        <f>IFERROR(VLOOKUP(M2017,Regions!$A$2:$B$41,2,FALSE),"0")</f>
        <v>7</v>
      </c>
      <c r="O2017" s="2" t="s">
        <v>314</v>
      </c>
      <c r="P2017" s="19">
        <f>IFERROR(VLOOKUP(O2017,Colors!$A$2:$B$11,2,FALSE),"0")</f>
        <v>6</v>
      </c>
      <c r="Q2017" s="2" t="s">
        <v>4804</v>
      </c>
      <c r="R2017" s="19">
        <f>IFERROR(VLOOKUP(Q2017,Contenants!$A$2:$B$21,2,FALSE),"0")</f>
        <v>8</v>
      </c>
      <c r="S2017" s="2"/>
      <c r="T2017" s="50" t="str">
        <f t="shared" si="749"/>
        <v>Biere Pepiole Ipa 33 Cl</v>
      </c>
      <c r="U2017" s="19" t="str">
        <f t="shared" si="750"/>
        <v/>
      </c>
      <c r="V2017" s="19">
        <f t="shared" si="751"/>
        <v>0</v>
      </c>
      <c r="W2017" s="20" t="e">
        <f>$X$1&amp;A2017&amp;$Y$1&amp;T2017&amp;$Z$1&amp;D2017&amp;$AA$1&amp;E2017&amp;#REF!&amp;G2017&amp;$AB$1&amp;J2017&amp;$AC$1&amp;L2017&amp;$AD$1&amp;N2017&amp;$AE$1&amp;P2017&amp;$AF$1&amp;R2017&amp;$AG$1&amp;#REF!&amp;$AI$1</f>
        <v>#REF!</v>
      </c>
    </row>
    <row r="2018" spans="1:23" hidden="1" x14ac:dyDescent="0.25">
      <c r="A2018" s="2" t="s">
        <v>417</v>
      </c>
      <c r="B2018" s="2" t="s">
        <v>418</v>
      </c>
      <c r="C2018" s="3"/>
      <c r="D2018" s="23" t="str">
        <f t="shared" si="746"/>
        <v/>
      </c>
      <c r="E2018" s="4">
        <v>8</v>
      </c>
      <c r="F2018" s="2" t="s">
        <v>2291</v>
      </c>
      <c r="G2018" s="19" t="e">
        <f>VLOOKUP(F2018,frs!$A$2:$E$41,2,FALSE)</f>
        <v>#N/A</v>
      </c>
      <c r="H2018" s="2" t="b">
        <v>1</v>
      </c>
      <c r="I2018" s="2" t="s">
        <v>2307</v>
      </c>
      <c r="J2018" s="19">
        <f>VLOOKUP(I2018,Families!$A$2:$B$11,2,FALSE)</f>
        <v>8</v>
      </c>
      <c r="K2018" s="2"/>
      <c r="L2018" s="19" t="str">
        <f>IFERROR(VLOOKUP(K2018,Appellations!$A$2:$B$77,2,FALSE),"0")</f>
        <v>0</v>
      </c>
      <c r="M2018" s="2" t="s">
        <v>2307</v>
      </c>
      <c r="N2018" s="19">
        <f>IFERROR(VLOOKUP(M2018,Regions!$A$2:$B$41,2,FALSE),"0")</f>
        <v>7</v>
      </c>
      <c r="O2018" s="2" t="s">
        <v>4877</v>
      </c>
      <c r="P2018" s="19">
        <f>IFERROR(VLOOKUP(O2018,Colors!$A$2:$B$11,2,FALSE),"0")</f>
        <v>3</v>
      </c>
      <c r="Q2018" s="2" t="s">
        <v>4688</v>
      </c>
      <c r="R2018" s="19">
        <f>IFERROR(VLOOKUP(Q2018,Contenants!$A$2:$B$21,2,FALSE),"0")</f>
        <v>16</v>
      </c>
      <c r="S2018" s="2"/>
      <c r="T2018" s="50" t="str">
        <f t="shared" si="749"/>
        <v>Biere Pepiole Blanche 75 Cl</v>
      </c>
      <c r="U2018" s="19" t="str">
        <f t="shared" si="750"/>
        <v/>
      </c>
      <c r="V2018" s="19">
        <f t="shared" si="751"/>
        <v>0</v>
      </c>
      <c r="W2018" s="20" t="e">
        <f>$X$1&amp;A2018&amp;$Y$1&amp;T2018&amp;$Z$1&amp;D2018&amp;$AA$1&amp;E2018&amp;#REF!&amp;G2018&amp;$AB$1&amp;J2018&amp;$AC$1&amp;L2018&amp;$AD$1&amp;N2018&amp;$AE$1&amp;P2018&amp;$AF$1&amp;R2018&amp;$AG$1&amp;#REF!&amp;$AI$1</f>
        <v>#REF!</v>
      </c>
    </row>
    <row r="2019" spans="1:23" hidden="1" x14ac:dyDescent="0.25">
      <c r="A2019" s="2" t="s">
        <v>421</v>
      </c>
      <c r="B2019" s="2" t="s">
        <v>422</v>
      </c>
      <c r="C2019" s="3"/>
      <c r="D2019" s="23" t="str">
        <f t="shared" si="746"/>
        <v/>
      </c>
      <c r="E2019" s="4">
        <v>7.8</v>
      </c>
      <c r="F2019" s="2" t="s">
        <v>2291</v>
      </c>
      <c r="G2019" s="19" t="e">
        <f>VLOOKUP(F2019,frs!$A$2:$E$41,2,FALSE)</f>
        <v>#N/A</v>
      </c>
      <c r="H2019" s="2" t="b">
        <v>1</v>
      </c>
      <c r="I2019" s="2" t="s">
        <v>2307</v>
      </c>
      <c r="J2019" s="19">
        <f>VLOOKUP(I2019,Families!$A$2:$B$11,2,FALSE)</f>
        <v>8</v>
      </c>
      <c r="K2019" s="2"/>
      <c r="L2019" s="19" t="str">
        <f>IFERROR(VLOOKUP(K2019,Appellations!$A$2:$B$77,2,FALSE),"0")</f>
        <v>0</v>
      </c>
      <c r="M2019" s="2" t="s">
        <v>2307</v>
      </c>
      <c r="N2019" s="19">
        <f>IFERROR(VLOOKUP(M2019,Regions!$A$2:$B$41,2,FALSE),"0")</f>
        <v>7</v>
      </c>
      <c r="O2019" s="2" t="s">
        <v>4803</v>
      </c>
      <c r="P2019" s="19">
        <f>IFERROR(VLOOKUP(O2019,Colors!$A$2:$B$11,2,FALSE),"0")</f>
        <v>4</v>
      </c>
      <c r="Q2019" s="2" t="s">
        <v>4688</v>
      </c>
      <c r="R2019" s="19">
        <f>IFERROR(VLOOKUP(Q2019,Contenants!$A$2:$B$21,2,FALSE),"0")</f>
        <v>16</v>
      </c>
      <c r="S2019" s="2"/>
      <c r="T2019" s="50" t="str">
        <f t="shared" si="749"/>
        <v>Biere Pepiole Blonde 75 Cl</v>
      </c>
      <c r="U2019" s="19" t="str">
        <f t="shared" si="750"/>
        <v/>
      </c>
      <c r="V2019" s="19">
        <f t="shared" si="751"/>
        <v>0</v>
      </c>
      <c r="W2019" s="20" t="e">
        <f>$X$1&amp;A2019&amp;$Y$1&amp;T2019&amp;$Z$1&amp;D2019&amp;$AA$1&amp;E2019&amp;#REF!&amp;G2019&amp;$AB$1&amp;J2019&amp;$AC$1&amp;L2019&amp;$AD$1&amp;N2019&amp;$AE$1&amp;P2019&amp;$AF$1&amp;R2019&amp;$AG$1&amp;#REF!&amp;$AI$1</f>
        <v>#REF!</v>
      </c>
    </row>
    <row r="2020" spans="1:23" hidden="1" x14ac:dyDescent="0.25">
      <c r="A2020" s="2" t="s">
        <v>425</v>
      </c>
      <c r="B2020" s="2" t="s">
        <v>426</v>
      </c>
      <c r="C2020" s="3"/>
      <c r="D2020" s="23" t="str">
        <f t="shared" si="746"/>
        <v/>
      </c>
      <c r="E2020" s="4">
        <v>7.8</v>
      </c>
      <c r="F2020" s="2" t="s">
        <v>2291</v>
      </c>
      <c r="G2020" s="19" t="e">
        <f>VLOOKUP(F2020,frs!$A$2:$E$41,2,FALSE)</f>
        <v>#N/A</v>
      </c>
      <c r="H2020" s="2" t="b">
        <v>1</v>
      </c>
      <c r="I2020" s="2" t="s">
        <v>2307</v>
      </c>
      <c r="J2020" s="19">
        <f>VLOOKUP(I2020,Families!$A$2:$B$11,2,FALSE)</f>
        <v>8</v>
      </c>
      <c r="K2020" s="2"/>
      <c r="L2020" s="19" t="str">
        <f>IFERROR(VLOOKUP(K2020,Appellations!$A$2:$B$77,2,FALSE),"0")</f>
        <v>0</v>
      </c>
      <c r="M2020" s="2" t="s">
        <v>2307</v>
      </c>
      <c r="N2020" s="19">
        <f>IFERROR(VLOOKUP(M2020,Regions!$A$2:$B$41,2,FALSE),"0")</f>
        <v>7</v>
      </c>
      <c r="O2020" s="2" t="s">
        <v>314</v>
      </c>
      <c r="P2020" s="19">
        <f>IFERROR(VLOOKUP(O2020,Colors!$A$2:$B$11,2,FALSE),"0")</f>
        <v>6</v>
      </c>
      <c r="Q2020" s="2" t="s">
        <v>4688</v>
      </c>
      <c r="R2020" s="19">
        <f>IFERROR(VLOOKUP(Q2020,Contenants!$A$2:$B$21,2,FALSE),"0")</f>
        <v>16</v>
      </c>
      <c r="S2020" s="2"/>
      <c r="T2020" s="50" t="str">
        <f t="shared" si="749"/>
        <v>Biere Pepiole Ipa 75 Cl</v>
      </c>
      <c r="U2020" s="19" t="str">
        <f t="shared" si="750"/>
        <v/>
      </c>
      <c r="V2020" s="19">
        <f t="shared" si="751"/>
        <v>0</v>
      </c>
      <c r="W2020" s="20" t="e">
        <f>$X$1&amp;A2020&amp;$Y$1&amp;T2020&amp;$Z$1&amp;D2020&amp;$AA$1&amp;E2020&amp;#REF!&amp;G2020&amp;$AB$1&amp;J2020&amp;$AC$1&amp;L2020&amp;$AD$1&amp;N2020&amp;$AE$1&amp;P2020&amp;$AF$1&amp;R2020&amp;$AG$1&amp;#REF!&amp;$AI$1</f>
        <v>#REF!</v>
      </c>
    </row>
    <row r="2021" spans="1:23" ht="256.5" x14ac:dyDescent="0.25">
      <c r="A2021" s="2" t="s">
        <v>920</v>
      </c>
      <c r="B2021" s="2" t="s">
        <v>921</v>
      </c>
      <c r="C2021" s="3" t="s">
        <v>5276</v>
      </c>
      <c r="D2021" s="23" t="str">
        <f t="shared" si="746"/>
        <v>Un vien rouge italien intense et gourmand. Idéal sur une daube provençale.&lt;br&gt;&lt;br&gt;Encépagement : Sangiovese&lt;br&gt;&lt;br&gt;Dégustation : Robe rouge rubis ; Nez boisé et aux notes de fruits rouges ; Boucheveloutée, gourmandes aux saveur de congiture de mûre, de cerises et d’épices.&lt;br&gt;Accord mets/vin : viande blanche et rouge, fromage frais ou affiné.&lt;br&gt;&lt;br&gt;La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2021" s="4">
        <v>16.5</v>
      </c>
      <c r="F2021" s="2" t="s">
        <v>23</v>
      </c>
      <c r="G2021" s="19">
        <f>VLOOKUP(F2021,frs!$A$2:$B$45,2,FALSE)</f>
        <v>42</v>
      </c>
      <c r="H2021" s="2" t="b">
        <v>1</v>
      </c>
      <c r="I2021" s="2" t="s">
        <v>4716</v>
      </c>
      <c r="J2021" s="19">
        <f>VLOOKUP(I2021,Families!$A$2:$B$11,2,FALSE)</f>
        <v>1</v>
      </c>
      <c r="K2021" s="2"/>
      <c r="L2021" s="19" t="str">
        <f>IFERROR(VLOOKUP(K2021,Appellations!$A$2:$B$80,2,FALSE),"0")</f>
        <v>0</v>
      </c>
      <c r="M2021" s="2" t="s">
        <v>4819</v>
      </c>
      <c r="N2021" s="19">
        <f>IFERROR(VLOOKUP(M2021,Regions!$A$2:$B$44,2,FALSE),"0")</f>
        <v>23</v>
      </c>
      <c r="O2021" s="2" t="s">
        <v>4719</v>
      </c>
      <c r="P2021" s="19">
        <f>IFERROR(VLOOKUP(O2021,Colors!$A$2:$B$11,2,FALSE),"0")</f>
        <v>8</v>
      </c>
      <c r="Q2021" s="2" t="s">
        <v>4688</v>
      </c>
      <c r="R2021" s="19">
        <f>IFERROR(VLOOKUP(Q2021,Contenants!$A$2:$B$21,2,FALSE),"0")</f>
        <v>16</v>
      </c>
      <c r="S2021" s="2" t="s">
        <v>5646</v>
      </c>
      <c r="T2021" s="50" t="s">
        <v>6354</v>
      </c>
      <c r="U2021" s="19" t="str">
        <f t="shared" ref="U2021:U2024" si="752">SUBSTITUTE(S2021,"C:\Users\Admin\OneDrive\Site Internet\","")</f>
        <v>italie_chianti_rouge.png</v>
      </c>
      <c r="V2021" s="19">
        <f t="shared" si="751"/>
        <v>1</v>
      </c>
      <c r="W2021" s="20" t="str">
        <f t="shared" ref="W2021:W2024" si="753">$X$1&amp;A2021&amp;$Y$1&amp;T2021&amp;$Z$1&amp;D2021&amp;$AA$1&amp;G2021&amp;$AB$1&amp;J2021&amp;$AC$1&amp;L2021&amp;$AD$1&amp;N2021&amp;$AE$1&amp;P2021&amp;$AF$1&amp;R2021&amp;$AG$1&amp;U2021&amp;$AH$1&amp;V2021&amp;$AI$1</f>
        <v>("02033", "Chianti Poggio Rouge", "Un vien rouge italien intense et gourmand. Idéal sur une daube provençale.&lt;br&gt;&lt;br&gt;Encépagement : Sangiovese&lt;br&gt;&lt;br&gt;Dégustation : Robe rouge rubis ; Nez boisé et aux notes de fruits rouges ; Boucheveloutée, gourmandes aux saveur de congiture de mûre, de cerises et d’épices.&lt;br&gt;Accord mets/vin : viande blanche et rouge, fromage frais ou affiné.&lt;br&gt;&lt;br&gt;La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"italie_chianti_rouge.png", "1"),</v>
      </c>
    </row>
    <row r="2022" spans="1:23" ht="99.75" x14ac:dyDescent="0.25">
      <c r="A2022" s="2" t="s">
        <v>2037</v>
      </c>
      <c r="B2022" s="2" t="s">
        <v>2038</v>
      </c>
      <c r="C2022" s="3" t="s">
        <v>5469</v>
      </c>
      <c r="D2022" s="23" t="str">
        <f t="shared" si="746"/>
        <v>Verre à bière d’une capacité de 25 cl.&lt;br&gt;&lt;br&gt;Sa forme élancée et légèrement renflée favorise une bonne préhension. Il mettra parfaitement en valeur les tons blands, cuivrés ou caramel des bières servies à la bouteille.&lt;br&gt;&lt;br&gt;Vendu par 6.</v>
      </c>
      <c r="E2022" s="4">
        <v>3.1</v>
      </c>
      <c r="F2022" s="2" t="s">
        <v>2213</v>
      </c>
      <c r="G2022" s="19">
        <f>VLOOKUP(F2022,frs!$A$2:$B$45,2,FALSE)</f>
        <v>12</v>
      </c>
      <c r="H2022" s="2" t="b">
        <v>1</v>
      </c>
      <c r="I2022" s="2" t="s">
        <v>4691</v>
      </c>
      <c r="J2022" s="19">
        <f>VLOOKUP(I2022,Families!$A$2:$B$11,2,FALSE)</f>
        <v>10</v>
      </c>
      <c r="K2022" s="2"/>
      <c r="L2022" s="19" t="str">
        <f>IFERROR(VLOOKUP(K2022,Appellations!$A$2:$B$80,2,FALSE),"0")</f>
        <v>0</v>
      </c>
      <c r="M2022" s="2" t="s">
        <v>4692</v>
      </c>
      <c r="N2022" s="19">
        <f>IFERROR(VLOOKUP(M2022,Regions!$A$2:$B$44,2,FALSE),"0")</f>
        <v>39</v>
      </c>
      <c r="O2022" s="2"/>
      <c r="P2022" s="19" t="str">
        <f>IFERROR(VLOOKUP(O2022,Colors!$A$2:$B$11,2,FALSE),"0")</f>
        <v>0</v>
      </c>
      <c r="Q2022" s="2" t="s">
        <v>4935</v>
      </c>
      <c r="R2022" s="19">
        <f>IFERROR(VLOOKUP(Q2022,Contenants!$A$2:$B$21,2,FALSE),"0")</f>
        <v>4</v>
      </c>
      <c r="S2022" s="2" t="s">
        <v>5580</v>
      </c>
      <c r="T2022" s="50" t="s">
        <v>6355</v>
      </c>
      <c r="U2022" s="19" t="str">
        <f t="shared" si="752"/>
        <v>verre_a_biere_roma_25_cl.png</v>
      </c>
      <c r="V2022" s="19">
        <f t="shared" si="751"/>
        <v>1</v>
      </c>
      <c r="W2022" s="20" t="str">
        <f t="shared" si="753"/>
        <v>("02034", "Verre à bière Roma 25 cl", "Verre à bière d’une capacité de 25 cl.&lt;br&gt;&lt;br&gt;Sa forme élancée et légèrement renflée favorise une bonne préhension. Il mettra parfaitement en valeur les tons blands, cuivrés ou caramel des bières servies à la bouteille.&lt;br&gt;&lt;br&gt;Vendu par 6.", "12", "10", "0", "39","0", "4", "verre_a_biere_roma_25_cl.png", "1"),</v>
      </c>
    </row>
    <row r="2023" spans="1:23" ht="213.75" x14ac:dyDescent="0.25">
      <c r="A2023" s="2" t="s">
        <v>1511</v>
      </c>
      <c r="B2023" s="2" t="s">
        <v>1512</v>
      </c>
      <c r="C2023" s="3" t="s">
        <v>3797</v>
      </c>
      <c r="D2023" s="23" t="str">
        <f t="shared" si="746"/>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Magnum.</v>
      </c>
      <c r="E2023" s="4">
        <v>22.45</v>
      </c>
      <c r="F2023" s="2" t="s">
        <v>2282</v>
      </c>
      <c r="G2023" s="19">
        <f>VLOOKUP(F2023,frs!$A$2:$B$45,2,FALSE)</f>
        <v>18</v>
      </c>
      <c r="H2023" s="2" t="b">
        <v>1</v>
      </c>
      <c r="I2023" s="2" t="s">
        <v>4709</v>
      </c>
      <c r="J2023" s="19">
        <f>VLOOKUP(I2023,Families!$A$2:$B$11,2,FALSE)</f>
        <v>2</v>
      </c>
      <c r="K2023" s="2" t="s">
        <v>5034</v>
      </c>
      <c r="L2023" s="19">
        <f>IFERROR(VLOOKUP(K2023,Appellations!$A$2:$B$80,2,FALSE),"0")</f>
        <v>47</v>
      </c>
      <c r="M2023" s="2" t="s">
        <v>4762</v>
      </c>
      <c r="N2023" s="19">
        <f>IFERROR(VLOOKUP(M2023,Regions!$A$2:$B$44,2,FALSE),"0")</f>
        <v>10</v>
      </c>
      <c r="O2023" s="2" t="s">
        <v>4689</v>
      </c>
      <c r="P2023" s="19">
        <f>IFERROR(VLOOKUP(O2023,Colors!$A$2:$B$11,2,FALSE),"0")</f>
        <v>2</v>
      </c>
      <c r="Q2023" s="2" t="s">
        <v>4688</v>
      </c>
      <c r="R2023" s="19">
        <f>IFERROR(VLOOKUP(Q2023,Contenants!$A$2:$B$21,2,FALSE),"0")</f>
        <v>16</v>
      </c>
      <c r="S2023" s="2" t="s">
        <v>5678</v>
      </c>
      <c r="T2023" s="50" t="s">
        <v>6356</v>
      </c>
      <c r="U2023" s="19" t="str">
        <f t="shared" si="752"/>
        <v>chateau_de_la_greffiere_macon_milly_lamartine_alphonse_blanc.png</v>
      </c>
      <c r="V2023" s="19">
        <f t="shared" si="751"/>
        <v>1</v>
      </c>
      <c r="W2023" s="20" t="str">
        <f t="shared" si="753"/>
        <v>("02035", "Alphonse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Magnum.", "18", "2", "47", "10","2", "16", "chateau_de_la_greffiere_macon_milly_lamartine_alphonse_blanc.png", "1"),</v>
      </c>
    </row>
    <row r="2024" spans="1:23" ht="228" x14ac:dyDescent="0.25">
      <c r="A2024" s="2" t="s">
        <v>1513</v>
      </c>
      <c r="B2024" s="2" t="s">
        <v>1514</v>
      </c>
      <c r="C2024" s="3" t="s">
        <v>3798</v>
      </c>
      <c r="D2024" s="23" t="str">
        <f t="shared" si="746"/>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75cl.&lt;br&gt;</v>
      </c>
      <c r="E2024" s="4">
        <v>41.7</v>
      </c>
      <c r="F2024" s="2" t="s">
        <v>2282</v>
      </c>
      <c r="G2024" s="19">
        <f>VLOOKUP(F2024,frs!$A$2:$B$45,2,FALSE)</f>
        <v>18</v>
      </c>
      <c r="H2024" s="2" t="b">
        <v>1</v>
      </c>
      <c r="I2024" s="2" t="s">
        <v>4709</v>
      </c>
      <c r="J2024" s="19">
        <f>VLOOKUP(I2024,Families!$A$2:$B$11,2,FALSE)</f>
        <v>2</v>
      </c>
      <c r="K2024" s="2" t="s">
        <v>5034</v>
      </c>
      <c r="L2024" s="19">
        <f>IFERROR(VLOOKUP(K2024,Appellations!$A$2:$B$80,2,FALSE),"0")</f>
        <v>47</v>
      </c>
      <c r="M2024" s="2" t="s">
        <v>4762</v>
      </c>
      <c r="N2024" s="19">
        <f>IFERROR(VLOOKUP(M2024,Regions!$A$2:$B$44,2,FALSE),"0")</f>
        <v>10</v>
      </c>
      <c r="O2024" s="2" t="s">
        <v>4689</v>
      </c>
      <c r="P2024" s="19">
        <f>IFERROR(VLOOKUP(O2024,Colors!$A$2:$B$11,2,FALSE),"0")</f>
        <v>2</v>
      </c>
      <c r="Q2024" s="2" t="s">
        <v>2303</v>
      </c>
      <c r="R2024" s="19">
        <f>IFERROR(VLOOKUP(Q2024,Contenants!$A$2:$B$21,2,FALSE),"0")</f>
        <v>19</v>
      </c>
      <c r="S2024" s="2" t="s">
        <v>5678</v>
      </c>
      <c r="T2024" s="50" t="s">
        <v>6357</v>
      </c>
      <c r="U2024" s="19" t="str">
        <f t="shared" si="752"/>
        <v>chateau_de_la_greffiere_macon_milly_lamartine_alphonse_blanc.png</v>
      </c>
      <c r="V2024" s="19">
        <f t="shared" si="751"/>
        <v>1</v>
      </c>
      <c r="W2024" s="20" t="str">
        <f t="shared" si="753"/>
        <v>("02036", "Alphonse Greffière Blanc magnum",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75cl.&lt;br&gt;", "18", "2", "47", "10","2", "19", "chateau_de_la_greffiere_macon_milly_lamartine_alphonse_blanc.png", "1"),</v>
      </c>
    </row>
    <row r="2025" spans="1:23" s="29" customFormat="1" hidden="1" x14ac:dyDescent="0.25">
      <c r="A2025" s="2" t="s">
        <v>1507</v>
      </c>
      <c r="B2025" s="2" t="s">
        <v>1508</v>
      </c>
      <c r="C2025" s="3"/>
      <c r="D2025" s="27" t="str">
        <f t="shared" si="742"/>
        <v/>
      </c>
      <c r="E2025" s="4">
        <v>48.5</v>
      </c>
      <c r="F2025" s="2" t="s">
        <v>2282</v>
      </c>
      <c r="H2025" s="2" t="b">
        <v>1</v>
      </c>
      <c r="I2025" s="2" t="s">
        <v>4709</v>
      </c>
      <c r="K2025" s="2" t="s">
        <v>5035</v>
      </c>
      <c r="M2025" s="2" t="s">
        <v>4762</v>
      </c>
      <c r="O2025" s="2" t="s">
        <v>4689</v>
      </c>
      <c r="Q2025" s="2" t="s">
        <v>2303</v>
      </c>
      <c r="S2025" s="2"/>
      <c r="V2025" s="19">
        <f t="shared" si="751"/>
        <v>0</v>
      </c>
    </row>
    <row r="2026" spans="1:23" s="20" customFormat="1" hidden="1" x14ac:dyDescent="0.25">
      <c r="A2026" s="2" t="s">
        <v>1897</v>
      </c>
      <c r="B2026" s="2" t="s">
        <v>1898</v>
      </c>
      <c r="C2026" s="3"/>
      <c r="D2026" s="18" t="str">
        <f t="shared" si="742"/>
        <v/>
      </c>
      <c r="E2026" s="4">
        <v>57.6</v>
      </c>
      <c r="F2026" s="2" t="s">
        <v>2282</v>
      </c>
      <c r="H2026" s="2" t="b">
        <v>1</v>
      </c>
      <c r="I2026" s="2" t="s">
        <v>4709</v>
      </c>
      <c r="K2026" s="2" t="s">
        <v>4978</v>
      </c>
      <c r="M2026" s="2" t="s">
        <v>4762</v>
      </c>
      <c r="O2026" s="2" t="s">
        <v>4689</v>
      </c>
      <c r="Q2026" s="2" t="s">
        <v>2303</v>
      </c>
      <c r="S2026" s="2"/>
      <c r="V2026" s="19">
        <f t="shared" si="751"/>
        <v>0</v>
      </c>
    </row>
    <row r="2027" spans="1:23" s="20" customFormat="1" hidden="1" x14ac:dyDescent="0.25">
      <c r="A2027" s="2" t="s">
        <v>716</v>
      </c>
      <c r="B2027" s="2" t="s">
        <v>717</v>
      </c>
      <c r="C2027" s="3"/>
      <c r="D2027" s="40" t="str">
        <f t="shared" si="742"/>
        <v/>
      </c>
      <c r="E2027" s="4">
        <v>23.95</v>
      </c>
      <c r="F2027" s="2" t="s">
        <v>2264</v>
      </c>
      <c r="G2027" s="42"/>
      <c r="H2027" s="2" t="b">
        <v>1</v>
      </c>
      <c r="I2027" s="2" t="s">
        <v>4716</v>
      </c>
      <c r="J2027" s="42"/>
      <c r="K2027" s="2" t="s">
        <v>4744</v>
      </c>
      <c r="L2027" s="42"/>
      <c r="M2027" s="2" t="s">
        <v>4745</v>
      </c>
      <c r="N2027" s="42"/>
      <c r="O2027" s="2" t="s">
        <v>4719</v>
      </c>
      <c r="P2027" s="42"/>
      <c r="Q2027" s="2" t="s">
        <v>4696</v>
      </c>
      <c r="R2027" s="42"/>
      <c r="S2027" s="2"/>
      <c r="T2027" s="42"/>
      <c r="U2027" s="42"/>
      <c r="V2027" s="19">
        <f t="shared" si="751"/>
        <v>0</v>
      </c>
      <c r="W2027" s="42"/>
    </row>
    <row r="2028" spans="1:23" ht="270.75" x14ac:dyDescent="0.25">
      <c r="A2028" s="2" t="s">
        <v>1232</v>
      </c>
      <c r="B2028" s="2" t="s">
        <v>1233</v>
      </c>
      <c r="C2028" s="3" t="s">
        <v>5330</v>
      </c>
      <c r="D2028" s="23" t="str">
        <f t="shared" ref="D2028:D2064" si="754">SUBSTITUTE(SUBSTITUTE(SUBSTITUTE(C2028,CHAR(13),""),CHAR(10),"&lt;br&gt;"),". &amp;car(10)",".")</f>
        <v>Une Eau de Vie de poire williams où le fruit est enprisonné dans la bouteille. Fraîcheur et persistance. Idéal en digestif.&lt;br&gt;&lt;br&gt;Provenance : France (Alsace)&lt;br&gt;&lt;br&gt;Dégustation : Robe incolore ; Nez persistant sur la poire mûre ; Bouche aromatique aux notes de poire williams, de raisin et de poivre blanc. Finale pleine de fraicheur.&lt;br&gt;&lt;br&gt;UBERACH,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2028" s="4">
        <v>78.7</v>
      </c>
      <c r="F2028" s="2" t="s">
        <v>66</v>
      </c>
      <c r="G2028" s="19">
        <f>VLOOKUP(F2028,frs!$A$2:$B$45,2,FALSE)</f>
        <v>28</v>
      </c>
      <c r="H2028" s="2" t="b">
        <v>1</v>
      </c>
      <c r="I2028" s="2" t="s">
        <v>4693</v>
      </c>
      <c r="J2028" s="19">
        <f>VLOOKUP(I2028,Families!$A$2:$B$11,2,FALSE)</f>
        <v>7</v>
      </c>
      <c r="K2028" s="2"/>
      <c r="L2028" s="19" t="str">
        <f>IFERROR(VLOOKUP(K2028,Appellations!$A$2:$B$80,2,FALSE),"0")</f>
        <v>0</v>
      </c>
      <c r="M2028" s="2" t="s">
        <v>4702</v>
      </c>
      <c r="N2028" s="19">
        <f>IFERROR(VLOOKUP(M2028,Regions!$A$2:$B$44,2,FALSE),"0")</f>
        <v>17</v>
      </c>
      <c r="O2028" s="2"/>
      <c r="P2028" s="19" t="str">
        <f>IFERROR(VLOOKUP(O2028,Colors!$A$2:$B$11,2,FALSE),"0")</f>
        <v>0</v>
      </c>
      <c r="Q2028" s="2" t="s">
        <v>4696</v>
      </c>
      <c r="R2028" s="19">
        <f>IFERROR(VLOOKUP(Q2028,Contenants!$A$2:$B$21,2,FALSE),"0")</f>
        <v>15</v>
      </c>
      <c r="S2028" s="2" t="s">
        <v>5919</v>
      </c>
      <c r="T2028" s="50" t="s">
        <v>6358</v>
      </c>
      <c r="U2028" s="19" t="str">
        <f>SUBSTITUTE(S2028,"C:\Users\Admin\OneDrive\Site Internet\","")</f>
        <v>eau_de_vie_hepp_poire_williams_prisonniere.png</v>
      </c>
      <c r="V2028" s="19">
        <f t="shared" si="751"/>
        <v>1</v>
      </c>
      <c r="W2028" s="20" t="str">
        <f t="shared" ref="W2028" si="755">$X$1&amp;A2028&amp;$Y$1&amp;T2028&amp;$Z$1&amp;D2028&amp;$AA$1&amp;G2028&amp;$AB$1&amp;J2028&amp;$AC$1&amp;L2028&amp;$AD$1&amp;N2028&amp;$AE$1&amp;P2028&amp;$AF$1&amp;R2028&amp;$AG$1&amp;U2028&amp;$AH$1&amp;V2028&amp;$AI$1</f>
        <v>("02040", "Eau de Vie Poire Prisonnière Hepp Leda", "Une Eau de Vie de poire williams où le fruit est enprisonné dans la bouteille. Fraîcheur et persistance. Idéal en digestif.&lt;br&gt;&lt;br&gt;Provenance : France (Alsace)&lt;br&gt;&lt;br&gt;Dégustation : Robe incolore ; Nez persistant sur la poire mûre ; Bouche aromatique aux notes de poire williams, de raisin et de poivre blanc. Finale pleine de fraicheur.&lt;br&gt;&lt;br&gt;UBERACH,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 "28", "7", "0", "17","0", "15", "eau_de_vie_hepp_poire_williams_prisonniere.png", "1"),</v>
      </c>
    </row>
    <row r="2029" spans="1:23" hidden="1" x14ac:dyDescent="0.25">
      <c r="A2029" s="2" t="s">
        <v>816</v>
      </c>
      <c r="B2029" s="2" t="s">
        <v>817</v>
      </c>
      <c r="C2029" s="3"/>
      <c r="D2029" s="23" t="str">
        <f t="shared" si="754"/>
        <v/>
      </c>
      <c r="E2029" s="4">
        <v>86.4</v>
      </c>
      <c r="F2029" s="2" t="s">
        <v>2257</v>
      </c>
      <c r="G2029" s="19" t="e">
        <f>VLOOKUP(F2029,frs!$A$2:$E$41,2,FALSE)</f>
        <v>#N/A</v>
      </c>
      <c r="H2029" s="2" t="b">
        <v>1</v>
      </c>
      <c r="I2029" s="2" t="s">
        <v>4716</v>
      </c>
      <c r="J2029" s="19">
        <f>VLOOKUP(I2029,Families!$A$2:$B$11,2,FALSE)</f>
        <v>1</v>
      </c>
      <c r="K2029" s="2" t="s">
        <v>4841</v>
      </c>
      <c r="L2029" s="19">
        <f>IFERROR(VLOOKUP(K2029,Appellations!$A$2:$B$77,2,FALSE),"0")</f>
        <v>17</v>
      </c>
      <c r="M2029" s="2" t="s">
        <v>4745</v>
      </c>
      <c r="N2029" s="19">
        <f>IFERROR(VLOOKUP(M2029,Regions!$A$2:$B$41,2,FALSE),"0")</f>
        <v>33</v>
      </c>
      <c r="O2029" s="2" t="s">
        <v>4719</v>
      </c>
      <c r="P2029" s="19">
        <f>IFERROR(VLOOKUP(O2029,Colors!$A$2:$B$11,2,FALSE),"0")</f>
        <v>8</v>
      </c>
      <c r="Q2029" s="2" t="s">
        <v>4688</v>
      </c>
      <c r="R2029" s="19">
        <f>IFERROR(VLOOKUP(Q2029,Contenants!$A$2:$B$21,2,FALSE),"0")</f>
        <v>16</v>
      </c>
      <c r="S2029" s="2"/>
      <c r="T2029" s="50" t="str">
        <f t="shared" ref="T2029:T2064" si="756">PROPER(B2029)</f>
        <v>Ch9 Vieux Telegraphe 2020 Rouge</v>
      </c>
      <c r="U2029" s="19" t="str">
        <f>SUBSTITUTE(SUBSTITUTE(SUBSTITUTE(SUBSTITUTE(SUBSTITUTE(SUBSTITUTE(SUBSTITUTE(SUBSTITUTE(SUBSTITUTE(SUBSTITUTE(SUBSTITUTE(SUBSTITUTE(S2029,"C:\Users\Admin\OneDrive\Site Internet\",""),"BAG-IN-BOX\",""),"BOURGOGNE\",""),"BEAUJOLAIS\",""),"CHAMPAGNE ET EFFERVESCENTS\",""),"LANGUEDOC\",""),"LOIRE\",""),"PROVENCE\",""),"RHONE NORD\",""),"RHONE SUD\",""),"SPIRITUEUX\",""),"SUD OUEST\","")</f>
        <v/>
      </c>
      <c r="V2029" s="19">
        <f t="shared" si="751"/>
        <v>0</v>
      </c>
      <c r="W2029" s="20" t="e">
        <f>$X$1&amp;A2029&amp;$Y$1&amp;T2029&amp;$Z$1&amp;D2029&amp;$AA$1&amp;E2029&amp;#REF!&amp;G2029&amp;$AB$1&amp;J2029&amp;$AC$1&amp;L2029&amp;$AD$1&amp;N2029&amp;$AE$1&amp;P2029&amp;$AF$1&amp;R2029&amp;$AG$1&amp;#REF!&amp;$AI$1</f>
        <v>#REF!</v>
      </c>
    </row>
    <row r="2030" spans="1:23" hidden="1" x14ac:dyDescent="0.25">
      <c r="A2030" s="2" t="s">
        <v>2424</v>
      </c>
      <c r="B2030" s="2" t="s">
        <v>2425</v>
      </c>
      <c r="C2030" s="3"/>
      <c r="D2030" s="23" t="str">
        <f t="shared" si="754"/>
        <v/>
      </c>
      <c r="E2030" s="4">
        <v>19.75</v>
      </c>
      <c r="F2030" s="2" t="s">
        <v>2421</v>
      </c>
      <c r="G2030" s="19" t="e">
        <f>VLOOKUP(F2030,frs!$A$2:$E$41,2,FALSE)</f>
        <v>#N/A</v>
      </c>
      <c r="H2030" s="2" t="b">
        <v>0</v>
      </c>
      <c r="I2030" s="2" t="s">
        <v>4716</v>
      </c>
      <c r="J2030" s="19">
        <f>VLOOKUP(I2030,Families!$A$2:$B$11,2,FALSE)</f>
        <v>1</v>
      </c>
      <c r="K2030" s="2" t="s">
        <v>5062</v>
      </c>
      <c r="L2030" s="19" t="str">
        <f>IFERROR(VLOOKUP(K2030,Appellations!$A$2:$B$77,2,FALSE),"0")</f>
        <v>0</v>
      </c>
      <c r="M2030" s="2" t="s">
        <v>4741</v>
      </c>
      <c r="N2030" s="19">
        <f>IFERROR(VLOOKUP(M2030,Regions!$A$2:$B$41,2,FALSE),"0")</f>
        <v>32</v>
      </c>
      <c r="O2030" s="2" t="s">
        <v>4719</v>
      </c>
      <c r="P2030" s="19">
        <f>IFERROR(VLOOKUP(O2030,Colors!$A$2:$B$11,2,FALSE),"0")</f>
        <v>8</v>
      </c>
      <c r="Q2030" s="2" t="s">
        <v>4688</v>
      </c>
      <c r="R2030" s="19">
        <f>IFERROR(VLOOKUP(Q2030,Contenants!$A$2:$B$21,2,FALSE),"0")</f>
        <v>16</v>
      </c>
      <c r="S2030" s="2"/>
      <c r="T2030" s="50" t="str">
        <f t="shared" si="756"/>
        <v>Baux De Provence Terres Blanches Rouge</v>
      </c>
      <c r="U2030" s="19" t="str">
        <f>SUBSTITUTE(SUBSTITUTE(SUBSTITUTE(SUBSTITUTE(SUBSTITUTE(SUBSTITUTE(SUBSTITUTE(SUBSTITUTE(SUBSTITUTE(SUBSTITUTE(SUBSTITUTE(SUBSTITUTE(S2030,"C:\Users\Admin\OneDrive\Site Internet\",""),"BAG-IN-BOX\",""),"BOURGOGNE\",""),"BEAUJOLAIS\",""),"CHAMPAGNE ET EFFERVESCENTS\",""),"LANGUEDOC\",""),"LOIRE\",""),"PROVENCE\",""),"RHONE NORD\",""),"RHONE SUD\",""),"SPIRITUEUX\",""),"SUD OUEST\","")</f>
        <v/>
      </c>
      <c r="V2030" s="19" t="e">
        <f>IF(#REF!="",0,1)</f>
        <v>#REF!</v>
      </c>
      <c r="W2030" s="20" t="e">
        <f>$X$1&amp;A2030&amp;$Y$1&amp;T2030&amp;$Z$1&amp;D2030&amp;$AA$1&amp;E2030&amp;#REF!&amp;G2030&amp;$AB$1&amp;J2030&amp;$AC$1&amp;L2030&amp;$AD$1&amp;N2030&amp;$AE$1&amp;P2030&amp;$AF$1&amp;R2030&amp;$AG$1&amp;#REF!&amp;$AI$1</f>
        <v>#REF!</v>
      </c>
    </row>
    <row r="2031" spans="1:23" hidden="1" x14ac:dyDescent="0.25">
      <c r="A2031" s="2" t="s">
        <v>2422</v>
      </c>
      <c r="B2031" s="2" t="s">
        <v>2423</v>
      </c>
      <c r="C2031" s="3"/>
      <c r="D2031" s="23" t="str">
        <f t="shared" si="754"/>
        <v/>
      </c>
      <c r="E2031" s="4">
        <v>48.6</v>
      </c>
      <c r="F2031" s="2" t="s">
        <v>2421</v>
      </c>
      <c r="G2031" s="19" t="e">
        <f>VLOOKUP(F2031,frs!$A$2:$E$41,2,FALSE)</f>
        <v>#N/A</v>
      </c>
      <c r="H2031" s="2" t="b">
        <v>0</v>
      </c>
      <c r="I2031" s="2" t="s">
        <v>4716</v>
      </c>
      <c r="J2031" s="19">
        <f>VLOOKUP(I2031,Families!$A$2:$B$11,2,FALSE)</f>
        <v>1</v>
      </c>
      <c r="K2031" s="2" t="s">
        <v>5062</v>
      </c>
      <c r="L2031" s="19" t="str">
        <f>IFERROR(VLOOKUP(K2031,Appellations!$A$2:$B$77,2,FALSE),"0")</f>
        <v>0</v>
      </c>
      <c r="M2031" s="2" t="s">
        <v>4741</v>
      </c>
      <c r="N2031" s="19">
        <f>IFERROR(VLOOKUP(M2031,Regions!$A$2:$B$41,2,FALSE),"0")</f>
        <v>32</v>
      </c>
      <c r="O2031" s="2" t="s">
        <v>4719</v>
      </c>
      <c r="P2031" s="19">
        <f>IFERROR(VLOOKUP(O2031,Colors!$A$2:$B$11,2,FALSE),"0")</f>
        <v>8</v>
      </c>
      <c r="Q2031" s="2" t="s">
        <v>2303</v>
      </c>
      <c r="R2031" s="19">
        <f>IFERROR(VLOOKUP(Q2031,Contenants!$A$2:$B$21,2,FALSE),"0")</f>
        <v>19</v>
      </c>
      <c r="S2031" s="2"/>
      <c r="T2031" s="50" t="str">
        <f t="shared" si="756"/>
        <v>Baux De Pce Terres Blanches Rouge Magnum</v>
      </c>
      <c r="U2031" s="19" t="str">
        <f>SUBSTITUTE(SUBSTITUTE(SUBSTITUTE(SUBSTITUTE(SUBSTITUTE(SUBSTITUTE(SUBSTITUTE(SUBSTITUTE(SUBSTITUTE(SUBSTITUTE(SUBSTITUTE(SUBSTITUTE(S2031,"C:\Users\Admin\OneDrive\Site Internet\",""),"BAG-IN-BOX\",""),"BOURGOGNE\",""),"BEAUJOLAIS\",""),"CHAMPAGNE ET EFFERVESCENTS\",""),"LANGUEDOC\",""),"LOIRE\",""),"PROVENCE\",""),"RHONE NORD\",""),"RHONE SUD\",""),"SPIRITUEUX\",""),"SUD OUEST\","")</f>
        <v/>
      </c>
      <c r="V2031" s="19" t="e">
        <f>IF(#REF!="",0,1)</f>
        <v>#REF!</v>
      </c>
      <c r="W2031" s="20" t="e">
        <f>$X$1&amp;A2031&amp;$Y$1&amp;T2031&amp;$Z$1&amp;D2031&amp;$AA$1&amp;E2031&amp;#REF!&amp;G2031&amp;$AB$1&amp;J2031&amp;$AC$1&amp;L2031&amp;$AD$1&amp;N2031&amp;$AE$1&amp;P2031&amp;$AF$1&amp;R2031&amp;$AG$1&amp;#REF!&amp;$AI$1</f>
        <v>#REF!</v>
      </c>
    </row>
    <row r="2032" spans="1:23" hidden="1" x14ac:dyDescent="0.25">
      <c r="A2032" s="2" t="s">
        <v>2419</v>
      </c>
      <c r="B2032" s="2" t="s">
        <v>2420</v>
      </c>
      <c r="C2032" s="3"/>
      <c r="D2032" s="23" t="str">
        <f t="shared" si="754"/>
        <v/>
      </c>
      <c r="E2032" s="4">
        <v>26.35</v>
      </c>
      <c r="F2032" s="2" t="s">
        <v>2421</v>
      </c>
      <c r="G2032" s="19" t="e">
        <f>VLOOKUP(F2032,frs!$A$2:$E$41,2,FALSE)</f>
        <v>#N/A</v>
      </c>
      <c r="H2032" s="2" t="b">
        <v>0</v>
      </c>
      <c r="I2032" s="2" t="s">
        <v>4716</v>
      </c>
      <c r="J2032" s="19">
        <f>VLOOKUP(I2032,Families!$A$2:$B$11,2,FALSE)</f>
        <v>1</v>
      </c>
      <c r="K2032" s="2" t="s">
        <v>5062</v>
      </c>
      <c r="L2032" s="19" t="str">
        <f>IFERROR(VLOOKUP(K2032,Appellations!$A$2:$B$77,2,FALSE),"0")</f>
        <v>0</v>
      </c>
      <c r="M2032" s="2" t="s">
        <v>4741</v>
      </c>
      <c r="N2032" s="19">
        <f>IFERROR(VLOOKUP(M2032,Regions!$A$2:$B$41,2,FALSE),"0")</f>
        <v>32</v>
      </c>
      <c r="O2032" s="2" t="s">
        <v>4719</v>
      </c>
      <c r="P2032" s="19">
        <f>IFERROR(VLOOKUP(O2032,Colors!$A$2:$B$11,2,FALSE),"0")</f>
        <v>8</v>
      </c>
      <c r="Q2032" s="2" t="s">
        <v>4688</v>
      </c>
      <c r="R2032" s="19">
        <f>IFERROR(VLOOKUP(Q2032,Contenants!$A$2:$B$21,2,FALSE),"0")</f>
        <v>16</v>
      </c>
      <c r="S2032" s="2"/>
      <c r="T2032" s="50" t="str">
        <f t="shared" si="756"/>
        <v>Baux De Pce Terres Blanches Aurelia Rge</v>
      </c>
      <c r="U2032" s="19" t="str">
        <f>SUBSTITUTE(SUBSTITUTE(SUBSTITUTE(SUBSTITUTE(SUBSTITUTE(SUBSTITUTE(SUBSTITUTE(SUBSTITUTE(SUBSTITUTE(SUBSTITUTE(SUBSTITUTE(SUBSTITUTE(S2032,"C:\Users\Admin\OneDrive\Site Internet\",""),"BAG-IN-BOX\",""),"BOURGOGNE\",""),"BEAUJOLAIS\",""),"CHAMPAGNE ET EFFERVESCENTS\",""),"LANGUEDOC\",""),"LOIRE\",""),"PROVENCE\",""),"RHONE NORD\",""),"RHONE SUD\",""),"SPIRITUEUX\",""),"SUD OUEST\","")</f>
        <v/>
      </c>
      <c r="V2032" s="19" t="e">
        <f>IF(#REF!="",0,1)</f>
        <v>#REF!</v>
      </c>
      <c r="W2032" s="20" t="e">
        <f>$X$1&amp;A2032&amp;$Y$1&amp;T2032&amp;$Z$1&amp;D2032&amp;$AA$1&amp;E2032&amp;#REF!&amp;G2032&amp;$AB$1&amp;J2032&amp;$AC$1&amp;L2032&amp;$AD$1&amp;N2032&amp;$AE$1&amp;P2032&amp;$AF$1&amp;R2032&amp;$AG$1&amp;#REF!&amp;$AI$1</f>
        <v>#REF!</v>
      </c>
    </row>
    <row r="2033" spans="1:23" ht="242.25" x14ac:dyDescent="0.25">
      <c r="A2033" s="2" t="s">
        <v>2121</v>
      </c>
      <c r="B2033" s="2" t="s">
        <v>2122</v>
      </c>
      <c r="C2033" s="3" t="s">
        <v>5491</v>
      </c>
      <c r="D2033" s="23" t="str">
        <f t="shared" si="754"/>
        <v>Un Whisky français single malt fin et élégant. Parfait en apéritif ou sur un dessert aux fruits rouges.&lt;br&gt;&lt;br&gt;Provenance : France (Alsace)&lt;br&gt;&lt;br&gt;Vieillissement : 8 ans en fûts de Xérès Olorosso.&lt;br&gt;&lt;br&gt;Dégustation : Robe ambrée acajou ; Nez fruité sur des notes de fruits rouges et noirs ; Bouche chocolatée, ample et gourmande aux saveurs de sirop de poire, de clou de girofle, et de réglisse. Finale longue, salivaire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2033" s="4">
        <v>69.400000000000006</v>
      </c>
      <c r="F2033" s="2" t="s">
        <v>66</v>
      </c>
      <c r="G2033" s="19">
        <f>VLOOKUP(F2033,frs!$A$2:$B$45,2,FALSE)</f>
        <v>28</v>
      </c>
      <c r="H2033" s="2" t="b">
        <v>1</v>
      </c>
      <c r="I2033" s="2" t="s">
        <v>4693</v>
      </c>
      <c r="J2033" s="19">
        <f>VLOOKUP(I2033,Families!$A$2:$B$11,2,FALSE)</f>
        <v>7</v>
      </c>
      <c r="K2033" s="2"/>
      <c r="L2033" s="19" t="str">
        <f>IFERROR(VLOOKUP(K2033,Appellations!$A$2:$B$80,2,FALSE),"0")</f>
        <v>0</v>
      </c>
      <c r="M2033" s="2" t="s">
        <v>4698</v>
      </c>
      <c r="N2033" s="19">
        <f>IFERROR(VLOOKUP(M2033,Regions!$A$2:$B$44,2,FALSE),"0")</f>
        <v>42</v>
      </c>
      <c r="O2033" s="2"/>
      <c r="P2033" s="19" t="str">
        <f>IFERROR(VLOOKUP(O2033,Colors!$A$2:$B$11,2,FALSE),"0")</f>
        <v>0</v>
      </c>
      <c r="Q2033" s="2" t="s">
        <v>4696</v>
      </c>
      <c r="R2033" s="19">
        <f>IFERROR(VLOOKUP(Q2033,Contenants!$A$2:$B$21,2,FALSE),"0")</f>
        <v>15</v>
      </c>
      <c r="S2033" s="2" t="s">
        <v>5822</v>
      </c>
      <c r="T2033" s="50" t="s">
        <v>6359</v>
      </c>
      <c r="U2033" s="19" t="str">
        <f t="shared" ref="U2033:U2039" si="757">SUBSTITUTE(S2033,"C:\Users\Admin\OneDrive\Site Internet\","")</f>
        <v>whisky_hepp_tharcis_8_ans.png</v>
      </c>
      <c r="V2033" s="19">
        <f t="shared" ref="V2033:V2069" si="758">IF(U2033="",0,1)</f>
        <v>1</v>
      </c>
      <c r="W2033" s="20" t="str">
        <f t="shared" ref="W2033:W2039" si="759">$X$1&amp;A2033&amp;$Y$1&amp;T2033&amp;$Z$1&amp;D2033&amp;$AA$1&amp;G2033&amp;$AB$1&amp;J2033&amp;$AC$1&amp;L2033&amp;$AD$1&amp;N2033&amp;$AE$1&amp;P2033&amp;$AF$1&amp;R2033&amp;$AG$1&amp;U2033&amp;$AH$1&amp;V2033&amp;$AI$1</f>
        <v>("02045", "Whisky Tharcis 8 ans Hepp Leda", "Un Whisky français single malt fin et élégant. Parfait en apéritif ou sur un dessert aux fruits rouges.&lt;br&gt;&lt;br&gt;Provenance : France (Alsace)&lt;br&gt;&lt;br&gt;Vieillissement : 8 ans en fûts de Xérès Olorosso.&lt;br&gt;&lt;br&gt;Dégustation : Robe ambrée acajou ; Nez fruité sur des notes de fruits rouges et noirs ; Bouche chocolatée, ample et gourmande aux saveurs de sirop de poire, de clou de girofle, et de réglisse. Finale longue, salivaire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"whisky_hepp_tharcis_8_ans.png", "1"),</v>
      </c>
    </row>
    <row r="2034" spans="1:23" ht="242.25" x14ac:dyDescent="0.25">
      <c r="A2034" s="2" t="s">
        <v>2119</v>
      </c>
      <c r="B2034" s="2" t="s">
        <v>2120</v>
      </c>
      <c r="C2034" s="3" t="s">
        <v>5490</v>
      </c>
      <c r="D2034" s="23" t="str">
        <f t="shared" si="754"/>
        <v>Un Whisky français single malt 11 ans gourmand, d’une rare intensité aromatique. Idéal en digestif ou sur une tarte aux framboises.&lt;br&gt;&lt;br&gt;Provenance : France (Alsace)&lt;br&gt;&lt;br&gt;Vieillissement : 11 ans en fûts de Xérès Olorosso.&lt;br&gt;&lt;br&gt;Dégustation : Robe ambrée acajou ; Nez épicé sur des notes de mirabelle , de quetsche et  de framboise ; Bouche ample et gourmande amenants sur la vanille, le miel, les fruits mûrs. Finale noble, élégante et fraîche.&lt;br&gt;&lt;br&gt;La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2034" s="4">
        <v>81.7</v>
      </c>
      <c r="F2034" s="2" t="s">
        <v>66</v>
      </c>
      <c r="G2034" s="19">
        <f>VLOOKUP(F2034,frs!$A$2:$B$45,2,FALSE)</f>
        <v>28</v>
      </c>
      <c r="H2034" s="2" t="b">
        <v>1</v>
      </c>
      <c r="I2034" s="2" t="s">
        <v>4693</v>
      </c>
      <c r="J2034" s="19">
        <f>VLOOKUP(I2034,Families!$A$2:$B$11,2,FALSE)</f>
        <v>7</v>
      </c>
      <c r="K2034" s="2"/>
      <c r="L2034" s="19" t="str">
        <f>IFERROR(VLOOKUP(K2034,Appellations!$A$2:$B$80,2,FALSE),"0")</f>
        <v>0</v>
      </c>
      <c r="M2034" s="2" t="s">
        <v>4698</v>
      </c>
      <c r="N2034" s="19">
        <f>IFERROR(VLOOKUP(M2034,Regions!$A$2:$B$44,2,FALSE),"0")</f>
        <v>42</v>
      </c>
      <c r="O2034" s="2"/>
      <c r="P2034" s="19" t="str">
        <f>IFERROR(VLOOKUP(O2034,Colors!$A$2:$B$11,2,FALSE),"0")</f>
        <v>0</v>
      </c>
      <c r="Q2034" s="2" t="s">
        <v>4696</v>
      </c>
      <c r="R2034" s="19">
        <f>IFERROR(VLOOKUP(Q2034,Contenants!$A$2:$B$21,2,FALSE),"0")</f>
        <v>15</v>
      </c>
      <c r="S2034" s="2" t="s">
        <v>5823</v>
      </c>
      <c r="T2034" s="50" t="s">
        <v>6360</v>
      </c>
      <c r="U2034" s="19" t="str">
        <f t="shared" si="757"/>
        <v>whisky_hepp_tharcis_11_ans.png</v>
      </c>
      <c r="V2034" s="19">
        <f t="shared" si="758"/>
        <v>1</v>
      </c>
      <c r="W2034" s="20" t="str">
        <f t="shared" si="759"/>
        <v>("02046", "Whisky Tharcis 11 ans Hepp Leda", "Un Whisky français single malt 11 ans gourmand, d’une rare intensité aromatique. Idéal en digestif ou sur une tarte aux framboises.&lt;br&gt;&lt;br&gt;Provenance : France (Alsace)&lt;br&gt;&lt;br&gt;Vieillissement : 11 ans en fûts de Xérès Olorosso.&lt;br&gt;&lt;br&gt;Dégustation : Robe ambrée acajou ; Nez épicé sur des notes de mirabelle , de quetsche et  de framboise ; Bouche ample et gourmande amenants sur la vanille, le miel, les fruits mûrs. Finale noble, élégante et fraîche.&lt;br&gt;&lt;br&gt;La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"whisky_hepp_tharcis_11_ans.png", "1"),</v>
      </c>
    </row>
    <row r="2035" spans="1:23" ht="213.75" x14ac:dyDescent="0.25">
      <c r="A2035" s="2" t="s">
        <v>2141</v>
      </c>
      <c r="B2035" s="2" t="s">
        <v>2142</v>
      </c>
      <c r="C2035" s="3" t="s">
        <v>5499</v>
      </c>
      <c r="D2035" s="23" t="str">
        <f t="shared" si="754"/>
        <v xml:space="preserve">Un Whisky écossais blended tourbé et généreux. Il s’accordera à merveille sur une mousse au chocolat ou à la fin d’un repas entre amis.&lt;br&gt;&lt;br&gt;Provenance : Ecosse (Islay)&lt;br&gt;&lt;br&gt;Vieillissement : Assemblage de Single malt des Islay vieillit en fût de Bourbon. Tourbé.&lt;br&gt;&lt;br&gt;Dégustation : Robe jaune or ; Nez tourbé, iodé sur des notes de fruits rouges et de vanille ; Bouche gourmande, vanillée, chocolatée et tourbée.&lt;br&gt;&lt;br&gt;Hunter Laing est une société indépendante créée en 2013 et dirigée par Stewart Laing et ses deux fils Andrew et Scott. &lt;br&gt;Journey Series est une série de whisky inovente provenant des différentes régions écossaises. </v>
      </c>
      <c r="E2035" s="4">
        <v>50.95</v>
      </c>
      <c r="F2035" s="2" t="s">
        <v>66</v>
      </c>
      <c r="G2035" s="19">
        <f>VLOOKUP(F2035,frs!$A$2:$B$45,2,FALSE)</f>
        <v>28</v>
      </c>
      <c r="H2035" s="2" t="b">
        <v>1</v>
      </c>
      <c r="I2035" s="2" t="s">
        <v>4693</v>
      </c>
      <c r="J2035" s="19">
        <f>VLOOKUP(I2035,Families!$A$2:$B$11,2,FALSE)</f>
        <v>7</v>
      </c>
      <c r="K2035" s="2"/>
      <c r="L2035" s="19" t="str">
        <f>IFERROR(VLOOKUP(K2035,Appellations!$A$2:$B$80,2,FALSE),"0")</f>
        <v>0</v>
      </c>
      <c r="M2035" s="2" t="s">
        <v>4698</v>
      </c>
      <c r="N2035" s="19">
        <f>IFERROR(VLOOKUP(M2035,Regions!$A$2:$B$44,2,FALSE),"0")</f>
        <v>42</v>
      </c>
      <c r="O2035" s="2"/>
      <c r="P2035" s="19" t="str">
        <f>IFERROR(VLOOKUP(O2035,Colors!$A$2:$B$11,2,FALSE),"0")</f>
        <v>0</v>
      </c>
      <c r="Q2035" s="2" t="s">
        <v>4696</v>
      </c>
      <c r="R2035" s="19">
        <f>IFERROR(VLOOKUP(Q2035,Contenants!$A$2:$B$21,2,FALSE),"0")</f>
        <v>15</v>
      </c>
      <c r="S2035" s="2" t="s">
        <v>5824</v>
      </c>
      <c r="T2035" s="50" t="s">
        <v>6470</v>
      </c>
      <c r="U2035" s="19" t="str">
        <f t="shared" si="757"/>
        <v>whisky_journey_series_islay.png</v>
      </c>
      <c r="V2035" s="19">
        <f t="shared" si="758"/>
        <v>1</v>
      </c>
      <c r="W2035" s="20" t="str">
        <f t="shared" si="759"/>
        <v>("02047", "Whisky Hunter Laing Islay Journey", "Un Whisky écossais blended tourbé et généreux. Il s’accordera à merveille sur une mousse au chocolat ou à la fin d’un repas entre amis.&lt;br&gt;&lt;br&gt;Provenance : Ecosse (Islay)&lt;br&gt;&lt;br&gt;Vieillissement : Assemblage de Single malt des Islay vieillit en fût de Bourbon. Tourbé.&lt;br&gt;&lt;br&gt;Dégustation : Robe jaune or ; Nez tourbé, iodé sur des notes de fruits rouges et de vanille ; Bouche gourmande, vanillée, chocolatée et tourbée.&lt;br&gt;&lt;br&gt;Hunter Laing est une société indépendante créée en 2013 et dirigée par Stewart Laing et ses deux fils Andrew et Scott. &lt;br&gt;Journey Series est une série de whisky inovente provenant des différentes régions écossaises. ", "28", "7", "0", "42","0", "15", "whisky_journey_series_islay.png", "1"),</v>
      </c>
    </row>
    <row r="2036" spans="1:23" ht="228" x14ac:dyDescent="0.25">
      <c r="A2036" s="2" t="s">
        <v>2168</v>
      </c>
      <c r="B2036" s="2" t="s">
        <v>2169</v>
      </c>
      <c r="C2036" s="3" t="s">
        <v>5505</v>
      </c>
      <c r="D2036" s="23" t="str">
        <f t="shared" si="754"/>
        <v>Un Whisky écossais single malt très tourbé et très puissant. Avis aux amateurs de tourbe. Il s’accordera parfaitement sur une entrée à base de saumon fumé ou une mousse au chocolat.&lt;br&gt;&lt;br&gt;Provenance : Ecosse (Islay)&lt;br&gt;&lt;br&gt;Vieillissement : en fût de Bourbon avec finition en fût de chêne neuf américain. Très tourbé.&lt;br&gt;&lt;br&gt;Dégustation : Robe jaune or ; Nez fumé aux arômes de poire, de pomme verte ; Bouche tourbée, vanillée aux notes de rhubarbe cuite et de cendres. Finale riche et persistante sur le caramel salé.&lt;br&gt;&lt;br&gt;Hunter Laing est une société indépendante créée en 2013 et dirigée par Stewart Laing et ses deux fils Andrew et Scott. Scarabus signifie «endroit rocheux» en vieux norrois, du nom d'une zone mystique d'Islay.</v>
      </c>
      <c r="E2036" s="4">
        <v>66.7</v>
      </c>
      <c r="F2036" s="2" t="s">
        <v>66</v>
      </c>
      <c r="G2036" s="19">
        <f>VLOOKUP(F2036,frs!$A$2:$B$45,2,FALSE)</f>
        <v>28</v>
      </c>
      <c r="H2036" s="2" t="b">
        <v>1</v>
      </c>
      <c r="I2036" s="2" t="s">
        <v>4693</v>
      </c>
      <c r="J2036" s="19">
        <f>VLOOKUP(I2036,Families!$A$2:$B$11,2,FALSE)</f>
        <v>7</v>
      </c>
      <c r="K2036" s="2"/>
      <c r="L2036" s="19" t="str">
        <f>IFERROR(VLOOKUP(K2036,Appellations!$A$2:$B$80,2,FALSE),"0")</f>
        <v>0</v>
      </c>
      <c r="M2036" s="2" t="s">
        <v>4698</v>
      </c>
      <c r="N2036" s="19">
        <f>IFERROR(VLOOKUP(M2036,Regions!$A$2:$B$44,2,FALSE),"0")</f>
        <v>42</v>
      </c>
      <c r="O2036" s="2"/>
      <c r="P2036" s="19" t="str">
        <f>IFERROR(VLOOKUP(O2036,Colors!$A$2:$B$11,2,FALSE),"0")</f>
        <v>0</v>
      </c>
      <c r="Q2036" s="2" t="s">
        <v>4696</v>
      </c>
      <c r="R2036" s="19">
        <f>IFERROR(VLOOKUP(Q2036,Contenants!$A$2:$B$21,2,FALSE),"0")</f>
        <v>15</v>
      </c>
      <c r="S2036" s="2" t="s">
        <v>5825</v>
      </c>
      <c r="T2036" s="50" t="s">
        <v>6361</v>
      </c>
      <c r="U2036" s="19" t="str">
        <f t="shared" si="757"/>
        <v>whisky_scarabus_batch_strength.png</v>
      </c>
      <c r="V2036" s="19">
        <f t="shared" si="758"/>
        <v>1</v>
      </c>
      <c r="W2036" s="20" t="str">
        <f t="shared" si="759"/>
        <v>("02048", "Whisky Scarabus Batch Strengh", "Un Whisky écossais single malt très tourbé et très puissant. Avis aux amateurs de tourbe. Il s’accordera parfaitement sur une entrée à base de saumon fumé ou une mousse au chocolat.&lt;br&gt;&lt;br&gt;Provenance : Ecosse (Islay)&lt;br&gt;&lt;br&gt;Vieillissement : en fût de Bourbon avec finition en fût de chêne neuf américain. Très tourbé.&lt;br&gt;&lt;br&gt;Dégustation : Robe jaune or ; Nez fumé aux arômes de poire, de pomme verte ; Bouche tourbée, vanillée aux notes de rhubarbe cuite et de cendres. Finale riche et persistante sur le caramel salé.&lt;br&gt;&lt;br&gt;Hunter Laing est une société indépendante créée en 2013 et dirigée par Stewart Laing et ses deux fils Andrew et Scott. Scarabus signifie «endroit rocheux» en vieux norrois, du nom d'une zone mystique d'Islay.", "28", "7", "0", "42","0", "15", "whisky_scarabus_batch_strength.png", "1"),</v>
      </c>
    </row>
    <row r="2037" spans="1:23" ht="242.25" x14ac:dyDescent="0.25">
      <c r="A2037" s="2" t="s">
        <v>2143</v>
      </c>
      <c r="B2037" s="2" t="s">
        <v>2144</v>
      </c>
      <c r="C2037" s="3" t="s">
        <v>5500</v>
      </c>
      <c r="D2037" s="23" t="str">
        <f t="shared" si="754"/>
        <v>Un Whisky écossais 7 ans single malt salin et aromatique. Parfait sur un plateau de fruits mer.&lt;br&gt;&lt;br&gt;Provenance : Ecosse (Highland)&lt;br&gt;&lt;br&gt;Vieillissement : 7 ans en fûts de Bourbon.&lt;br&gt;&lt;br&gt;Dégustation : Robe dorée ; Nez tendre, salin et doux avec des notes de vanille et de caramel  ; Bouche maltée, équilibrée et de vanille douce. Finale saline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7" s="4">
        <v>66.5</v>
      </c>
      <c r="F2037" s="2" t="s">
        <v>66</v>
      </c>
      <c r="G2037" s="19">
        <f>VLOOKUP(F2037,frs!$A$2:$B$45,2,FALSE)</f>
        <v>28</v>
      </c>
      <c r="H2037" s="2" t="b">
        <v>1</v>
      </c>
      <c r="I2037" s="2" t="s">
        <v>4693</v>
      </c>
      <c r="J2037" s="19">
        <f>VLOOKUP(I2037,Families!$A$2:$B$11,2,FALSE)</f>
        <v>7</v>
      </c>
      <c r="K2037" s="2"/>
      <c r="L2037" s="19" t="str">
        <f>IFERROR(VLOOKUP(K2037,Appellations!$A$2:$B$80,2,FALSE),"0")</f>
        <v>0</v>
      </c>
      <c r="M2037" s="2" t="s">
        <v>4698</v>
      </c>
      <c r="N2037" s="19">
        <f>IFERROR(VLOOKUP(M2037,Regions!$A$2:$B$44,2,FALSE),"0")</f>
        <v>42</v>
      </c>
      <c r="O2037" s="2"/>
      <c r="P2037" s="19" t="str">
        <f>IFERROR(VLOOKUP(O2037,Colors!$A$2:$B$11,2,FALSE),"0")</f>
        <v>0</v>
      </c>
      <c r="Q2037" s="2" t="s">
        <v>4696</v>
      </c>
      <c r="R2037" s="19">
        <f>IFERROR(VLOOKUP(Q2037,Contenants!$A$2:$B$21,2,FALSE),"0")</f>
        <v>15</v>
      </c>
      <c r="S2037" s="2" t="s">
        <v>5826</v>
      </c>
      <c r="T2037" s="50" t="s">
        <v>6471</v>
      </c>
      <c r="U2037" s="19" t="str">
        <f t="shared" si="757"/>
        <v>whisky_hepburns_choice_jura_7.png</v>
      </c>
      <c r="V2037" s="19">
        <f t="shared" si="758"/>
        <v>1</v>
      </c>
      <c r="W2037" s="20" t="str">
        <f t="shared" si="759"/>
        <v>("02049", "Whisky Hunter Laing Jura 7 ans", "Un Whisky écossais 7 ans single malt salin et aromatique. Parfait sur un plateau de fruits mer.&lt;br&gt;&lt;br&gt;Provenance : Ecosse (Highland)&lt;br&gt;&lt;br&gt;Vieillissement : 7 ans en fûts de Bourbon.&lt;br&gt;&lt;br&gt;Dégustation : Robe dorée ; Nez tendre, salin et doux avec des notes de vanille et de caramel  ; Bouche maltée, équilibrée et de vanille douce. Finale saline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"whisky_hepburns_choice_jura_7.png", "1"),</v>
      </c>
    </row>
    <row r="2038" spans="1:23" ht="242.25" x14ac:dyDescent="0.25">
      <c r="A2038" s="2" t="s">
        <v>2129</v>
      </c>
      <c r="B2038" s="2" t="s">
        <v>2130</v>
      </c>
      <c r="C2038" s="3" t="s">
        <v>5493</v>
      </c>
      <c r="D2038" s="23" t="str">
        <f t="shared" si="754"/>
        <v>Un Whisky écossais 9 ans single malt d’une belle complexité aromatique. Parfait sur une tarte aux fruits frais.&lt;br&gt;&lt;br&gt;Provenance : Ecosse (Speyside)&lt;br&gt;&lt;br&gt;Vieillissement : 9 ans en fût de Bourbon.&lt;br&gt;&lt;br&gt;Dégustation : Robe ambrée ; Nez riche de compote de pommes, de caramel mou  ; Bouche gourmande et dense avec une finale longue sur un boisé délicat.&lt;br&gt;&lt;br&gt;Hunter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8" s="4">
        <v>72.2</v>
      </c>
      <c r="F2038" s="2" t="s">
        <v>66</v>
      </c>
      <c r="G2038" s="19">
        <f>VLOOKUP(F2038,frs!$A$2:$B$45,2,FALSE)</f>
        <v>28</v>
      </c>
      <c r="H2038" s="2" t="b">
        <v>1</v>
      </c>
      <c r="I2038" s="2" t="s">
        <v>4693</v>
      </c>
      <c r="J2038" s="19">
        <f>VLOOKUP(I2038,Families!$A$2:$B$11,2,FALSE)</f>
        <v>7</v>
      </c>
      <c r="K2038" s="2"/>
      <c r="L2038" s="19" t="str">
        <f>IFERROR(VLOOKUP(K2038,Appellations!$A$2:$B$80,2,FALSE),"0")</f>
        <v>0</v>
      </c>
      <c r="M2038" s="2" t="s">
        <v>4698</v>
      </c>
      <c r="N2038" s="19">
        <f>IFERROR(VLOOKUP(M2038,Regions!$A$2:$B$44,2,FALSE),"0")</f>
        <v>42</v>
      </c>
      <c r="O2038" s="2"/>
      <c r="P2038" s="19" t="str">
        <f>IFERROR(VLOOKUP(O2038,Colors!$A$2:$B$11,2,FALSE),"0")</f>
        <v>0</v>
      </c>
      <c r="Q2038" s="2" t="s">
        <v>4696</v>
      </c>
      <c r="R2038" s="19">
        <f>IFERROR(VLOOKUP(Q2038,Contenants!$A$2:$B$21,2,FALSE),"0")</f>
        <v>15</v>
      </c>
      <c r="S2038" s="2" t="s">
        <v>5827</v>
      </c>
      <c r="T2038" s="50" t="s">
        <v>6472</v>
      </c>
      <c r="U2038" s="19" t="str">
        <f t="shared" si="757"/>
        <v>whisky_hepburns_choice_auchroisk_9.png</v>
      </c>
      <c r="V2038" s="19">
        <f t="shared" si="758"/>
        <v>1</v>
      </c>
      <c r="W2038" s="20" t="str">
        <f t="shared" si="759"/>
        <v>("02050", "Whisky Hunter Laing Auchroisk 9 ans", "Un Whisky écossais 9 ans single malt d’une belle complexité aromatique. Parfait sur une tarte aux fruits frais.&lt;br&gt;&lt;br&gt;Provenance : Ecosse (Speyside)&lt;br&gt;&lt;br&gt;Vieillissement : 9 ans en fût de Bourbon.&lt;br&gt;&lt;br&gt;Dégustation : Robe ambrée ; Nez riche de compote de pommes, de caramel mou  ; Bouche gourmande et dense avec une finale longue sur un boisé délicat.&lt;br&gt;&lt;br&gt;Hunter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"whisky_hepburns_choice_auchroisk_9.png", "1"),</v>
      </c>
    </row>
    <row r="2039" spans="1:23" ht="242.25" x14ac:dyDescent="0.25">
      <c r="A2039" s="2" t="s">
        <v>2135</v>
      </c>
      <c r="B2039" s="2" t="s">
        <v>2136</v>
      </c>
      <c r="C2039" s="3" t="s">
        <v>5496</v>
      </c>
      <c r="D2039" s="23" t="str">
        <f t="shared" si="754"/>
        <v>Un Whisky écossais 11 ans single malt fruité et plein de finesse. Il s’accordera à merveille sur une tarte aux fraises ou en digestif.&lt;br&gt;&lt;br&gt;Provenance : Ecosse (Speyside)&lt;br&gt;&lt;br&gt;Vieillissement : 11 ans en fûts de vin blanc.&lt;br&gt;&lt;br&gt;Dégustation : Robe ambrée ; Nez de petits fruits rouges et de vanille ; Bouche onctueuse sur des notes de groseilles, de canneberges et de poivre noir. Finale riche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9" s="4">
        <v>77.900000000000006</v>
      </c>
      <c r="F2039" s="2" t="s">
        <v>66</v>
      </c>
      <c r="G2039" s="19">
        <f>VLOOKUP(F2039,frs!$A$2:$B$45,2,FALSE)</f>
        <v>28</v>
      </c>
      <c r="H2039" s="2" t="b">
        <v>1</v>
      </c>
      <c r="I2039" s="2" t="s">
        <v>4693</v>
      </c>
      <c r="J2039" s="19">
        <f>VLOOKUP(I2039,Families!$A$2:$B$11,2,FALSE)</f>
        <v>7</v>
      </c>
      <c r="K2039" s="2"/>
      <c r="L2039" s="19" t="str">
        <f>IFERROR(VLOOKUP(K2039,Appellations!$A$2:$B$80,2,FALSE),"0")</f>
        <v>0</v>
      </c>
      <c r="M2039" s="2" t="s">
        <v>4698</v>
      </c>
      <c r="N2039" s="19">
        <f>IFERROR(VLOOKUP(M2039,Regions!$A$2:$B$44,2,FALSE),"0")</f>
        <v>42</v>
      </c>
      <c r="O2039" s="2"/>
      <c r="P2039" s="19" t="str">
        <f>IFERROR(VLOOKUP(O2039,Colors!$A$2:$B$11,2,FALSE),"0")</f>
        <v>0</v>
      </c>
      <c r="Q2039" s="2" t="s">
        <v>4696</v>
      </c>
      <c r="R2039" s="19">
        <f>IFERROR(VLOOKUP(Q2039,Contenants!$A$2:$B$21,2,FALSE),"0")</f>
        <v>15</v>
      </c>
      <c r="S2039" s="2" t="s">
        <v>5828</v>
      </c>
      <c r="T2039" s="50" t="s">
        <v>6473</v>
      </c>
      <c r="U2039" s="19" t="str">
        <f t="shared" si="757"/>
        <v>whisky_hepburns_choice_craigellachie_11.png</v>
      </c>
      <c r="V2039" s="19">
        <f t="shared" si="758"/>
        <v>1</v>
      </c>
      <c r="W2039" s="20" t="str">
        <f t="shared" si="759"/>
        <v>("02051", "Whisky Hunter Laing Craigellachie 11 ans", "Un Whisky écossais 11 ans single malt fruité et plein de finesse. Il s’accordera à merveille sur une tarte aux fraises ou en digestif.&lt;br&gt;&lt;br&gt;Provenance : Ecosse (Speyside)&lt;br&gt;&lt;br&gt;Vieillissement : 11 ans en fûts de vin blanc.&lt;br&gt;&lt;br&gt;Dégustation : Robe ambrée ; Nez de petits fruits rouges et de vanille ; Bouche onctueuse sur des notes de groseilles, de canneberges et de poivre noir. Finale riche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"whisky_hepburns_choice_craigellachie_11.png", "1"),</v>
      </c>
    </row>
    <row r="2040" spans="1:23" hidden="1" x14ac:dyDescent="0.25">
      <c r="A2040" s="2" t="s">
        <v>2099</v>
      </c>
      <c r="B2040" s="2" t="s">
        <v>2100</v>
      </c>
      <c r="C2040" s="3"/>
      <c r="D2040" s="23" t="str">
        <f t="shared" si="754"/>
        <v/>
      </c>
      <c r="E2040" s="4">
        <v>166.25</v>
      </c>
      <c r="F2040" s="2" t="s">
        <v>66</v>
      </c>
      <c r="G2040" s="19">
        <f>VLOOKUP(F2040,frs!$A$2:$E$41,2,FALSE)</f>
        <v>28</v>
      </c>
      <c r="H2040" s="2" t="b">
        <v>1</v>
      </c>
      <c r="I2040" s="2" t="s">
        <v>4693</v>
      </c>
      <c r="J2040" s="19">
        <f>VLOOKUP(I2040,Families!$A$2:$B$11,2,FALSE)</f>
        <v>7</v>
      </c>
      <c r="K2040" s="2"/>
      <c r="L2040" s="19" t="str">
        <f>IFERROR(VLOOKUP(K2040,Appellations!$A$2:$B$77,2,FALSE),"0")</f>
        <v>0</v>
      </c>
      <c r="M2040" s="2" t="s">
        <v>4698</v>
      </c>
      <c r="N2040" s="19" t="str">
        <f>IFERROR(VLOOKUP(M2040,Regions!$A$2:$B$41,2,FALSE),"0")</f>
        <v>0</v>
      </c>
      <c r="O2040" s="2"/>
      <c r="P2040" s="19" t="str">
        <f>IFERROR(VLOOKUP(O2040,Colors!$A$2:$B$11,2,FALSE),"0")</f>
        <v>0</v>
      </c>
      <c r="Q2040" s="2" t="s">
        <v>4696</v>
      </c>
      <c r="R2040" s="19">
        <f>IFERROR(VLOOKUP(Q2040,Contenants!$A$2:$B$21,2,FALSE),"0")</f>
        <v>15</v>
      </c>
      <c r="S2040" s="2"/>
      <c r="T2040" s="50" t="str">
        <f t="shared" si="756"/>
        <v>Whisky First Edition Orkney 15 Ans</v>
      </c>
      <c r="U2040" s="19" t="str">
        <f t="shared" ref="U2040:U2052" si="760">SUBSTITUTE(SUBSTITUTE(SUBSTITUTE(SUBSTITUTE(SUBSTITUTE(SUBSTITUTE(SUBSTITUTE(SUBSTITUTE(SUBSTITUTE(SUBSTITUTE(SUBSTITUTE(SUBSTITUTE(S2040,"C:\Users\Admin\OneDrive\Site Internet\",""),"BAG-IN-BOX\",""),"BOURGOGNE\",""),"BEAUJOLAIS\",""),"CHAMPAGNE ET EFFERVESCENTS\",""),"LANGUEDOC\",""),"LOIRE\",""),"PROVENCE\",""),"RHONE NORD\",""),"RHONE SUD\",""),"SPIRITUEUX\",""),"SUD OUEST\","")</f>
        <v/>
      </c>
      <c r="V2040" s="19">
        <f t="shared" si="758"/>
        <v>0</v>
      </c>
      <c r="W2040" s="20" t="e">
        <f>$X$1&amp;A2040&amp;$Y$1&amp;T2040&amp;$Z$1&amp;D2040&amp;$AA$1&amp;E2040&amp;#REF!&amp;G2040&amp;$AB$1&amp;J2040&amp;$AC$1&amp;L2040&amp;$AD$1&amp;N2040&amp;$AE$1&amp;P2040&amp;$AF$1&amp;R2040&amp;$AG$1&amp;#REF!&amp;$AI$1</f>
        <v>#REF!</v>
      </c>
    </row>
    <row r="2041" spans="1:23" hidden="1" x14ac:dyDescent="0.25">
      <c r="A2041" s="2" t="s">
        <v>2101</v>
      </c>
      <c r="B2041" s="2" t="s">
        <v>2102</v>
      </c>
      <c r="C2041" s="3"/>
      <c r="D2041" s="23" t="str">
        <f t="shared" si="754"/>
        <v/>
      </c>
      <c r="E2041" s="4">
        <v>289.5</v>
      </c>
      <c r="F2041" s="2" t="s">
        <v>66</v>
      </c>
      <c r="G2041" s="19">
        <f>VLOOKUP(F2041,frs!$A$2:$E$41,2,FALSE)</f>
        <v>28</v>
      </c>
      <c r="H2041" s="2" t="b">
        <v>1</v>
      </c>
      <c r="I2041" s="2" t="s">
        <v>4693</v>
      </c>
      <c r="J2041" s="19">
        <f>VLOOKUP(I2041,Families!$A$2:$B$11,2,FALSE)</f>
        <v>7</v>
      </c>
      <c r="K2041" s="2"/>
      <c r="L2041" s="19" t="str">
        <f>IFERROR(VLOOKUP(K2041,Appellations!$A$2:$B$77,2,FALSE),"0")</f>
        <v>0</v>
      </c>
      <c r="M2041" s="2" t="s">
        <v>4698</v>
      </c>
      <c r="N2041" s="19" t="str">
        <f>IFERROR(VLOOKUP(M2041,Regions!$A$2:$B$41,2,FALSE),"0")</f>
        <v>0</v>
      </c>
      <c r="O2041" s="2"/>
      <c r="P2041" s="19" t="str">
        <f>IFERROR(VLOOKUP(O2041,Colors!$A$2:$B$11,2,FALSE),"0")</f>
        <v>0</v>
      </c>
      <c r="Q2041" s="2" t="s">
        <v>4696</v>
      </c>
      <c r="R2041" s="19">
        <f>IFERROR(VLOOKUP(Q2041,Contenants!$A$2:$B$21,2,FALSE),"0")</f>
        <v>15</v>
      </c>
      <c r="S2041" s="2"/>
      <c r="T2041" s="50" t="str">
        <f t="shared" si="756"/>
        <v>Whisky First Edition Tormore 26 Ans</v>
      </c>
      <c r="U2041" s="19" t="str">
        <f t="shared" si="760"/>
        <v/>
      </c>
      <c r="V2041" s="19">
        <f t="shared" si="758"/>
        <v>0</v>
      </c>
      <c r="W2041" s="20" t="e">
        <f>$X$1&amp;A2041&amp;$Y$1&amp;T2041&amp;$Z$1&amp;D2041&amp;$AA$1&amp;E2041&amp;#REF!&amp;G2041&amp;$AB$1&amp;J2041&amp;$AC$1&amp;L2041&amp;$AD$1&amp;N2041&amp;$AE$1&amp;P2041&amp;$AF$1&amp;R2041&amp;$AG$1&amp;#REF!&amp;$AI$1</f>
        <v>#REF!</v>
      </c>
    </row>
    <row r="2042" spans="1:23" hidden="1" x14ac:dyDescent="0.25">
      <c r="A2042" s="2" t="s">
        <v>2160</v>
      </c>
      <c r="B2042" s="2" t="s">
        <v>2161</v>
      </c>
      <c r="C2042" s="3"/>
      <c r="D2042" s="23" t="str">
        <f t="shared" si="754"/>
        <v/>
      </c>
      <c r="E2042" s="4">
        <v>525</v>
      </c>
      <c r="F2042" s="2" t="s">
        <v>66</v>
      </c>
      <c r="G2042" s="19">
        <f>VLOOKUP(F2042,frs!$A$2:$E$41,2,FALSE)</f>
        <v>28</v>
      </c>
      <c r="H2042" s="2" t="b">
        <v>1</v>
      </c>
      <c r="I2042" s="2" t="s">
        <v>4693</v>
      </c>
      <c r="J2042" s="19">
        <f>VLOOKUP(I2042,Families!$A$2:$B$11,2,FALSE)</f>
        <v>7</v>
      </c>
      <c r="K2042" s="2"/>
      <c r="L2042" s="19" t="str">
        <f>IFERROR(VLOOKUP(K2042,Appellations!$A$2:$B$77,2,FALSE),"0")</f>
        <v>0</v>
      </c>
      <c r="M2042" s="2" t="s">
        <v>4698</v>
      </c>
      <c r="N2042" s="19" t="str">
        <f>IFERROR(VLOOKUP(M2042,Regions!$A$2:$B$41,2,FALSE),"0")</f>
        <v>0</v>
      </c>
      <c r="O2042" s="2"/>
      <c r="P2042" s="19" t="str">
        <f>IFERROR(VLOOKUP(O2042,Colors!$A$2:$B$11,2,FALSE),"0")</f>
        <v>0</v>
      </c>
      <c r="Q2042" s="2" t="s">
        <v>4696</v>
      </c>
      <c r="R2042" s="19">
        <f>IFERROR(VLOOKUP(Q2042,Contenants!$A$2:$B$21,2,FALSE),"0")</f>
        <v>15</v>
      </c>
      <c r="S2042" s="2"/>
      <c r="T2042" s="50" t="str">
        <f t="shared" si="756"/>
        <v>Whisky Old&amp;Rare Cragganmore 25 Ans</v>
      </c>
      <c r="U2042" s="19" t="str">
        <f t="shared" si="760"/>
        <v/>
      </c>
      <c r="V2042" s="19">
        <f t="shared" si="758"/>
        <v>0</v>
      </c>
      <c r="W2042" s="20" t="e">
        <f>$X$1&amp;A2042&amp;$Y$1&amp;T2042&amp;$Z$1&amp;D2042&amp;$AA$1&amp;E2042&amp;#REF!&amp;G2042&amp;$AB$1&amp;J2042&amp;$AC$1&amp;L2042&amp;$AD$1&amp;N2042&amp;$AE$1&amp;P2042&amp;$AF$1&amp;R2042&amp;$AG$1&amp;#REF!&amp;$AI$1</f>
        <v>#REF!</v>
      </c>
    </row>
    <row r="2043" spans="1:23" hidden="1" x14ac:dyDescent="0.25">
      <c r="A2043" s="2" t="s">
        <v>2031</v>
      </c>
      <c r="B2043" s="2" t="s">
        <v>2032</v>
      </c>
      <c r="C2043" s="3"/>
      <c r="D2043" s="23" t="str">
        <f t="shared" si="754"/>
        <v/>
      </c>
      <c r="E2043" s="4">
        <v>10.8</v>
      </c>
      <c r="F2043" s="2" t="s">
        <v>2292</v>
      </c>
      <c r="G2043" s="19" t="e">
        <f>VLOOKUP(F2043,frs!$A$2:$E$41,2,FALSE)</f>
        <v>#N/A</v>
      </c>
      <c r="H2043" s="2" t="b">
        <v>1</v>
      </c>
      <c r="I2043" s="2" t="s">
        <v>4716</v>
      </c>
      <c r="J2043" s="19">
        <f>VLOOKUP(I2043,Families!$A$2:$B$11,2,FALSE)</f>
        <v>1</v>
      </c>
      <c r="K2043" s="2" t="s">
        <v>4899</v>
      </c>
      <c r="L2043" s="19" t="str">
        <f>IFERROR(VLOOKUP(K2043,Appellations!$A$2:$B$77,2,FALSE),"0")</f>
        <v>0</v>
      </c>
      <c r="M2043" s="2" t="s">
        <v>4745</v>
      </c>
      <c r="N2043" s="19">
        <f>IFERROR(VLOOKUP(M2043,Regions!$A$2:$B$41,2,FALSE),"0")</f>
        <v>33</v>
      </c>
      <c r="O2043" s="2" t="s">
        <v>4719</v>
      </c>
      <c r="P2043" s="19">
        <f>IFERROR(VLOOKUP(O2043,Colors!$A$2:$B$11,2,FALSE),"0")</f>
        <v>8</v>
      </c>
      <c r="Q2043" s="2" t="s">
        <v>4688</v>
      </c>
      <c r="R2043" s="19">
        <f>IFERROR(VLOOKUP(Q2043,Contenants!$A$2:$B$21,2,FALSE),"0")</f>
        <v>16</v>
      </c>
      <c r="S2043" s="2"/>
      <c r="T2043" s="50" t="str">
        <f t="shared" si="756"/>
        <v>Ventoux Tradition Font Alba Rouge</v>
      </c>
      <c r="U2043" s="19" t="str">
        <f t="shared" si="760"/>
        <v/>
      </c>
      <c r="V2043" s="19">
        <f t="shared" si="758"/>
        <v>0</v>
      </c>
      <c r="W2043" s="20" t="e">
        <f>$X$1&amp;A2043&amp;$Y$1&amp;T2043&amp;$Z$1&amp;D2043&amp;$AA$1&amp;E2043&amp;#REF!&amp;G2043&amp;$AB$1&amp;J2043&amp;$AC$1&amp;L2043&amp;$AD$1&amp;N2043&amp;$AE$1&amp;P2043&amp;$AF$1&amp;R2043&amp;$AG$1&amp;#REF!&amp;$AI$1</f>
        <v>#REF!</v>
      </c>
    </row>
    <row r="2044" spans="1:23" hidden="1" x14ac:dyDescent="0.25">
      <c r="A2044" s="2" t="s">
        <v>2027</v>
      </c>
      <c r="B2044" s="2" t="s">
        <v>2028</v>
      </c>
      <c r="C2044" s="3"/>
      <c r="D2044" s="23" t="str">
        <f t="shared" si="754"/>
        <v/>
      </c>
      <c r="E2044" s="4">
        <v>10.8</v>
      </c>
      <c r="F2044" s="2" t="s">
        <v>2292</v>
      </c>
      <c r="G2044" s="19" t="e">
        <f>VLOOKUP(F2044,frs!$A$2:$E$41,2,FALSE)</f>
        <v>#N/A</v>
      </c>
      <c r="H2044" s="2" t="b">
        <v>1</v>
      </c>
      <c r="I2044" s="2" t="s">
        <v>4709</v>
      </c>
      <c r="J2044" s="19">
        <f>VLOOKUP(I2044,Families!$A$2:$B$11,2,FALSE)</f>
        <v>2</v>
      </c>
      <c r="K2044" s="2" t="s">
        <v>4899</v>
      </c>
      <c r="L2044" s="19" t="str">
        <f>IFERROR(VLOOKUP(K2044,Appellations!$A$2:$B$77,2,FALSE),"0")</f>
        <v>0</v>
      </c>
      <c r="M2044" s="2" t="s">
        <v>4745</v>
      </c>
      <c r="N2044" s="19">
        <f>IFERROR(VLOOKUP(M2044,Regions!$A$2:$B$41,2,FALSE),"0")</f>
        <v>33</v>
      </c>
      <c r="O2044" s="2" t="s">
        <v>4689</v>
      </c>
      <c r="P2044" s="19">
        <f>IFERROR(VLOOKUP(O2044,Colors!$A$2:$B$11,2,FALSE),"0")</f>
        <v>2</v>
      </c>
      <c r="Q2044" s="2" t="s">
        <v>4688</v>
      </c>
      <c r="R2044" s="19">
        <f>IFERROR(VLOOKUP(Q2044,Contenants!$A$2:$B$21,2,FALSE),"0")</f>
        <v>16</v>
      </c>
      <c r="S2044" s="2"/>
      <c r="T2044" s="50" t="str">
        <f t="shared" si="756"/>
        <v>Ventoux Tradition Font Alba Blanc</v>
      </c>
      <c r="U2044" s="19" t="str">
        <f t="shared" si="760"/>
        <v/>
      </c>
      <c r="V2044" s="19">
        <f t="shared" si="758"/>
        <v>0</v>
      </c>
      <c r="W2044" s="20" t="e">
        <f>$X$1&amp;A2044&amp;$Y$1&amp;T2044&amp;$Z$1&amp;D2044&amp;$AA$1&amp;E2044&amp;#REF!&amp;G2044&amp;$AB$1&amp;J2044&amp;$AC$1&amp;L2044&amp;$AD$1&amp;N2044&amp;$AE$1&amp;P2044&amp;$AF$1&amp;R2044&amp;$AG$1&amp;#REF!&amp;$AI$1</f>
        <v>#REF!</v>
      </c>
    </row>
    <row r="2045" spans="1:23" hidden="1" x14ac:dyDescent="0.25">
      <c r="A2045" s="2" t="s">
        <v>2023</v>
      </c>
      <c r="B2045" s="2" t="s">
        <v>2024</v>
      </c>
      <c r="C2045" s="3"/>
      <c r="D2045" s="23" t="str">
        <f t="shared" si="754"/>
        <v/>
      </c>
      <c r="E2045" s="4">
        <v>14.3</v>
      </c>
      <c r="F2045" s="2" t="s">
        <v>2292</v>
      </c>
      <c r="G2045" s="19" t="e">
        <f>VLOOKUP(F2045,frs!$A$2:$E$41,2,FALSE)</f>
        <v>#N/A</v>
      </c>
      <c r="H2045" s="2" t="b">
        <v>1</v>
      </c>
      <c r="I2045" s="2" t="s">
        <v>4716</v>
      </c>
      <c r="J2045" s="19">
        <f>VLOOKUP(I2045,Families!$A$2:$B$11,2,FALSE)</f>
        <v>1</v>
      </c>
      <c r="K2045" s="2" t="s">
        <v>4899</v>
      </c>
      <c r="L2045" s="19" t="str">
        <f>IFERROR(VLOOKUP(K2045,Appellations!$A$2:$B$77,2,FALSE),"0")</f>
        <v>0</v>
      </c>
      <c r="M2045" s="2" t="s">
        <v>4745</v>
      </c>
      <c r="N2045" s="19">
        <f>IFERROR(VLOOKUP(M2045,Regions!$A$2:$B$41,2,FALSE),"0")</f>
        <v>33</v>
      </c>
      <c r="O2045" s="2" t="s">
        <v>4719</v>
      </c>
      <c r="P2045" s="19">
        <f>IFERROR(VLOOKUP(O2045,Colors!$A$2:$B$11,2,FALSE),"0")</f>
        <v>8</v>
      </c>
      <c r="Q2045" s="2" t="s">
        <v>4688</v>
      </c>
      <c r="R2045" s="19">
        <f>IFERROR(VLOOKUP(Q2045,Contenants!$A$2:$B$21,2,FALSE),"0")</f>
        <v>16</v>
      </c>
      <c r="S2045" s="2"/>
      <c r="T2045" s="50" t="str">
        <f t="shared" si="756"/>
        <v>Ventoux Stella Nostra Font Alba Rouge</v>
      </c>
      <c r="U2045" s="19" t="str">
        <f t="shared" si="760"/>
        <v/>
      </c>
      <c r="V2045" s="19">
        <f t="shared" si="758"/>
        <v>0</v>
      </c>
      <c r="W2045" s="20" t="e">
        <f>$X$1&amp;A2045&amp;$Y$1&amp;T2045&amp;$Z$1&amp;D2045&amp;$AA$1&amp;E2045&amp;#REF!&amp;G2045&amp;$AB$1&amp;J2045&amp;$AC$1&amp;L2045&amp;$AD$1&amp;N2045&amp;$AE$1&amp;P2045&amp;$AF$1&amp;R2045&amp;$AG$1&amp;#REF!&amp;$AI$1</f>
        <v>#REF!</v>
      </c>
    </row>
    <row r="2046" spans="1:23" hidden="1" x14ac:dyDescent="0.25">
      <c r="A2046" s="2" t="s">
        <v>2019</v>
      </c>
      <c r="B2046" s="2" t="s">
        <v>2020</v>
      </c>
      <c r="C2046" s="3"/>
      <c r="D2046" s="23" t="str">
        <f t="shared" si="754"/>
        <v/>
      </c>
      <c r="E2046" s="4">
        <v>14.3</v>
      </c>
      <c r="F2046" s="2" t="s">
        <v>2292</v>
      </c>
      <c r="G2046" s="19" t="e">
        <f>VLOOKUP(F2046,frs!$A$2:$E$41,2,FALSE)</f>
        <v>#N/A</v>
      </c>
      <c r="H2046" s="2" t="b">
        <v>1</v>
      </c>
      <c r="I2046" s="2" t="s">
        <v>4709</v>
      </c>
      <c r="J2046" s="19">
        <f>VLOOKUP(I2046,Families!$A$2:$B$11,2,FALSE)</f>
        <v>2</v>
      </c>
      <c r="K2046" s="2" t="s">
        <v>4899</v>
      </c>
      <c r="L2046" s="19" t="str">
        <f>IFERROR(VLOOKUP(K2046,Appellations!$A$2:$B$77,2,FALSE),"0")</f>
        <v>0</v>
      </c>
      <c r="M2046" s="2" t="s">
        <v>4745</v>
      </c>
      <c r="N2046" s="19">
        <f>IFERROR(VLOOKUP(M2046,Regions!$A$2:$B$41,2,FALSE),"0")</f>
        <v>33</v>
      </c>
      <c r="O2046" s="2" t="s">
        <v>4689</v>
      </c>
      <c r="P2046" s="19">
        <f>IFERROR(VLOOKUP(O2046,Colors!$A$2:$B$11,2,FALSE),"0")</f>
        <v>2</v>
      </c>
      <c r="Q2046" s="2" t="s">
        <v>4688</v>
      </c>
      <c r="R2046" s="19">
        <f>IFERROR(VLOOKUP(Q2046,Contenants!$A$2:$B$21,2,FALSE),"0")</f>
        <v>16</v>
      </c>
      <c r="S2046" s="2"/>
      <c r="T2046" s="50" t="str">
        <f t="shared" si="756"/>
        <v>Ventoux Stella Nostra Font Alba Blanc</v>
      </c>
      <c r="U2046" s="19" t="str">
        <f t="shared" si="760"/>
        <v/>
      </c>
      <c r="V2046" s="19">
        <f t="shared" si="758"/>
        <v>0</v>
      </c>
      <c r="W2046" s="20" t="e">
        <f>$X$1&amp;A2046&amp;$Y$1&amp;T2046&amp;$Z$1&amp;D2046&amp;$AA$1&amp;E2046&amp;#REF!&amp;G2046&amp;$AB$1&amp;J2046&amp;$AC$1&amp;L2046&amp;$AD$1&amp;N2046&amp;$AE$1&amp;P2046&amp;$AF$1&amp;R2046&amp;$AG$1&amp;#REF!&amp;$AI$1</f>
        <v>#REF!</v>
      </c>
    </row>
    <row r="2047" spans="1:23" hidden="1" x14ac:dyDescent="0.25">
      <c r="A2047" s="2" t="s">
        <v>161</v>
      </c>
      <c r="B2047" s="2" t="s">
        <v>162</v>
      </c>
      <c r="C2047" s="3"/>
      <c r="D2047" s="23" t="str">
        <f t="shared" si="754"/>
        <v/>
      </c>
      <c r="E2047" s="4">
        <v>9.5</v>
      </c>
      <c r="F2047" s="2" t="s">
        <v>2284</v>
      </c>
      <c r="G2047" s="19">
        <f>VLOOKUP(F2047,frs!$A$2:$E$41,2,FALSE)</f>
        <v>16</v>
      </c>
      <c r="H2047" s="2" t="b">
        <v>1</v>
      </c>
      <c r="I2047" s="2" t="s">
        <v>4716</v>
      </c>
      <c r="J2047" s="19">
        <f>VLOOKUP(I2047,Families!$A$2:$B$11,2,FALSE)</f>
        <v>1</v>
      </c>
      <c r="K2047" s="2" t="s">
        <v>4758</v>
      </c>
      <c r="L2047" s="19" t="str">
        <f>IFERROR(VLOOKUP(K2047,Appellations!$A$2:$B$77,2,FALSE),"0")</f>
        <v>0</v>
      </c>
      <c r="M2047" s="2" t="s">
        <v>4757</v>
      </c>
      <c r="N2047" s="19">
        <f>IFERROR(VLOOKUP(M2047,Regions!$A$2:$B$41,2,FALSE),"0")</f>
        <v>6</v>
      </c>
      <c r="O2047" s="2" t="s">
        <v>4719</v>
      </c>
      <c r="P2047" s="19">
        <f>IFERROR(VLOOKUP(O2047,Colors!$A$2:$B$11,2,FALSE),"0")</f>
        <v>8</v>
      </c>
      <c r="Q2047" s="2" t="s">
        <v>4688</v>
      </c>
      <c r="R2047" s="19">
        <f>IFERROR(VLOOKUP(Q2047,Contenants!$A$2:$B$21,2,FALSE),"0")</f>
        <v>16</v>
      </c>
      <c r="S2047" s="2"/>
      <c r="T2047" s="50" t="str">
        <f t="shared" si="756"/>
        <v>Beauj Vill Nouv. V.V. Dubost Rge</v>
      </c>
      <c r="U2047" s="19" t="str">
        <f t="shared" si="760"/>
        <v/>
      </c>
      <c r="V2047" s="19">
        <f t="shared" si="758"/>
        <v>0</v>
      </c>
      <c r="W2047" s="20" t="e">
        <f>$X$1&amp;A2047&amp;$Y$1&amp;T2047&amp;$Z$1&amp;D2047&amp;$AA$1&amp;E2047&amp;#REF!&amp;G2047&amp;$AB$1&amp;J2047&amp;$AC$1&amp;L2047&amp;$AD$1&amp;N2047&amp;$AE$1&amp;P2047&amp;$AF$1&amp;R2047&amp;$AG$1&amp;#REF!&amp;$AI$1</f>
        <v>#REF!</v>
      </c>
    </row>
    <row r="2048" spans="1:23" hidden="1" x14ac:dyDescent="0.25">
      <c r="A2048" s="2" t="s">
        <v>1803</v>
      </c>
      <c r="B2048" s="2" t="s">
        <v>1804</v>
      </c>
      <c r="C2048" s="3"/>
      <c r="D2048" s="23" t="str">
        <f t="shared" si="754"/>
        <v/>
      </c>
      <c r="E2048" s="4">
        <v>19.05</v>
      </c>
      <c r="F2048" s="2" t="s">
        <v>2293</v>
      </c>
      <c r="G2048" s="19" t="e">
        <f>VLOOKUP(F2048,frs!$A$2:$E$41,2,FALSE)</f>
        <v>#N/A</v>
      </c>
      <c r="H2048" s="2" t="b">
        <v>1</v>
      </c>
      <c r="I2048" s="2" t="s">
        <v>4709</v>
      </c>
      <c r="J2048" s="19">
        <f>VLOOKUP(I2048,Families!$A$2:$B$11,2,FALSE)</f>
        <v>2</v>
      </c>
      <c r="K2048" s="2" t="s">
        <v>4714</v>
      </c>
      <c r="L2048" s="19" t="str">
        <f>IFERROR(VLOOKUP(K2048,Appellations!$A$2:$B$77,2,FALSE),"0")</f>
        <v>0</v>
      </c>
      <c r="M2048" s="2" t="s">
        <v>4710</v>
      </c>
      <c r="N2048" s="19" t="str">
        <f>IFERROR(VLOOKUP(M2048,Regions!$A$2:$B$41,2,FALSE),"0")</f>
        <v>0</v>
      </c>
      <c r="O2048" s="2" t="s">
        <v>4689</v>
      </c>
      <c r="P2048" s="19">
        <f>IFERROR(VLOOKUP(O2048,Colors!$A$2:$B$11,2,FALSE),"0")</f>
        <v>2</v>
      </c>
      <c r="Q2048" s="2" t="s">
        <v>4688</v>
      </c>
      <c r="R2048" s="19">
        <f>IFERROR(VLOOKUP(Q2048,Contenants!$A$2:$B$21,2,FALSE),"0")</f>
        <v>16</v>
      </c>
      <c r="S2048" s="2"/>
      <c r="T2048" s="50" t="str">
        <f t="shared" si="756"/>
        <v>Riesling Les Elements Bott-Geyl Blanc</v>
      </c>
      <c r="U2048" s="19" t="str">
        <f t="shared" si="760"/>
        <v/>
      </c>
      <c r="V2048" s="19">
        <f t="shared" si="758"/>
        <v>0</v>
      </c>
      <c r="W2048" s="20" t="e">
        <f>$X$1&amp;A2048&amp;$Y$1&amp;T2048&amp;$Z$1&amp;D2048&amp;$AA$1&amp;E2048&amp;#REF!&amp;G2048&amp;$AB$1&amp;J2048&amp;$AC$1&amp;L2048&amp;$AD$1&amp;N2048&amp;$AE$1&amp;P2048&amp;$AF$1&amp;R2048&amp;$AG$1&amp;#REF!&amp;$AI$1</f>
        <v>#REF!</v>
      </c>
    </row>
    <row r="2049" spans="1:23" hidden="1" x14ac:dyDescent="0.25">
      <c r="A2049" s="2" t="s">
        <v>1641</v>
      </c>
      <c r="B2049" s="2" t="s">
        <v>1642</v>
      </c>
      <c r="C2049" s="3"/>
      <c r="D2049" s="23" t="str">
        <f t="shared" si="754"/>
        <v/>
      </c>
      <c r="E2049" s="4">
        <v>20.8</v>
      </c>
      <c r="F2049" s="2" t="s">
        <v>2293</v>
      </c>
      <c r="G2049" s="19" t="e">
        <f>VLOOKUP(F2049,frs!$A$2:$E$41,2,FALSE)</f>
        <v>#N/A</v>
      </c>
      <c r="H2049" s="2" t="b">
        <v>1</v>
      </c>
      <c r="I2049" s="2" t="s">
        <v>4709</v>
      </c>
      <c r="J2049" s="19">
        <f>VLOOKUP(I2049,Families!$A$2:$B$11,2,FALSE)</f>
        <v>2</v>
      </c>
      <c r="K2049" s="2" t="s">
        <v>4712</v>
      </c>
      <c r="L2049" s="19" t="str">
        <f>IFERROR(VLOOKUP(K2049,Appellations!$A$2:$B$77,2,FALSE),"0")</f>
        <v>0</v>
      </c>
      <c r="M2049" s="2" t="s">
        <v>4710</v>
      </c>
      <c r="N2049" s="19" t="str">
        <f>IFERROR(VLOOKUP(M2049,Regions!$A$2:$B$41,2,FALSE),"0")</f>
        <v>0</v>
      </c>
      <c r="O2049" s="2" t="s">
        <v>4689</v>
      </c>
      <c r="P2049" s="19">
        <f>IFERROR(VLOOKUP(O2049,Colors!$A$2:$B$11,2,FALSE),"0")</f>
        <v>2</v>
      </c>
      <c r="Q2049" s="2" t="s">
        <v>4688</v>
      </c>
      <c r="R2049" s="19">
        <f>IFERROR(VLOOKUP(Q2049,Contenants!$A$2:$B$21,2,FALSE),"0")</f>
        <v>16</v>
      </c>
      <c r="S2049" s="2"/>
      <c r="T2049" s="50" t="str">
        <f t="shared" si="756"/>
        <v>Pinot Gris Les Elements Bott-Geyl Blanc</v>
      </c>
      <c r="U2049" s="19" t="str">
        <f t="shared" si="760"/>
        <v/>
      </c>
      <c r="V2049" s="19">
        <f t="shared" si="758"/>
        <v>0</v>
      </c>
      <c r="W2049" s="20" t="e">
        <f>$X$1&amp;A2049&amp;$Y$1&amp;T2049&amp;$Z$1&amp;D2049&amp;$AA$1&amp;E2049&amp;#REF!&amp;G2049&amp;$AB$1&amp;J2049&amp;$AC$1&amp;L2049&amp;$AD$1&amp;N2049&amp;$AE$1&amp;P2049&amp;$AF$1&amp;R2049&amp;$AG$1&amp;#REF!&amp;$AI$1</f>
        <v>#REF!</v>
      </c>
    </row>
    <row r="2050" spans="1:23" hidden="1" x14ac:dyDescent="0.25">
      <c r="A2050" s="2" t="s">
        <v>1580</v>
      </c>
      <c r="B2050" s="2" t="s">
        <v>1581</v>
      </c>
      <c r="C2050" s="3"/>
      <c r="D2050" s="23" t="str">
        <f t="shared" si="754"/>
        <v/>
      </c>
      <c r="E2050" s="4">
        <v>19.05</v>
      </c>
      <c r="F2050" s="2" t="s">
        <v>2293</v>
      </c>
      <c r="G2050" s="19" t="e">
        <f>VLOOKUP(F2050,frs!$A$2:$E$41,2,FALSE)</f>
        <v>#N/A</v>
      </c>
      <c r="H2050" s="2" t="b">
        <v>1</v>
      </c>
      <c r="I2050" s="2" t="s">
        <v>4709</v>
      </c>
      <c r="J2050" s="19">
        <f>VLOOKUP(I2050,Families!$A$2:$B$11,2,FALSE)</f>
        <v>2</v>
      </c>
      <c r="K2050" s="2" t="s">
        <v>4710</v>
      </c>
      <c r="L2050" s="19" t="str">
        <f>IFERROR(VLOOKUP(K2050,Appellations!$A$2:$B$77,2,FALSE),"0")</f>
        <v>0</v>
      </c>
      <c r="M2050" s="2" t="s">
        <v>4710</v>
      </c>
      <c r="N2050" s="19" t="str">
        <f>IFERROR(VLOOKUP(M2050,Regions!$A$2:$B$41,2,FALSE),"0")</f>
        <v>0</v>
      </c>
      <c r="O2050" s="2" t="s">
        <v>4689</v>
      </c>
      <c r="P2050" s="19">
        <f>IFERROR(VLOOKUP(O2050,Colors!$A$2:$B$11,2,FALSE),"0")</f>
        <v>2</v>
      </c>
      <c r="Q2050" s="2" t="s">
        <v>4688</v>
      </c>
      <c r="R2050" s="19">
        <f>IFERROR(VLOOKUP(Q2050,Contenants!$A$2:$B$21,2,FALSE),"0")</f>
        <v>16</v>
      </c>
      <c r="S2050" s="2"/>
      <c r="T2050" s="50" t="str">
        <f t="shared" si="756"/>
        <v>Muscat Les Elements Bott-Geyl Blanc</v>
      </c>
      <c r="U2050" s="19" t="str">
        <f t="shared" si="760"/>
        <v/>
      </c>
      <c r="V2050" s="19">
        <f t="shared" si="758"/>
        <v>0</v>
      </c>
      <c r="W2050" s="20" t="e">
        <f>$X$1&amp;A2050&amp;$Y$1&amp;T2050&amp;$Z$1&amp;D2050&amp;$AA$1&amp;E2050&amp;#REF!&amp;G2050&amp;$AB$1&amp;J2050&amp;$AC$1&amp;L2050&amp;$AD$1&amp;N2050&amp;$AE$1&amp;P2050&amp;$AF$1&amp;R2050&amp;$AG$1&amp;#REF!&amp;$AI$1</f>
        <v>#REF!</v>
      </c>
    </row>
    <row r="2051" spans="1:23" hidden="1" x14ac:dyDescent="0.25">
      <c r="A2051" s="2" t="s">
        <v>1188</v>
      </c>
      <c r="B2051" s="2" t="s">
        <v>1189</v>
      </c>
      <c r="C2051" s="3"/>
      <c r="D2051" s="23" t="str">
        <f t="shared" si="754"/>
        <v/>
      </c>
      <c r="E2051" s="4">
        <v>22.65</v>
      </c>
      <c r="F2051" s="2" t="s">
        <v>2293</v>
      </c>
      <c r="G2051" s="19" t="e">
        <f>VLOOKUP(F2051,frs!$A$2:$E$41,2,FALSE)</f>
        <v>#N/A</v>
      </c>
      <c r="H2051" s="2" t="b">
        <v>1</v>
      </c>
      <c r="I2051" s="2" t="s">
        <v>4709</v>
      </c>
      <c r="J2051" s="19">
        <f>VLOOKUP(I2051,Families!$A$2:$B$11,2,FALSE)</f>
        <v>2</v>
      </c>
      <c r="K2051" s="2" t="s">
        <v>4910</v>
      </c>
      <c r="L2051" s="19" t="str">
        <f>IFERROR(VLOOKUP(K2051,Appellations!$A$2:$B$77,2,FALSE),"0")</f>
        <v>0</v>
      </c>
      <c r="M2051" s="2" t="s">
        <v>4710</v>
      </c>
      <c r="N2051" s="19" t="str">
        <f>IFERROR(VLOOKUP(M2051,Regions!$A$2:$B$41,2,FALSE),"0")</f>
        <v>0</v>
      </c>
      <c r="O2051" s="2" t="s">
        <v>4689</v>
      </c>
      <c r="P2051" s="19">
        <f>IFERROR(VLOOKUP(O2051,Colors!$A$2:$B$11,2,FALSE),"0")</f>
        <v>2</v>
      </c>
      <c r="Q2051" s="2" t="s">
        <v>4688</v>
      </c>
      <c r="R2051" s="19">
        <f>IFERROR(VLOOKUP(Q2051,Contenants!$A$2:$B$21,2,FALSE),"0")</f>
        <v>16</v>
      </c>
      <c r="S2051" s="2"/>
      <c r="T2051" s="50" t="str">
        <f t="shared" si="756"/>
        <v xml:space="preserve">Gewurztramin Les Elements Bott-Geyl Blc </v>
      </c>
      <c r="U2051" s="19" t="str">
        <f t="shared" si="760"/>
        <v/>
      </c>
      <c r="V2051" s="19">
        <f t="shared" si="758"/>
        <v>0</v>
      </c>
      <c r="W2051" s="20" t="e">
        <f>$X$1&amp;A2051&amp;$Y$1&amp;T2051&amp;$Z$1&amp;D2051&amp;$AA$1&amp;E2051&amp;#REF!&amp;G2051&amp;$AB$1&amp;J2051&amp;$AC$1&amp;L2051&amp;$AD$1&amp;N2051&amp;$AE$1&amp;P2051&amp;$AF$1&amp;R2051&amp;$AG$1&amp;#REF!&amp;$AI$1</f>
        <v>#REF!</v>
      </c>
    </row>
    <row r="2052" spans="1:23" hidden="1" x14ac:dyDescent="0.25">
      <c r="A2052" s="2" t="s">
        <v>1789</v>
      </c>
      <c r="B2052" s="2" t="s">
        <v>1790</v>
      </c>
      <c r="C2052" s="3"/>
      <c r="D2052" s="23" t="str">
        <f t="shared" si="754"/>
        <v/>
      </c>
      <c r="E2052" s="4">
        <v>81.2</v>
      </c>
      <c r="F2052" s="2" t="s">
        <v>464</v>
      </c>
      <c r="G2052" s="19" t="e">
        <f>VLOOKUP(F2052,frs!$A$2:$E$41,2,FALSE)</f>
        <v>#N/A</v>
      </c>
      <c r="H2052" s="2" t="b">
        <v>1</v>
      </c>
      <c r="I2052" s="2" t="s">
        <v>4693</v>
      </c>
      <c r="J2052" s="19">
        <f>VLOOKUP(I2052,Families!$A$2:$B$11,2,FALSE)</f>
        <v>7</v>
      </c>
      <c r="K2052" s="2"/>
      <c r="L2052" s="19" t="str">
        <f>IFERROR(VLOOKUP(K2052,Appellations!$A$2:$B$77,2,FALSE),"0")</f>
        <v>0</v>
      </c>
      <c r="M2052" s="2" t="s">
        <v>4703</v>
      </c>
      <c r="N2052" s="19">
        <f>IFERROR(VLOOKUP(M2052,Regions!$A$2:$B$41,2,FALSE),"0")</f>
        <v>34</v>
      </c>
      <c r="O2052" s="2"/>
      <c r="P2052" s="19" t="str">
        <f>IFERROR(VLOOKUP(O2052,Colors!$A$2:$B$11,2,FALSE),"0")</f>
        <v>0</v>
      </c>
      <c r="Q2052" s="2" t="s">
        <v>4696</v>
      </c>
      <c r="R2052" s="19">
        <f>IFERROR(VLOOKUP(Q2052,Contenants!$A$2:$B$21,2,FALSE),"0")</f>
        <v>15</v>
      </c>
      <c r="S2052" s="2"/>
      <c r="T2052" s="50" t="str">
        <f t="shared" si="756"/>
        <v>Rhum Paraguay Maison Du Rhum</v>
      </c>
      <c r="U2052" s="19" t="str">
        <f t="shared" si="760"/>
        <v/>
      </c>
      <c r="V2052" s="19">
        <f t="shared" si="758"/>
        <v>0</v>
      </c>
      <c r="W2052" s="20" t="e">
        <f>$X$1&amp;A2052&amp;$Y$1&amp;T2052&amp;$Z$1&amp;D2052&amp;$AA$1&amp;E2052&amp;#REF!&amp;G2052&amp;$AB$1&amp;J2052&amp;$AC$1&amp;L2052&amp;$AD$1&amp;N2052&amp;$AE$1&amp;P2052&amp;$AF$1&amp;R2052&amp;$AG$1&amp;#REF!&amp;$AI$1</f>
        <v>#REF!</v>
      </c>
    </row>
    <row r="2053" spans="1:23" ht="256.5" x14ac:dyDescent="0.25">
      <c r="A2053" s="2" t="s">
        <v>484</v>
      </c>
      <c r="B2053" s="2" t="s">
        <v>485</v>
      </c>
      <c r="C2053" s="3" t="s">
        <v>5227</v>
      </c>
      <c r="D2053" s="23" t="str">
        <f t="shared" si="754"/>
        <v>Un Bourbon américain élégant et gourmand. Parfait sur un dessert à base de chocolat et de vanille.&lt;br&gt;&lt;br&gt;Provenance : USA (Kentucky)&lt;br&gt;&lt;br&gt;Vieillissement : en fûts de chêne blanc neuf américain.&lt;br&gt;&lt;br&gt;Dégustation : Robe ambrée ; Nez gourmand aux notes d’écorces confites, de caramel et de raisins secs ; Bouche épicée, de fruits cuits, de caramel et de céréales beurées. Finale épaisse et crémeuse sur les épices piquantes.&lt;br&gt;&lt;br&gt;Willet Distillery est une distillerie famiaile depuis 1684 qui sièfe dans l’Etat du Kentucky aux USA.&lt;br&gt;C’est en 1990 que la collection Kentucky Vintage est créée. Il est assemblé à partir de deux mashbills : le premier étant en proportion de 60% (72% de maïs, 13% de seigle, 15% d'orge maltée), et le second à 40% ( 79% de maïs, 7% de seigle et 14% d'orge maltée).</v>
      </c>
      <c r="E2053" s="4">
        <v>59.45</v>
      </c>
      <c r="F2053" s="2" t="s">
        <v>2288</v>
      </c>
      <c r="G2053" s="19">
        <f>VLOOKUP(F2053,frs!$A$2:$B$45,2,FALSE)</f>
        <v>27</v>
      </c>
      <c r="H2053" s="2" t="b">
        <v>1</v>
      </c>
      <c r="I2053" s="2" t="s">
        <v>4693</v>
      </c>
      <c r="J2053" s="19">
        <f>VLOOKUP(I2053,Families!$A$2:$B$11,2,FALSE)</f>
        <v>7</v>
      </c>
      <c r="K2053" s="2"/>
      <c r="L2053" s="19" t="str">
        <f>IFERROR(VLOOKUP(K2053,Appellations!$A$2:$B$80,2,FALSE),"0")</f>
        <v>0</v>
      </c>
      <c r="M2053" s="2" t="s">
        <v>4698</v>
      </c>
      <c r="N2053" s="19">
        <f>IFERROR(VLOOKUP(M2053,Regions!$A$2:$B$44,2,FALSE),"0")</f>
        <v>42</v>
      </c>
      <c r="O2053" s="2"/>
      <c r="P2053" s="19" t="str">
        <f>IFERROR(VLOOKUP(O2053,Colors!$A$2:$B$11,2,FALSE),"0")</f>
        <v>0</v>
      </c>
      <c r="Q2053" s="2" t="s">
        <v>4696</v>
      </c>
      <c r="R2053" s="19">
        <f>IFERROR(VLOOKUP(Q2053,Contenants!$A$2:$B$21,2,FALSE),"0")</f>
        <v>15</v>
      </c>
      <c r="S2053" s="2" t="s">
        <v>5818</v>
      </c>
      <c r="T2053" s="50" t="s">
        <v>6474</v>
      </c>
      <c r="U2053" s="19" t="str">
        <f t="shared" ref="U2053:U2058" si="761">SUBSTITUTE(S2053,"C:\Users\Admin\OneDrive\Site Internet\","")</f>
        <v>whisky_bourbon_les_grandes_eaux_kentucky_vintage.png</v>
      </c>
      <c r="V2053" s="19">
        <f t="shared" si="758"/>
        <v>1</v>
      </c>
      <c r="W2053" s="20" t="str">
        <f t="shared" ref="W2053:W2058" si="762">$X$1&amp;A2053&amp;$Y$1&amp;T2053&amp;$Z$1&amp;D2053&amp;$AA$1&amp;G2053&amp;$AB$1&amp;J2053&amp;$AC$1&amp;L2053&amp;$AD$1&amp;N2053&amp;$AE$1&amp;P2053&amp;$AF$1&amp;R2053&amp;$AG$1&amp;U2053&amp;$AH$1&amp;V2053&amp;$AI$1</f>
        <v>("02065", "Bourbon Kentucky Vintage", "Un Bourbon américain élégant et gourmand. Parfait sur un dessert à base de chocolat et de vanille.&lt;br&gt;&lt;br&gt;Provenance : USA (Kentucky)&lt;br&gt;&lt;br&gt;Vieillissement : en fûts de chêne blanc neuf américain.&lt;br&gt;&lt;br&gt;Dégustation : Robe ambrée ; Nez gourmand aux notes d’écorces confites, de caramel et de raisins secs ; Bouche épicée, de fruits cuits, de caramel et de céréales beurées. Finale épaisse et crémeuse sur les épices piquantes.&lt;br&gt;&lt;br&gt;Willet Distillery est une distillerie famiaile depuis 1684 qui sièfe dans l’Etat du Kentucky aux USA.&lt;br&gt;C’est en 1990 que la collection Kentucky Vintage est créée. Il est assemblé à partir de deux mashbills : le premier étant en proportion de 60% (72% de maïs, 13% de seigle, 15% d'orge maltée), et le second à 40% ( 79% de maïs, 7% de seigle et 14% d'orge maltée).", "27", "7", "0", "42","0", "15", "whisky_bourbon_les_grandes_eaux_kentucky_vintage.png", "1"),</v>
      </c>
    </row>
    <row r="2054" spans="1:23" ht="285" x14ac:dyDescent="0.25">
      <c r="A2054" s="2" t="s">
        <v>943</v>
      </c>
      <c r="B2054" s="2" t="s">
        <v>944</v>
      </c>
      <c r="C2054" s="3" t="s">
        <v>5278</v>
      </c>
      <c r="D2054" s="23" t="str">
        <f t="shared" si="754"/>
        <v>Un Cognac VS délicat et gourmand. Parfait en apéritif, digestif ou en cocktail.&lt;br&gt;&lt;br&gt;Provenance : France (Nouvelle-Aquitaine)&lt;br&gt;&lt;br&gt;Cépage : Ugni blanc&lt;br&gt;&lt;br&gt;Vieillissement : 2 ans en fût de chêne.&lt;br&gt;&lt;br&gt;Dégustation : Robe cuivrée ; Nez gourmand, toasté aux notes de fruits frais ; Bouche généreuse, ample, délicate sur des saveurs de raisin, prune, caramel. Finale légèrement fumée, épicée et patissière.&lt;br&gt;&lt;br&gt;Planat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v>
      </c>
      <c r="E2054" s="4">
        <v>43.65</v>
      </c>
      <c r="F2054" s="2" t="s">
        <v>2288</v>
      </c>
      <c r="G2054" s="19">
        <f>VLOOKUP(F2054,frs!$A$2:$B$45,2,FALSE)</f>
        <v>27</v>
      </c>
      <c r="H2054" s="2" t="b">
        <v>1</v>
      </c>
      <c r="I2054" s="2" t="s">
        <v>4693</v>
      </c>
      <c r="J2054" s="19">
        <f>VLOOKUP(I2054,Families!$A$2:$B$11,2,FALSE)</f>
        <v>7</v>
      </c>
      <c r="K2054" s="2"/>
      <c r="L2054" s="19" t="str">
        <f>IFERROR(VLOOKUP(K2054,Appellations!$A$2:$B$80,2,FALSE),"0")</f>
        <v>0</v>
      </c>
      <c r="M2054" s="2" t="s">
        <v>5926</v>
      </c>
      <c r="N2054" s="19">
        <f>IFERROR(VLOOKUP(M2054,Regions!$A$2:$B$44,2,FALSE),"0")</f>
        <v>14</v>
      </c>
      <c r="O2054" s="2"/>
      <c r="P2054" s="19" t="str">
        <f>IFERROR(VLOOKUP(O2054,Colors!$A$2:$B$11,2,FALSE),"0")</f>
        <v>0</v>
      </c>
      <c r="Q2054" s="2" t="s">
        <v>4696</v>
      </c>
      <c r="R2054" s="19">
        <f>IFERROR(VLOOKUP(Q2054,Contenants!$A$2:$B$21,2,FALSE),"0")</f>
        <v>15</v>
      </c>
      <c r="S2054" s="2" t="s">
        <v>5768</v>
      </c>
      <c r="T2054" s="50" t="s">
        <v>6362</v>
      </c>
      <c r="U2054" s="19" t="str">
        <f t="shared" si="761"/>
        <v>cognac_planat_vs.png</v>
      </c>
      <c r="V2054" s="19">
        <f t="shared" si="758"/>
        <v>1</v>
      </c>
      <c r="W2054" s="20" t="str">
        <f t="shared" si="762"/>
        <v>("02066", "Cognac Planat VS", "Un Cognac VS délicat et gourmand. Parfait en apéritif, digestif ou en cocktail.&lt;br&gt;&lt;br&gt;Provenance : France (Nouvelle-Aquitaine)&lt;br&gt;&lt;br&gt;Cépage : Ugni blanc&lt;br&gt;&lt;br&gt;Vieillissement : 2 ans en fût de chêne.&lt;br&gt;&lt;br&gt;Dégustation : Robe cuivrée ; Nez gourmand, toasté aux notes de fruits frais ; Bouche généreuse, ample, délicate sur des saveurs de raisin, prune, caramel. Finale légèrement fumée, épicée et patissière.&lt;br&gt;&lt;br&gt;Planat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 "27", "7", "0", "14","0", "15", "cognac_planat_vs.png", "1"),</v>
      </c>
    </row>
    <row r="2055" spans="1:23" ht="285" x14ac:dyDescent="0.25">
      <c r="A2055" s="2" t="s">
        <v>945</v>
      </c>
      <c r="B2055" s="2" t="s">
        <v>946</v>
      </c>
      <c r="C2055" s="3" t="s">
        <v>5279</v>
      </c>
      <c r="D2055" s="23" t="str">
        <f t="shared" si="754"/>
        <v>Un Cognac VSOP élégant d’une belle complexité aromatique. Idéal en apéritif ou en digestif.&lt;br&gt;&lt;br&gt;Provenance : France (Nouvelle-Aquitaine)&lt;br&gt;&lt;br&gt;Cépage : Ugni blanc&lt;br&gt;&lt;br&gt;Vieillissement : 5 ans en fût de chêne.&lt;br&gt;&lt;br&gt;Dégustation : Robe ambrée ; Nez de fruits exotiques confits, délicate minéralité ; Bouche intense, gourmande aux notes de mangue confite, finement boisée. Finale longue et équilibrée.&lt;br&gt;&lt;br&gt;Planat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v>
      </c>
      <c r="E2055" s="4">
        <v>54.85</v>
      </c>
      <c r="F2055" s="2" t="s">
        <v>2288</v>
      </c>
      <c r="G2055" s="19">
        <f>VLOOKUP(F2055,frs!$A$2:$B$45,2,FALSE)</f>
        <v>27</v>
      </c>
      <c r="H2055" s="2" t="b">
        <v>1</v>
      </c>
      <c r="I2055" s="2" t="s">
        <v>4693</v>
      </c>
      <c r="J2055" s="19">
        <f>VLOOKUP(I2055,Families!$A$2:$B$11,2,FALSE)</f>
        <v>7</v>
      </c>
      <c r="K2055" s="2"/>
      <c r="L2055" s="19" t="str">
        <f>IFERROR(VLOOKUP(K2055,Appellations!$A$2:$B$80,2,FALSE),"0")</f>
        <v>0</v>
      </c>
      <c r="M2055" s="2" t="s">
        <v>5926</v>
      </c>
      <c r="N2055" s="19">
        <f>IFERROR(VLOOKUP(M2055,Regions!$A$2:$B$44,2,FALSE),"0")</f>
        <v>14</v>
      </c>
      <c r="O2055" s="2"/>
      <c r="P2055" s="19" t="str">
        <f>IFERROR(VLOOKUP(O2055,Colors!$A$2:$B$11,2,FALSE),"0")</f>
        <v>0</v>
      </c>
      <c r="Q2055" s="2" t="s">
        <v>4696</v>
      </c>
      <c r="R2055" s="19">
        <f>IFERROR(VLOOKUP(Q2055,Contenants!$A$2:$B$21,2,FALSE),"0")</f>
        <v>15</v>
      </c>
      <c r="S2055" s="2" t="s">
        <v>5769</v>
      </c>
      <c r="T2055" s="50" t="s">
        <v>6363</v>
      </c>
      <c r="U2055" s="19" t="str">
        <f t="shared" si="761"/>
        <v>cognac_planat_vsop.png</v>
      </c>
      <c r="V2055" s="19">
        <f t="shared" si="758"/>
        <v>1</v>
      </c>
      <c r="W2055" s="20" t="str">
        <f t="shared" si="762"/>
        <v>("02067", "Cognac Planat VSOP", "Un Cognac VSOP élégant d’une belle complexité aromatique. Idéal en apéritif ou en digestif.&lt;br&gt;&lt;br&gt;Provenance : France (Nouvelle-Aquitaine)&lt;br&gt;&lt;br&gt;Cépage : Ugni blanc&lt;br&gt;&lt;br&gt;Vieillissement : 5 ans en fût de chêne.&lt;br&gt;&lt;br&gt;Dégustation : Robe ambrée ; Nez de fruits exotiques confits, délicate minéralité ; Bouche intense, gourmande aux notes de mangue confite, finement boisée. Finale longue et équilibrée.&lt;br&gt;&lt;br&gt;Planat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 "27", "7", "0", "14","0", "15", "cognac_planat_vsop.png", "1"),</v>
      </c>
    </row>
    <row r="2056" spans="1:23" ht="270.75" x14ac:dyDescent="0.25">
      <c r="A2056" s="2" t="s">
        <v>1711</v>
      </c>
      <c r="B2056" s="2" t="s">
        <v>1712</v>
      </c>
      <c r="C2056" s="3" t="s">
        <v>5415</v>
      </c>
      <c r="D2056" s="23" t="str">
        <f t="shared" si="754"/>
        <v xml:space="preserve">Un Rhum Arrangé mauritien plein de fraîcheur et de douceur. A déguster en apéritif ou digestif.&lt;br&gt;&lt;br&gt;Provenance : Île Maurice&lt;br&gt;&lt;br&gt;Dégustation : Robe acajou ; Nez intense et complexe vanille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6" s="4">
        <v>30.9</v>
      </c>
      <c r="F2056" s="2" t="s">
        <v>469</v>
      </c>
      <c r="G2056" s="19">
        <f>VLOOKUP(F2056,frs!$A$2:$B$45,2,FALSE)</f>
        <v>24</v>
      </c>
      <c r="H2056" s="2" t="b">
        <v>1</v>
      </c>
      <c r="I2056" s="2" t="s">
        <v>4693</v>
      </c>
      <c r="J2056" s="19">
        <f>VLOOKUP(I2056,Families!$A$2:$B$11,2,FALSE)</f>
        <v>7</v>
      </c>
      <c r="K2056" s="2"/>
      <c r="L2056" s="19" t="str">
        <f>IFERROR(VLOOKUP(K2056,Appellations!$A$2:$B$80,2,FALSE),"0")</f>
        <v>0</v>
      </c>
      <c r="M2056" s="2" t="s">
        <v>4703</v>
      </c>
      <c r="N2056" s="19">
        <f>IFERROR(VLOOKUP(M2056,Regions!$A$2:$B$44,2,FALSE),"0")</f>
        <v>34</v>
      </c>
      <c r="O2056" s="2"/>
      <c r="P2056" s="19" t="str">
        <f>IFERROR(VLOOKUP(O2056,Colors!$A$2:$B$11,2,FALSE),"0")</f>
        <v>0</v>
      </c>
      <c r="Q2056" s="2" t="s">
        <v>4696</v>
      </c>
      <c r="R2056" s="19">
        <f>IFERROR(VLOOKUP(Q2056,Contenants!$A$2:$B$21,2,FALSE),"0")</f>
        <v>15</v>
      </c>
      <c r="S2056" s="2" t="s">
        <v>5842</v>
      </c>
      <c r="T2056" s="50" t="s">
        <v>6364</v>
      </c>
      <c r="U2056" s="19" t="str">
        <f t="shared" si="761"/>
        <v>rhum_arcane_arrange_vanille_des_iles.png</v>
      </c>
      <c r="V2056" s="19">
        <f t="shared" si="758"/>
        <v>1</v>
      </c>
      <c r="W2056" s="20" t="str">
        <f t="shared" si="762"/>
        <v>("02068", "Rhum Arcane Arrangé Vanille", "Un Rhum Arrangé mauritien plein de fraîcheur et de douceur. A déguster en apéritif ou digestif.&lt;br&gt;&lt;br&gt;Provenance : Île Maurice&lt;br&gt;&lt;br&gt;Dégustation : Robe acajou ; Nez intense et complexe vanille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"rhum_arcane_arrange_vanille_des_iles.png", "1"),</v>
      </c>
    </row>
    <row r="2057" spans="1:23" ht="270.75" x14ac:dyDescent="0.25">
      <c r="A2057" s="2" t="s">
        <v>1709</v>
      </c>
      <c r="B2057" s="2" t="s">
        <v>1710</v>
      </c>
      <c r="C2057" s="3" t="s">
        <v>5414</v>
      </c>
      <c r="D2057" s="23" t="str">
        <f t="shared" si="754"/>
        <v xml:space="preserve">Un Rhum Arrangé mauritien chaleureux et doux. A déguster en apéritif ou en digestif.&lt;br&gt;&lt;br&gt;Provenance : Île Maurice&lt;br&gt;&lt;br&gt;Dégustation : Robe acajou ; Nez intense et complexe banane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7" s="4">
        <v>30.9</v>
      </c>
      <c r="F2057" s="2" t="s">
        <v>469</v>
      </c>
      <c r="G2057" s="19">
        <f>VLOOKUP(F2057,frs!$A$2:$B$45,2,FALSE)</f>
        <v>24</v>
      </c>
      <c r="H2057" s="2" t="b">
        <v>1</v>
      </c>
      <c r="I2057" s="2" t="s">
        <v>4693</v>
      </c>
      <c r="J2057" s="19">
        <f>VLOOKUP(I2057,Families!$A$2:$B$11,2,FALSE)</f>
        <v>7</v>
      </c>
      <c r="K2057" s="2"/>
      <c r="L2057" s="19" t="str">
        <f>IFERROR(VLOOKUP(K2057,Appellations!$A$2:$B$80,2,FALSE),"0")</f>
        <v>0</v>
      </c>
      <c r="M2057" s="2" t="s">
        <v>4703</v>
      </c>
      <c r="N2057" s="19">
        <f>IFERROR(VLOOKUP(M2057,Regions!$A$2:$B$44,2,FALSE),"0")</f>
        <v>34</v>
      </c>
      <c r="O2057" s="2"/>
      <c r="P2057" s="19" t="str">
        <f>IFERROR(VLOOKUP(O2057,Colors!$A$2:$B$11,2,FALSE),"0")</f>
        <v>0</v>
      </c>
      <c r="Q2057" s="2" t="s">
        <v>4696</v>
      </c>
      <c r="R2057" s="19">
        <f>IFERROR(VLOOKUP(Q2057,Contenants!$A$2:$B$21,2,FALSE),"0")</f>
        <v>15</v>
      </c>
      <c r="S2057" s="2" t="s">
        <v>5843</v>
      </c>
      <c r="T2057" s="50" t="s">
        <v>6365</v>
      </c>
      <c r="U2057" s="19" t="str">
        <f t="shared" si="761"/>
        <v>rhum_arcane_arrange_banane_flambee.png</v>
      </c>
      <c r="V2057" s="19">
        <f t="shared" si="758"/>
        <v>1</v>
      </c>
      <c r="W2057" s="20" t="str">
        <f t="shared" si="762"/>
        <v>("02069", "Rhum Arcane Arrangé Banane Flambée", "Un Rhum Arrangé mauritien chaleureux et doux. A déguster en apéritif ou en digestif.&lt;br&gt;&lt;br&gt;Provenance : Île Maurice&lt;br&gt;&lt;br&gt;Dégustation : Robe acajou ; Nez intense et complexe banane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"rhum_arcane_arrange_banane_flambee.png", "1"),</v>
      </c>
    </row>
    <row r="2058" spans="1:23" ht="270.75" x14ac:dyDescent="0.25">
      <c r="A2058" s="2" t="s">
        <v>1707</v>
      </c>
      <c r="B2058" s="2" t="s">
        <v>1708</v>
      </c>
      <c r="C2058" s="3" t="s">
        <v>5413</v>
      </c>
      <c r="D2058" s="23" t="str">
        <f t="shared" si="754"/>
        <v xml:space="preserve">Un Rhum Arrangé mauritien qui exprime au mieux les saveurs de l’ananas rôti. A déguster en apéritif ou en digestif.&lt;br&gt;&lt;br&gt;Provenance : Île Maurice&lt;br&gt;&lt;br&gt;Dégustation : Robe acajou ; Nez intense et complexe ananas et de caramel ; Bouche gourmande et fruitée.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8" s="4">
        <v>30.9</v>
      </c>
      <c r="F2058" s="2" t="s">
        <v>469</v>
      </c>
      <c r="G2058" s="19">
        <f>VLOOKUP(F2058,frs!$A$2:$B$45,2,FALSE)</f>
        <v>24</v>
      </c>
      <c r="H2058" s="2" t="b">
        <v>1</v>
      </c>
      <c r="I2058" s="2" t="s">
        <v>4693</v>
      </c>
      <c r="J2058" s="19">
        <f>VLOOKUP(I2058,Families!$A$2:$B$11,2,FALSE)</f>
        <v>7</v>
      </c>
      <c r="K2058" s="2"/>
      <c r="L2058" s="19" t="str">
        <f>IFERROR(VLOOKUP(K2058,Appellations!$A$2:$B$80,2,FALSE),"0")</f>
        <v>0</v>
      </c>
      <c r="M2058" s="2" t="s">
        <v>4703</v>
      </c>
      <c r="N2058" s="19">
        <f>IFERROR(VLOOKUP(M2058,Regions!$A$2:$B$44,2,FALSE),"0")</f>
        <v>34</v>
      </c>
      <c r="O2058" s="2"/>
      <c r="P2058" s="19" t="str">
        <f>IFERROR(VLOOKUP(O2058,Colors!$A$2:$B$11,2,FALSE),"0")</f>
        <v>0</v>
      </c>
      <c r="Q2058" s="2" t="s">
        <v>4696</v>
      </c>
      <c r="R2058" s="19">
        <f>IFERROR(VLOOKUP(Q2058,Contenants!$A$2:$B$21,2,FALSE),"0")</f>
        <v>15</v>
      </c>
      <c r="S2058" s="2" t="s">
        <v>5844</v>
      </c>
      <c r="T2058" s="50" t="s">
        <v>6366</v>
      </c>
      <c r="U2058" s="19" t="str">
        <f t="shared" si="761"/>
        <v>rhum_arcane_arrange_ananas_roti.png</v>
      </c>
      <c r="V2058" s="19">
        <f t="shared" si="758"/>
        <v>1</v>
      </c>
      <c r="W2058" s="20" t="str">
        <f t="shared" si="762"/>
        <v>("02070", "Rhum Arcane Arrangé Ananas Rôti", "Un Rhum Arrangé mauritien qui exprime au mieux les saveurs de l’ananas rôti. A déguster en apéritif ou en digestif.&lt;br&gt;&lt;br&gt;Provenance : Île Maurice&lt;br&gt;&lt;br&gt;Dégustation : Robe acajou ; Nez intense et complexe ananas et de caramel ; Bouche gourmande et fruitée.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"rhum_arcane_arrange_ananas_roti.png", "1"),</v>
      </c>
    </row>
    <row r="2059" spans="1:23" hidden="1" x14ac:dyDescent="0.25">
      <c r="A2059" s="2" t="s">
        <v>486</v>
      </c>
      <c r="B2059" s="2" t="s">
        <v>487</v>
      </c>
      <c r="C2059" s="3"/>
      <c r="D2059" s="23" t="str">
        <f t="shared" si="754"/>
        <v/>
      </c>
      <c r="E2059" s="4">
        <v>97.9</v>
      </c>
      <c r="F2059" s="2" t="s">
        <v>2288</v>
      </c>
      <c r="G2059" s="19">
        <f>VLOOKUP(F2059,frs!$A$2:$E$41,2,FALSE)</f>
        <v>27</v>
      </c>
      <c r="H2059" s="2" t="b">
        <v>1</v>
      </c>
      <c r="I2059" s="2" t="s">
        <v>4693</v>
      </c>
      <c r="J2059" s="19">
        <f>VLOOKUP(I2059,Families!$A$2:$B$11,2,FALSE)</f>
        <v>7</v>
      </c>
      <c r="K2059" s="2"/>
      <c r="L2059" s="19" t="str">
        <f>IFERROR(VLOOKUP(K2059,Appellations!$A$2:$B$77,2,FALSE),"0")</f>
        <v>0</v>
      </c>
      <c r="M2059" s="2" t="s">
        <v>5063</v>
      </c>
      <c r="N2059" s="19" t="str">
        <f>IFERROR(VLOOKUP(M2059,Regions!$A$2:$B$41,2,FALSE),"0")</f>
        <v>0</v>
      </c>
      <c r="O2059" s="2"/>
      <c r="P2059" s="19" t="str">
        <f>IFERROR(VLOOKUP(O2059,Colors!$A$2:$B$11,2,FALSE),"0")</f>
        <v>0</v>
      </c>
      <c r="Q2059" s="2" t="s">
        <v>4696</v>
      </c>
      <c r="R2059" s="19">
        <f>IFERROR(VLOOKUP(Q2059,Contenants!$A$2:$B$21,2,FALSE),"0")</f>
        <v>15</v>
      </c>
      <c r="S2059" s="2"/>
      <c r="T2059" s="50" t="str">
        <f t="shared" si="756"/>
        <v>Bourbon Willett Pot Still Reserve</v>
      </c>
      <c r="U2059" s="19" t="str">
        <f>SUBSTITUTE(SUBSTITUTE(SUBSTITUTE(SUBSTITUTE(SUBSTITUTE(SUBSTITUTE(SUBSTITUTE(SUBSTITUTE(SUBSTITUTE(SUBSTITUTE(SUBSTITUTE(SUBSTITUTE(S2059,"C:\Users\Admin\OneDrive\Site Internet\",""),"BAG-IN-BOX\",""),"BOURGOGNE\",""),"BEAUJOLAIS\",""),"CHAMPAGNE ET EFFERVESCENTS\",""),"LANGUEDOC\",""),"LOIRE\",""),"PROVENCE\",""),"RHONE NORD\",""),"RHONE SUD\",""),"SPIRITUEUX\",""),"SUD OUEST\","")</f>
        <v/>
      </c>
      <c r="V2059" s="19">
        <f t="shared" si="758"/>
        <v>0</v>
      </c>
      <c r="W2059" s="20" t="e">
        <f>$X$1&amp;A2059&amp;$Y$1&amp;T2059&amp;$Z$1&amp;D2059&amp;$AA$1&amp;E2059&amp;#REF!&amp;G2059&amp;$AB$1&amp;J2059&amp;$AC$1&amp;L2059&amp;$AD$1&amp;N2059&amp;$AE$1&amp;P2059&amp;$AF$1&amp;R2059&amp;$AG$1&amp;#REF!&amp;$AI$1</f>
        <v>#REF!</v>
      </c>
    </row>
    <row r="2060" spans="1:23" ht="199.5" x14ac:dyDescent="0.25">
      <c r="A2060" s="2" t="s">
        <v>215</v>
      </c>
      <c r="B2060" s="2" t="s">
        <v>216</v>
      </c>
      <c r="C2060" s="3" t="s">
        <v>2499</v>
      </c>
      <c r="D2060" s="23" t="str">
        <f t="shared" si="754"/>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Magnum.</v>
      </c>
      <c r="E2060" s="4">
        <v>17.5</v>
      </c>
      <c r="F2060" s="2" t="s">
        <v>2282</v>
      </c>
      <c r="G2060" s="19">
        <f>VLOOKUP(F2060,frs!$A$2:$B$45,2,FALSE)</f>
        <v>18</v>
      </c>
      <c r="H2060" s="2" t="b">
        <v>1</v>
      </c>
      <c r="I2060" s="2" t="s">
        <v>4716</v>
      </c>
      <c r="J2060" s="19">
        <f>VLOOKUP(I2060,Families!$A$2:$B$11,2,FALSE)</f>
        <v>1</v>
      </c>
      <c r="K2060" s="2" t="s">
        <v>4768</v>
      </c>
      <c r="L2060" s="19">
        <f>IFERROR(VLOOKUP(K2060,Appellations!$A$2:$B$80,2,FALSE),"0")</f>
        <v>11</v>
      </c>
      <c r="M2060" s="2" t="s">
        <v>4762</v>
      </c>
      <c r="N2060" s="19">
        <f>IFERROR(VLOOKUP(M2060,Regions!$A$2:$B$44,2,FALSE),"0")</f>
        <v>10</v>
      </c>
      <c r="O2060" s="2" t="s">
        <v>4719</v>
      </c>
      <c r="P2060" s="19">
        <f>IFERROR(VLOOKUP(O2060,Colors!$A$2:$B$11,2,FALSE),"0")</f>
        <v>8</v>
      </c>
      <c r="Q2060" s="2" t="s">
        <v>4688</v>
      </c>
      <c r="R2060" s="19">
        <f>IFERROR(VLOOKUP(Q2060,Contenants!$A$2:$B$21,2,FALSE),"0")</f>
        <v>16</v>
      </c>
      <c r="S2060" s="2" t="s">
        <v>5679</v>
      </c>
      <c r="T2060" s="50" t="s">
        <v>6612</v>
      </c>
      <c r="U2060" s="19" t="str">
        <f t="shared" ref="U2060:U2062" si="763">SUBSTITUTE(S2060,"C:\Users\Admin\OneDrive\Site Internet\","")</f>
        <v>chateau_de_la_greffiere_bourgogne_pinot_noir_rouge.png</v>
      </c>
      <c r="V2060" s="19">
        <f t="shared" si="758"/>
        <v>1</v>
      </c>
      <c r="W2060" s="20" t="str">
        <f t="shared" ref="W2060:W2062" si="764">$X$1&amp;A2060&amp;$Y$1&amp;T2060&amp;$Z$1&amp;D2060&amp;$AA$1&amp;G2060&amp;$AB$1&amp;J2060&amp;$AC$1&amp;L2060&amp;$AD$1&amp;N2060&amp;$AE$1&amp;P2060&amp;$AF$1&amp;R2060&amp;$AG$1&amp;U2060&amp;$AH$1&amp;V2060&amp;$AI$1</f>
        <v>("02072", "Bourgogne Pinot Noir Signature Rouge",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Magnum.", "18", "1", "11", "10","8", "16", "chateau_de_la_greffiere_bourgogne_pinot_noir_rouge.png", "1"),</v>
      </c>
    </row>
    <row r="2061" spans="1:23" ht="199.5" x14ac:dyDescent="0.25">
      <c r="A2061" s="2" t="s">
        <v>217</v>
      </c>
      <c r="B2061" s="2" t="s">
        <v>218</v>
      </c>
      <c r="C2061" s="3" t="s">
        <v>2500</v>
      </c>
      <c r="D2061" s="23" t="str">
        <f t="shared" si="754"/>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75cl.</v>
      </c>
      <c r="E2061" s="4">
        <v>37.35</v>
      </c>
      <c r="F2061" s="2" t="s">
        <v>2282</v>
      </c>
      <c r="G2061" s="19">
        <f>VLOOKUP(F2061,frs!$A$2:$B$45,2,FALSE)</f>
        <v>18</v>
      </c>
      <c r="H2061" s="2" t="b">
        <v>1</v>
      </c>
      <c r="I2061" s="2" t="s">
        <v>4716</v>
      </c>
      <c r="J2061" s="19">
        <f>VLOOKUP(I2061,Families!$A$2:$B$11,2,FALSE)</f>
        <v>1</v>
      </c>
      <c r="K2061" s="2" t="s">
        <v>4768</v>
      </c>
      <c r="L2061" s="19">
        <f>IFERROR(VLOOKUP(K2061,Appellations!$A$2:$B$80,2,FALSE),"0")</f>
        <v>11</v>
      </c>
      <c r="M2061" s="2" t="s">
        <v>4762</v>
      </c>
      <c r="N2061" s="19">
        <f>IFERROR(VLOOKUP(M2061,Regions!$A$2:$B$44,2,FALSE),"0")</f>
        <v>10</v>
      </c>
      <c r="O2061" s="2" t="s">
        <v>4719</v>
      </c>
      <c r="P2061" s="19">
        <f>IFERROR(VLOOKUP(O2061,Colors!$A$2:$B$11,2,FALSE),"0")</f>
        <v>8</v>
      </c>
      <c r="Q2061" s="2" t="s">
        <v>2303</v>
      </c>
      <c r="R2061" s="19">
        <f>IFERROR(VLOOKUP(Q2061,Contenants!$A$2:$B$21,2,FALSE),"0")</f>
        <v>19</v>
      </c>
      <c r="S2061" s="2" t="s">
        <v>5679</v>
      </c>
      <c r="T2061" s="50" t="s">
        <v>6611</v>
      </c>
      <c r="U2061" s="19" t="str">
        <f t="shared" si="763"/>
        <v>chateau_de_la_greffiere_bourgogne_pinot_noir_rouge.png</v>
      </c>
      <c r="V2061" s="19">
        <f t="shared" si="758"/>
        <v>1</v>
      </c>
      <c r="W2061" s="20" t="str">
        <f t="shared" si="764"/>
        <v>("02073", "Bourgogne Pinot Noir Signature Rouge Magnum",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75cl.", "18", "1", "11", "10","8", "19", "chateau_de_la_greffiere_bourgogne_pinot_noir_rouge.png", "1"),</v>
      </c>
    </row>
    <row r="2062" spans="1:23" ht="256.5" x14ac:dyDescent="0.25">
      <c r="A2062" s="2" t="s">
        <v>1437</v>
      </c>
      <c r="B2062" s="2" t="s">
        <v>1438</v>
      </c>
      <c r="C2062" s="3" t="s">
        <v>5365</v>
      </c>
      <c r="D2062" s="23" t="str">
        <f t="shared" si="754"/>
        <v>Une liqueur de chataigne gourmande et élégante. Idéal sur glace, en kir ou en cocktail.&lt;br&gt;&lt;br&gt;Provenance : France (Bourgogne)&lt;br&gt;&lt;br&gt;Dégustation : Robe chêne ; Nez frais, végétal aux notes de beurre frais et de chataigne ; Bouche rafraîchissante d’une sucrosité discrète, ronde aux saveurs patissières et de marron glacé.&lt;br&gt;&lt;br&gt;La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2062" s="4">
        <v>15.35</v>
      </c>
      <c r="F2062" s="2" t="s">
        <v>469</v>
      </c>
      <c r="G2062" s="19">
        <f>VLOOKUP(F2062,frs!$A$2:$B$45,2,FALSE)</f>
        <v>24</v>
      </c>
      <c r="H2062" s="2" t="b">
        <v>1</v>
      </c>
      <c r="I2062" s="2" t="s">
        <v>4693</v>
      </c>
      <c r="J2062" s="19">
        <f>VLOOKUP(I2062,Families!$A$2:$B$11,2,FALSE)</f>
        <v>7</v>
      </c>
      <c r="K2062" s="2"/>
      <c r="L2062" s="19" t="str">
        <f>IFERROR(VLOOKUP(K2062,Appellations!$A$2:$B$80,2,FALSE),"0")</f>
        <v>0</v>
      </c>
      <c r="M2062" s="2" t="s">
        <v>4694</v>
      </c>
      <c r="N2062" s="19">
        <f>IFERROR(VLOOKUP(M2062,Regions!$A$2:$B$44,2,FALSE),"0")</f>
        <v>26</v>
      </c>
      <c r="O2062" s="2"/>
      <c r="P2062" s="19" t="str">
        <f>IFERROR(VLOOKUP(O2062,Colors!$A$2:$B$11,2,FALSE),"0")</f>
        <v>0</v>
      </c>
      <c r="Q2062" s="2" t="s">
        <v>4695</v>
      </c>
      <c r="R2062" s="19">
        <f>IFERROR(VLOOKUP(Q2062,Contenants!$A$2:$B$21,2,FALSE),"0")</f>
        <v>13</v>
      </c>
      <c r="S2062" s="2" t="s">
        <v>5770</v>
      </c>
      <c r="T2062" s="50" t="s">
        <v>6367</v>
      </c>
      <c r="U2062" s="19" t="str">
        <f t="shared" si="763"/>
        <v>joseph_cartron_liqueur_chataigne.png</v>
      </c>
      <c r="V2062" s="19">
        <f t="shared" si="758"/>
        <v>1</v>
      </c>
      <c r="W2062" s="20" t="str">
        <f t="shared" si="764"/>
        <v>("02074", "Liqueur de Chataigne 18° Joseph Cartron", "Une liqueur de chataigne gourmande et élégante. Idéal sur glace, en kir ou en cocktail.&lt;br&gt;&lt;br&gt;Provenance : France (Bourgogne)&lt;br&gt;&lt;br&gt;Dégustation : Robe chêne ; Nez frais, végétal aux notes de beurre frais et de chataigne ; Bouche rafraîchissante d’une sucrosité discrète, ronde aux saveurs patissières et de marron glacé.&lt;br&gt;&lt;br&gt;La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"13", "joseph_cartron_liqueur_chataigne.png", "1"),</v>
      </c>
    </row>
    <row r="2063" spans="1:23" hidden="1" x14ac:dyDescent="0.25">
      <c r="A2063" s="2" t="s">
        <v>255</v>
      </c>
      <c r="B2063" s="2" t="s">
        <v>256</v>
      </c>
      <c r="C2063" s="3"/>
      <c r="D2063" s="23" t="str">
        <f t="shared" si="754"/>
        <v/>
      </c>
      <c r="E2063" s="4">
        <v>19.95</v>
      </c>
      <c r="F2063" s="2" t="s">
        <v>2224</v>
      </c>
      <c r="G2063" s="19">
        <f>VLOOKUP(F2063,frs!$A$2:$E$41,2,FALSE)</f>
        <v>39</v>
      </c>
      <c r="H2063" s="2" t="b">
        <v>1</v>
      </c>
      <c r="I2063" s="2" t="s">
        <v>2301</v>
      </c>
      <c r="J2063" s="19">
        <f>VLOOKUP(I2063,Families!$A$2:$B$11,2,FALSE)</f>
        <v>4</v>
      </c>
      <c r="K2063" s="2" t="s">
        <v>4749</v>
      </c>
      <c r="L2063" s="19">
        <f>IFERROR(VLOOKUP(K2063,Appellations!$A$2:$B$77,2,FALSE),"0")</f>
        <v>38</v>
      </c>
      <c r="M2063" s="2" t="s">
        <v>4745</v>
      </c>
      <c r="N2063" s="19">
        <f>IFERROR(VLOOKUP(M2063,Regions!$A$2:$B$41,2,FALSE),"0")</f>
        <v>33</v>
      </c>
      <c r="O2063" s="2" t="s">
        <v>4719</v>
      </c>
      <c r="P2063" s="19">
        <f>IFERROR(VLOOKUP(O2063,Colors!$A$2:$B$11,2,FALSE),"0")</f>
        <v>8</v>
      </c>
      <c r="Q2063" s="2"/>
      <c r="R2063" s="19" t="str">
        <f>IFERROR(VLOOKUP(Q2063,Contenants!$A$2:$B$21,2,FALSE),"0")</f>
        <v>0</v>
      </c>
      <c r="S2063" s="2"/>
      <c r="T2063" s="50" t="str">
        <f t="shared" si="756"/>
        <v>Bib Igp Gard Substance Chartreux Rge 5 L</v>
      </c>
      <c r="U2063" s="19" t="str">
        <f>SUBSTITUTE(SUBSTITUTE(SUBSTITUTE(SUBSTITUTE(SUBSTITUTE(SUBSTITUTE(SUBSTITUTE(SUBSTITUTE(SUBSTITUTE(SUBSTITUTE(SUBSTITUTE(SUBSTITUTE(S2063,"C:\Users\Admin\OneDrive\Site Internet\",""),"BAG-IN-BOX\",""),"BOURGOGNE\",""),"BEAUJOLAIS\",""),"CHAMPAGNE ET EFFERVESCENTS\",""),"LANGUEDOC\",""),"LOIRE\",""),"PROVENCE\",""),"RHONE NORD\",""),"RHONE SUD\",""),"SPIRITUEUX\",""),"SUD OUEST\","")</f>
        <v/>
      </c>
      <c r="V2063" s="19">
        <f t="shared" si="758"/>
        <v>0</v>
      </c>
      <c r="W2063" s="20" t="e">
        <f>$X$1&amp;A2063&amp;$Y$1&amp;T2063&amp;$Z$1&amp;D2063&amp;$AA$1&amp;E2063&amp;#REF!&amp;G2063&amp;$AB$1&amp;J2063&amp;$AC$1&amp;L2063&amp;$AD$1&amp;N2063&amp;$AE$1&amp;P2063&amp;$AF$1&amp;R2063&amp;$AG$1&amp;#REF!&amp;$AI$1</f>
        <v>#REF!</v>
      </c>
    </row>
    <row r="2064" spans="1:23" hidden="1" x14ac:dyDescent="0.25">
      <c r="A2064" s="2" t="s">
        <v>1276</v>
      </c>
      <c r="B2064" s="2" t="s">
        <v>1277</v>
      </c>
      <c r="C2064" s="3"/>
      <c r="D2064" s="23" t="str">
        <f t="shared" si="754"/>
        <v/>
      </c>
      <c r="E2064" s="4">
        <v>6.9</v>
      </c>
      <c r="F2064" s="2" t="s">
        <v>2224</v>
      </c>
      <c r="G2064" s="19">
        <f>VLOOKUP(F2064,frs!$A$2:$E$41,2,FALSE)</f>
        <v>39</v>
      </c>
      <c r="H2064" s="2" t="b">
        <v>1</v>
      </c>
      <c r="I2064" s="2" t="s">
        <v>4716</v>
      </c>
      <c r="J2064" s="19">
        <f>VLOOKUP(I2064,Families!$A$2:$B$11,2,FALSE)</f>
        <v>1</v>
      </c>
      <c r="K2064" s="2" t="s">
        <v>4749</v>
      </c>
      <c r="L2064" s="19">
        <f>IFERROR(VLOOKUP(K2064,Appellations!$A$2:$B$77,2,FALSE),"0")</f>
        <v>38</v>
      </c>
      <c r="M2064" s="2" t="s">
        <v>4745</v>
      </c>
      <c r="N2064" s="19">
        <f>IFERROR(VLOOKUP(M2064,Regions!$A$2:$B$41,2,FALSE),"0")</f>
        <v>33</v>
      </c>
      <c r="O2064" s="2" t="s">
        <v>4719</v>
      </c>
      <c r="P2064" s="19">
        <f>IFERROR(VLOOKUP(O2064,Colors!$A$2:$B$11,2,FALSE),"0")</f>
        <v>8</v>
      </c>
      <c r="Q2064" s="2" t="s">
        <v>4688</v>
      </c>
      <c r="R2064" s="19">
        <f>IFERROR(VLOOKUP(Q2064,Contenants!$A$2:$B$21,2,FALSE),"0")</f>
        <v>16</v>
      </c>
      <c r="S2064" s="2"/>
      <c r="T2064" s="50" t="str">
        <f t="shared" si="756"/>
        <v>Igp Gard Substance Chartreux Rouge</v>
      </c>
      <c r="U2064" s="19" t="str">
        <f>SUBSTITUTE(SUBSTITUTE(SUBSTITUTE(SUBSTITUTE(SUBSTITUTE(SUBSTITUTE(SUBSTITUTE(SUBSTITUTE(SUBSTITUTE(SUBSTITUTE(SUBSTITUTE(SUBSTITUTE(S2064,"C:\Users\Admin\OneDrive\Site Internet\",""),"BAG-IN-BOX\",""),"BOURGOGNE\",""),"BEAUJOLAIS\",""),"CHAMPAGNE ET EFFERVESCENTS\",""),"LANGUEDOC\",""),"LOIRE\",""),"PROVENCE\",""),"RHONE NORD\",""),"RHONE SUD\",""),"SPIRITUEUX\",""),"SUD OUEST\","")</f>
        <v/>
      </c>
      <c r="V2064" s="19">
        <f t="shared" si="758"/>
        <v>0</v>
      </c>
      <c r="W2064" s="20" t="e">
        <f>$X$1&amp;A2064&amp;$Y$1&amp;T2064&amp;$Z$1&amp;D2064&amp;$AA$1&amp;E2064&amp;#REF!&amp;G2064&amp;$AB$1&amp;J2064&amp;$AC$1&amp;L2064&amp;$AD$1&amp;N2064&amp;$AE$1&amp;P2064&amp;$AF$1&amp;R2064&amp;$AG$1&amp;#REF!&amp;$AI$1</f>
        <v>#REF!</v>
      </c>
    </row>
    <row r="2065" spans="1:23" s="29" customFormat="1" hidden="1" x14ac:dyDescent="0.25">
      <c r="A2065" s="2" t="s">
        <v>449</v>
      </c>
      <c r="B2065" s="2" t="s">
        <v>450</v>
      </c>
      <c r="C2065" s="3"/>
      <c r="D2065" s="27" t="str">
        <f t="shared" ref="D2065:D2068" si="765">SUBSTITUTE(SUBSTITUTE(C2065,CHAR(13),""),CHAR(10),"&lt;br&gt;")</f>
        <v/>
      </c>
      <c r="E2065" s="4">
        <v>5.75</v>
      </c>
      <c r="F2065" s="2" t="s">
        <v>2246</v>
      </c>
      <c r="H2065" s="2" t="b">
        <v>1</v>
      </c>
      <c r="I2065" s="2" t="s">
        <v>2307</v>
      </c>
      <c r="K2065" s="2"/>
      <c r="M2065" s="2" t="s">
        <v>2307</v>
      </c>
      <c r="O2065" s="2" t="s">
        <v>4803</v>
      </c>
      <c r="Q2065" s="2" t="s">
        <v>4695</v>
      </c>
      <c r="S2065" s="2"/>
      <c r="V2065" s="19">
        <f t="shared" si="758"/>
        <v>0</v>
      </c>
    </row>
    <row r="2066" spans="1:23" s="20" customFormat="1" hidden="1" x14ac:dyDescent="0.25">
      <c r="A2066" s="2" t="s">
        <v>447</v>
      </c>
      <c r="B2066" s="2" t="s">
        <v>448</v>
      </c>
      <c r="C2066" s="3"/>
      <c r="D2066" s="40" t="str">
        <f t="shared" si="765"/>
        <v/>
      </c>
      <c r="E2066" s="4">
        <v>5.2</v>
      </c>
      <c r="F2066" s="2" t="s">
        <v>2246</v>
      </c>
      <c r="G2066" s="42"/>
      <c r="H2066" s="2" t="b">
        <v>1</v>
      </c>
      <c r="I2066" s="2" t="s">
        <v>2307</v>
      </c>
      <c r="J2066" s="42"/>
      <c r="K2066" s="2"/>
      <c r="L2066" s="42"/>
      <c r="M2066" s="2" t="s">
        <v>2307</v>
      </c>
      <c r="N2066" s="42"/>
      <c r="O2066" s="2" t="s">
        <v>4803</v>
      </c>
      <c r="P2066" s="42"/>
      <c r="Q2066" s="2" t="s">
        <v>4695</v>
      </c>
      <c r="R2066" s="42"/>
      <c r="S2066" s="2"/>
      <c r="T2066" s="42"/>
      <c r="U2066" s="42"/>
      <c r="V2066" s="19">
        <f t="shared" si="758"/>
        <v>0</v>
      </c>
      <c r="W2066" s="42"/>
    </row>
    <row r="2067" spans="1:23" ht="128.25" x14ac:dyDescent="0.25">
      <c r="A2067" s="2" t="s">
        <v>453</v>
      </c>
      <c r="B2067" s="2" t="s">
        <v>454</v>
      </c>
      <c r="C2067" s="3" t="s">
        <v>5552</v>
      </c>
      <c r="D2067" s="23" t="str">
        <f>SUBSTITUTE(SUBSTITUTE(SUBSTITUTE(C2067,CHAR(13),""),CHAR(10),"&lt;br&gt;"),". &amp;car(10)",".")</f>
        <v>Cuvée 'Brune, Black Stout' : Robe noire ; Nez gourmand et torréfié  ; Bouche puissante, désaltérante sur une bel amer.&lt;br&gt;Degré : 4,2%&lt;br&gt;&lt;br&gt;Pays : Irlande&lt;br&gt;&lt;br&gt;La brasserie Whitewater.&lt;br&gt;Whitewater a été fondé en 1996. Cette micro-brasserie d'Irlande du Nord produit une gamme de bières régulièrement récompensées.</v>
      </c>
      <c r="E2067" s="4">
        <v>5.5</v>
      </c>
      <c r="F2067" s="2" t="s">
        <v>2246</v>
      </c>
      <c r="G2067" s="19">
        <f>VLOOKUP(F2067,frs!$A$2:$B$45,2,FALSE)</f>
        <v>22</v>
      </c>
      <c r="H2067" s="2" t="b">
        <v>1</v>
      </c>
      <c r="I2067" s="2" t="s">
        <v>2307</v>
      </c>
      <c r="J2067" s="19">
        <f>VLOOKUP(I2067,Families!$A$2:$B$11,2,FALSE)</f>
        <v>8</v>
      </c>
      <c r="K2067" s="2"/>
      <c r="L2067" s="19" t="str">
        <f>IFERROR(VLOOKUP(K2067,Appellations!$A$2:$B$80,2,FALSE),"0")</f>
        <v>0</v>
      </c>
      <c r="M2067" s="2" t="s">
        <v>2307</v>
      </c>
      <c r="N2067" s="19">
        <f>IFERROR(VLOOKUP(M2067,Regions!$A$2:$B$44,2,FALSE),"0")</f>
        <v>7</v>
      </c>
      <c r="O2067" s="2" t="s">
        <v>5007</v>
      </c>
      <c r="P2067" s="19">
        <f>IFERROR(VLOOKUP(O2067,Colors!$A$2:$B$11,2,FALSE),"0")</f>
        <v>5</v>
      </c>
      <c r="Q2067" s="2" t="s">
        <v>4695</v>
      </c>
      <c r="R2067" s="19">
        <f>IFERROR(VLOOKUP(Q2067,Contenants!$A$2:$B$21,2,FALSE),"0")</f>
        <v>13</v>
      </c>
      <c r="S2067" s="2" t="s">
        <v>5669</v>
      </c>
      <c r="T2067" s="50" t="s">
        <v>6368</v>
      </c>
      <c r="U2067" s="19" t="str">
        <f>SUBSTITUTE(S2067,"C:\Users\Admin\OneDrive\Site Internet\","")</f>
        <v>bieres_artisanales_white_water_belfast.png</v>
      </c>
      <c r="V2067" s="19">
        <f t="shared" si="758"/>
        <v>1</v>
      </c>
      <c r="W2067" s="20" t="str">
        <f t="shared" ref="W2067" si="766">$X$1&amp;A2067&amp;$Y$1&amp;T2067&amp;$Z$1&amp;D2067&amp;$AA$1&amp;G2067&amp;$AB$1&amp;J2067&amp;$AC$1&amp;L2067&amp;$AD$1&amp;N2067&amp;$AE$1&amp;P2067&amp;$AF$1&amp;R2067&amp;$AG$1&amp;U2067&amp;$AH$1&amp;V2067&amp;$AI$1</f>
        <v>("02079", "Bière Belfast Black 50 cl", "Cuvée 'Brune, Black Stout' : Robe noire ; Nez gourmand et torréfié  ; Bouche puissante, désaltérante sur une bel amer.&lt;br&gt;Degré : 4,2%&lt;br&gt;&lt;br&gt;Pays : Irlande&lt;br&gt;&lt;br&gt;La brasserie Whitewater.&lt;br&gt;Whitewater a été fondé en 1996. Cette micro-brasserie d'Irlande du Nord produit une gamme de bières régulièrement récompensées.", "22", "8", "0", "7","5", "13", "bieres_artisanales_white_water_belfast.png", "1"),</v>
      </c>
    </row>
    <row r="2068" spans="1:23" s="29" customFormat="1" ht="128.25" hidden="1" x14ac:dyDescent="0.25">
      <c r="A2068" s="2" t="s">
        <v>455</v>
      </c>
      <c r="B2068" s="2" t="s">
        <v>456</v>
      </c>
      <c r="C2068" s="3" t="s">
        <v>5223</v>
      </c>
      <c r="D2068" s="36" t="str">
        <f t="shared" si="765"/>
        <v>Cuvée"Blanche, Lager" : Robe dorée; Nez d’agrumes et de pain frais ; Bouche légère, citronnée avec une belle mousse. &lt;br&gt;Degré : 4,5%&lt;br&gt;&lt;br&gt;Pays : Irlande&lt;br&gt;&lt;br&gt;La brasserie Whitewater.&lt;br&gt;Whitewater a été fondé en 1996. Cette micro-brasserie d'Irlande du Nord produit une gamme de bières régulièrement récompensées.</v>
      </c>
      <c r="E2068" s="4">
        <v>5.85</v>
      </c>
      <c r="F2068" s="2" t="s">
        <v>2246</v>
      </c>
      <c r="G2068" s="38"/>
      <c r="H2068" s="2" t="b">
        <v>1</v>
      </c>
      <c r="I2068" s="2" t="s">
        <v>2307</v>
      </c>
      <c r="J2068" s="38"/>
      <c r="K2068" s="2"/>
      <c r="L2068" s="38"/>
      <c r="M2068" s="2" t="s">
        <v>2307</v>
      </c>
      <c r="N2068" s="38"/>
      <c r="O2068" s="2" t="s">
        <v>4877</v>
      </c>
      <c r="P2068" s="38"/>
      <c r="Q2068" s="2" t="s">
        <v>4695</v>
      </c>
      <c r="R2068" s="38"/>
      <c r="S2068" s="2" t="s">
        <v>5669</v>
      </c>
      <c r="T2068" s="38"/>
      <c r="U2068" s="38"/>
      <c r="V2068" s="19">
        <f t="shared" si="758"/>
        <v>0</v>
      </c>
      <c r="W2068" s="38"/>
    </row>
    <row r="2069" spans="1:23" ht="128.25" x14ac:dyDescent="0.25">
      <c r="A2069" s="2" t="s">
        <v>451</v>
      </c>
      <c r="B2069" s="2" t="s">
        <v>452</v>
      </c>
      <c r="C2069" s="3" t="s">
        <v>5553</v>
      </c>
      <c r="D2069" s="23" t="str">
        <f t="shared" ref="D2069:D2129" si="767">SUBSTITUTE(SUBSTITUTE(SUBSTITUTE(C2069,CHAR(13),""),CHAR(10),"&lt;br&gt;"),". &amp;car(10)",".")</f>
        <v>Cuvée 'Ambrée, Amber Ale' : Robe dorée ; Nez complexe sur des notes caramélisées ; Bouche fruitée et acidulée.&lt;br&gt;Degré : 4,5%&lt;br&gt;&lt;br&gt;Pays : Irlande&lt;br&gt;&lt;br&gt;La brasserie Whitewater.&lt;br&gt;Whitewater a été fondé en 1996. Cette micro-brasserie d'Irlande du Nord produit une gamme de bières régulièrement récompensées.</v>
      </c>
      <c r="E2069" s="4">
        <v>5.85</v>
      </c>
      <c r="F2069" s="2" t="s">
        <v>2246</v>
      </c>
      <c r="G2069" s="19">
        <f>VLOOKUP(F2069,frs!$A$2:$B$45,2,FALSE)</f>
        <v>22</v>
      </c>
      <c r="H2069" s="2" t="b">
        <v>1</v>
      </c>
      <c r="I2069" s="2" t="s">
        <v>2307</v>
      </c>
      <c r="J2069" s="19">
        <f>VLOOKUP(I2069,Families!$A$2:$B$11,2,FALSE)</f>
        <v>8</v>
      </c>
      <c r="K2069" s="2"/>
      <c r="L2069" s="19" t="str">
        <f>IFERROR(VLOOKUP(K2069,Appellations!$A$2:$B$80,2,FALSE),"0")</f>
        <v>0</v>
      </c>
      <c r="M2069" s="2" t="s">
        <v>2307</v>
      </c>
      <c r="N2069" s="19">
        <f>IFERROR(VLOOKUP(M2069,Regions!$A$2:$B$44,2,FALSE),"0")</f>
        <v>7</v>
      </c>
      <c r="O2069" s="2" t="s">
        <v>2305</v>
      </c>
      <c r="P2069" s="19">
        <f>IFERROR(VLOOKUP(O2069,Colors!$A$2:$B$11,2,FALSE),"0")</f>
        <v>1</v>
      </c>
      <c r="Q2069" s="2" t="s">
        <v>4695</v>
      </c>
      <c r="R2069" s="19">
        <f>IFERROR(VLOOKUP(Q2069,Contenants!$A$2:$B$21,2,FALSE),"0")</f>
        <v>13</v>
      </c>
      <c r="S2069" s="2" t="s">
        <v>5669</v>
      </c>
      <c r="T2069" s="50" t="s">
        <v>6369</v>
      </c>
      <c r="U2069" s="19" t="str">
        <f>SUBSTITUTE(S2069,"C:\Users\Admin\OneDrive\Site Internet\","")</f>
        <v>bieres_artisanales_white_water_belfast.png</v>
      </c>
      <c r="V2069" s="19">
        <f t="shared" si="758"/>
        <v>1</v>
      </c>
      <c r="W2069" s="20" t="str">
        <f t="shared" ref="W2069" si="768">$X$1&amp;A2069&amp;$Y$1&amp;T2069&amp;$Z$1&amp;D2069&amp;$AA$1&amp;G2069&amp;$AB$1&amp;J2069&amp;$AC$1&amp;L2069&amp;$AD$1&amp;N2069&amp;$AE$1&amp;P2069&amp;$AF$1&amp;R2069&amp;$AG$1&amp;U2069&amp;$AH$1&amp;V2069&amp;$AI$1</f>
        <v>("02081", "Bière Belfast Ale 50 cl", "Cuvée 'Ambrée, Amber Ale' : Robe dorée ; Nez complexe sur des notes caramélisées ; Bouche fruitée et acidulée.&lt;br&gt;Degré : 4,5%&lt;br&gt;&lt;br&gt;Pays : Irlande&lt;br&gt;&lt;br&gt;La brasserie Whitewater.&lt;br&gt;Whitewater a été fondé en 1996. Cette micro-brasserie d'Irlande du Nord produit une gamme de bières régulièrement récompensées.", "22", "8", "0", "7","1", "13", "bieres_artisanales_white_water_belfast.png", "1"),</v>
      </c>
    </row>
    <row r="2070" spans="1:23" hidden="1" x14ac:dyDescent="0.25">
      <c r="A2070" s="2" t="s">
        <v>2795</v>
      </c>
      <c r="B2070" s="2" t="s">
        <v>2796</v>
      </c>
      <c r="C2070" s="3"/>
      <c r="D2070" s="23" t="str">
        <f t="shared" si="767"/>
        <v/>
      </c>
      <c r="E2070" s="4">
        <v>5.85</v>
      </c>
      <c r="F2070" s="2" t="s">
        <v>2246</v>
      </c>
      <c r="G2070" s="19">
        <f>VLOOKUP(F2070,frs!$A$2:$E$41,2,FALSE)</f>
        <v>22</v>
      </c>
      <c r="H2070" s="2" t="b">
        <v>0</v>
      </c>
      <c r="I2070" s="2" t="s">
        <v>2307</v>
      </c>
      <c r="J2070" s="19">
        <f>VLOOKUP(I2070,Families!$A$2:$B$11,2,FALSE)</f>
        <v>8</v>
      </c>
      <c r="K2070" s="2"/>
      <c r="L2070" s="19" t="str">
        <f>IFERROR(VLOOKUP(K2070,Appellations!$A$2:$B$77,2,FALSE),"0")</f>
        <v>0</v>
      </c>
      <c r="M2070" s="2" t="s">
        <v>2307</v>
      </c>
      <c r="N2070" s="19">
        <f>IFERROR(VLOOKUP(M2070,Regions!$A$2:$B$41,2,FALSE),"0")</f>
        <v>7</v>
      </c>
      <c r="O2070" s="2" t="s">
        <v>314</v>
      </c>
      <c r="P2070" s="19">
        <f>IFERROR(VLOOKUP(O2070,Colors!$A$2:$B$11,2,FALSE),"0")</f>
        <v>6</v>
      </c>
      <c r="Q2070" s="2" t="s">
        <v>4695</v>
      </c>
      <c r="R2070" s="19">
        <f>IFERROR(VLOOKUP(Q2070,Contenants!$A$2:$B$21,2,FALSE),"0")</f>
        <v>13</v>
      </c>
      <c r="S2070" s="2"/>
      <c r="T2070" s="50" t="str">
        <f t="shared" ref="T2070:T2129" si="769">PROPER(B2070)</f>
        <v>Biere Whitewater Ewe Rebel Ipa 50Cl</v>
      </c>
      <c r="U2070" s="19" t="str">
        <f t="shared" ref="U2070:U2092" si="770">SUBSTITUTE(SUBSTITUTE(SUBSTITUTE(SUBSTITUTE(SUBSTITUTE(SUBSTITUTE(SUBSTITUTE(SUBSTITUTE(SUBSTITUTE(SUBSTITUTE(SUBSTITUTE(SUBSTITUTE(S2070,"C:\Users\Admin\OneDrive\Site Internet\",""),"BAG-IN-BOX\",""),"BOURGOGNE\",""),"BEAUJOLAIS\",""),"CHAMPAGNE ET EFFERVESCENTS\",""),"LANGUEDOC\",""),"LOIRE\",""),"PROVENCE\",""),"RHONE NORD\",""),"RHONE SUD\",""),"SPIRITUEUX\",""),"SUD OUEST\","")</f>
        <v/>
      </c>
      <c r="V2070" s="19" t="e">
        <f>IF(#REF!="",0,1)</f>
        <v>#REF!</v>
      </c>
      <c r="W2070" s="20" t="e">
        <f>$X$1&amp;A2070&amp;$Y$1&amp;T2070&amp;$Z$1&amp;D2070&amp;$AA$1&amp;E2070&amp;#REF!&amp;G2070&amp;$AB$1&amp;J2070&amp;$AC$1&amp;L2070&amp;$AD$1&amp;N2070&amp;$AE$1&amp;P2070&amp;$AF$1&amp;R2070&amp;$AG$1&amp;#REF!&amp;$AI$1</f>
        <v>#REF!</v>
      </c>
    </row>
    <row r="2071" spans="1:23" hidden="1" x14ac:dyDescent="0.25">
      <c r="A2071" s="2" t="s">
        <v>4567</v>
      </c>
      <c r="B2071" s="2" t="s">
        <v>4568</v>
      </c>
      <c r="C2071" s="3"/>
      <c r="D2071" s="23" t="str">
        <f t="shared" si="767"/>
        <v/>
      </c>
      <c r="E2071" s="4">
        <v>50.4</v>
      </c>
      <c r="F2071" s="2" t="s">
        <v>2279</v>
      </c>
      <c r="G2071" s="19" t="e">
        <f>VLOOKUP(F2071,frs!$A$2:$E$41,2,FALSE)</f>
        <v>#N/A</v>
      </c>
      <c r="H2071" s="2" t="b">
        <v>0</v>
      </c>
      <c r="I2071" s="2" t="s">
        <v>4693</v>
      </c>
      <c r="J2071" s="19">
        <f>VLOOKUP(I2071,Families!$A$2:$B$11,2,FALSE)</f>
        <v>7</v>
      </c>
      <c r="K2071" s="2"/>
      <c r="L2071" s="19" t="str">
        <f>IFERROR(VLOOKUP(K2071,Appellations!$A$2:$B$77,2,FALSE),"0")</f>
        <v>0</v>
      </c>
      <c r="M2071" s="2" t="s">
        <v>4698</v>
      </c>
      <c r="N2071" s="19" t="str">
        <f>IFERROR(VLOOKUP(M2071,Regions!$A$2:$B$41,2,FALSE),"0")</f>
        <v>0</v>
      </c>
      <c r="O2071" s="2"/>
      <c r="P2071" s="19" t="str">
        <f>IFERROR(VLOOKUP(O2071,Colors!$A$2:$B$11,2,FALSE),"0")</f>
        <v>0</v>
      </c>
      <c r="Q2071" s="2" t="s">
        <v>4696</v>
      </c>
      <c r="R2071" s="19">
        <f>IFERROR(VLOOKUP(Q2071,Contenants!$A$2:$B$21,2,FALSE),"0")</f>
        <v>15</v>
      </c>
      <c r="S2071" s="2"/>
      <c r="T2071" s="50" t="str">
        <f t="shared" si="769"/>
        <v>Whisky Fitzwilliam Imperial Stout</v>
      </c>
      <c r="U2071" s="19" t="str">
        <f t="shared" si="770"/>
        <v/>
      </c>
      <c r="V2071" s="19" t="e">
        <f>IF(#REF!="",0,1)</f>
        <v>#REF!</v>
      </c>
      <c r="W2071" s="20" t="e">
        <f>$X$1&amp;A2071&amp;$Y$1&amp;T2071&amp;$Z$1&amp;D2071&amp;$AA$1&amp;E2071&amp;#REF!&amp;G2071&amp;$AB$1&amp;J2071&amp;$AC$1&amp;L2071&amp;$AD$1&amp;N2071&amp;$AE$1&amp;P2071&amp;$AF$1&amp;R2071&amp;$AG$1&amp;#REF!&amp;$AI$1</f>
        <v>#REF!</v>
      </c>
    </row>
    <row r="2072" spans="1:23" hidden="1" x14ac:dyDescent="0.25">
      <c r="A2072" s="2" t="s">
        <v>2180</v>
      </c>
      <c r="B2072" s="2" t="s">
        <v>2181</v>
      </c>
      <c r="C2072" s="3"/>
      <c r="D2072" s="23" t="str">
        <f t="shared" si="767"/>
        <v/>
      </c>
      <c r="E2072" s="4">
        <v>93.5</v>
      </c>
      <c r="F2072" s="2" t="s">
        <v>2279</v>
      </c>
      <c r="G2072" s="19" t="e">
        <f>VLOOKUP(F2072,frs!$A$2:$E$41,2,FALSE)</f>
        <v>#N/A</v>
      </c>
      <c r="H2072" s="2" t="b">
        <v>1</v>
      </c>
      <c r="I2072" s="2" t="s">
        <v>4693</v>
      </c>
      <c r="J2072" s="19">
        <f>VLOOKUP(I2072,Families!$A$2:$B$11,2,FALSE)</f>
        <v>7</v>
      </c>
      <c r="K2072" s="2"/>
      <c r="L2072" s="19" t="str">
        <f>IFERROR(VLOOKUP(K2072,Appellations!$A$2:$B$77,2,FALSE),"0")</f>
        <v>0</v>
      </c>
      <c r="M2072" s="2" t="s">
        <v>4698</v>
      </c>
      <c r="N2072" s="19" t="str">
        <f>IFERROR(VLOOKUP(M2072,Regions!$A$2:$B$41,2,FALSE),"0")</f>
        <v>0</v>
      </c>
      <c r="O2072" s="2"/>
      <c r="P2072" s="19" t="str">
        <f>IFERROR(VLOOKUP(O2072,Colors!$A$2:$B$11,2,FALSE),"0")</f>
        <v>0</v>
      </c>
      <c r="Q2072" s="2" t="s">
        <v>4696</v>
      </c>
      <c r="R2072" s="19">
        <f>IFERROR(VLOOKUP(Q2072,Contenants!$A$2:$B$21,2,FALSE),"0")</f>
        <v>15</v>
      </c>
      <c r="S2072" s="2"/>
      <c r="T2072" s="50" t="str">
        <f t="shared" si="769"/>
        <v>Whisky The Kurayoshi Pure Malt Japon</v>
      </c>
      <c r="U2072" s="19" t="str">
        <f t="shared" si="770"/>
        <v/>
      </c>
      <c r="V2072" s="19">
        <f>IF(U2072="",0,1)</f>
        <v>0</v>
      </c>
      <c r="W2072" s="20" t="e">
        <f>$X$1&amp;A2072&amp;$Y$1&amp;T2072&amp;$Z$1&amp;D2072&amp;$AA$1&amp;E2072&amp;#REF!&amp;G2072&amp;$AB$1&amp;J2072&amp;$AC$1&amp;L2072&amp;$AD$1&amp;N2072&amp;$AE$1&amp;P2072&amp;$AF$1&amp;R2072&amp;$AG$1&amp;#REF!&amp;$AI$1</f>
        <v>#REF!</v>
      </c>
    </row>
    <row r="2073" spans="1:23" hidden="1" x14ac:dyDescent="0.25">
      <c r="A2073" s="2" t="s">
        <v>4530</v>
      </c>
      <c r="B2073" s="2" t="s">
        <v>4531</v>
      </c>
      <c r="C2073" s="3"/>
      <c r="D2073" s="23" t="str">
        <f t="shared" si="767"/>
        <v/>
      </c>
      <c r="E2073" s="4">
        <v>49.35</v>
      </c>
      <c r="F2073" s="2" t="s">
        <v>42</v>
      </c>
      <c r="G2073" s="19" t="e">
        <f>VLOOKUP(F2073,frs!$A$2:$E$41,2,FALSE)</f>
        <v>#N/A</v>
      </c>
      <c r="H2073" s="2" t="b">
        <v>0</v>
      </c>
      <c r="I2073" s="2" t="s">
        <v>4693</v>
      </c>
      <c r="J2073" s="19">
        <f>VLOOKUP(I2073,Families!$A$2:$B$11,2,FALSE)</f>
        <v>7</v>
      </c>
      <c r="K2073" s="2"/>
      <c r="L2073" s="19" t="str">
        <f>IFERROR(VLOOKUP(K2073,Appellations!$A$2:$B$77,2,FALSE),"0")</f>
        <v>0</v>
      </c>
      <c r="M2073" s="2" t="s">
        <v>4698</v>
      </c>
      <c r="N2073" s="19" t="str">
        <f>IFERROR(VLOOKUP(M2073,Regions!$A$2:$B$41,2,FALSE),"0")</f>
        <v>0</v>
      </c>
      <c r="O2073" s="2"/>
      <c r="P2073" s="19" t="str">
        <f>IFERROR(VLOOKUP(O2073,Colors!$A$2:$B$11,2,FALSE),"0")</f>
        <v>0</v>
      </c>
      <c r="Q2073" s="2" t="s">
        <v>4696</v>
      </c>
      <c r="R2073" s="19">
        <f>IFERROR(VLOOKUP(Q2073,Contenants!$A$2:$B$21,2,FALSE),"0")</f>
        <v>15</v>
      </c>
      <c r="S2073" s="2"/>
      <c r="T2073" s="50" t="str">
        <f t="shared" si="769"/>
        <v>Whisky Aberlour 12 Ans</v>
      </c>
      <c r="U2073" s="19" t="str">
        <f t="shared" si="770"/>
        <v/>
      </c>
      <c r="V2073" s="19" t="e">
        <f>IF(#REF!="",0,1)</f>
        <v>#REF!</v>
      </c>
      <c r="W2073" s="20" t="e">
        <f>$X$1&amp;A2073&amp;$Y$1&amp;T2073&amp;$Z$1&amp;D2073&amp;$AA$1&amp;E2073&amp;#REF!&amp;G2073&amp;$AB$1&amp;J2073&amp;$AC$1&amp;L2073&amp;$AD$1&amp;N2073&amp;$AE$1&amp;P2073&amp;$AF$1&amp;R2073&amp;$AG$1&amp;#REF!&amp;$AI$1</f>
        <v>#REF!</v>
      </c>
    </row>
    <row r="2074" spans="1:23" hidden="1" x14ac:dyDescent="0.25">
      <c r="A2074" s="2" t="s">
        <v>1614</v>
      </c>
      <c r="B2074" s="2" t="s">
        <v>1615</v>
      </c>
      <c r="C2074" s="3"/>
      <c r="D2074" s="23" t="str">
        <f t="shared" si="767"/>
        <v/>
      </c>
      <c r="E2074" s="4">
        <v>39.5</v>
      </c>
      <c r="F2074" s="2" t="s">
        <v>2256</v>
      </c>
      <c r="G2074" s="19" t="e">
        <f>VLOOKUP(F2074,frs!$A$2:$E$41,2,FALSE)</f>
        <v>#N/A</v>
      </c>
      <c r="H2074" s="2" t="b">
        <v>1</v>
      </c>
      <c r="I2074" s="2" t="s">
        <v>4716</v>
      </c>
      <c r="J2074" s="19">
        <f>VLOOKUP(I2074,Families!$A$2:$B$11,2,FALSE)</f>
        <v>1</v>
      </c>
      <c r="K2074" s="2" t="s">
        <v>4948</v>
      </c>
      <c r="L2074" s="19" t="str">
        <f>IFERROR(VLOOKUP(K2074,Appellations!$A$2:$B$77,2,FALSE),"0")</f>
        <v>0</v>
      </c>
      <c r="M2074" s="2" t="s">
        <v>4844</v>
      </c>
      <c r="N2074" s="19" t="str">
        <f>IFERROR(VLOOKUP(M2074,Regions!$A$2:$B$41,2,FALSE),"0")</f>
        <v>0</v>
      </c>
      <c r="O2074" s="2" t="s">
        <v>4719</v>
      </c>
      <c r="P2074" s="19">
        <f>IFERROR(VLOOKUP(O2074,Colors!$A$2:$B$11,2,FALSE),"0")</f>
        <v>8</v>
      </c>
      <c r="Q2074" s="2" t="s">
        <v>4688</v>
      </c>
      <c r="R2074" s="19">
        <f>IFERROR(VLOOKUP(Q2074,Contenants!$A$2:$B$21,2,FALSE),"0")</f>
        <v>16</v>
      </c>
      <c r="S2074" s="2"/>
      <c r="T2074" s="50" t="str">
        <f t="shared" si="769"/>
        <v>Patrimonio Gentile Grande Expression Rge</v>
      </c>
      <c r="U2074" s="19" t="str">
        <f t="shared" si="770"/>
        <v/>
      </c>
      <c r="V2074" s="19">
        <f t="shared" ref="V2074:V2134" si="771">IF(U2074="",0,1)</f>
        <v>0</v>
      </c>
      <c r="W2074" s="20" t="e">
        <f>$X$1&amp;A2074&amp;$Y$1&amp;T2074&amp;$Z$1&amp;D2074&amp;$AA$1&amp;E2074&amp;#REF!&amp;G2074&amp;$AB$1&amp;J2074&amp;$AC$1&amp;L2074&amp;$AD$1&amp;N2074&amp;$AE$1&amp;P2074&amp;$AF$1&amp;R2074&amp;$AG$1&amp;#REF!&amp;$AI$1</f>
        <v>#REF!</v>
      </c>
    </row>
    <row r="2075" spans="1:23" ht="342" x14ac:dyDescent="0.25">
      <c r="A2075" s="2" t="s">
        <v>718</v>
      </c>
      <c r="B2075" s="2" t="s">
        <v>719</v>
      </c>
      <c r="C2075" s="3" t="s">
        <v>6147</v>
      </c>
      <c r="D2075" s="23" t="str">
        <f t="shared" si="767"/>
        <v>Un Côtes du Rhône rouge complexe et intense, parfait pour une côte de boeuf maturée et grillée au barbecue.&lt;br&gt;&lt;br&gt;Encépagement : Carignan, Grenache, Syrah et Mourvèdre&lt;br&gt;&lt;br&gt;Dégustation : Robe pourpre ; Nez complexe aux notes de fruits noirs et d’épices ; Bouche généreuse, suave de mûres, de cassis et de garrigues. Finale enrobée aux tanins fondus.&lt;br&gt;Accord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v>
      </c>
      <c r="E2075" s="4">
        <v>10.8</v>
      </c>
      <c r="F2075" s="2" t="s">
        <v>2294</v>
      </c>
      <c r="G2075" s="19">
        <f>VLOOKUP(F2075,frs!$A$2:$B$45,2,FALSE)</f>
        <v>40</v>
      </c>
      <c r="H2075" s="2" t="b">
        <v>1</v>
      </c>
      <c r="I2075" s="2" t="s">
        <v>4716</v>
      </c>
      <c r="J2075" s="19">
        <f>VLOOKUP(I2075,Families!$A$2:$B$11,2,FALSE)</f>
        <v>1</v>
      </c>
      <c r="K2075" s="2" t="s">
        <v>4840</v>
      </c>
      <c r="L2075" s="19">
        <f>IFERROR(VLOOKUP(K2075,Appellations!$A$2:$B$77,2,FALSE),"0")</f>
        <v>27</v>
      </c>
      <c r="M2075" s="2" t="s">
        <v>4745</v>
      </c>
      <c r="N2075" s="19">
        <f>IFERROR(VLOOKUP(M2075,Regions!$A$2:$B$44,2,FALSE),"0")</f>
        <v>33</v>
      </c>
      <c r="O2075" s="2" t="s">
        <v>4719</v>
      </c>
      <c r="P2075" s="19">
        <f>IFERROR(VLOOKUP(O2075,Colors!$A$2:$B$11,2,FALSE),"0")</f>
        <v>8</v>
      </c>
      <c r="Q2075" s="2" t="s">
        <v>4688</v>
      </c>
      <c r="R2075" s="19">
        <f>IFERROR(VLOOKUP(Q2075,Contenants!$A$2:$B$21,2,FALSE),"0")</f>
        <v>16</v>
      </c>
      <c r="S2075" s="2" t="s">
        <v>6548</v>
      </c>
      <c r="T2075" s="50" t="str">
        <f t="shared" si="769"/>
        <v>Cdr Pont De Pierres Durieu Rouge</v>
      </c>
      <c r="U2075" s="19" t="str">
        <f t="shared" si="770"/>
        <v>domaine_durieu_cotes_du_rhone_pont_de_pierre_rouge.png</v>
      </c>
      <c r="V2075" s="19">
        <f t="shared" si="771"/>
        <v>1</v>
      </c>
      <c r="W2075" s="20" t="str">
        <f t="shared" ref="W2075" si="772">$X$1&amp;A2075&amp;$Y$1&amp;T2075&amp;$Z$1&amp;D2075&amp;$AA$1&amp;G2075&amp;$AB$1&amp;J2075&amp;$AC$1&amp;L2075&amp;$AD$1&amp;N2075&amp;$AE$1&amp;P2075&amp;$AF$1&amp;R2075&amp;$AG$1&amp;U2075&amp;$AH$1&amp;V2075&amp;$AI$1</f>
        <v>("02087", "Cdr Pont De Pierres Durieu Rouge", "Un Côtes du Rhône rouge complexe et intense, parfait pour une côte de boeuf maturée et grillée au barbecue.&lt;br&gt;&lt;br&gt;Encépagement : Carignan, Grenache, Syrah et Mourvèdre&lt;br&gt;&lt;br&gt;Dégustation : Robe pourpre ; Nez complexe aux notes de fruits noirs et d’épices ; Bouche généreuse, suave de mûres, de cassis et de garrigues. Finale enrobée aux tanins fondus.&lt;br&gt;Accord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 "40", "1", "27", "33","8", "16", "domaine_durieu_cotes_du_rhone_pont_de_pierre_rouge.png", "1"),</v>
      </c>
    </row>
    <row r="2076" spans="1:23" hidden="1" x14ac:dyDescent="0.25">
      <c r="A2076" s="2" t="s">
        <v>304</v>
      </c>
      <c r="B2076" s="2" t="s">
        <v>305</v>
      </c>
      <c r="C2076" s="3"/>
      <c r="D2076" s="23" t="str">
        <f t="shared" si="767"/>
        <v/>
      </c>
      <c r="E2076" s="4">
        <v>21.3</v>
      </c>
      <c r="F2076" s="2" t="s">
        <v>2289</v>
      </c>
      <c r="G2076" s="19">
        <f>VLOOKUP(F2076,frs!$A$2:$E$41,2,FALSE)</f>
        <v>2</v>
      </c>
      <c r="H2076" s="2" t="b">
        <v>1</v>
      </c>
      <c r="I2076" s="2" t="s">
        <v>2301</v>
      </c>
      <c r="J2076" s="19">
        <f>VLOOKUP(I2076,Families!$A$2:$B$11,2,FALSE)</f>
        <v>4</v>
      </c>
      <c r="K2076" s="2" t="s">
        <v>4751</v>
      </c>
      <c r="L2076" s="19" t="str">
        <f>IFERROR(VLOOKUP(K2076,Appellations!$A$2:$B$77,2,FALSE),"0")</f>
        <v>0</v>
      </c>
      <c r="M2076" s="2" t="s">
        <v>4752</v>
      </c>
      <c r="N2076" s="19">
        <f>IFERROR(VLOOKUP(M2076,Regions!$A$2:$B$41,2,FALSE),"0")</f>
        <v>20</v>
      </c>
      <c r="O2076" s="2" t="s">
        <v>2306</v>
      </c>
      <c r="P2076" s="19">
        <f>IFERROR(VLOOKUP(O2076,Colors!$A$2:$B$11,2,FALSE),"0")</f>
        <v>7</v>
      </c>
      <c r="Q2076" s="2"/>
      <c r="R2076" s="19" t="str">
        <f>IFERROR(VLOOKUP(Q2076,Contenants!$A$2:$B$21,2,FALSE),"0")</f>
        <v>0</v>
      </c>
      <c r="S2076" s="2"/>
      <c r="T2076" s="50" t="str">
        <f t="shared" si="769"/>
        <v>Bib Vdp Instant Plaisir Adv Rose 5 L</v>
      </c>
      <c r="U2076" s="19" t="str">
        <f t="shared" si="770"/>
        <v/>
      </c>
      <c r="V2076" s="19">
        <f t="shared" si="771"/>
        <v>0</v>
      </c>
      <c r="W2076" s="20" t="e">
        <f>$X$1&amp;A2076&amp;$Y$1&amp;T2076&amp;$Z$1&amp;D2076&amp;$AA$1&amp;E2076&amp;#REF!&amp;G2076&amp;$AB$1&amp;J2076&amp;$AC$1&amp;L2076&amp;$AD$1&amp;N2076&amp;$AE$1&amp;P2076&amp;$AF$1&amp;R2076&amp;$AG$1&amp;#REF!&amp;$AI$1</f>
        <v>#REF!</v>
      </c>
    </row>
    <row r="2077" spans="1:23" hidden="1" x14ac:dyDescent="0.25">
      <c r="A2077" s="2" t="s">
        <v>302</v>
      </c>
      <c r="B2077" s="2" t="s">
        <v>303</v>
      </c>
      <c r="C2077" s="3"/>
      <c r="D2077" s="23" t="str">
        <f t="shared" si="767"/>
        <v/>
      </c>
      <c r="E2077" s="4">
        <v>21.9</v>
      </c>
      <c r="F2077" s="2" t="s">
        <v>2289</v>
      </c>
      <c r="G2077" s="19">
        <f>VLOOKUP(F2077,frs!$A$2:$E$41,2,FALSE)</f>
        <v>2</v>
      </c>
      <c r="H2077" s="2" t="b">
        <v>1</v>
      </c>
      <c r="I2077" s="2" t="s">
        <v>2301</v>
      </c>
      <c r="J2077" s="19">
        <f>VLOOKUP(I2077,Families!$A$2:$B$11,2,FALSE)</f>
        <v>4</v>
      </c>
      <c r="K2077" s="2" t="s">
        <v>4751</v>
      </c>
      <c r="L2077" s="19" t="str">
        <f>IFERROR(VLOOKUP(K2077,Appellations!$A$2:$B$77,2,FALSE),"0")</f>
        <v>0</v>
      </c>
      <c r="M2077" s="2" t="s">
        <v>4752</v>
      </c>
      <c r="N2077" s="19">
        <f>IFERROR(VLOOKUP(M2077,Regions!$A$2:$B$41,2,FALSE),"0")</f>
        <v>20</v>
      </c>
      <c r="O2077" s="2" t="s">
        <v>4689</v>
      </c>
      <c r="P2077" s="19">
        <f>IFERROR(VLOOKUP(O2077,Colors!$A$2:$B$11,2,FALSE),"0")</f>
        <v>2</v>
      </c>
      <c r="Q2077" s="2"/>
      <c r="R2077" s="19" t="str">
        <f>IFERROR(VLOOKUP(Q2077,Contenants!$A$2:$B$21,2,FALSE),"0")</f>
        <v>0</v>
      </c>
      <c r="S2077" s="2"/>
      <c r="T2077" s="50" t="str">
        <f t="shared" si="769"/>
        <v>Bib Vdp Instant Plaisir Adv Blanc 5 L</v>
      </c>
      <c r="U2077" s="19" t="str">
        <f t="shared" si="770"/>
        <v/>
      </c>
      <c r="V2077" s="19">
        <f t="shared" si="771"/>
        <v>0</v>
      </c>
      <c r="W2077" s="20" t="e">
        <f>$X$1&amp;A2077&amp;$Y$1&amp;T2077&amp;$Z$1&amp;D2077&amp;$AA$1&amp;E2077&amp;#REF!&amp;G2077&amp;$AB$1&amp;J2077&amp;$AC$1&amp;L2077&amp;$AD$1&amp;N2077&amp;$AE$1&amp;P2077&amp;$AF$1&amp;R2077&amp;$AG$1&amp;#REF!&amp;$AI$1</f>
        <v>#REF!</v>
      </c>
    </row>
    <row r="2078" spans="1:23" hidden="1" x14ac:dyDescent="0.25">
      <c r="A2078" s="2" t="s">
        <v>219</v>
      </c>
      <c r="B2078" s="2" t="s">
        <v>220</v>
      </c>
      <c r="C2078" s="3"/>
      <c r="D2078" s="23" t="str">
        <f t="shared" si="767"/>
        <v/>
      </c>
      <c r="E2078" s="4">
        <v>24.5</v>
      </c>
      <c r="F2078" s="2" t="s">
        <v>2289</v>
      </c>
      <c r="G2078" s="19">
        <f>VLOOKUP(F2078,frs!$A$2:$E$41,2,FALSE)</f>
        <v>2</v>
      </c>
      <c r="H2078" s="2" t="b">
        <v>1</v>
      </c>
      <c r="I2078" s="2" t="s">
        <v>2301</v>
      </c>
      <c r="J2078" s="19">
        <f>VLOOKUP(I2078,Families!$A$2:$B$11,2,FALSE)</f>
        <v>4</v>
      </c>
      <c r="K2078" s="2" t="s">
        <v>4957</v>
      </c>
      <c r="L2078" s="19">
        <f>IFERROR(VLOOKUP(K2078,Appellations!$A$2:$B$77,2,FALSE),"0")</f>
        <v>30</v>
      </c>
      <c r="M2078" s="2" t="s">
        <v>4755</v>
      </c>
      <c r="N2078" s="19">
        <f>IFERROR(VLOOKUP(M2078,Regions!$A$2:$B$41,2,FALSE),"0")</f>
        <v>35</v>
      </c>
      <c r="O2078" s="2" t="s">
        <v>4719</v>
      </c>
      <c r="P2078" s="19">
        <f>IFERROR(VLOOKUP(O2078,Colors!$A$2:$B$11,2,FALSE),"0")</f>
        <v>8</v>
      </c>
      <c r="Q2078" s="2"/>
      <c r="R2078" s="19" t="str">
        <f>IFERROR(VLOOKUP(Q2078,Contenants!$A$2:$B$21,2,FALSE),"0")</f>
        <v>0</v>
      </c>
      <c r="S2078" s="2"/>
      <c r="T2078" s="50" t="str">
        <f t="shared" si="769"/>
        <v>Bib C/Roussi Terre Garrigue Adv Rge 5 L</v>
      </c>
      <c r="U2078" s="19" t="str">
        <f t="shared" si="770"/>
        <v/>
      </c>
      <c r="V2078" s="19">
        <f t="shared" si="771"/>
        <v>0</v>
      </c>
      <c r="W2078" s="20" t="e">
        <f>$X$1&amp;A2078&amp;$Y$1&amp;T2078&amp;$Z$1&amp;D2078&amp;$AA$1&amp;E2078&amp;#REF!&amp;G2078&amp;$AB$1&amp;J2078&amp;$AC$1&amp;L2078&amp;$AD$1&amp;N2078&amp;$AE$1&amp;P2078&amp;$AF$1&amp;R2078&amp;$AG$1&amp;#REF!&amp;$AI$1</f>
        <v>#REF!</v>
      </c>
    </row>
    <row r="2079" spans="1:23" hidden="1" x14ac:dyDescent="0.25">
      <c r="A2079" s="2" t="s">
        <v>2029</v>
      </c>
      <c r="B2079" s="2" t="s">
        <v>2030</v>
      </c>
      <c r="C2079" s="3"/>
      <c r="D2079" s="23" t="str">
        <f t="shared" si="767"/>
        <v/>
      </c>
      <c r="E2079" s="4">
        <v>10.8</v>
      </c>
      <c r="F2079" s="2" t="s">
        <v>2292</v>
      </c>
      <c r="G2079" s="19" t="e">
        <f>VLOOKUP(F2079,frs!$A$2:$E$41,2,FALSE)</f>
        <v>#N/A</v>
      </c>
      <c r="H2079" s="2" t="b">
        <v>1</v>
      </c>
      <c r="I2079" s="2" t="s">
        <v>2308</v>
      </c>
      <c r="J2079" s="19">
        <f>VLOOKUP(I2079,Families!$A$2:$B$11,2,FALSE)</f>
        <v>3</v>
      </c>
      <c r="K2079" s="2" t="s">
        <v>4899</v>
      </c>
      <c r="L2079" s="19" t="str">
        <f>IFERROR(VLOOKUP(K2079,Appellations!$A$2:$B$77,2,FALSE),"0")</f>
        <v>0</v>
      </c>
      <c r="M2079" s="2" t="s">
        <v>4745</v>
      </c>
      <c r="N2079" s="19">
        <f>IFERROR(VLOOKUP(M2079,Regions!$A$2:$B$41,2,FALSE),"0")</f>
        <v>33</v>
      </c>
      <c r="O2079" s="2" t="s">
        <v>2306</v>
      </c>
      <c r="P2079" s="19">
        <f>IFERROR(VLOOKUP(O2079,Colors!$A$2:$B$11,2,FALSE),"0")</f>
        <v>7</v>
      </c>
      <c r="Q2079" s="2" t="s">
        <v>4688</v>
      </c>
      <c r="R2079" s="19">
        <f>IFERROR(VLOOKUP(Q2079,Contenants!$A$2:$B$21,2,FALSE),"0")</f>
        <v>16</v>
      </c>
      <c r="S2079" s="2"/>
      <c r="T2079" s="50" t="str">
        <f t="shared" si="769"/>
        <v>Ventoux Tradition Font Alba Rose</v>
      </c>
      <c r="U2079" s="19" t="str">
        <f t="shared" si="770"/>
        <v/>
      </c>
      <c r="V2079" s="19">
        <f t="shared" si="771"/>
        <v>0</v>
      </c>
      <c r="W2079" s="20" t="e">
        <f>$X$1&amp;A2079&amp;$Y$1&amp;T2079&amp;$Z$1&amp;D2079&amp;$AA$1&amp;E2079&amp;#REF!&amp;G2079&amp;$AB$1&amp;J2079&amp;$AC$1&amp;L2079&amp;$AD$1&amp;N2079&amp;$AE$1&amp;P2079&amp;$AF$1&amp;R2079&amp;$AG$1&amp;#REF!&amp;$AI$1</f>
        <v>#REF!</v>
      </c>
    </row>
    <row r="2080" spans="1:23" hidden="1" x14ac:dyDescent="0.25">
      <c r="A2080" s="2" t="s">
        <v>2021</v>
      </c>
      <c r="B2080" s="2" t="s">
        <v>2022</v>
      </c>
      <c r="C2080" s="3"/>
      <c r="D2080" s="23" t="str">
        <f t="shared" si="767"/>
        <v/>
      </c>
      <c r="E2080" s="4">
        <v>11.7</v>
      </c>
      <c r="F2080" s="2" t="s">
        <v>2292</v>
      </c>
      <c r="G2080" s="19" t="e">
        <f>VLOOKUP(F2080,frs!$A$2:$E$41,2,FALSE)</f>
        <v>#N/A</v>
      </c>
      <c r="H2080" s="2" t="b">
        <v>1</v>
      </c>
      <c r="I2080" s="2" t="s">
        <v>2308</v>
      </c>
      <c r="J2080" s="19">
        <f>VLOOKUP(I2080,Families!$A$2:$B$11,2,FALSE)</f>
        <v>3</v>
      </c>
      <c r="K2080" s="2" t="s">
        <v>4899</v>
      </c>
      <c r="L2080" s="19" t="str">
        <f>IFERROR(VLOOKUP(K2080,Appellations!$A$2:$B$77,2,FALSE),"0")</f>
        <v>0</v>
      </c>
      <c r="M2080" s="2" t="s">
        <v>4745</v>
      </c>
      <c r="N2080" s="19">
        <f>IFERROR(VLOOKUP(M2080,Regions!$A$2:$B$41,2,FALSE),"0")</f>
        <v>33</v>
      </c>
      <c r="O2080" s="2" t="s">
        <v>2306</v>
      </c>
      <c r="P2080" s="19">
        <f>IFERROR(VLOOKUP(O2080,Colors!$A$2:$B$11,2,FALSE),"0")</f>
        <v>7</v>
      </c>
      <c r="Q2080" s="2" t="s">
        <v>4688</v>
      </c>
      <c r="R2080" s="19">
        <f>IFERROR(VLOOKUP(Q2080,Contenants!$A$2:$B$21,2,FALSE),"0")</f>
        <v>16</v>
      </c>
      <c r="S2080" s="2"/>
      <c r="T2080" s="50" t="str">
        <f t="shared" si="769"/>
        <v>Ventoux Stella Nostra Font Alba Rose</v>
      </c>
      <c r="U2080" s="19" t="str">
        <f t="shared" si="770"/>
        <v/>
      </c>
      <c r="V2080" s="19">
        <f t="shared" si="771"/>
        <v>0</v>
      </c>
      <c r="W2080" s="20" t="e">
        <f>$X$1&amp;A2080&amp;$Y$1&amp;T2080&amp;$Z$1&amp;D2080&amp;$AA$1&amp;E2080&amp;#REF!&amp;G2080&amp;$AB$1&amp;J2080&amp;$AC$1&amp;L2080&amp;$AD$1&amp;N2080&amp;$AE$1&amp;P2080&amp;$AF$1&amp;R2080&amp;$AG$1&amp;#REF!&amp;$AI$1</f>
        <v>#REF!</v>
      </c>
    </row>
    <row r="2081" spans="1:23" hidden="1" x14ac:dyDescent="0.25">
      <c r="A2081" s="2" t="s">
        <v>1256</v>
      </c>
      <c r="B2081" s="2" t="s">
        <v>1257</v>
      </c>
      <c r="C2081" s="3"/>
      <c r="D2081" s="23" t="str">
        <f t="shared" si="767"/>
        <v/>
      </c>
      <c r="E2081" s="4">
        <v>14.7</v>
      </c>
      <c r="F2081" s="2" t="s">
        <v>2224</v>
      </c>
      <c r="G2081" s="19">
        <f>VLOOKUP(F2081,frs!$A$2:$E$41,2,FALSE)</f>
        <v>39</v>
      </c>
      <c r="H2081" s="2" t="b">
        <v>1</v>
      </c>
      <c r="I2081" s="2" t="s">
        <v>4716</v>
      </c>
      <c r="J2081" s="19">
        <f>VLOOKUP(I2081,Families!$A$2:$B$11,2,FALSE)</f>
        <v>1</v>
      </c>
      <c r="K2081" s="2" t="s">
        <v>4749</v>
      </c>
      <c r="L2081" s="19">
        <f>IFERROR(VLOOKUP(K2081,Appellations!$A$2:$B$77,2,FALSE),"0")</f>
        <v>38</v>
      </c>
      <c r="M2081" s="2" t="s">
        <v>4745</v>
      </c>
      <c r="N2081" s="19">
        <f>IFERROR(VLOOKUP(M2081,Regions!$A$2:$B$41,2,FALSE),"0")</f>
        <v>33</v>
      </c>
      <c r="O2081" s="2" t="s">
        <v>4719</v>
      </c>
      <c r="P2081" s="19">
        <f>IFERROR(VLOOKUP(O2081,Colors!$A$2:$B$11,2,FALSE),"0")</f>
        <v>8</v>
      </c>
      <c r="Q2081" s="2" t="s">
        <v>4688</v>
      </c>
      <c r="R2081" s="19">
        <f>IFERROR(VLOOKUP(Q2081,Contenants!$A$2:$B$21,2,FALSE),"0")</f>
        <v>16</v>
      </c>
      <c r="S2081" s="2"/>
      <c r="T2081" s="50" t="str">
        <f t="shared" si="769"/>
        <v>Igp Gard Chamasutra Chartreux Rouge Mag</v>
      </c>
      <c r="U2081" s="19" t="str">
        <f t="shared" si="770"/>
        <v/>
      </c>
      <c r="V2081" s="19">
        <f t="shared" si="771"/>
        <v>0</v>
      </c>
      <c r="W2081" s="20" t="e">
        <f>$X$1&amp;A2081&amp;$Y$1&amp;T2081&amp;$Z$1&amp;D2081&amp;$AA$1&amp;E2081&amp;#REF!&amp;G2081&amp;$AB$1&amp;J2081&amp;$AC$1&amp;L2081&amp;$AD$1&amp;N2081&amp;$AE$1&amp;P2081&amp;$AF$1&amp;R2081&amp;$AG$1&amp;#REF!&amp;$AI$1</f>
        <v>#REF!</v>
      </c>
    </row>
    <row r="2082" spans="1:23" hidden="1" x14ac:dyDescent="0.25">
      <c r="A2082" s="2" t="s">
        <v>708</v>
      </c>
      <c r="B2082" s="2" t="s">
        <v>709</v>
      </c>
      <c r="C2082" s="3"/>
      <c r="D2082" s="23" t="str">
        <f t="shared" si="767"/>
        <v/>
      </c>
      <c r="E2082" s="4">
        <v>15.35</v>
      </c>
      <c r="F2082" s="2" t="s">
        <v>2224</v>
      </c>
      <c r="G2082" s="19">
        <f>VLOOKUP(F2082,frs!$A$2:$E$41,2,FALSE)</f>
        <v>39</v>
      </c>
      <c r="H2082" s="2" t="b">
        <v>1</v>
      </c>
      <c r="I2082" s="2" t="s">
        <v>4716</v>
      </c>
      <c r="J2082" s="19">
        <f>VLOOKUP(I2082,Families!$A$2:$B$11,2,FALSE)</f>
        <v>1</v>
      </c>
      <c r="K2082" s="2" t="s">
        <v>4744</v>
      </c>
      <c r="L2082" s="19">
        <f>IFERROR(VLOOKUP(K2082,Appellations!$A$2:$B$77,2,FALSE),"0")</f>
        <v>26</v>
      </c>
      <c r="M2082" s="2" t="s">
        <v>4745</v>
      </c>
      <c r="N2082" s="19">
        <f>IFERROR(VLOOKUP(M2082,Regions!$A$2:$B$41,2,FALSE),"0")</f>
        <v>33</v>
      </c>
      <c r="O2082" s="2" t="s">
        <v>4719</v>
      </c>
      <c r="P2082" s="19">
        <f>IFERROR(VLOOKUP(O2082,Colors!$A$2:$B$11,2,FALSE),"0")</f>
        <v>8</v>
      </c>
      <c r="Q2082" s="2" t="s">
        <v>4688</v>
      </c>
      <c r="R2082" s="19">
        <f>IFERROR(VLOOKUP(Q2082,Contenants!$A$2:$B$21,2,FALSE),"0")</f>
        <v>16</v>
      </c>
      <c r="S2082" s="2"/>
      <c r="T2082" s="50" t="str">
        <f t="shared" si="769"/>
        <v>Cdr Chevalier Anthelme Chartreux Rge Mag</v>
      </c>
      <c r="U2082" s="19" t="str">
        <f t="shared" si="770"/>
        <v/>
      </c>
      <c r="V2082" s="19">
        <f t="shared" si="771"/>
        <v>0</v>
      </c>
      <c r="W2082" s="20" t="e">
        <f>$X$1&amp;A2082&amp;$Y$1&amp;T2082&amp;$Z$1&amp;D2082&amp;$AA$1&amp;E2082&amp;#REF!&amp;G2082&amp;$AB$1&amp;J2082&amp;$AC$1&amp;L2082&amp;$AD$1&amp;N2082&amp;$AE$1&amp;P2082&amp;$AF$1&amp;R2082&amp;$AG$1&amp;#REF!&amp;$AI$1</f>
        <v>#REF!</v>
      </c>
    </row>
    <row r="2083" spans="1:23" hidden="1" x14ac:dyDescent="0.25">
      <c r="A2083" s="2" t="s">
        <v>1473</v>
      </c>
      <c r="B2083" s="2" t="s">
        <v>1474</v>
      </c>
      <c r="C2083" s="3"/>
      <c r="D2083" s="23" t="str">
        <f t="shared" si="767"/>
        <v/>
      </c>
      <c r="E2083" s="4">
        <v>23.8</v>
      </c>
      <c r="F2083" s="2" t="s">
        <v>2224</v>
      </c>
      <c r="G2083" s="19">
        <f>VLOOKUP(F2083,frs!$A$2:$E$41,2,FALSE)</f>
        <v>39</v>
      </c>
      <c r="H2083" s="2" t="b">
        <v>1</v>
      </c>
      <c r="I2083" s="2" t="s">
        <v>4716</v>
      </c>
      <c r="J2083" s="19">
        <f>VLOOKUP(I2083,Families!$A$2:$B$11,2,FALSE)</f>
        <v>1</v>
      </c>
      <c r="K2083" s="2" t="s">
        <v>4850</v>
      </c>
      <c r="L2083" s="19" t="str">
        <f>IFERROR(VLOOKUP(K2083,Appellations!$A$2:$B$77,2,FALSE),"0")</f>
        <v>0</v>
      </c>
      <c r="M2083" s="2" t="s">
        <v>4745</v>
      </c>
      <c r="N2083" s="19">
        <f>IFERROR(VLOOKUP(M2083,Regions!$A$2:$B$41,2,FALSE),"0")</f>
        <v>33</v>
      </c>
      <c r="O2083" s="2" t="s">
        <v>4719</v>
      </c>
      <c r="P2083" s="19">
        <f>IFERROR(VLOOKUP(O2083,Colors!$A$2:$B$11,2,FALSE),"0")</f>
        <v>8</v>
      </c>
      <c r="Q2083" s="2" t="s">
        <v>4688</v>
      </c>
      <c r="R2083" s="19">
        <f>IFERROR(VLOOKUP(Q2083,Contenants!$A$2:$B$21,2,FALSE),"0")</f>
        <v>16</v>
      </c>
      <c r="S2083" s="2"/>
      <c r="T2083" s="50" t="str">
        <f t="shared" si="769"/>
        <v>Lirac Dom.Colombettes Chartreux Rge Mag</v>
      </c>
      <c r="U2083" s="19" t="str">
        <f t="shared" si="770"/>
        <v/>
      </c>
      <c r="V2083" s="19">
        <f t="shared" si="771"/>
        <v>0</v>
      </c>
      <c r="W2083" s="20" t="e">
        <f>$X$1&amp;A2083&amp;$Y$1&amp;T2083&amp;$Z$1&amp;D2083&amp;$AA$1&amp;E2083&amp;#REF!&amp;G2083&amp;$AB$1&amp;J2083&amp;$AC$1&amp;L2083&amp;$AD$1&amp;N2083&amp;$AE$1&amp;P2083&amp;$AF$1&amp;R2083&amp;$AG$1&amp;#REF!&amp;$AI$1</f>
        <v>#REF!</v>
      </c>
    </row>
    <row r="2084" spans="1:23" hidden="1" x14ac:dyDescent="0.25">
      <c r="A2084" s="2" t="s">
        <v>814</v>
      </c>
      <c r="B2084" s="2" t="s">
        <v>815</v>
      </c>
      <c r="C2084" s="3"/>
      <c r="D2084" s="23" t="str">
        <f t="shared" si="767"/>
        <v/>
      </c>
      <c r="E2084" s="4">
        <v>31.3</v>
      </c>
      <c r="F2084" s="2" t="s">
        <v>2294</v>
      </c>
      <c r="G2084" s="19">
        <f>VLOOKUP(F2084,frs!$A$2:$E$41,2,FALSE)</f>
        <v>40</v>
      </c>
      <c r="H2084" s="2" t="b">
        <v>1</v>
      </c>
      <c r="I2084" s="2" t="s">
        <v>4716</v>
      </c>
      <c r="J2084" s="19">
        <f>VLOOKUP(I2084,Families!$A$2:$B$11,2,FALSE)</f>
        <v>1</v>
      </c>
      <c r="K2084" s="2" t="s">
        <v>4841</v>
      </c>
      <c r="L2084" s="19">
        <f>IFERROR(VLOOKUP(K2084,Appellations!$A$2:$B$77,2,FALSE),"0")</f>
        <v>17</v>
      </c>
      <c r="M2084" s="2" t="s">
        <v>4745</v>
      </c>
      <c r="N2084" s="19">
        <f>IFERROR(VLOOKUP(M2084,Regions!$A$2:$B$41,2,FALSE),"0")</f>
        <v>33</v>
      </c>
      <c r="O2084" s="2" t="s">
        <v>4719</v>
      </c>
      <c r="P2084" s="19">
        <f>IFERROR(VLOOKUP(O2084,Colors!$A$2:$B$11,2,FALSE),"0")</f>
        <v>8</v>
      </c>
      <c r="Q2084" s="2" t="s">
        <v>4688</v>
      </c>
      <c r="R2084" s="19">
        <f>IFERROR(VLOOKUP(Q2084,Contenants!$A$2:$B$21,2,FALSE),"0")</f>
        <v>16</v>
      </c>
      <c r="S2084" s="2"/>
      <c r="T2084" s="50" t="str">
        <f t="shared" si="769"/>
        <v>Ch9 Tradition Durieu Rouge</v>
      </c>
      <c r="U2084" s="19" t="str">
        <f t="shared" si="770"/>
        <v/>
      </c>
      <c r="V2084" s="19">
        <f t="shared" si="771"/>
        <v>0</v>
      </c>
      <c r="W2084" s="20" t="e">
        <f>$X$1&amp;A2084&amp;$Y$1&amp;T2084&amp;$Z$1&amp;D2084&amp;$AA$1&amp;E2084&amp;#REF!&amp;G2084&amp;$AB$1&amp;J2084&amp;$AC$1&amp;L2084&amp;$AD$1&amp;N2084&amp;$AE$1&amp;P2084&amp;$AF$1&amp;R2084&amp;$AG$1&amp;#REF!&amp;$AI$1</f>
        <v>#REF!</v>
      </c>
    </row>
    <row r="2085" spans="1:23" hidden="1" x14ac:dyDescent="0.25">
      <c r="A2085" s="2" t="s">
        <v>810</v>
      </c>
      <c r="B2085" s="2" t="s">
        <v>811</v>
      </c>
      <c r="C2085" s="3"/>
      <c r="D2085" s="23" t="str">
        <f t="shared" si="767"/>
        <v/>
      </c>
      <c r="E2085" s="4">
        <v>41.1</v>
      </c>
      <c r="F2085" s="2" t="s">
        <v>2294</v>
      </c>
      <c r="G2085" s="19">
        <f>VLOOKUP(F2085,frs!$A$2:$E$41,2,FALSE)</f>
        <v>40</v>
      </c>
      <c r="H2085" s="2" t="b">
        <v>1</v>
      </c>
      <c r="I2085" s="2" t="s">
        <v>4716</v>
      </c>
      <c r="J2085" s="19">
        <f>VLOOKUP(I2085,Families!$A$2:$B$11,2,FALSE)</f>
        <v>1</v>
      </c>
      <c r="K2085" s="2" t="s">
        <v>4841</v>
      </c>
      <c r="L2085" s="19">
        <f>IFERROR(VLOOKUP(K2085,Appellations!$A$2:$B$77,2,FALSE),"0")</f>
        <v>17</v>
      </c>
      <c r="M2085" s="2" t="s">
        <v>4745</v>
      </c>
      <c r="N2085" s="19">
        <f>IFERROR(VLOOKUP(M2085,Regions!$A$2:$B$41,2,FALSE),"0")</f>
        <v>33</v>
      </c>
      <c r="O2085" s="2" t="s">
        <v>4719</v>
      </c>
      <c r="P2085" s="19">
        <f>IFERROR(VLOOKUP(O2085,Colors!$A$2:$B$11,2,FALSE),"0")</f>
        <v>8</v>
      </c>
      <c r="Q2085" s="2" t="s">
        <v>4688</v>
      </c>
      <c r="R2085" s="19">
        <f>IFERROR(VLOOKUP(Q2085,Contenants!$A$2:$B$21,2,FALSE),"0")</f>
        <v>16</v>
      </c>
      <c r="S2085" s="2"/>
      <c r="T2085" s="50" t="str">
        <f t="shared" si="769"/>
        <v>Ch9 Lucile Avril Durieu 2019 Rouge</v>
      </c>
      <c r="U2085" s="19" t="str">
        <f t="shared" si="770"/>
        <v/>
      </c>
      <c r="V2085" s="19">
        <f t="shared" si="771"/>
        <v>0</v>
      </c>
      <c r="W2085" s="20" t="e">
        <f>$X$1&amp;A2085&amp;$Y$1&amp;T2085&amp;$Z$1&amp;D2085&amp;$AA$1&amp;E2085&amp;#REF!&amp;G2085&amp;$AB$1&amp;J2085&amp;$AC$1&amp;L2085&amp;$AD$1&amp;N2085&amp;$AE$1&amp;P2085&amp;$AF$1&amp;R2085&amp;$AG$1&amp;#REF!&amp;$AI$1</f>
        <v>#REF!</v>
      </c>
    </row>
    <row r="2086" spans="1:23" hidden="1" x14ac:dyDescent="0.25">
      <c r="A2086" s="2" t="s">
        <v>808</v>
      </c>
      <c r="B2086" s="2" t="s">
        <v>809</v>
      </c>
      <c r="C2086" s="3"/>
      <c r="D2086" s="23" t="str">
        <f t="shared" si="767"/>
        <v/>
      </c>
      <c r="E2086" s="4">
        <v>90.7</v>
      </c>
      <c r="F2086" s="2" t="s">
        <v>2294</v>
      </c>
      <c r="G2086" s="19">
        <f>VLOOKUP(F2086,frs!$A$2:$E$41,2,FALSE)</f>
        <v>40</v>
      </c>
      <c r="H2086" s="2" t="b">
        <v>1</v>
      </c>
      <c r="I2086" s="2" t="s">
        <v>4716</v>
      </c>
      <c r="J2086" s="19">
        <f>VLOOKUP(I2086,Families!$A$2:$B$11,2,FALSE)</f>
        <v>1</v>
      </c>
      <c r="K2086" s="2" t="s">
        <v>4841</v>
      </c>
      <c r="L2086" s="19">
        <f>IFERROR(VLOOKUP(K2086,Appellations!$A$2:$B$77,2,FALSE),"0")</f>
        <v>17</v>
      </c>
      <c r="M2086" s="2" t="s">
        <v>4745</v>
      </c>
      <c r="N2086" s="19">
        <f>IFERROR(VLOOKUP(M2086,Regions!$A$2:$B$41,2,FALSE),"0")</f>
        <v>33</v>
      </c>
      <c r="O2086" s="2" t="s">
        <v>4719</v>
      </c>
      <c r="P2086" s="19">
        <f>IFERROR(VLOOKUP(O2086,Colors!$A$2:$B$11,2,FALSE),"0")</f>
        <v>8</v>
      </c>
      <c r="Q2086" s="2" t="s">
        <v>4688</v>
      </c>
      <c r="R2086" s="19">
        <f>IFERROR(VLOOKUP(Q2086,Contenants!$A$2:$B$21,2,FALSE),"0")</f>
        <v>16</v>
      </c>
      <c r="S2086" s="2"/>
      <c r="T2086" s="50" t="str">
        <f t="shared" si="769"/>
        <v>Ch9 Lucile Avril Durieu 2019 Rge Magnum</v>
      </c>
      <c r="U2086" s="19" t="str">
        <f t="shared" si="770"/>
        <v/>
      </c>
      <c r="V2086" s="19">
        <f t="shared" si="771"/>
        <v>0</v>
      </c>
      <c r="W2086" s="20" t="e">
        <f>$X$1&amp;A2086&amp;$Y$1&amp;T2086&amp;$Z$1&amp;D2086&amp;$AA$1&amp;E2086&amp;#REF!&amp;G2086&amp;$AB$1&amp;J2086&amp;$AC$1&amp;L2086&amp;$AD$1&amp;N2086&amp;$AE$1&amp;P2086&amp;$AF$1&amp;R2086&amp;$AG$1&amp;#REF!&amp;$AI$1</f>
        <v>#REF!</v>
      </c>
    </row>
    <row r="2087" spans="1:23" ht="370.5" x14ac:dyDescent="0.25">
      <c r="A2087" s="2" t="s">
        <v>804</v>
      </c>
      <c r="B2087" s="2" t="s">
        <v>805</v>
      </c>
      <c r="C2087" s="3" t="s">
        <v>6149</v>
      </c>
      <c r="D2087" s="23" t="str">
        <f t="shared" si="767"/>
        <v>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Magnum.</v>
      </c>
      <c r="E2087" s="4">
        <v>47.5</v>
      </c>
      <c r="F2087" s="2" t="s">
        <v>2294</v>
      </c>
      <c r="G2087" s="19">
        <f>VLOOKUP(F2087,frs!$A$2:$B$45,2,FALSE)</f>
        <v>40</v>
      </c>
      <c r="H2087" s="2" t="b">
        <v>1</v>
      </c>
      <c r="I2087" s="2" t="s">
        <v>4716</v>
      </c>
      <c r="J2087" s="19">
        <f>VLOOKUP(I2087,Families!$A$2:$B$11,2,FALSE)</f>
        <v>1</v>
      </c>
      <c r="K2087" s="2" t="s">
        <v>4841</v>
      </c>
      <c r="L2087" s="19">
        <f>IFERROR(VLOOKUP(K2087,Appellations!$A$2:$B$77,2,FALSE),"0")</f>
        <v>17</v>
      </c>
      <c r="M2087" s="2" t="s">
        <v>4745</v>
      </c>
      <c r="N2087" s="19">
        <f>IFERROR(VLOOKUP(M2087,Regions!$A$2:$B$44,2,FALSE),"0")</f>
        <v>33</v>
      </c>
      <c r="O2087" s="2" t="s">
        <v>4719</v>
      </c>
      <c r="P2087" s="19">
        <f>IFERROR(VLOOKUP(O2087,Colors!$A$2:$B$11,2,FALSE),"0")</f>
        <v>8</v>
      </c>
      <c r="Q2087" s="2" t="s">
        <v>4688</v>
      </c>
      <c r="R2087" s="19">
        <f>IFERROR(VLOOKUP(Q2087,Contenants!$A$2:$B$21,2,FALSE),"0")</f>
        <v>16</v>
      </c>
      <c r="S2087" s="2" t="s">
        <v>6549</v>
      </c>
      <c r="T2087" s="50" t="str">
        <f t="shared" si="769"/>
        <v>Ch9 Lucile Avril Durieu 2017 Rouge</v>
      </c>
      <c r="U2087" s="19" t="str">
        <f t="shared" si="770"/>
        <v>domaine_durieu_chateauneuf_du_pape_2017_rouge.png</v>
      </c>
      <c r="V2087" s="19">
        <f t="shared" si="771"/>
        <v>1</v>
      </c>
      <c r="W2087" s="20" t="str">
        <f t="shared" ref="W2087:W2088" si="773">$X$1&amp;A2087&amp;$Y$1&amp;T2087&amp;$Z$1&amp;D2087&amp;$AA$1&amp;G2087&amp;$AB$1&amp;J2087&amp;$AC$1&amp;L2087&amp;$AD$1&amp;N2087&amp;$AE$1&amp;P2087&amp;$AF$1&amp;R2087&amp;$AG$1&amp;U2087&amp;$AH$1&amp;V2087&amp;$AI$1</f>
        <v>("02099", "Ch9 Lucile Avril Durieu 2017 Rouge", "Un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Magnum.", "40", "1", "17", "33","8", "16", "domaine_durieu_chateauneuf_du_pape_2017_rouge.png", "1"),</v>
      </c>
    </row>
    <row r="2088" spans="1:23" ht="370.5" x14ac:dyDescent="0.25">
      <c r="A2088" s="2" t="s">
        <v>802</v>
      </c>
      <c r="B2088" s="2" t="s">
        <v>803</v>
      </c>
      <c r="C2088" s="3" t="s">
        <v>6148</v>
      </c>
      <c r="D2088" s="23" t="str">
        <f t="shared" si="767"/>
        <v>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75cl.</v>
      </c>
      <c r="E2088" s="4">
        <v>103.7</v>
      </c>
      <c r="F2088" s="2" t="s">
        <v>2294</v>
      </c>
      <c r="G2088" s="19">
        <f>VLOOKUP(F2088,frs!$A$2:$B$45,2,FALSE)</f>
        <v>40</v>
      </c>
      <c r="H2088" s="2" t="b">
        <v>1</v>
      </c>
      <c r="I2088" s="2" t="s">
        <v>4716</v>
      </c>
      <c r="J2088" s="19">
        <f>VLOOKUP(I2088,Families!$A$2:$B$11,2,FALSE)</f>
        <v>1</v>
      </c>
      <c r="K2088" s="2" t="s">
        <v>4841</v>
      </c>
      <c r="L2088" s="19">
        <f>IFERROR(VLOOKUP(K2088,Appellations!$A$2:$B$77,2,FALSE),"0")</f>
        <v>17</v>
      </c>
      <c r="M2088" s="2" t="s">
        <v>4745</v>
      </c>
      <c r="N2088" s="19">
        <f>IFERROR(VLOOKUP(M2088,Regions!$A$2:$B$44,2,FALSE),"0")</f>
        <v>33</v>
      </c>
      <c r="O2088" s="2" t="s">
        <v>4719</v>
      </c>
      <c r="P2088" s="19">
        <f>IFERROR(VLOOKUP(O2088,Colors!$A$2:$B$11,2,FALSE),"0")</f>
        <v>8</v>
      </c>
      <c r="Q2088" s="2" t="s">
        <v>2303</v>
      </c>
      <c r="R2088" s="19">
        <f>IFERROR(VLOOKUP(Q2088,Contenants!$A$2:$B$21,2,FALSE),"0")</f>
        <v>19</v>
      </c>
      <c r="S2088" s="2" t="s">
        <v>6549</v>
      </c>
      <c r="T2088" s="50" t="str">
        <f t="shared" si="769"/>
        <v>Ch9 Lucile Avril Durieu 2017 Rge Magnum</v>
      </c>
      <c r="U2088" s="19" t="str">
        <f t="shared" si="770"/>
        <v>domaine_durieu_chateauneuf_du_pape_2017_rouge.png</v>
      </c>
      <c r="V2088" s="19">
        <f t="shared" si="771"/>
        <v>1</v>
      </c>
      <c r="W2088" s="20" t="str">
        <f t="shared" si="773"/>
        <v>("02100", "Ch9 Lucile Avril Durieu 2017 Rge Magnum", "Un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75cl.", "40", "1", "17", "33","8", "19", "domaine_durieu_chateauneuf_du_pape_2017_rouge.png", "1"),</v>
      </c>
    </row>
    <row r="2089" spans="1:23" hidden="1" x14ac:dyDescent="0.25">
      <c r="A2089" s="2" t="s">
        <v>800</v>
      </c>
      <c r="B2089" s="2" t="s">
        <v>801</v>
      </c>
      <c r="C2089" s="3"/>
      <c r="D2089" s="23" t="str">
        <f t="shared" si="767"/>
        <v/>
      </c>
      <c r="E2089" s="4">
        <v>49.7</v>
      </c>
      <c r="F2089" s="2" t="s">
        <v>2294</v>
      </c>
      <c r="G2089" s="19">
        <f>VLOOKUP(F2089,frs!$A$2:$E$41,2,FALSE)</f>
        <v>40</v>
      </c>
      <c r="H2089" s="2" t="b">
        <v>1</v>
      </c>
      <c r="I2089" s="2" t="s">
        <v>4716</v>
      </c>
      <c r="J2089" s="19">
        <f>VLOOKUP(I2089,Families!$A$2:$B$11,2,FALSE)</f>
        <v>1</v>
      </c>
      <c r="K2089" s="2" t="s">
        <v>4841</v>
      </c>
      <c r="L2089" s="19">
        <f>IFERROR(VLOOKUP(K2089,Appellations!$A$2:$B$77,2,FALSE),"0")</f>
        <v>17</v>
      </c>
      <c r="M2089" s="2" t="s">
        <v>4745</v>
      </c>
      <c r="N2089" s="19">
        <f>IFERROR(VLOOKUP(M2089,Regions!$A$2:$B$41,2,FALSE),"0")</f>
        <v>33</v>
      </c>
      <c r="O2089" s="2" t="s">
        <v>4719</v>
      </c>
      <c r="P2089" s="19">
        <f>IFERROR(VLOOKUP(O2089,Colors!$A$2:$B$11,2,FALSE),"0")</f>
        <v>8</v>
      </c>
      <c r="Q2089" s="2" t="s">
        <v>4688</v>
      </c>
      <c r="R2089" s="19">
        <f>IFERROR(VLOOKUP(Q2089,Contenants!$A$2:$B$21,2,FALSE),"0")</f>
        <v>16</v>
      </c>
      <c r="S2089" s="2"/>
      <c r="T2089" s="50" t="str">
        <f t="shared" si="769"/>
        <v>Ch9 Lucile Avril Durieu 2016 Rouge</v>
      </c>
      <c r="U2089" s="19" t="str">
        <f t="shared" si="770"/>
        <v/>
      </c>
      <c r="V2089" s="19">
        <f t="shared" si="771"/>
        <v>0</v>
      </c>
      <c r="W2089" s="20" t="e">
        <f>$X$1&amp;A2089&amp;$Y$1&amp;T2089&amp;$Z$1&amp;D2089&amp;$AA$1&amp;E2089&amp;#REF!&amp;G2089&amp;$AB$1&amp;J2089&amp;$AC$1&amp;L2089&amp;$AD$1&amp;N2089&amp;$AE$1&amp;P2089&amp;$AF$1&amp;R2089&amp;$AG$1&amp;#REF!&amp;$AI$1</f>
        <v>#REF!</v>
      </c>
    </row>
    <row r="2090" spans="1:23" hidden="1" x14ac:dyDescent="0.25">
      <c r="A2090" s="2" t="s">
        <v>798</v>
      </c>
      <c r="B2090" s="2" t="s">
        <v>799</v>
      </c>
      <c r="C2090" s="3"/>
      <c r="D2090" s="23" t="str">
        <f t="shared" si="767"/>
        <v/>
      </c>
      <c r="E2090" s="4">
        <v>54</v>
      </c>
      <c r="F2090" s="2" t="s">
        <v>2294</v>
      </c>
      <c r="G2090" s="19">
        <f>VLOOKUP(F2090,frs!$A$2:$E$41,2,FALSE)</f>
        <v>40</v>
      </c>
      <c r="H2090" s="2" t="b">
        <v>1</v>
      </c>
      <c r="I2090" s="2" t="s">
        <v>4716</v>
      </c>
      <c r="J2090" s="19">
        <f>VLOOKUP(I2090,Families!$A$2:$B$11,2,FALSE)</f>
        <v>1</v>
      </c>
      <c r="K2090" s="2" t="s">
        <v>4841</v>
      </c>
      <c r="L2090" s="19">
        <f>IFERROR(VLOOKUP(K2090,Appellations!$A$2:$B$77,2,FALSE),"0")</f>
        <v>17</v>
      </c>
      <c r="M2090" s="2" t="s">
        <v>4745</v>
      </c>
      <c r="N2090" s="19">
        <f>IFERROR(VLOOKUP(M2090,Regions!$A$2:$B$41,2,FALSE),"0")</f>
        <v>33</v>
      </c>
      <c r="O2090" s="2" t="s">
        <v>4719</v>
      </c>
      <c r="P2090" s="19">
        <f>IFERROR(VLOOKUP(O2090,Colors!$A$2:$B$11,2,FALSE),"0")</f>
        <v>8</v>
      </c>
      <c r="Q2090" s="2" t="s">
        <v>4688</v>
      </c>
      <c r="R2090" s="19">
        <f>IFERROR(VLOOKUP(Q2090,Contenants!$A$2:$B$21,2,FALSE),"0")</f>
        <v>16</v>
      </c>
      <c r="S2090" s="2"/>
      <c r="T2090" s="50" t="str">
        <f t="shared" si="769"/>
        <v>Ch9 Lucile Avril Durieu 2015 Rouge</v>
      </c>
      <c r="U2090" s="19" t="str">
        <f t="shared" si="770"/>
        <v/>
      </c>
      <c r="V2090" s="19">
        <f t="shared" si="771"/>
        <v>0</v>
      </c>
      <c r="W2090" s="20" t="e">
        <f>$X$1&amp;A2090&amp;$Y$1&amp;T2090&amp;$Z$1&amp;D2090&amp;$AA$1&amp;E2090&amp;#REF!&amp;G2090&amp;$AB$1&amp;J2090&amp;$AC$1&amp;L2090&amp;$AD$1&amp;N2090&amp;$AE$1&amp;P2090&amp;$AF$1&amp;R2090&amp;$AG$1&amp;#REF!&amp;$AI$1</f>
        <v>#REF!</v>
      </c>
    </row>
    <row r="2091" spans="1:23" hidden="1" x14ac:dyDescent="0.25">
      <c r="A2091" s="2" t="s">
        <v>796</v>
      </c>
      <c r="B2091" s="2" t="s">
        <v>797</v>
      </c>
      <c r="C2091" s="3"/>
      <c r="D2091" s="23" t="str">
        <f t="shared" si="767"/>
        <v/>
      </c>
      <c r="E2091" s="4">
        <v>116.6</v>
      </c>
      <c r="F2091" s="2" t="s">
        <v>2294</v>
      </c>
      <c r="G2091" s="19">
        <f>VLOOKUP(F2091,frs!$A$2:$E$41,2,FALSE)</f>
        <v>40</v>
      </c>
      <c r="H2091" s="2" t="b">
        <v>1</v>
      </c>
      <c r="I2091" s="2" t="s">
        <v>4716</v>
      </c>
      <c r="J2091" s="19">
        <f>VLOOKUP(I2091,Families!$A$2:$B$11,2,FALSE)</f>
        <v>1</v>
      </c>
      <c r="K2091" s="2" t="s">
        <v>4841</v>
      </c>
      <c r="L2091" s="19">
        <f>IFERROR(VLOOKUP(K2091,Appellations!$A$2:$B$77,2,FALSE),"0")</f>
        <v>17</v>
      </c>
      <c r="M2091" s="2" t="s">
        <v>4745</v>
      </c>
      <c r="N2091" s="19">
        <f>IFERROR(VLOOKUP(M2091,Regions!$A$2:$B$41,2,FALSE),"0")</f>
        <v>33</v>
      </c>
      <c r="O2091" s="2" t="s">
        <v>4719</v>
      </c>
      <c r="P2091" s="19">
        <f>IFERROR(VLOOKUP(O2091,Colors!$A$2:$B$11,2,FALSE),"0")</f>
        <v>8</v>
      </c>
      <c r="Q2091" s="2" t="s">
        <v>4688</v>
      </c>
      <c r="R2091" s="19">
        <f>IFERROR(VLOOKUP(Q2091,Contenants!$A$2:$B$21,2,FALSE),"0")</f>
        <v>16</v>
      </c>
      <c r="S2091" s="2"/>
      <c r="T2091" s="50" t="str">
        <f t="shared" si="769"/>
        <v>Ch9 Lucile Avril Durieu 2015 Rge Magnum</v>
      </c>
      <c r="U2091" s="19" t="str">
        <f t="shared" si="770"/>
        <v/>
      </c>
      <c r="V2091" s="19">
        <f t="shared" si="771"/>
        <v>0</v>
      </c>
      <c r="W2091" s="20" t="e">
        <f>$X$1&amp;A2091&amp;$Y$1&amp;T2091&amp;$Z$1&amp;D2091&amp;$AA$1&amp;E2091&amp;#REF!&amp;G2091&amp;$AB$1&amp;J2091&amp;$AC$1&amp;L2091&amp;$AD$1&amp;N2091&amp;$AE$1&amp;P2091&amp;$AF$1&amp;R2091&amp;$AG$1&amp;#REF!&amp;$AI$1</f>
        <v>#REF!</v>
      </c>
    </row>
    <row r="2092" spans="1:23" hidden="1" x14ac:dyDescent="0.25">
      <c r="A2092" s="2" t="s">
        <v>73</v>
      </c>
      <c r="B2092" s="2" t="s">
        <v>74</v>
      </c>
      <c r="C2092" s="3"/>
      <c r="D2092" s="23" t="str">
        <f t="shared" si="767"/>
        <v/>
      </c>
      <c r="E2092" s="4">
        <v>283.5</v>
      </c>
      <c r="F2092" s="2" t="s">
        <v>66</v>
      </c>
      <c r="G2092" s="19">
        <f>VLOOKUP(F2092,frs!$A$2:$E$41,2,FALSE)</f>
        <v>28</v>
      </c>
      <c r="H2092" s="2" t="b">
        <v>1</v>
      </c>
      <c r="I2092" s="2" t="s">
        <v>4693</v>
      </c>
      <c r="J2092" s="19">
        <f>VLOOKUP(I2092,Families!$A$2:$B$11,2,FALSE)</f>
        <v>7</v>
      </c>
      <c r="K2092" s="2"/>
      <c r="L2092" s="19" t="str">
        <f>IFERROR(VLOOKUP(K2092,Appellations!$A$2:$B$77,2,FALSE),"0")</f>
        <v>0</v>
      </c>
      <c r="M2092" s="2" t="s">
        <v>5925</v>
      </c>
      <c r="N2092" s="19">
        <f>IFERROR(VLOOKUP(M2092,Regions!$A$2:$B$41,2,FALSE),"0")</f>
        <v>4</v>
      </c>
      <c r="O2092" s="2"/>
      <c r="P2092" s="19" t="str">
        <f>IFERROR(VLOOKUP(O2092,Colors!$A$2:$B$11,2,FALSE),"0")</f>
        <v>0</v>
      </c>
      <c r="Q2092" s="2" t="s">
        <v>4695</v>
      </c>
      <c r="R2092" s="19">
        <f>IFERROR(VLOOKUP(Q2092,Contenants!$A$2:$B$21,2,FALSE),"0")</f>
        <v>13</v>
      </c>
      <c r="S2092" s="2"/>
      <c r="T2092" s="50" t="str">
        <f t="shared" si="769"/>
        <v>Bas Armagnac Laubade 1964</v>
      </c>
      <c r="U2092" s="19" t="str">
        <f t="shared" si="770"/>
        <v/>
      </c>
      <c r="V2092" s="19">
        <f t="shared" si="771"/>
        <v>0</v>
      </c>
      <c r="W2092" s="20" t="e">
        <f>$X$1&amp;A2092&amp;$Y$1&amp;T2092&amp;$Z$1&amp;D2092&amp;$AA$1&amp;E2092&amp;#REF!&amp;G2092&amp;$AB$1&amp;J2092&amp;$AC$1&amp;L2092&amp;$AD$1&amp;N2092&amp;$AE$1&amp;P2092&amp;$AF$1&amp;R2092&amp;$AG$1&amp;#REF!&amp;$AI$1</f>
        <v>#REF!</v>
      </c>
    </row>
    <row r="2093" spans="1:23" ht="185.25" x14ac:dyDescent="0.25">
      <c r="A2093" s="2" t="s">
        <v>832</v>
      </c>
      <c r="B2093" s="2" t="s">
        <v>833</v>
      </c>
      <c r="C2093" s="3" t="s">
        <v>5064</v>
      </c>
      <c r="D2093" s="23" t="str">
        <f t="shared" si="767"/>
        <v>Un Champagne fins et fruité. Parfait sur un fraisier.&lt;br&gt;&lt;br&gt;Encépagement : Chardonnay, Pinot noir, Pinot meunier&lt;br&gt;&lt;br&gt;Dégustation : Bulles fines, nez subtil aux notes délicates de fruits rouges ; Bouche fraiche, ample et gourmande aux notes de cerises et de griottes.&lt;br&gt;&lt;br&gt;Victor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2093" s="4">
        <v>48</v>
      </c>
      <c r="F2093" s="2" t="s">
        <v>2222</v>
      </c>
      <c r="G2093" s="19">
        <f>VLOOKUP(F2093,frs!$A$2:$B$45,2,FALSE)</f>
        <v>9</v>
      </c>
      <c r="H2093" s="2" t="b">
        <v>1</v>
      </c>
      <c r="I2093" s="2" t="s">
        <v>4805</v>
      </c>
      <c r="J2093" s="19">
        <f>VLOOKUP(I2093,Families!$A$2:$B$11,2,FALSE)</f>
        <v>5</v>
      </c>
      <c r="K2093" s="2" t="s">
        <v>4806</v>
      </c>
      <c r="L2093" s="19">
        <f>IFERROR(VLOOKUP(K2093,Appellations!$A$2:$B$80,2,FALSE),"0")</f>
        <v>16</v>
      </c>
      <c r="M2093" s="2" t="s">
        <v>4806</v>
      </c>
      <c r="N2093" s="19">
        <f>IFERROR(VLOOKUP(M2093,Regions!$A$2:$B$44,2,FALSE),"0")</f>
        <v>12</v>
      </c>
      <c r="O2093" s="2" t="s">
        <v>2306</v>
      </c>
      <c r="P2093" s="19">
        <f>IFERROR(VLOOKUP(O2093,Colors!$A$2:$B$11,2,FALSE),"0")</f>
        <v>7</v>
      </c>
      <c r="Q2093" s="2" t="s">
        <v>4688</v>
      </c>
      <c r="R2093" s="19">
        <f>IFERROR(VLOOKUP(Q2093,Contenants!$A$2:$B$21,2,FALSE),"0")</f>
        <v>16</v>
      </c>
      <c r="S2093" s="2" t="s">
        <v>5839</v>
      </c>
      <c r="T2093" s="50" t="s">
        <v>6370</v>
      </c>
      <c r="U2093" s="19" t="str">
        <f t="shared" ref="U2093:U2095" si="774">SUBSTITUTE(S2093,"C:\Users\Admin\OneDrive\Site Internet\","")</f>
        <v>champagne_canard_duchene_rose.png</v>
      </c>
      <c r="V2093" s="19">
        <f t="shared" si="771"/>
        <v>1</v>
      </c>
      <c r="W2093" s="20" t="str">
        <f t="shared" ref="W2093:W2095" si="775">$X$1&amp;A2093&amp;$Y$1&amp;T2093&amp;$Z$1&amp;D2093&amp;$AA$1&amp;G2093&amp;$AB$1&amp;J2093&amp;$AC$1&amp;L2093&amp;$AD$1&amp;N2093&amp;$AE$1&amp;P2093&amp;$AF$1&amp;R2093&amp;$AG$1&amp;U2093&amp;$AH$1&amp;V2093&amp;$AI$1</f>
        <v>("02105", "Champagne Canard Duchêne Charles VII Rosé", "Un Champagne fins et fruité. Parfait sur un fraisier.&lt;br&gt;&lt;br&gt;Encépagement : Chardonnay, Pinot noir, Pinot meunier&lt;br&gt;&lt;br&gt;Dégustation : Bulles fines, nez subtil aux notes délicates de fruits rouges ; Bouche fraiche, ample et gourmande aux notes de cerises et de griottes.&lt;br&gt;&lt;br&gt;Victor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"12","7", "16", "champagne_canard_duchene_rose.png", "1"),</v>
      </c>
    </row>
    <row r="2094" spans="1:23" ht="114" x14ac:dyDescent="0.25">
      <c r="A2094" s="2" t="s">
        <v>437</v>
      </c>
      <c r="B2094" s="2" t="s">
        <v>438</v>
      </c>
      <c r="C2094" s="3" t="s">
        <v>5554</v>
      </c>
      <c r="D2094" s="23" t="str">
        <f t="shared" si="767"/>
        <v>Cuvée Pétrolette 'Blonde' : Robe dorée ; Nez complexe sur des notes d’écorce d’orange ; Bouche fraîche avec une belle mousse fin et crémeuse.&lt;br&gt;Degré : 5%&lt;br&gt;&lt;br&gt;Pays : France (Ardèche)&lt;br&gt;&lt;br&gt;Existe en 33cl et en Magnum</v>
      </c>
      <c r="E2094" s="4">
        <v>7.35</v>
      </c>
      <c r="F2094" s="2" t="s">
        <v>2246</v>
      </c>
      <c r="G2094" s="19">
        <f>VLOOKUP(F2094,frs!$A$2:$B$45,2,FALSE)</f>
        <v>22</v>
      </c>
      <c r="H2094" s="2" t="b">
        <v>1</v>
      </c>
      <c r="I2094" s="2" t="s">
        <v>2307</v>
      </c>
      <c r="J2094" s="19">
        <f>VLOOKUP(I2094,Families!$A$2:$B$11,2,FALSE)</f>
        <v>8</v>
      </c>
      <c r="K2094" s="2"/>
      <c r="L2094" s="19" t="str">
        <f>IFERROR(VLOOKUP(K2094,Appellations!$A$2:$B$80,2,FALSE),"0")</f>
        <v>0</v>
      </c>
      <c r="M2094" s="2" t="s">
        <v>2307</v>
      </c>
      <c r="N2094" s="19">
        <f>IFERROR(VLOOKUP(M2094,Regions!$A$2:$B$44,2,FALSE),"0")</f>
        <v>7</v>
      </c>
      <c r="O2094" s="2" t="s">
        <v>4803</v>
      </c>
      <c r="P2094" s="19">
        <f>IFERROR(VLOOKUP(O2094,Colors!$A$2:$B$11,2,FALSE),"0")</f>
        <v>4</v>
      </c>
      <c r="Q2094" s="2" t="s">
        <v>4688</v>
      </c>
      <c r="R2094" s="19">
        <f>IFERROR(VLOOKUP(Q2094,Contenants!$A$2:$B$21,2,FALSE),"0")</f>
        <v>16</v>
      </c>
      <c r="S2094" s="2" t="s">
        <v>5666</v>
      </c>
      <c r="T2094" s="50" t="s">
        <v>6371</v>
      </c>
      <c r="U2094" s="19" t="str">
        <f t="shared" si="774"/>
        <v>bieres_artisanales_petrolette.png</v>
      </c>
      <c r="V2094" s="19">
        <f t="shared" si="771"/>
        <v>1</v>
      </c>
      <c r="W2094" s="20" t="str">
        <f t="shared" si="775"/>
        <v>("02106", "Bière Pétrolette Blonde 75 cl", "Cuvée Pétrolette 'Blonde' : Robe dorée ; Nez complexe sur des notes d’écorce d’orange ; Bouche fraîche avec une belle mousse fin et crémeuse.&lt;br&gt;Degré : 5%&lt;br&gt;&lt;br&gt;Pays : France (Ardèche)&lt;br&gt;&lt;br&gt;Existe en 33cl et en Magnum", "22", "8", "0", "7","4", "16", "bieres_artisanales_petrolette.png", "1"),</v>
      </c>
    </row>
    <row r="2095" spans="1:23" ht="114" x14ac:dyDescent="0.25">
      <c r="A2095" s="2" t="s">
        <v>439</v>
      </c>
      <c r="B2095" s="2" t="s">
        <v>440</v>
      </c>
      <c r="C2095" s="3" t="s">
        <v>5555</v>
      </c>
      <c r="D2095" s="23" t="str">
        <f t="shared" si="767"/>
        <v>Cuvée Pétrolette 'Blonde' : Robe dorée ; Nez complexe sur des notes d’écorce d’orange ; Bouche fraîche avec une belle mousse fin et crémeuse.&lt;br&gt;Degré : 5%&lt;br&gt;&lt;br&gt;Pays : France (Ardèche)&lt;br&gt;&lt;br&gt;Existe en 75cl et en 33cl.</v>
      </c>
      <c r="E2095" s="4">
        <v>19.45</v>
      </c>
      <c r="F2095" s="2" t="s">
        <v>2246</v>
      </c>
      <c r="G2095" s="19">
        <f>VLOOKUP(F2095,frs!$A$2:$B$45,2,FALSE)</f>
        <v>22</v>
      </c>
      <c r="H2095" s="2" t="b">
        <v>1</v>
      </c>
      <c r="I2095" s="2" t="s">
        <v>2307</v>
      </c>
      <c r="J2095" s="19">
        <f>VLOOKUP(I2095,Families!$A$2:$B$11,2,FALSE)</f>
        <v>8</v>
      </c>
      <c r="K2095" s="2"/>
      <c r="L2095" s="19" t="str">
        <f>IFERROR(VLOOKUP(K2095,Appellations!$A$2:$B$80,2,FALSE),"0")</f>
        <v>0</v>
      </c>
      <c r="M2095" s="2" t="s">
        <v>2307</v>
      </c>
      <c r="N2095" s="19">
        <f>IFERROR(VLOOKUP(M2095,Regions!$A$2:$B$44,2,FALSE),"0")</f>
        <v>7</v>
      </c>
      <c r="O2095" s="2" t="s">
        <v>4803</v>
      </c>
      <c r="P2095" s="19">
        <f>IFERROR(VLOOKUP(O2095,Colors!$A$2:$B$11,2,FALSE),"0")</f>
        <v>4</v>
      </c>
      <c r="Q2095" s="2" t="s">
        <v>2303</v>
      </c>
      <c r="R2095" s="19">
        <f>IFERROR(VLOOKUP(Q2095,Contenants!$A$2:$B$21,2,FALSE),"0")</f>
        <v>19</v>
      </c>
      <c r="S2095" s="2" t="s">
        <v>5666</v>
      </c>
      <c r="T2095" s="50" t="s">
        <v>6372</v>
      </c>
      <c r="U2095" s="19" t="str">
        <f t="shared" si="774"/>
        <v>bieres_artisanales_petrolette.png</v>
      </c>
      <c r="V2095" s="19">
        <f t="shared" si="771"/>
        <v>1</v>
      </c>
      <c r="W2095" s="20" t="str">
        <f t="shared" si="775"/>
        <v>("02107", "Bière Pétrolette Blonde Magnum", "Cuvée Pétrolette 'Blonde' : Robe dorée ; Nez complexe sur des notes d’écorce d’orange ; Bouche fraîche avec une belle mousse fin et crémeuse.&lt;br&gt;Degré : 5%&lt;br&gt;&lt;br&gt;Pays : France (Ardèche)&lt;br&gt;&lt;br&gt;Existe en 75cl et en 33cl.", "22", "8", "0", "7","4", "19", "bieres_artisanales_petrolette.png", "1"),</v>
      </c>
    </row>
    <row r="2096" spans="1:23" hidden="1" x14ac:dyDescent="0.25">
      <c r="A2096" s="2" t="s">
        <v>369</v>
      </c>
      <c r="B2096" s="2" t="s">
        <v>370</v>
      </c>
      <c r="C2096" s="3"/>
      <c r="D2096" s="23" t="str">
        <f t="shared" si="767"/>
        <v/>
      </c>
      <c r="E2096" s="4">
        <v>3.25</v>
      </c>
      <c r="F2096" s="2" t="s">
        <v>2246</v>
      </c>
      <c r="G2096" s="19">
        <f>VLOOKUP(F2096,frs!$A$2:$E$41,2,FALSE)</f>
        <v>22</v>
      </c>
      <c r="H2096" s="2" t="b">
        <v>1</v>
      </c>
      <c r="I2096" s="2" t="s">
        <v>2307</v>
      </c>
      <c r="J2096" s="19">
        <f>VLOOKUP(I2096,Families!$A$2:$B$11,2,FALSE)</f>
        <v>8</v>
      </c>
      <c r="K2096" s="2"/>
      <c r="L2096" s="19" t="str">
        <f>IFERROR(VLOOKUP(K2096,Appellations!$A$2:$B$77,2,FALSE),"0")</f>
        <v>0</v>
      </c>
      <c r="M2096" s="2" t="s">
        <v>2307</v>
      </c>
      <c r="N2096" s="19">
        <f>IFERROR(VLOOKUP(M2096,Regions!$A$2:$B$41,2,FALSE),"0")</f>
        <v>7</v>
      </c>
      <c r="O2096" s="2" t="s">
        <v>314</v>
      </c>
      <c r="P2096" s="19">
        <f>IFERROR(VLOOKUP(O2096,Colors!$A$2:$B$11,2,FALSE),"0")</f>
        <v>6</v>
      </c>
      <c r="Q2096" s="2" t="s">
        <v>4804</v>
      </c>
      <c r="R2096" s="19">
        <f>IFERROR(VLOOKUP(Q2096,Contenants!$A$2:$B$21,2,FALSE),"0")</f>
        <v>8</v>
      </c>
      <c r="S2096" s="2"/>
      <c r="T2096" s="50" t="str">
        <f t="shared" si="769"/>
        <v>Biere Aussau Summer Hit 33 Cl</v>
      </c>
      <c r="U2096" s="19" t="str">
        <f t="shared" ref="U2096:U2105" si="776">SUBSTITUTE(SUBSTITUTE(SUBSTITUTE(SUBSTITUTE(SUBSTITUTE(SUBSTITUTE(SUBSTITUTE(SUBSTITUTE(SUBSTITUTE(SUBSTITUTE(SUBSTITUTE(SUBSTITUTE(S2096,"C:\Users\Admin\OneDrive\Site Internet\",""),"BAG-IN-BOX\",""),"BOURGOGNE\",""),"BEAUJOLAIS\",""),"CHAMPAGNE ET EFFERVESCENTS\",""),"LANGUEDOC\",""),"LOIRE\",""),"PROVENCE\",""),"RHONE NORD\",""),"RHONE SUD\",""),"SPIRITUEUX\",""),"SUD OUEST\","")</f>
        <v/>
      </c>
      <c r="V2096" s="19">
        <f t="shared" si="771"/>
        <v>0</v>
      </c>
      <c r="W2096" s="20" t="e">
        <f>$X$1&amp;A2096&amp;$Y$1&amp;T2096&amp;$Z$1&amp;D2096&amp;$AA$1&amp;E2096&amp;#REF!&amp;G2096&amp;$AB$1&amp;J2096&amp;$AC$1&amp;L2096&amp;$AD$1&amp;N2096&amp;$AE$1&amp;P2096&amp;$AF$1&amp;R2096&amp;$AG$1&amp;#REF!&amp;$AI$1</f>
        <v>#REF!</v>
      </c>
    </row>
    <row r="2097" spans="1:23" hidden="1" x14ac:dyDescent="0.25">
      <c r="A2097" s="2" t="s">
        <v>365</v>
      </c>
      <c r="B2097" s="2" t="s">
        <v>366</v>
      </c>
      <c r="C2097" s="3"/>
      <c r="D2097" s="23" t="str">
        <f t="shared" si="767"/>
        <v/>
      </c>
      <c r="E2097" s="4">
        <v>3.25</v>
      </c>
      <c r="F2097" s="2" t="s">
        <v>2246</v>
      </c>
      <c r="G2097" s="19">
        <f>VLOOKUP(F2097,frs!$A$2:$E$41,2,FALSE)</f>
        <v>22</v>
      </c>
      <c r="H2097" s="2" t="b">
        <v>1</v>
      </c>
      <c r="I2097" s="2" t="s">
        <v>2307</v>
      </c>
      <c r="J2097" s="19">
        <f>VLOOKUP(I2097,Families!$A$2:$B$11,2,FALSE)</f>
        <v>8</v>
      </c>
      <c r="K2097" s="2"/>
      <c r="L2097" s="19" t="str">
        <f>IFERROR(VLOOKUP(K2097,Appellations!$A$2:$B$77,2,FALSE),"0")</f>
        <v>0</v>
      </c>
      <c r="M2097" s="2" t="s">
        <v>2307</v>
      </c>
      <c r="N2097" s="19">
        <f>IFERROR(VLOOKUP(M2097,Regions!$A$2:$B$41,2,FALSE),"0")</f>
        <v>7</v>
      </c>
      <c r="O2097" s="2" t="s">
        <v>4803</v>
      </c>
      <c r="P2097" s="19">
        <f>IFERROR(VLOOKUP(O2097,Colors!$A$2:$B$11,2,FALSE),"0")</f>
        <v>4</v>
      </c>
      <c r="Q2097" s="2" t="s">
        <v>4804</v>
      </c>
      <c r="R2097" s="19">
        <f>IFERROR(VLOOKUP(Q2097,Contenants!$A$2:$B$21,2,FALSE),"0")</f>
        <v>8</v>
      </c>
      <c r="S2097" s="2"/>
      <c r="T2097" s="50" t="str">
        <f t="shared" si="769"/>
        <v>Biere Aussau Lager Belover 33 Cl</v>
      </c>
      <c r="U2097" s="19" t="str">
        <f t="shared" si="776"/>
        <v/>
      </c>
      <c r="V2097" s="19">
        <f t="shared" si="771"/>
        <v>0</v>
      </c>
      <c r="W2097" s="20" t="e">
        <f>$X$1&amp;A2097&amp;$Y$1&amp;T2097&amp;$Z$1&amp;D2097&amp;$AA$1&amp;E2097&amp;#REF!&amp;G2097&amp;$AB$1&amp;J2097&amp;$AC$1&amp;L2097&amp;$AD$1&amp;N2097&amp;$AE$1&amp;P2097&amp;$AF$1&amp;R2097&amp;$AG$1&amp;#REF!&amp;$AI$1</f>
        <v>#REF!</v>
      </c>
    </row>
    <row r="2098" spans="1:23" hidden="1" x14ac:dyDescent="0.25">
      <c r="A2098" s="2" t="s">
        <v>367</v>
      </c>
      <c r="B2098" s="2" t="s">
        <v>368</v>
      </c>
      <c r="C2098" s="3"/>
      <c r="D2098" s="23" t="str">
        <f t="shared" si="767"/>
        <v/>
      </c>
      <c r="E2098" s="4">
        <v>3.45</v>
      </c>
      <c r="F2098" s="2" t="s">
        <v>2246</v>
      </c>
      <c r="G2098" s="19">
        <f>VLOOKUP(F2098,frs!$A$2:$E$41,2,FALSE)</f>
        <v>22</v>
      </c>
      <c r="H2098" s="2" t="b">
        <v>1</v>
      </c>
      <c r="I2098" s="2" t="s">
        <v>2307</v>
      </c>
      <c r="J2098" s="19">
        <f>VLOOKUP(I2098,Families!$A$2:$B$11,2,FALSE)</f>
        <v>8</v>
      </c>
      <c r="K2098" s="2"/>
      <c r="L2098" s="19" t="str">
        <f>IFERROR(VLOOKUP(K2098,Appellations!$A$2:$B$77,2,FALSE),"0")</f>
        <v>0</v>
      </c>
      <c r="M2098" s="2" t="s">
        <v>2307</v>
      </c>
      <c r="N2098" s="19">
        <f>IFERROR(VLOOKUP(M2098,Regions!$A$2:$B$41,2,FALSE),"0")</f>
        <v>7</v>
      </c>
      <c r="O2098" s="2" t="s">
        <v>2305</v>
      </c>
      <c r="P2098" s="19">
        <f>IFERROR(VLOOKUP(O2098,Colors!$A$2:$B$11,2,FALSE),"0")</f>
        <v>1</v>
      </c>
      <c r="Q2098" s="2" t="s">
        <v>4804</v>
      </c>
      <c r="R2098" s="19">
        <f>IFERROR(VLOOKUP(Q2098,Contenants!$A$2:$B$21,2,FALSE),"0")</f>
        <v>8</v>
      </c>
      <c r="S2098" s="2"/>
      <c r="T2098" s="50" t="str">
        <f t="shared" si="769"/>
        <v>Biere Aussau Oaky Monky 33 Cl</v>
      </c>
      <c r="U2098" s="19" t="str">
        <f t="shared" si="776"/>
        <v/>
      </c>
      <c r="V2098" s="19">
        <f t="shared" si="771"/>
        <v>0</v>
      </c>
      <c r="W2098" s="20" t="e">
        <f>$X$1&amp;A2098&amp;$Y$1&amp;T2098&amp;$Z$1&amp;D2098&amp;$AA$1&amp;E2098&amp;#REF!&amp;G2098&amp;$AB$1&amp;J2098&amp;$AC$1&amp;L2098&amp;$AD$1&amp;N2098&amp;$AE$1&amp;P2098&amp;$AF$1&amp;R2098&amp;$AG$1&amp;#REF!&amp;$AI$1</f>
        <v>#REF!</v>
      </c>
    </row>
    <row r="2099" spans="1:23" hidden="1" x14ac:dyDescent="0.25">
      <c r="A2099" s="2" t="s">
        <v>355</v>
      </c>
      <c r="B2099" s="2" t="s">
        <v>356</v>
      </c>
      <c r="C2099" s="3"/>
      <c r="D2099" s="23" t="str">
        <f t="shared" si="767"/>
        <v/>
      </c>
      <c r="E2099" s="4">
        <v>3.7</v>
      </c>
      <c r="F2099" s="2" t="s">
        <v>2246</v>
      </c>
      <c r="G2099" s="19">
        <f>VLOOKUP(F2099,frs!$A$2:$E$41,2,FALSE)</f>
        <v>22</v>
      </c>
      <c r="H2099" s="2" t="b">
        <v>1</v>
      </c>
      <c r="I2099" s="2" t="s">
        <v>2307</v>
      </c>
      <c r="J2099" s="19">
        <f>VLOOKUP(I2099,Families!$A$2:$B$11,2,FALSE)</f>
        <v>8</v>
      </c>
      <c r="K2099" s="2"/>
      <c r="L2099" s="19" t="str">
        <f>IFERROR(VLOOKUP(K2099,Appellations!$A$2:$B$77,2,FALSE),"0")</f>
        <v>0</v>
      </c>
      <c r="M2099" s="2" t="s">
        <v>2307</v>
      </c>
      <c r="N2099" s="19">
        <f>IFERROR(VLOOKUP(M2099,Regions!$A$2:$B$41,2,FALSE),"0")</f>
        <v>7</v>
      </c>
      <c r="O2099" s="2" t="s">
        <v>5008</v>
      </c>
      <c r="P2099" s="19">
        <f>IFERROR(VLOOKUP(O2099,Colors!$A$2:$B$11,2,FALSE),"0")</f>
        <v>9</v>
      </c>
      <c r="Q2099" s="2" t="s">
        <v>4804</v>
      </c>
      <c r="R2099" s="19">
        <f>IFERROR(VLOOKUP(Q2099,Contenants!$A$2:$B$21,2,FALSE),"0")</f>
        <v>8</v>
      </c>
      <c r="S2099" s="2"/>
      <c r="T2099" s="50" t="str">
        <f t="shared" si="769"/>
        <v>Biere Aussau Burning Man 33 Cl</v>
      </c>
      <c r="U2099" s="19" t="str">
        <f t="shared" si="776"/>
        <v/>
      </c>
      <c r="V2099" s="19">
        <f t="shared" si="771"/>
        <v>0</v>
      </c>
      <c r="W2099" s="20" t="e">
        <f>$X$1&amp;A2099&amp;$Y$1&amp;T2099&amp;$Z$1&amp;D2099&amp;$AA$1&amp;E2099&amp;#REF!&amp;G2099&amp;$AB$1&amp;J2099&amp;$AC$1&amp;L2099&amp;$AD$1&amp;N2099&amp;$AE$1&amp;P2099&amp;$AF$1&amp;R2099&amp;$AG$1&amp;#REF!&amp;$AI$1</f>
        <v>#REF!</v>
      </c>
    </row>
    <row r="2100" spans="1:23" hidden="1" x14ac:dyDescent="0.25">
      <c r="A2100" s="2" t="s">
        <v>361</v>
      </c>
      <c r="B2100" s="2" t="s">
        <v>362</v>
      </c>
      <c r="C2100" s="3"/>
      <c r="D2100" s="23" t="str">
        <f t="shared" si="767"/>
        <v/>
      </c>
      <c r="E2100" s="4">
        <v>3.25</v>
      </c>
      <c r="F2100" s="2" t="s">
        <v>2246</v>
      </c>
      <c r="G2100" s="19">
        <f>VLOOKUP(F2100,frs!$A$2:$E$41,2,FALSE)</f>
        <v>22</v>
      </c>
      <c r="H2100" s="2" t="b">
        <v>1</v>
      </c>
      <c r="I2100" s="2" t="s">
        <v>2307</v>
      </c>
      <c r="J2100" s="19">
        <f>VLOOKUP(I2100,Families!$A$2:$B$11,2,FALSE)</f>
        <v>8</v>
      </c>
      <c r="K2100" s="2"/>
      <c r="L2100" s="19" t="str">
        <f>IFERROR(VLOOKUP(K2100,Appellations!$A$2:$B$77,2,FALSE),"0")</f>
        <v>0</v>
      </c>
      <c r="M2100" s="2" t="s">
        <v>2307</v>
      </c>
      <c r="N2100" s="19">
        <f>IFERROR(VLOOKUP(M2100,Regions!$A$2:$B$41,2,FALSE),"0")</f>
        <v>7</v>
      </c>
      <c r="O2100" s="2" t="s">
        <v>5007</v>
      </c>
      <c r="P2100" s="19">
        <f>IFERROR(VLOOKUP(O2100,Colors!$A$2:$B$11,2,FALSE),"0")</f>
        <v>5</v>
      </c>
      <c r="Q2100" s="2" t="s">
        <v>4804</v>
      </c>
      <c r="R2100" s="19">
        <f>IFERROR(VLOOKUP(Q2100,Contenants!$A$2:$B$21,2,FALSE),"0")</f>
        <v>8</v>
      </c>
      <c r="S2100" s="2"/>
      <c r="T2100" s="50" t="str">
        <f t="shared" si="769"/>
        <v>Biere Aussau Flying Gloom 33 Cl</v>
      </c>
      <c r="U2100" s="19" t="str">
        <f t="shared" si="776"/>
        <v/>
      </c>
      <c r="V2100" s="19">
        <f t="shared" si="771"/>
        <v>0</v>
      </c>
      <c r="W2100" s="20" t="e">
        <f>$X$1&amp;A2100&amp;$Y$1&amp;T2100&amp;$Z$1&amp;D2100&amp;$AA$1&amp;E2100&amp;#REF!&amp;G2100&amp;$AB$1&amp;J2100&amp;$AC$1&amp;L2100&amp;$AD$1&amp;N2100&amp;$AE$1&amp;P2100&amp;$AF$1&amp;R2100&amp;$AG$1&amp;#REF!&amp;$AI$1</f>
        <v>#REF!</v>
      </c>
    </row>
    <row r="2101" spans="1:23" hidden="1" x14ac:dyDescent="0.25">
      <c r="A2101" s="2" t="s">
        <v>357</v>
      </c>
      <c r="B2101" s="2" t="s">
        <v>358</v>
      </c>
      <c r="C2101" s="3"/>
      <c r="D2101" s="23" t="str">
        <f t="shared" si="767"/>
        <v/>
      </c>
      <c r="E2101" s="4">
        <v>3.35</v>
      </c>
      <c r="F2101" s="2" t="s">
        <v>2246</v>
      </c>
      <c r="G2101" s="19">
        <f>VLOOKUP(F2101,frs!$A$2:$E$41,2,FALSE)</f>
        <v>22</v>
      </c>
      <c r="H2101" s="2" t="b">
        <v>1</v>
      </c>
      <c r="I2101" s="2" t="s">
        <v>2307</v>
      </c>
      <c r="J2101" s="19">
        <f>VLOOKUP(I2101,Families!$A$2:$B$11,2,FALSE)</f>
        <v>8</v>
      </c>
      <c r="K2101" s="2"/>
      <c r="L2101" s="19" t="str">
        <f>IFERROR(VLOOKUP(K2101,Appellations!$A$2:$B$77,2,FALSE),"0")</f>
        <v>0</v>
      </c>
      <c r="M2101" s="2" t="s">
        <v>2307</v>
      </c>
      <c r="N2101" s="19">
        <f>IFERROR(VLOOKUP(M2101,Regions!$A$2:$B$41,2,FALSE),"0")</f>
        <v>7</v>
      </c>
      <c r="O2101" s="2" t="s">
        <v>4803</v>
      </c>
      <c r="P2101" s="19">
        <f>IFERROR(VLOOKUP(O2101,Colors!$A$2:$B$11,2,FALSE),"0")</f>
        <v>4</v>
      </c>
      <c r="Q2101" s="2" t="s">
        <v>4804</v>
      </c>
      <c r="R2101" s="19">
        <f>IFERROR(VLOOKUP(Q2101,Contenants!$A$2:$B$21,2,FALSE),"0")</f>
        <v>8</v>
      </c>
      <c r="S2101" s="2"/>
      <c r="T2101" s="50" t="str">
        <f t="shared" si="769"/>
        <v>Biere Aussau De Printemps 33 Cl</v>
      </c>
      <c r="U2101" s="19" t="str">
        <f t="shared" si="776"/>
        <v/>
      </c>
      <c r="V2101" s="19">
        <f t="shared" si="771"/>
        <v>0</v>
      </c>
      <c r="W2101" s="20" t="e">
        <f>$X$1&amp;A2101&amp;$Y$1&amp;T2101&amp;$Z$1&amp;D2101&amp;$AA$1&amp;E2101&amp;#REF!&amp;G2101&amp;$AB$1&amp;J2101&amp;$AC$1&amp;L2101&amp;$AD$1&amp;N2101&amp;$AE$1&amp;P2101&amp;$AF$1&amp;R2101&amp;$AG$1&amp;#REF!&amp;$AI$1</f>
        <v>#REF!</v>
      </c>
    </row>
    <row r="2102" spans="1:23" hidden="1" x14ac:dyDescent="0.25">
      <c r="A2102" s="2" t="s">
        <v>359</v>
      </c>
      <c r="B2102" s="2" t="s">
        <v>360</v>
      </c>
      <c r="C2102" s="3"/>
      <c r="D2102" s="23" t="str">
        <f t="shared" si="767"/>
        <v/>
      </c>
      <c r="E2102" s="4">
        <v>7.6</v>
      </c>
      <c r="F2102" s="2" t="s">
        <v>2246</v>
      </c>
      <c r="G2102" s="19">
        <f>VLOOKUP(F2102,frs!$A$2:$E$41,2,FALSE)</f>
        <v>22</v>
      </c>
      <c r="H2102" s="2" t="b">
        <v>1</v>
      </c>
      <c r="I2102" s="2" t="s">
        <v>2307</v>
      </c>
      <c r="J2102" s="19">
        <f>VLOOKUP(I2102,Families!$A$2:$B$11,2,FALSE)</f>
        <v>8</v>
      </c>
      <c r="K2102" s="2"/>
      <c r="L2102" s="19" t="str">
        <f>IFERROR(VLOOKUP(K2102,Appellations!$A$2:$B$77,2,FALSE),"0")</f>
        <v>0</v>
      </c>
      <c r="M2102" s="2" t="s">
        <v>2307</v>
      </c>
      <c r="N2102" s="19">
        <f>IFERROR(VLOOKUP(M2102,Regions!$A$2:$B$41,2,FALSE),"0")</f>
        <v>7</v>
      </c>
      <c r="O2102" s="2" t="s">
        <v>4803</v>
      </c>
      <c r="P2102" s="19">
        <f>IFERROR(VLOOKUP(O2102,Colors!$A$2:$B$11,2,FALSE),"0")</f>
        <v>4</v>
      </c>
      <c r="Q2102" s="2" t="s">
        <v>4688</v>
      </c>
      <c r="R2102" s="19">
        <f>IFERROR(VLOOKUP(Q2102,Contenants!$A$2:$B$21,2,FALSE),"0")</f>
        <v>16</v>
      </c>
      <c r="S2102" s="2"/>
      <c r="T2102" s="50" t="str">
        <f t="shared" si="769"/>
        <v>Biere Aussau De Printemps 75 Cl</v>
      </c>
      <c r="U2102" s="19" t="str">
        <f t="shared" si="776"/>
        <v/>
      </c>
      <c r="V2102" s="19">
        <f t="shared" si="771"/>
        <v>0</v>
      </c>
      <c r="W2102" s="20" t="e">
        <f>$X$1&amp;A2102&amp;$Y$1&amp;T2102&amp;$Z$1&amp;D2102&amp;$AA$1&amp;E2102&amp;#REF!&amp;G2102&amp;$AB$1&amp;J2102&amp;$AC$1&amp;L2102&amp;$AD$1&amp;N2102&amp;$AE$1&amp;P2102&amp;$AF$1&amp;R2102&amp;$AG$1&amp;#REF!&amp;$AI$1</f>
        <v>#REF!</v>
      </c>
    </row>
    <row r="2103" spans="1:23" hidden="1" x14ac:dyDescent="0.25">
      <c r="A2103" s="2" t="s">
        <v>371</v>
      </c>
      <c r="B2103" s="2" t="s">
        <v>372</v>
      </c>
      <c r="C2103" s="3"/>
      <c r="D2103" s="23" t="str">
        <f t="shared" si="767"/>
        <v/>
      </c>
      <c r="E2103" s="4">
        <v>3.35</v>
      </c>
      <c r="F2103" s="2" t="s">
        <v>2246</v>
      </c>
      <c r="G2103" s="19">
        <f>VLOOKUP(F2103,frs!$A$2:$E$41,2,FALSE)</f>
        <v>22</v>
      </c>
      <c r="H2103" s="2" t="b">
        <v>1</v>
      </c>
      <c r="I2103" s="2" t="s">
        <v>2307</v>
      </c>
      <c r="J2103" s="19">
        <f>VLOOKUP(I2103,Families!$A$2:$B$11,2,FALSE)</f>
        <v>8</v>
      </c>
      <c r="K2103" s="2"/>
      <c r="L2103" s="19" t="str">
        <f>IFERROR(VLOOKUP(K2103,Appellations!$A$2:$B$77,2,FALSE),"0")</f>
        <v>0</v>
      </c>
      <c r="M2103" s="2" t="s">
        <v>2307</v>
      </c>
      <c r="N2103" s="19">
        <f>IFERROR(VLOOKUP(M2103,Regions!$A$2:$B$41,2,FALSE),"0")</f>
        <v>7</v>
      </c>
      <c r="O2103" s="2" t="s">
        <v>4803</v>
      </c>
      <c r="P2103" s="19">
        <f>IFERROR(VLOOKUP(O2103,Colors!$A$2:$B$11,2,FALSE),"0")</f>
        <v>4</v>
      </c>
      <c r="Q2103" s="2" t="s">
        <v>4804</v>
      </c>
      <c r="R2103" s="19">
        <f>IFERROR(VLOOKUP(Q2103,Contenants!$A$2:$B$21,2,FALSE),"0")</f>
        <v>8</v>
      </c>
      <c r="S2103" s="2"/>
      <c r="T2103" s="50" t="str">
        <f t="shared" si="769"/>
        <v>Biere Aussau Tricolore Blonde 33 Cl</v>
      </c>
      <c r="U2103" s="19" t="str">
        <f t="shared" si="776"/>
        <v/>
      </c>
      <c r="V2103" s="19">
        <f t="shared" si="771"/>
        <v>0</v>
      </c>
      <c r="W2103" s="20" t="e">
        <f>$X$1&amp;A2103&amp;$Y$1&amp;T2103&amp;$Z$1&amp;D2103&amp;$AA$1&amp;E2103&amp;#REF!&amp;G2103&amp;$AB$1&amp;J2103&amp;$AC$1&amp;L2103&amp;$AD$1&amp;N2103&amp;$AE$1&amp;P2103&amp;$AF$1&amp;R2103&amp;$AG$1&amp;#REF!&amp;$AI$1</f>
        <v>#REF!</v>
      </c>
    </row>
    <row r="2104" spans="1:23" hidden="1" x14ac:dyDescent="0.25">
      <c r="A2104" s="2" t="s">
        <v>373</v>
      </c>
      <c r="B2104" s="2" t="s">
        <v>374</v>
      </c>
      <c r="C2104" s="3"/>
      <c r="D2104" s="23" t="str">
        <f t="shared" si="767"/>
        <v/>
      </c>
      <c r="E2104" s="4">
        <v>7.35</v>
      </c>
      <c r="F2104" s="2" t="s">
        <v>2246</v>
      </c>
      <c r="G2104" s="19">
        <f>VLOOKUP(F2104,frs!$A$2:$E$41,2,FALSE)</f>
        <v>22</v>
      </c>
      <c r="H2104" s="2" t="b">
        <v>1</v>
      </c>
      <c r="I2104" s="2" t="s">
        <v>2307</v>
      </c>
      <c r="J2104" s="19">
        <f>VLOOKUP(I2104,Families!$A$2:$B$11,2,FALSE)</f>
        <v>8</v>
      </c>
      <c r="K2104" s="2"/>
      <c r="L2104" s="19" t="str">
        <f>IFERROR(VLOOKUP(K2104,Appellations!$A$2:$B$77,2,FALSE),"0")</f>
        <v>0</v>
      </c>
      <c r="M2104" s="2" t="s">
        <v>2307</v>
      </c>
      <c r="N2104" s="19">
        <f>IFERROR(VLOOKUP(M2104,Regions!$A$2:$B$41,2,FALSE),"0")</f>
        <v>7</v>
      </c>
      <c r="O2104" s="2" t="s">
        <v>4803</v>
      </c>
      <c r="P2104" s="19">
        <f>IFERROR(VLOOKUP(O2104,Colors!$A$2:$B$11,2,FALSE),"0")</f>
        <v>4</v>
      </c>
      <c r="Q2104" s="2" t="s">
        <v>4688</v>
      </c>
      <c r="R2104" s="19">
        <f>IFERROR(VLOOKUP(Q2104,Contenants!$A$2:$B$21,2,FALSE),"0")</f>
        <v>16</v>
      </c>
      <c r="S2104" s="2"/>
      <c r="T2104" s="50" t="str">
        <f t="shared" si="769"/>
        <v>Biere Aussau Tricolore Blonde 75 Cl</v>
      </c>
      <c r="U2104" s="19" t="str">
        <f t="shared" si="776"/>
        <v/>
      </c>
      <c r="V2104" s="19">
        <f t="shared" si="771"/>
        <v>0</v>
      </c>
      <c r="W2104" s="20" t="e">
        <f>$X$1&amp;A2104&amp;$Y$1&amp;T2104&amp;$Z$1&amp;D2104&amp;$AA$1&amp;E2104&amp;#REF!&amp;G2104&amp;$AB$1&amp;J2104&amp;$AC$1&amp;L2104&amp;$AD$1&amp;N2104&amp;$AE$1&amp;P2104&amp;$AF$1&amp;R2104&amp;$AG$1&amp;#REF!&amp;$AI$1</f>
        <v>#REF!</v>
      </c>
    </row>
    <row r="2105" spans="1:23" hidden="1" x14ac:dyDescent="0.25">
      <c r="A2105" s="2" t="s">
        <v>349</v>
      </c>
      <c r="B2105" s="2" t="s">
        <v>350</v>
      </c>
      <c r="C2105" s="3"/>
      <c r="D2105" s="23" t="str">
        <f t="shared" si="767"/>
        <v/>
      </c>
      <c r="E2105" s="4">
        <v>4.0999999999999996</v>
      </c>
      <c r="F2105" s="2" t="s">
        <v>2246</v>
      </c>
      <c r="G2105" s="19">
        <f>VLOOKUP(F2105,frs!$A$2:$E$41,2,FALSE)</f>
        <v>22</v>
      </c>
      <c r="H2105" s="2" t="b">
        <v>1</v>
      </c>
      <c r="I2105" s="2" t="s">
        <v>2307</v>
      </c>
      <c r="J2105" s="19">
        <f>VLOOKUP(I2105,Families!$A$2:$B$11,2,FALSE)</f>
        <v>8</v>
      </c>
      <c r="K2105" s="2"/>
      <c r="L2105" s="19" t="str">
        <f>IFERROR(VLOOKUP(K2105,Appellations!$A$2:$B$77,2,FALSE),"0")</f>
        <v>0</v>
      </c>
      <c r="M2105" s="2" t="s">
        <v>2307</v>
      </c>
      <c r="N2105" s="19">
        <f>IFERROR(VLOOKUP(M2105,Regions!$A$2:$B$41,2,FALSE),"0")</f>
        <v>7</v>
      </c>
      <c r="O2105" s="2" t="s">
        <v>314</v>
      </c>
      <c r="P2105" s="19">
        <f>IFERROR(VLOOKUP(O2105,Colors!$A$2:$B$11,2,FALSE),"0")</f>
        <v>6</v>
      </c>
      <c r="Q2105" s="2" t="s">
        <v>4804</v>
      </c>
      <c r="R2105" s="19">
        <f>IFERROR(VLOOKUP(Q2105,Contenants!$A$2:$B$21,2,FALSE),"0")</f>
        <v>8</v>
      </c>
      <c r="S2105" s="2"/>
      <c r="T2105" s="50" t="str">
        <f t="shared" si="769"/>
        <v>Biere Aussau Bad Flamingo 33 Cl</v>
      </c>
      <c r="U2105" s="19" t="str">
        <f t="shared" si="776"/>
        <v/>
      </c>
      <c r="V2105" s="19">
        <f t="shared" si="771"/>
        <v>0</v>
      </c>
      <c r="W2105" s="20" t="e">
        <f>$X$1&amp;A2105&amp;$Y$1&amp;T2105&amp;$Z$1&amp;D2105&amp;$AA$1&amp;E2105&amp;#REF!&amp;G2105&amp;$AB$1&amp;J2105&amp;$AC$1&amp;L2105&amp;$AD$1&amp;N2105&amp;$AE$1&amp;P2105&amp;$AF$1&amp;R2105&amp;$AG$1&amp;#REF!&amp;$AI$1</f>
        <v>#REF!</v>
      </c>
    </row>
    <row r="2106" spans="1:23" ht="256.5" x14ac:dyDescent="0.25">
      <c r="A2106" s="2" t="s">
        <v>628</v>
      </c>
      <c r="B2106" s="2" t="s">
        <v>629</v>
      </c>
      <c r="C2106" s="3" t="s">
        <v>5065</v>
      </c>
      <c r="D2106" s="23" t="str">
        <f t="shared" si="767"/>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6" s="4">
        <v>19.25</v>
      </c>
      <c r="F2106" s="2" t="s">
        <v>2263</v>
      </c>
      <c r="G2106" s="19">
        <f>VLOOKUP(F2106,frs!$A$2:$B$45,2,FALSE)</f>
        <v>38</v>
      </c>
      <c r="H2106" s="2" t="b">
        <v>1</v>
      </c>
      <c r="I2106" s="2" t="s">
        <v>2308</v>
      </c>
      <c r="J2106" s="19">
        <f>VLOOKUP(I2106,Families!$A$2:$B$11,2,FALSE)</f>
        <v>3</v>
      </c>
      <c r="K2106" s="2" t="s">
        <v>4740</v>
      </c>
      <c r="L2106" s="19">
        <f>IFERROR(VLOOKUP(K2106,Appellations!$A$2:$B$80,2,FALSE),"0")</f>
        <v>25</v>
      </c>
      <c r="M2106" s="2" t="s">
        <v>4741</v>
      </c>
      <c r="N2106" s="19">
        <f>IFERROR(VLOOKUP(M2106,Regions!$A$2:$B$44,2,FALSE),"0")</f>
        <v>32</v>
      </c>
      <c r="O2106" s="2" t="s">
        <v>2306</v>
      </c>
      <c r="P2106" s="19">
        <f>IFERROR(VLOOKUP(O2106,Colors!$A$2:$B$11,2,FALSE),"0")</f>
        <v>7</v>
      </c>
      <c r="Q2106" s="2" t="s">
        <v>2303</v>
      </c>
      <c r="R2106" s="19">
        <f>IFERROR(VLOOKUP(Q2106,Contenants!$A$2:$B$21,2,FALSE),"0")</f>
        <v>19</v>
      </c>
      <c r="S2106" s="2" t="s">
        <v>5700</v>
      </c>
      <c r="T2106" s="50" t="s">
        <v>6373</v>
      </c>
      <c r="U2106" s="19" t="str">
        <f t="shared" ref="U2106:U2108" si="777">SUBSTITUTE(S2106,"C:\Users\Admin\OneDrive\Site Internet\","")</f>
        <v>chateau_des_bormettes_cote_et_mer_rose.png</v>
      </c>
      <c r="V2106" s="19">
        <f t="shared" si="771"/>
        <v>1</v>
      </c>
      <c r="W2106" s="20" t="str">
        <f t="shared" ref="W2106:W2108" si="778">$X$1&amp;A2106&amp;$Y$1&amp;T2106&amp;$Z$1&amp;D2106&amp;$AA$1&amp;G2106&amp;$AB$1&amp;J2106&amp;$AC$1&amp;L2106&amp;$AD$1&amp;N2106&amp;$AE$1&amp;P2106&amp;$AF$1&amp;R2106&amp;$AG$1&amp;U2106&amp;$AH$1&amp;V2106&amp;$AI$1</f>
        <v>("02118", "Côte et Mer Bormettes Rosé Magnum", "Un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"19", "chateau_des_bormettes_cote_et_mer_rose.png", "1"),</v>
      </c>
    </row>
    <row r="2107" spans="1:23" ht="256.5" x14ac:dyDescent="0.25">
      <c r="A2107" s="2" t="s">
        <v>646</v>
      </c>
      <c r="B2107" s="2" t="s">
        <v>647</v>
      </c>
      <c r="C2107" s="3" t="s">
        <v>5066</v>
      </c>
      <c r="D2107" s="23" t="str">
        <f t="shared" si="767"/>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7" s="4">
        <v>19.25</v>
      </c>
      <c r="F2107" s="2" t="s">
        <v>2263</v>
      </c>
      <c r="G2107" s="19">
        <f>VLOOKUP(F2107,frs!$A$2:$B$45,2,FALSE)</f>
        <v>38</v>
      </c>
      <c r="H2107" s="2" t="b">
        <v>1</v>
      </c>
      <c r="I2107" s="2" t="s">
        <v>4716</v>
      </c>
      <c r="J2107" s="19">
        <f>VLOOKUP(I2107,Families!$A$2:$B$11,2,FALSE)</f>
        <v>1</v>
      </c>
      <c r="K2107" s="2" t="s">
        <v>4740</v>
      </c>
      <c r="L2107" s="19">
        <f>IFERROR(VLOOKUP(K2107,Appellations!$A$2:$B$80,2,FALSE),"0")</f>
        <v>25</v>
      </c>
      <c r="M2107" s="2" t="s">
        <v>4741</v>
      </c>
      <c r="N2107" s="19">
        <f>IFERROR(VLOOKUP(M2107,Regions!$A$2:$B$44,2,FALSE),"0")</f>
        <v>32</v>
      </c>
      <c r="O2107" s="2" t="s">
        <v>4719</v>
      </c>
      <c r="P2107" s="19">
        <f>IFERROR(VLOOKUP(O2107,Colors!$A$2:$B$11,2,FALSE),"0")</f>
        <v>8</v>
      </c>
      <c r="Q2107" s="2" t="s">
        <v>4688</v>
      </c>
      <c r="R2107" s="19">
        <f>IFERROR(VLOOKUP(Q2107,Contenants!$A$2:$B$21,2,FALSE),"0")</f>
        <v>16</v>
      </c>
      <c r="S2107" s="2" t="s">
        <v>5695</v>
      </c>
      <c r="T2107" s="50" t="s">
        <v>6374</v>
      </c>
      <c r="U2107" s="19" t="str">
        <f t="shared" si="777"/>
        <v>chateau_des_bormettes_cote_et_mer_rouge.png</v>
      </c>
      <c r="V2107" s="19">
        <f t="shared" si="771"/>
        <v>1</v>
      </c>
      <c r="W2107" s="20" t="str">
        <f t="shared" si="778"/>
        <v>("02119", "Côte et Mer Bormettes Rouge Magnum",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"16", "chateau_des_bormettes_cote_et_mer_rouge.png", "1"),</v>
      </c>
    </row>
    <row r="2108" spans="1:23" ht="242.25" x14ac:dyDescent="0.25">
      <c r="A2108" s="2" t="s">
        <v>636</v>
      </c>
      <c r="B2108" s="2" t="s">
        <v>637</v>
      </c>
      <c r="C2108" s="3" t="s">
        <v>5067</v>
      </c>
      <c r="D2108" s="23" t="str">
        <f t="shared" si="767"/>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75cl.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8" s="4">
        <v>19.25</v>
      </c>
      <c r="F2108" s="2" t="s">
        <v>2263</v>
      </c>
      <c r="G2108" s="19">
        <f>VLOOKUP(F2108,frs!$A$2:$B$45,2,FALSE)</f>
        <v>38</v>
      </c>
      <c r="H2108" s="2" t="b">
        <v>1</v>
      </c>
      <c r="I2108" s="2" t="s">
        <v>4709</v>
      </c>
      <c r="J2108" s="19">
        <f>VLOOKUP(I2108,Families!$A$2:$B$11,2,FALSE)</f>
        <v>2</v>
      </c>
      <c r="K2108" s="2" t="s">
        <v>4740</v>
      </c>
      <c r="L2108" s="19">
        <f>IFERROR(VLOOKUP(K2108,Appellations!$A$2:$B$80,2,FALSE),"0")</f>
        <v>25</v>
      </c>
      <c r="M2108" s="2" t="s">
        <v>4741</v>
      </c>
      <c r="N2108" s="19">
        <f>IFERROR(VLOOKUP(M2108,Regions!$A$2:$B$44,2,FALSE),"0")</f>
        <v>32</v>
      </c>
      <c r="O2108" s="2" t="s">
        <v>4689</v>
      </c>
      <c r="P2108" s="19">
        <f>IFERROR(VLOOKUP(O2108,Colors!$A$2:$B$11,2,FALSE),"0")</f>
        <v>2</v>
      </c>
      <c r="Q2108" s="2" t="s">
        <v>2303</v>
      </c>
      <c r="R2108" s="19">
        <f>IFERROR(VLOOKUP(Q2108,Contenants!$A$2:$B$21,2,FALSE),"0")</f>
        <v>19</v>
      </c>
      <c r="S2108" s="2" t="s">
        <v>5699</v>
      </c>
      <c r="T2108" s="50" t="s">
        <v>6375</v>
      </c>
      <c r="U2108" s="19" t="str">
        <f t="shared" si="777"/>
        <v>chateau_des_bormettes_cote_et_mer_blanc.png</v>
      </c>
      <c r="V2108" s="19">
        <f t="shared" si="771"/>
        <v>1</v>
      </c>
      <c r="W2108" s="20" t="str">
        <f t="shared" si="778"/>
        <v>("02120", "Côte et Mer Bormettes Blanc Magnum", "Un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75cl.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"19", "chateau_des_bormettes_cote_et_mer_blanc.png", "1"),</v>
      </c>
    </row>
    <row r="2109" spans="1:23" hidden="1" x14ac:dyDescent="0.25">
      <c r="A2109" s="2" t="s">
        <v>375</v>
      </c>
      <c r="B2109" s="2" t="s">
        <v>376</v>
      </c>
      <c r="C2109" s="3"/>
      <c r="D2109" s="23" t="str">
        <f t="shared" si="767"/>
        <v/>
      </c>
      <c r="E2109" s="4">
        <v>18.600000000000001</v>
      </c>
      <c r="F2109" s="2" t="s">
        <v>2246</v>
      </c>
      <c r="G2109" s="19">
        <f>VLOOKUP(F2109,frs!$A$2:$E$41,2,FALSE)</f>
        <v>22</v>
      </c>
      <c r="H2109" s="2" t="b">
        <v>1</v>
      </c>
      <c r="I2109" s="2" t="s">
        <v>2307</v>
      </c>
      <c r="J2109" s="19">
        <f>VLOOKUP(I2109,Families!$A$2:$B$11,2,FALSE)</f>
        <v>8</v>
      </c>
      <c r="K2109" s="2"/>
      <c r="L2109" s="19" t="str">
        <f>IFERROR(VLOOKUP(K2109,Appellations!$A$2:$B$77,2,FALSE),"0")</f>
        <v>0</v>
      </c>
      <c r="M2109" s="2" t="s">
        <v>2307</v>
      </c>
      <c r="N2109" s="19">
        <f>IFERROR(VLOOKUP(M2109,Regions!$A$2:$B$41,2,FALSE),"0")</f>
        <v>7</v>
      </c>
      <c r="O2109" s="2" t="s">
        <v>4803</v>
      </c>
      <c r="P2109" s="19">
        <f>IFERROR(VLOOKUP(O2109,Colors!$A$2:$B$11,2,FALSE),"0")</f>
        <v>4</v>
      </c>
      <c r="Q2109" s="2" t="s">
        <v>2303</v>
      </c>
      <c r="R2109" s="19">
        <f>IFERROR(VLOOKUP(Q2109,Contenants!$A$2:$B$21,2,FALSE),"0")</f>
        <v>19</v>
      </c>
      <c r="S2109" s="2"/>
      <c r="T2109" s="50" t="str">
        <f t="shared" si="769"/>
        <v>Biere Aussau Tricolore Magnum</v>
      </c>
      <c r="U2109" s="19" t="str">
        <f>SUBSTITUTE(SUBSTITUTE(SUBSTITUTE(SUBSTITUTE(SUBSTITUTE(SUBSTITUTE(SUBSTITUTE(SUBSTITUTE(SUBSTITUTE(SUBSTITUTE(SUBSTITUTE(SUBSTITUTE(S2109,"C:\Users\Admin\OneDrive\Site Internet\",""),"BAG-IN-BOX\",""),"BOURGOGNE\",""),"BEAUJOLAIS\",""),"CHAMPAGNE ET EFFERVESCENTS\",""),"LANGUEDOC\",""),"LOIRE\",""),"PROVENCE\",""),"RHONE NORD\",""),"RHONE SUD\",""),"SPIRITUEUX\",""),"SUD OUEST\","")</f>
        <v/>
      </c>
      <c r="V2109" s="19">
        <f t="shared" si="771"/>
        <v>0</v>
      </c>
      <c r="W2109" s="20" t="e">
        <f>$X$1&amp;A2109&amp;$Y$1&amp;T2109&amp;$Z$1&amp;D2109&amp;$AA$1&amp;E2109&amp;#REF!&amp;G2109&amp;$AB$1&amp;J2109&amp;$AC$1&amp;L2109&amp;$AD$1&amp;N2109&amp;$AE$1&amp;P2109&amp;$AF$1&amp;R2109&amp;$AG$1&amp;#REF!&amp;$AI$1</f>
        <v>#REF!</v>
      </c>
    </row>
    <row r="2110" spans="1:23" hidden="1" x14ac:dyDescent="0.25">
      <c r="A2110" s="2" t="s">
        <v>413</v>
      </c>
      <c r="B2110" s="2" t="s">
        <v>414</v>
      </c>
      <c r="C2110" s="3"/>
      <c r="D2110" s="23" t="str">
        <f t="shared" si="767"/>
        <v/>
      </c>
      <c r="E2110" s="4">
        <v>4.0999999999999996</v>
      </c>
      <c r="F2110" s="2" t="s">
        <v>2291</v>
      </c>
      <c r="G2110" s="19" t="e">
        <f>VLOOKUP(F2110,frs!$A$2:$E$41,2,FALSE)</f>
        <v>#N/A</v>
      </c>
      <c r="H2110" s="2" t="b">
        <v>1</v>
      </c>
      <c r="I2110" s="2" t="s">
        <v>2307</v>
      </c>
      <c r="J2110" s="19">
        <f>VLOOKUP(I2110,Families!$A$2:$B$11,2,FALSE)</f>
        <v>8</v>
      </c>
      <c r="K2110" s="2"/>
      <c r="L2110" s="19" t="str">
        <f>IFERROR(VLOOKUP(K2110,Appellations!$A$2:$B$77,2,FALSE),"0")</f>
        <v>0</v>
      </c>
      <c r="M2110" s="2" t="s">
        <v>2307</v>
      </c>
      <c r="N2110" s="19">
        <f>IFERROR(VLOOKUP(M2110,Regions!$A$2:$B$41,2,FALSE),"0")</f>
        <v>7</v>
      </c>
      <c r="O2110" s="2" t="s">
        <v>2305</v>
      </c>
      <c r="P2110" s="19">
        <f>IFERROR(VLOOKUP(O2110,Colors!$A$2:$B$11,2,FALSE),"0")</f>
        <v>1</v>
      </c>
      <c r="Q2110" s="2" t="s">
        <v>4804</v>
      </c>
      <c r="R2110" s="19">
        <f>IFERROR(VLOOKUP(Q2110,Contenants!$A$2:$B$21,2,FALSE),"0")</f>
        <v>8</v>
      </c>
      <c r="S2110" s="2"/>
      <c r="T2110" s="50" t="str">
        <f t="shared" si="769"/>
        <v>Biere Pepiole Ambree 33 Cl</v>
      </c>
      <c r="U2110" s="19" t="str">
        <f>SUBSTITUTE(SUBSTITUTE(SUBSTITUTE(SUBSTITUTE(SUBSTITUTE(SUBSTITUTE(SUBSTITUTE(SUBSTITUTE(SUBSTITUTE(SUBSTITUTE(SUBSTITUTE(SUBSTITUTE(S2110,"C:\Users\Admin\OneDrive\Site Internet\",""),"BAG-IN-BOX\",""),"BOURGOGNE\",""),"BEAUJOLAIS\",""),"CHAMPAGNE ET EFFERVESCENTS\",""),"LANGUEDOC\",""),"LOIRE\",""),"PROVENCE\",""),"RHONE NORD\",""),"RHONE SUD\",""),"SPIRITUEUX\",""),"SUD OUEST\","")</f>
        <v/>
      </c>
      <c r="V2110" s="19">
        <f t="shared" si="771"/>
        <v>0</v>
      </c>
      <c r="W2110" s="20" t="e">
        <f>$X$1&amp;A2110&amp;$Y$1&amp;T2110&amp;$Z$1&amp;D2110&amp;$AA$1&amp;E2110&amp;#REF!&amp;G2110&amp;$AB$1&amp;J2110&amp;$AC$1&amp;L2110&amp;$AD$1&amp;N2110&amp;$AE$1&amp;P2110&amp;$AF$1&amp;R2110&amp;$AG$1&amp;#REF!&amp;$AI$1</f>
        <v>#REF!</v>
      </c>
    </row>
    <row r="2111" spans="1:23" ht="242.25" x14ac:dyDescent="0.25">
      <c r="A2111" s="2" t="s">
        <v>1731</v>
      </c>
      <c r="B2111" s="2" t="s">
        <v>1732</v>
      </c>
      <c r="C2111" s="3" t="s">
        <v>5424</v>
      </c>
      <c r="D2111" s="23" t="str">
        <f t="shared" si="767"/>
        <v>Une liqueur d’orange à base de Rhum Blanc Agricole martiniquais d’un équilibre incroyable. Idéal en apéritif.&lt;br&gt;&lt;br&gt;Provenance : Martinique&lt;br&gt;Vieillissement : Liqueur d’orange à base de Rhum Blanc Agricole.&lt;br&gt;&lt;br&gt;Dégustation : Robe orangée ; Nez d’oranges confîtes ; Bouche délicatement sucrée avec une finale longue et légère.&lt;br&gt;&lt;br&gt;Rhum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2111" s="4">
        <v>35.9</v>
      </c>
      <c r="F2111" s="2" t="s">
        <v>469</v>
      </c>
      <c r="G2111" s="19">
        <f>VLOOKUP(F2111,frs!$A$2:$B$45,2,FALSE)</f>
        <v>24</v>
      </c>
      <c r="H2111" s="2" t="b">
        <v>1</v>
      </c>
      <c r="I2111" s="2" t="s">
        <v>4693</v>
      </c>
      <c r="J2111" s="19">
        <f>VLOOKUP(I2111,Families!$A$2:$B$11,2,FALSE)</f>
        <v>7</v>
      </c>
      <c r="K2111" s="2"/>
      <c r="L2111" s="19" t="str">
        <f>IFERROR(VLOOKUP(K2111,Appellations!$A$2:$B$80,2,FALSE),"0")</f>
        <v>0</v>
      </c>
      <c r="M2111" s="2" t="s">
        <v>4703</v>
      </c>
      <c r="N2111" s="19">
        <f>IFERROR(VLOOKUP(M2111,Regions!$A$2:$B$44,2,FALSE),"0")</f>
        <v>34</v>
      </c>
      <c r="O2111" s="2"/>
      <c r="P2111" s="19" t="str">
        <f>IFERROR(VLOOKUP(O2111,Colors!$A$2:$B$11,2,FALSE),"0")</f>
        <v>0</v>
      </c>
      <c r="Q2111" s="2" t="s">
        <v>4696</v>
      </c>
      <c r="R2111" s="19">
        <f>IFERROR(VLOOKUP(Q2111,Contenants!$A$2:$B$21,2,FALSE),"0")</f>
        <v>15</v>
      </c>
      <c r="S2111" s="2" t="s">
        <v>5836</v>
      </c>
      <c r="T2111" s="50" t="s">
        <v>6376</v>
      </c>
      <c r="U2111" s="19" t="str">
        <f>SUBSTITUTE(S2111,"C:\Users\Admin\OneDrive\Site Internet\","")</f>
        <v>rhum_clement_shrubb.png</v>
      </c>
      <c r="V2111" s="19">
        <f t="shared" si="771"/>
        <v>1</v>
      </c>
      <c r="W2111" s="20" t="str">
        <f t="shared" ref="W2111" si="779">$X$1&amp;A2111&amp;$Y$1&amp;T2111&amp;$Z$1&amp;D2111&amp;$AA$1&amp;G2111&amp;$AB$1&amp;J2111&amp;$AC$1&amp;L2111&amp;$AD$1&amp;N2111&amp;$AE$1&amp;P2111&amp;$AF$1&amp;R2111&amp;$AG$1&amp;U2111&amp;$AH$1&amp;V2111&amp;$AI$1</f>
        <v>("02123", "Rhum Clément Shrubb", "Une liqueur d’orange à base de Rhum Blanc Agricole martiniquais d’un équilibre incroyable. Idéal en apéritif.&lt;br&gt;&lt;br&gt;Provenance : Martinique&lt;br&gt;Vieillissement : Liqueur d’orange à base de Rhum Blanc Agricole.&lt;br&gt;&lt;br&gt;Dégustation : Robe orangée ; Nez d’oranges confîtes ; Bouche délicatement sucrée avec une finale longue et légère.&lt;br&gt;&lt;br&gt;Rhum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"34","0", "15", "rhum_clement_shrubb.png", "1"),</v>
      </c>
    </row>
    <row r="2112" spans="1:23" hidden="1" x14ac:dyDescent="0.25">
      <c r="A2112" s="2" t="s">
        <v>1729</v>
      </c>
      <c r="B2112" s="2" t="s">
        <v>1730</v>
      </c>
      <c r="C2112" s="3"/>
      <c r="D2112" s="23" t="str">
        <f t="shared" si="767"/>
        <v/>
      </c>
      <c r="E2112" s="4">
        <v>136.69999999999999</v>
      </c>
      <c r="F2112" s="2" t="s">
        <v>469</v>
      </c>
      <c r="G2112" s="19">
        <f>VLOOKUP(F2112,frs!$A$2:$E$41,2,FALSE)</f>
        <v>24</v>
      </c>
      <c r="H2112" s="2" t="b">
        <v>1</v>
      </c>
      <c r="I2112" s="2" t="s">
        <v>4693</v>
      </c>
      <c r="J2112" s="19">
        <f>VLOOKUP(I2112,Families!$A$2:$B$11,2,FALSE)</f>
        <v>7</v>
      </c>
      <c r="K2112" s="2"/>
      <c r="L2112" s="19" t="str">
        <f>IFERROR(VLOOKUP(K2112,Appellations!$A$2:$B$77,2,FALSE),"0")</f>
        <v>0</v>
      </c>
      <c r="M2112" s="2" t="s">
        <v>4703</v>
      </c>
      <c r="N2112" s="19">
        <f>IFERROR(VLOOKUP(M2112,Regions!$A$2:$B$41,2,FALSE),"0")</f>
        <v>34</v>
      </c>
      <c r="O2112" s="2"/>
      <c r="P2112" s="19" t="str">
        <f>IFERROR(VLOOKUP(O2112,Colors!$A$2:$B$11,2,FALSE),"0")</f>
        <v>0</v>
      </c>
      <c r="Q2112" s="2" t="s">
        <v>4696</v>
      </c>
      <c r="R2112" s="19">
        <f>IFERROR(VLOOKUP(Q2112,Contenants!$A$2:$B$21,2,FALSE),"0")</f>
        <v>15</v>
      </c>
      <c r="S2112" s="2"/>
      <c r="T2112" s="50" t="str">
        <f t="shared" si="769"/>
        <v>Rhum Clement Homere</v>
      </c>
      <c r="U2112" s="19" t="str">
        <f>SUBSTITUTE(SUBSTITUTE(SUBSTITUTE(SUBSTITUTE(SUBSTITUTE(SUBSTITUTE(SUBSTITUTE(SUBSTITUTE(SUBSTITUTE(SUBSTITUTE(SUBSTITUTE(SUBSTITUTE(S2112,"C:\Users\Admin\OneDrive\Site Internet\",""),"BAG-IN-BOX\",""),"BOURGOGNE\",""),"BEAUJOLAIS\",""),"CHAMPAGNE ET EFFERVESCENTS\",""),"LANGUEDOC\",""),"LOIRE\",""),"PROVENCE\",""),"RHONE NORD\",""),"RHONE SUD\",""),"SPIRITUEUX\",""),"SUD OUEST\","")</f>
        <v/>
      </c>
      <c r="V2112" s="19">
        <f t="shared" si="771"/>
        <v>0</v>
      </c>
      <c r="W2112" s="20" t="e">
        <f>$X$1&amp;A2112&amp;$Y$1&amp;T2112&amp;$Z$1&amp;D2112&amp;$AA$1&amp;E2112&amp;#REF!&amp;G2112&amp;$AB$1&amp;J2112&amp;$AC$1&amp;L2112&amp;$AD$1&amp;N2112&amp;$AE$1&amp;P2112&amp;$AF$1&amp;R2112&amp;$AG$1&amp;#REF!&amp;$AI$1</f>
        <v>#REF!</v>
      </c>
    </row>
    <row r="2113" spans="1:23" hidden="1" x14ac:dyDescent="0.25">
      <c r="A2113" s="2" t="s">
        <v>141</v>
      </c>
      <c r="B2113" s="2" t="s">
        <v>142</v>
      </c>
      <c r="C2113" s="3"/>
      <c r="D2113" s="23" t="str">
        <f t="shared" si="767"/>
        <v/>
      </c>
      <c r="E2113" s="4">
        <v>78.8</v>
      </c>
      <c r="F2113" s="2" t="s">
        <v>66</v>
      </c>
      <c r="G2113" s="19">
        <f>VLOOKUP(F2113,frs!$A$2:$E$41,2,FALSE)</f>
        <v>28</v>
      </c>
      <c r="H2113" s="2" t="b">
        <v>1</v>
      </c>
      <c r="I2113" s="2" t="s">
        <v>4693</v>
      </c>
      <c r="J2113" s="19">
        <f>VLOOKUP(I2113,Families!$A$2:$B$11,2,FALSE)</f>
        <v>7</v>
      </c>
      <c r="K2113" s="2"/>
      <c r="L2113" s="19" t="str">
        <f>IFERROR(VLOOKUP(K2113,Appellations!$A$2:$B$77,2,FALSE),"0")</f>
        <v>0</v>
      </c>
      <c r="M2113" s="2" t="s">
        <v>5925</v>
      </c>
      <c r="N2113" s="19">
        <f>IFERROR(VLOOKUP(M2113,Regions!$A$2:$B$41,2,FALSE),"0")</f>
        <v>4</v>
      </c>
      <c r="O2113" s="2"/>
      <c r="P2113" s="19" t="str">
        <f>IFERROR(VLOOKUP(O2113,Colors!$A$2:$B$11,2,FALSE),"0")</f>
        <v>0</v>
      </c>
      <c r="Q2113" s="2"/>
      <c r="R2113" s="19" t="str">
        <f>IFERROR(VLOOKUP(Q2113,Contenants!$A$2:$B$21,2,FALSE),"0")</f>
        <v>0</v>
      </c>
      <c r="S2113" s="2"/>
      <c r="T2113" s="50" t="str">
        <f t="shared" si="769"/>
        <v>Bas Armagnac Laubade 2003</v>
      </c>
      <c r="U2113" s="19" t="str">
        <f>SUBSTITUTE(SUBSTITUTE(SUBSTITUTE(SUBSTITUTE(SUBSTITUTE(SUBSTITUTE(SUBSTITUTE(SUBSTITUTE(SUBSTITUTE(SUBSTITUTE(SUBSTITUTE(SUBSTITUTE(S2113,"C:\Users\Admin\OneDrive\Site Internet\",""),"BAG-IN-BOX\",""),"BOURGOGNE\",""),"BEAUJOLAIS\",""),"CHAMPAGNE ET EFFERVESCENTS\",""),"LANGUEDOC\",""),"LOIRE\",""),"PROVENCE\",""),"RHONE NORD\",""),"RHONE SUD\",""),"SPIRITUEUX\",""),"SUD OUEST\","")</f>
        <v/>
      </c>
      <c r="V2113" s="19">
        <f t="shared" si="771"/>
        <v>0</v>
      </c>
      <c r="W2113" s="20" t="e">
        <f>$X$1&amp;A2113&amp;$Y$1&amp;T2113&amp;$Z$1&amp;D2113&amp;$AA$1&amp;E2113&amp;#REF!&amp;G2113&amp;$AB$1&amp;J2113&amp;$AC$1&amp;L2113&amp;$AD$1&amp;N2113&amp;$AE$1&amp;P2113&amp;$AF$1&amp;R2113&amp;$AG$1&amp;#REF!&amp;$AI$1</f>
        <v>#REF!</v>
      </c>
    </row>
    <row r="2114" spans="1:23" ht="185.25" x14ac:dyDescent="0.25">
      <c r="A2114" s="2" t="s">
        <v>1783</v>
      </c>
      <c r="B2114" s="2" t="s">
        <v>1784</v>
      </c>
      <c r="C2114" s="3" t="s">
        <v>5435</v>
      </c>
      <c r="D2114" s="23" t="str">
        <f t="shared" si="767"/>
        <v>Un Rhum Blanc Agricole mauritien ample et floral. Idéal en digestif ou en cocktail.&lt;br&gt;&lt;br&gt;Provenance : Île Maurice&lt;br&gt;&lt;br&gt;Dégustation : Robe transparent ; Nez intense et complexe de fruits exotiques et de fleures blanches ; Bouche ronde et aromatique sur les fruits exotiques.&lt;br&gt;&lt;br&gt;La famille Oxenham s’est lancée dans la distillation de rhums agricole dès que la législation l’a permis. Elle produit des rhums pure canne identitaires parés pour le vieillissement dans une gamme dénommée malicieusement OAKS &amp; ÂMES.</v>
      </c>
      <c r="E2114" s="4">
        <v>39.6</v>
      </c>
      <c r="F2114" s="2" t="s">
        <v>66</v>
      </c>
      <c r="G2114" s="19">
        <f>VLOOKUP(F2114,frs!$A$2:$B$45,2,FALSE)</f>
        <v>28</v>
      </c>
      <c r="H2114" s="2" t="b">
        <v>1</v>
      </c>
      <c r="I2114" s="2" t="s">
        <v>4693</v>
      </c>
      <c r="J2114" s="19">
        <f>VLOOKUP(I2114,Families!$A$2:$B$11,2,FALSE)</f>
        <v>7</v>
      </c>
      <c r="K2114" s="2"/>
      <c r="L2114" s="19" t="str">
        <f>IFERROR(VLOOKUP(K2114,Appellations!$A$2:$B$80,2,FALSE),"0")</f>
        <v>0</v>
      </c>
      <c r="M2114" s="2" t="s">
        <v>4703</v>
      </c>
      <c r="N2114" s="19">
        <f>IFERROR(VLOOKUP(M2114,Regions!$A$2:$B$44,2,FALSE),"0")</f>
        <v>34</v>
      </c>
      <c r="O2114" s="2"/>
      <c r="P2114" s="19" t="str">
        <f>IFERROR(VLOOKUP(O2114,Colors!$A$2:$B$11,2,FALSE),"0")</f>
        <v>0</v>
      </c>
      <c r="Q2114" s="2" t="s">
        <v>4696</v>
      </c>
      <c r="R2114" s="19">
        <f>IFERROR(VLOOKUP(Q2114,Contenants!$A$2:$B$21,2,FALSE),"0")</f>
        <v>15</v>
      </c>
      <c r="S2114" s="2" t="s">
        <v>5778</v>
      </c>
      <c r="T2114" s="50" t="s">
        <v>6377</v>
      </c>
      <c r="U2114" s="19" t="str">
        <f t="shared" ref="U2114:U2120" si="780">SUBSTITUTE(S2114,"C:\Users\Admin\OneDrive\Site Internet\","")</f>
        <v>rhum_oaks_ames_blanc.png</v>
      </c>
      <c r="V2114" s="19">
        <f t="shared" si="771"/>
        <v>1</v>
      </c>
      <c r="W2114" s="20" t="str">
        <f t="shared" ref="W2114:W2120" si="781">$X$1&amp;A2114&amp;$Y$1&amp;T2114&amp;$Z$1&amp;D2114&amp;$AA$1&amp;G2114&amp;$AB$1&amp;J2114&amp;$AC$1&amp;L2114&amp;$AD$1&amp;N2114&amp;$AE$1&amp;P2114&amp;$AF$1&amp;R2114&amp;$AG$1&amp;U2114&amp;$AH$1&amp;V2114&amp;$AI$1</f>
        <v>("02126", "Rhum Oaks and Ames Blanc", "Un Rhum Blanc Agricole mauritien ample et floral. Idéal en digestif ou en cocktail.&lt;br&gt;&lt;br&gt;Provenance : Île Maurice&lt;br&gt;&lt;br&gt;Dégustation : Robe transparent ; Nez intense et complexe de fruits exotiques et de fleures blanches ; Bouche ronde et aromatique sur les fruits exotiques.&lt;br&gt;&lt;br&gt;La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"rhum_oaks_ames_blanc.png", "1"),</v>
      </c>
    </row>
    <row r="2115" spans="1:23" ht="213.75" x14ac:dyDescent="0.25">
      <c r="A2115" s="2" t="s">
        <v>1785</v>
      </c>
      <c r="B2115" s="2" t="s">
        <v>1786</v>
      </c>
      <c r="C2115" s="3" t="s">
        <v>5436</v>
      </c>
      <c r="D2115" s="23" t="str">
        <f t="shared" si="767"/>
        <v>Un Rhum Agricole mauritien boisé et riche en arômes. Idéal en digestif ou sur un moelleux au chocolat.&lt;br&gt;&lt;br&gt;Provenance : Île Maurice&lt;br&gt;&lt;br&gt;Vieillissement : 18 mois en foudre de 3000 litres et affinage en ex fûts de Cognac et Bourbon.&lt;br&gt;&lt;br&gt;Dégustation : Robe ambrée ; Nez gourmand et complexe ; Bouche boisé, intense aux notes de fruits cuits au beurre.&lt;br&gt;&lt;br&gt;La famille Oxenham s’est lancée dans la distillation de rhums agricole dès que la législation l’a permis. Elle produit des rhums pure canne identitaires parés pour le vieillissement dans une gamme dénommée malicieusement OAKS &amp; ÂMES.</v>
      </c>
      <c r="E2115" s="4">
        <v>44.25</v>
      </c>
      <c r="F2115" s="2" t="s">
        <v>66</v>
      </c>
      <c r="G2115" s="19">
        <f>VLOOKUP(F2115,frs!$A$2:$B$45,2,FALSE)</f>
        <v>28</v>
      </c>
      <c r="H2115" s="2" t="b">
        <v>1</v>
      </c>
      <c r="I2115" s="2" t="s">
        <v>4693</v>
      </c>
      <c r="J2115" s="19">
        <f>VLOOKUP(I2115,Families!$A$2:$B$11,2,FALSE)</f>
        <v>7</v>
      </c>
      <c r="K2115" s="2"/>
      <c r="L2115" s="19" t="str">
        <f>IFERROR(VLOOKUP(K2115,Appellations!$A$2:$B$80,2,FALSE),"0")</f>
        <v>0</v>
      </c>
      <c r="M2115" s="2" t="s">
        <v>4703</v>
      </c>
      <c r="N2115" s="19">
        <f>IFERROR(VLOOKUP(M2115,Regions!$A$2:$B$44,2,FALSE),"0")</f>
        <v>34</v>
      </c>
      <c r="O2115" s="2"/>
      <c r="P2115" s="19" t="str">
        <f>IFERROR(VLOOKUP(O2115,Colors!$A$2:$B$11,2,FALSE),"0")</f>
        <v>0</v>
      </c>
      <c r="Q2115" s="2" t="s">
        <v>4696</v>
      </c>
      <c r="R2115" s="19">
        <f>IFERROR(VLOOKUP(Q2115,Contenants!$A$2:$B$21,2,FALSE),"0")</f>
        <v>15</v>
      </c>
      <c r="S2115" s="2" t="s">
        <v>5779</v>
      </c>
      <c r="T2115" s="50" t="s">
        <v>6378</v>
      </c>
      <c r="U2115" s="19" t="str">
        <f t="shared" si="780"/>
        <v>rhum_oaks_ames_gold.png</v>
      </c>
      <c r="V2115" s="19">
        <f t="shared" si="771"/>
        <v>1</v>
      </c>
      <c r="W2115" s="20" t="str">
        <f t="shared" si="781"/>
        <v>("02127", "Rhum Oaks and Ames Gold", "Un Rhum Agricole mauritien boisé et riche en arômes. Idéal en digestif ou sur un moelleux au chocolat.&lt;br&gt;&lt;br&gt;Provenance : Île Maurice&lt;br&gt;&lt;br&gt;Vieillissement : 18 mois en foudre de 3000 litres et affinage en ex fûts de Cognac et Bourbon.&lt;br&gt;&lt;br&gt;Dégustation : Robe ambrée ; Nez gourmand et complexe ; Bouche boisé, intense aux notes de fruits cuits au beurre.&lt;br&gt;&lt;br&gt;La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"rhum_oaks_ames_gold.png", "1"),</v>
      </c>
    </row>
    <row r="2116" spans="1:23" ht="228" x14ac:dyDescent="0.25">
      <c r="A2116" s="2" t="s">
        <v>1787</v>
      </c>
      <c r="B2116" s="2" t="s">
        <v>1788</v>
      </c>
      <c r="C2116" s="3" t="s">
        <v>5437</v>
      </c>
      <c r="D2116" s="23" t="str">
        <f t="shared" si="767"/>
        <v>Un Rhum Agricole VSOP mauritien complexe et gourmand. Idéal sur un flan au chocolat.&lt;br&gt;&lt;br&gt;Provenance : Île Maurice&lt;br&gt;&lt;br&gt;Vieillissement : 5 ans en ex fûts de bourbon, vin blanc, whisky, Porto et Moscatel.&lt;br&gt;&lt;br&gt;Dégustation : Robe ambrée ; Nez boisé, complexe, vanillé et épicé ; Bouche fruitée aux notes de pomme, noix de coco, bonbon au caramel et sucre d’orge.&lt;br&gt;&lt;br&gt;La famille Oxenham s’est lancée dans la distillation de rhums agricole dès que la législation l’a permis. Elle produit des rhums pure canne identitaires parés pour le vieillissement dans une gamme dénommée malicieusement OAKS &amp; ÂMES.</v>
      </c>
      <c r="E2116" s="4">
        <v>58.9</v>
      </c>
      <c r="F2116" s="2" t="s">
        <v>66</v>
      </c>
      <c r="G2116" s="19">
        <f>VLOOKUP(F2116,frs!$A$2:$B$45,2,FALSE)</f>
        <v>28</v>
      </c>
      <c r="H2116" s="2" t="b">
        <v>1</v>
      </c>
      <c r="I2116" s="2" t="s">
        <v>4693</v>
      </c>
      <c r="J2116" s="19">
        <f>VLOOKUP(I2116,Families!$A$2:$B$11,2,FALSE)</f>
        <v>7</v>
      </c>
      <c r="K2116" s="2"/>
      <c r="L2116" s="19" t="str">
        <f>IFERROR(VLOOKUP(K2116,Appellations!$A$2:$B$80,2,FALSE),"0")</f>
        <v>0</v>
      </c>
      <c r="M2116" s="2" t="s">
        <v>4703</v>
      </c>
      <c r="N2116" s="19">
        <f>IFERROR(VLOOKUP(M2116,Regions!$A$2:$B$44,2,FALSE),"0")</f>
        <v>34</v>
      </c>
      <c r="O2116" s="2"/>
      <c r="P2116" s="19" t="str">
        <f>IFERROR(VLOOKUP(O2116,Colors!$A$2:$B$11,2,FALSE),"0")</f>
        <v>0</v>
      </c>
      <c r="Q2116" s="2" t="s">
        <v>4696</v>
      </c>
      <c r="R2116" s="19">
        <f>IFERROR(VLOOKUP(Q2116,Contenants!$A$2:$B$21,2,FALSE),"0")</f>
        <v>15</v>
      </c>
      <c r="S2116" s="2" t="s">
        <v>5780</v>
      </c>
      <c r="T2116" s="50" t="s">
        <v>6379</v>
      </c>
      <c r="U2116" s="19" t="str">
        <f t="shared" si="780"/>
        <v>rhum_oaks_ames_vsop.png</v>
      </c>
      <c r="V2116" s="19">
        <f t="shared" si="771"/>
        <v>1</v>
      </c>
      <c r="W2116" s="20" t="str">
        <f t="shared" si="781"/>
        <v>("02128", "Rhum Oaks and Ames VSOP", "Un Rhum Agricole VSOP mauritien complexe et gourmand. Idéal sur un flan au chocolat.&lt;br&gt;&lt;br&gt;Provenance : Île Maurice&lt;br&gt;&lt;br&gt;Vieillissement : 5 ans en ex fûts de bourbon, vin blanc, whisky, Porto et Moscatel.&lt;br&gt;&lt;br&gt;Dégustation : Robe ambrée ; Nez boisé, complexe, vanillé et épicé ; Bouche fruitée aux notes de pomme, noix de coco, bonbon au caramel et sucre d’orge.&lt;br&gt;&lt;br&gt;La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"rhum_oaks_ames_vsop.png", "1"),</v>
      </c>
    </row>
    <row r="2117" spans="1:23" ht="299.25" x14ac:dyDescent="0.25">
      <c r="A2117" s="2" t="s">
        <v>2081</v>
      </c>
      <c r="B2117" s="2" t="s">
        <v>2082</v>
      </c>
      <c r="C2117" s="3" t="s">
        <v>5482</v>
      </c>
      <c r="D2117" s="23" t="str">
        <f t="shared" si="767"/>
        <v>Un Whisky irlandais blended qui bénéficie d’un vieillissement spécial lui conférant gourmandise et onctuosité. Idéal sur une tarte aux fraises.&lt;br&gt;&lt;br&gt;Provenance : Irlande&lt;br&gt;&lt;br&gt;Vieillissement : en fûts de Bourbon, puis de Porto et enfin de bière stoutet rye.&lt;br&gt;&lt;br&gt;Dégustation : Robe ambrée ; Nez de banane, de vanille et de pruneaux ; Bouche gourmande et riche retrouvant les mêmes arômes qu’au nez. Finale longue et riche.&lt;br&gt;&lt;br&gt;La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7" s="4">
        <v>40.75</v>
      </c>
      <c r="F2117" s="2" t="s">
        <v>66</v>
      </c>
      <c r="G2117" s="19">
        <f>VLOOKUP(F2117,frs!$A$2:$B$45,2,FALSE)</f>
        <v>28</v>
      </c>
      <c r="H2117" s="2" t="b">
        <v>1</v>
      </c>
      <c r="I2117" s="2" t="s">
        <v>4693</v>
      </c>
      <c r="J2117" s="19">
        <f>VLOOKUP(I2117,Families!$A$2:$B$11,2,FALSE)</f>
        <v>7</v>
      </c>
      <c r="K2117" s="2"/>
      <c r="L2117" s="19" t="str">
        <f>IFERROR(VLOOKUP(K2117,Appellations!$A$2:$B$80,2,FALSE),"0")</f>
        <v>0</v>
      </c>
      <c r="M2117" s="2" t="s">
        <v>4698</v>
      </c>
      <c r="N2117" s="19">
        <f>IFERROR(VLOOKUP(M2117,Regions!$A$2:$B$44,2,FALSE),"0")</f>
        <v>42</v>
      </c>
      <c r="O2117" s="2"/>
      <c r="P2117" s="19" t="str">
        <f>IFERROR(VLOOKUP(O2117,Colors!$A$2:$B$11,2,FALSE),"0")</f>
        <v>0</v>
      </c>
      <c r="Q2117" s="2" t="s">
        <v>4696</v>
      </c>
      <c r="R2117" s="19">
        <f>IFERROR(VLOOKUP(Q2117,Contenants!$A$2:$B$21,2,FALSE),"0")</f>
        <v>15</v>
      </c>
      <c r="S2117" s="2" t="s">
        <v>5829</v>
      </c>
      <c r="T2117" s="50" t="s">
        <v>6380</v>
      </c>
      <c r="U2117" s="19" t="str">
        <f t="shared" si="780"/>
        <v>whisky_velvet_cap_triple_cask.png</v>
      </c>
      <c r="V2117" s="19">
        <f t="shared" si="771"/>
        <v>1</v>
      </c>
      <c r="W2117" s="20" t="str">
        <f t="shared" si="781"/>
        <v>("02129", "Whisky Velvet Cap Triple Cask", "Un Whisky irlandais blended qui bénéficie d’un vieillissement spécial lui conférant gourmandise et onctuosité. Idéal sur une tarte aux fraises.&lt;br&gt;&lt;br&gt;Provenance : Irlande&lt;br&gt;&lt;br&gt;Vieillissement : en fûts de Bourbon, puis de Porto et enfin de bière stoutet rye.&lt;br&gt;&lt;br&gt;Dégustation : Robe ambrée ; Nez de banane, de vanille et de pruneaux ; Bouche gourmande et riche retrouvant les mêmes arômes qu’au nez. Finale longue et riche.&lt;br&gt;&lt;br&gt;La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"whisky_velvet_cap_triple_cask.png", "1"),</v>
      </c>
    </row>
    <row r="2118" spans="1:23" ht="285" x14ac:dyDescent="0.25">
      <c r="A2118" s="2" t="s">
        <v>2077</v>
      </c>
      <c r="B2118" s="2" t="s">
        <v>2078</v>
      </c>
      <c r="C2118" s="3" t="s">
        <v>5480</v>
      </c>
      <c r="D2118" s="23" t="str">
        <f t="shared" si="767"/>
        <v>Un Whisky iralandais single malt 5 ans, gourmand, complexe et long en bouche. Idéal sur une tarte aux framboises ou à la fin d’un bon repas entre amis.&lt;br&gt;&lt;br&gt;Provenance : Irlande&lt;br&gt;&lt;br&gt;Vieillissement : 5 ans en fûts de Bordeaux.&lt;br&gt;&lt;br&gt;Dégustation : Robe ambrée ; Nez riche et fruité aux notes patissière ; Bouche gourmande aux notes de madeleines aux groseilles sorties du four. Finale persistante.&lt;br&gt;&lt;br&gt;La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8" s="4">
        <v>66.099999999999994</v>
      </c>
      <c r="F2118" s="2" t="s">
        <v>66</v>
      </c>
      <c r="G2118" s="19">
        <f>VLOOKUP(F2118,frs!$A$2:$B$45,2,FALSE)</f>
        <v>28</v>
      </c>
      <c r="H2118" s="2" t="b">
        <v>1</v>
      </c>
      <c r="I2118" s="2" t="s">
        <v>4693</v>
      </c>
      <c r="J2118" s="19">
        <f>VLOOKUP(I2118,Families!$A$2:$B$11,2,FALSE)</f>
        <v>7</v>
      </c>
      <c r="K2118" s="2"/>
      <c r="L2118" s="19" t="str">
        <f>IFERROR(VLOOKUP(K2118,Appellations!$A$2:$B$80,2,FALSE),"0")</f>
        <v>0</v>
      </c>
      <c r="M2118" s="2" t="s">
        <v>4698</v>
      </c>
      <c r="N2118" s="19">
        <f>IFERROR(VLOOKUP(M2118,Regions!$A$2:$B$44,2,FALSE),"0")</f>
        <v>42</v>
      </c>
      <c r="O2118" s="2"/>
      <c r="P2118" s="19" t="str">
        <f>IFERROR(VLOOKUP(O2118,Colors!$A$2:$B$11,2,FALSE),"0")</f>
        <v>0</v>
      </c>
      <c r="Q2118" s="2" t="s">
        <v>4696</v>
      </c>
      <c r="R2118" s="19">
        <f>IFERROR(VLOOKUP(Q2118,Contenants!$A$2:$B$21,2,FALSE),"0")</f>
        <v>15</v>
      </c>
      <c r="S2118" s="2" t="s">
        <v>6606</v>
      </c>
      <c r="T2118" s="50" t="s">
        <v>6381</v>
      </c>
      <c r="U2118" s="19" t="str">
        <f t="shared" si="780"/>
        <v>whisky_velvet_cap_5_ans.png</v>
      </c>
      <c r="V2118" s="19">
        <f t="shared" si="771"/>
        <v>1</v>
      </c>
      <c r="W2118" s="20" t="str">
        <f t="shared" si="781"/>
        <v>("02130", "Whisky Velvet Cap 5 ans", "Un Whisky iralandais single malt 5 ans, gourmand, complexe et long en bouche. Idéal sur une tarte aux framboises ou à la fin d’un bon repas entre amis.&lt;br&gt;&lt;br&gt;Provenance : Irlande&lt;br&gt;&lt;br&gt;Vieillissement : 5 ans en fûts de Bordeaux.&lt;br&gt;&lt;br&gt;Dégustation : Robe ambrée ; Nez riche et fruité aux notes patissière ; Bouche gourmande aux notes de madeleines aux groseilles sorties du four. Finale persistante.&lt;br&gt;&lt;br&gt;La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"whisky_velvet_cap_5_ans.png", "1"),</v>
      </c>
    </row>
    <row r="2119" spans="1:23" ht="299.25" x14ac:dyDescent="0.25">
      <c r="A2119" s="2" t="s">
        <v>2079</v>
      </c>
      <c r="B2119" s="2" t="s">
        <v>2080</v>
      </c>
      <c r="C2119" s="3" t="s">
        <v>5481</v>
      </c>
      <c r="D2119" s="23" t="str">
        <f t="shared" si="767"/>
        <v>Un Whisky irlandais single malt tourbé 5 ans, très gourmand et complexe. Il s’accordera à merveille sur une mousse au chocolat ou en digestif.&lt;br&gt;&lt;br&gt;Provenance : Irlande&lt;br&gt;&lt;br&gt;Vieillissement : 5 ans en fûts de Bordeaux puis de Sherry. Tourbé.&lt;br&gt;&lt;br&gt;Dégustation : Robe ambrée ; Nez gourmand et épicé ; Bouche tourbée, fumée et patissière aux notes de biscuit salé et . Finale persistante et épicée.&lt;br&gt;&lt;br&gt;La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9" s="4">
        <v>66.099999999999994</v>
      </c>
      <c r="F2119" s="2" t="s">
        <v>66</v>
      </c>
      <c r="G2119" s="19">
        <f>VLOOKUP(F2119,frs!$A$2:$B$45,2,FALSE)</f>
        <v>28</v>
      </c>
      <c r="H2119" s="2" t="b">
        <v>1</v>
      </c>
      <c r="I2119" s="2" t="s">
        <v>4693</v>
      </c>
      <c r="J2119" s="19">
        <f>VLOOKUP(I2119,Families!$A$2:$B$11,2,FALSE)</f>
        <v>7</v>
      </c>
      <c r="K2119" s="2"/>
      <c r="L2119" s="19" t="str">
        <f>IFERROR(VLOOKUP(K2119,Appellations!$A$2:$B$80,2,FALSE),"0")</f>
        <v>0</v>
      </c>
      <c r="M2119" s="2" t="s">
        <v>4698</v>
      </c>
      <c r="N2119" s="19">
        <f>IFERROR(VLOOKUP(M2119,Regions!$A$2:$B$44,2,FALSE),"0")</f>
        <v>42</v>
      </c>
      <c r="O2119" s="2"/>
      <c r="P2119" s="19" t="str">
        <f>IFERROR(VLOOKUP(O2119,Colors!$A$2:$B$11,2,FALSE),"0")</f>
        <v>0</v>
      </c>
      <c r="Q2119" s="2" t="s">
        <v>4696</v>
      </c>
      <c r="R2119" s="19">
        <f>IFERROR(VLOOKUP(Q2119,Contenants!$A$2:$B$21,2,FALSE),"0")</f>
        <v>15</v>
      </c>
      <c r="S2119" s="2" t="s">
        <v>6607</v>
      </c>
      <c r="T2119" s="50" t="s">
        <v>6382</v>
      </c>
      <c r="U2119" s="19" t="str">
        <f t="shared" si="780"/>
        <v>whisky_velvet_cap_peated.png</v>
      </c>
      <c r="V2119" s="19">
        <f t="shared" si="771"/>
        <v>1</v>
      </c>
      <c r="W2119" s="20" t="str">
        <f t="shared" si="781"/>
        <v>("02131", "Whisky Velvet Cap Peated", "Un Whisky irlandais single malt tourbé 5 ans, très gourmand et complexe. Il s’accordera à merveille sur une mousse au chocolat ou en digestif.&lt;br&gt;&lt;br&gt;Provenance : Irlande&lt;br&gt;&lt;br&gt;Vieillissement : 5 ans en fûts de Bordeaux puis de Sherry. Tourbé.&lt;br&gt;&lt;br&gt;Dégustation : Robe ambrée ; Nez gourmand et épicé ; Bouche tourbée, fumée et patissière aux notes de biscuit salé et . Finale persistante et épicée.&lt;br&gt;&lt;br&gt;La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"whisky_velvet_cap_peated.png", "1"),</v>
      </c>
    </row>
    <row r="2120" spans="1:23" ht="313.5" x14ac:dyDescent="0.25">
      <c r="A2120" s="2" t="s">
        <v>1091</v>
      </c>
      <c r="B2120" s="2" t="s">
        <v>1092</v>
      </c>
      <c r="C2120" s="3" t="s">
        <v>6152</v>
      </c>
      <c r="D2120" s="23" t="str">
        <f t="shared" si="767"/>
        <v>Une savoureuse tartinable à base d'asperge verte. Se déguste avec du saumon fumé ou en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120" s="4">
        <v>5</v>
      </c>
      <c r="F2120" s="2" t="s">
        <v>2254</v>
      </c>
      <c r="G2120" s="19">
        <f>VLOOKUP(F2120,frs!$A$2:$B$45,2,FALSE)</f>
        <v>4</v>
      </c>
      <c r="H2120" s="2" t="b">
        <v>1</v>
      </c>
      <c r="I2120" s="2" t="s">
        <v>4686</v>
      </c>
      <c r="J2120" s="19">
        <f>VLOOKUP(I2120,Families!$A$2:$B$11,2,FALSE)</f>
        <v>9</v>
      </c>
      <c r="K2120" s="2"/>
      <c r="L2120" s="19" t="str">
        <f>IFERROR(VLOOKUP(K2120,Appellations!$A$2:$B$80,2,FALSE),"0")</f>
        <v>0</v>
      </c>
      <c r="M2120" s="2" t="s">
        <v>4944</v>
      </c>
      <c r="N2120" s="19">
        <f>IFERROR(VLOOKUP(M2120,Regions!$A$2:$B$44,2,FALSE),"0")</f>
        <v>37</v>
      </c>
      <c r="O2120" s="2"/>
      <c r="P2120" s="19" t="str">
        <f>IFERROR(VLOOKUP(O2120,Colors!$A$2:$B$11,2,FALSE),"0")</f>
        <v>0</v>
      </c>
      <c r="Q2120" s="2" t="s">
        <v>4945</v>
      </c>
      <c r="R2120" s="19">
        <f>IFERROR(VLOOKUP(Q2120,Contenants!$A$2:$B$21,2,FALSE),"0")</f>
        <v>17</v>
      </c>
      <c r="S2120" s="2" t="s">
        <v>5670</v>
      </c>
      <c r="T2120" s="50" t="s">
        <v>6383</v>
      </c>
      <c r="U2120" s="19" t="str">
        <f t="shared" si="780"/>
        <v>catrice_gourmet_tartinables_huile_olive_vinaigre.png</v>
      </c>
      <c r="V2120" s="19">
        <f t="shared" si="771"/>
        <v>1</v>
      </c>
      <c r="W2120" s="20" t="str">
        <f t="shared" si="781"/>
        <v>("02132", "Crème d'Asperges Verte", "Une savoureuse tartinable à base d'asperge verte. Se déguste avec du saumon fumé ou en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121" spans="1:23" hidden="1" x14ac:dyDescent="0.25">
      <c r="A2121" s="2" t="s">
        <v>1022</v>
      </c>
      <c r="B2121" s="2" t="s">
        <v>1023</v>
      </c>
      <c r="C2121" s="3"/>
      <c r="D2121" s="23" t="str">
        <f t="shared" si="767"/>
        <v/>
      </c>
      <c r="E2121" s="4">
        <v>14.9</v>
      </c>
      <c r="F2121" s="2" t="s">
        <v>2265</v>
      </c>
      <c r="G2121" s="19" t="e">
        <f>VLOOKUP(F2121,frs!$A$2:$E$41,2,FALSE)</f>
        <v>#N/A</v>
      </c>
      <c r="H2121" s="2" t="b">
        <v>1</v>
      </c>
      <c r="I2121" s="2" t="s">
        <v>4716</v>
      </c>
      <c r="J2121" s="19">
        <f>VLOOKUP(I2121,Families!$A$2:$B$11,2,FALSE)</f>
        <v>1</v>
      </c>
      <c r="K2121" s="2" t="s">
        <v>4746</v>
      </c>
      <c r="L2121" s="19" t="str">
        <f>IFERROR(VLOOKUP(K2121,Appellations!$A$2:$B$77,2,FALSE),"0")</f>
        <v>0</v>
      </c>
      <c r="M2121" s="2" t="s">
        <v>4741</v>
      </c>
      <c r="N2121" s="19">
        <f>IFERROR(VLOOKUP(M2121,Regions!$A$2:$B$41,2,FALSE),"0")</f>
        <v>32</v>
      </c>
      <c r="O2121" s="2" t="s">
        <v>4719</v>
      </c>
      <c r="P2121" s="19">
        <f>IFERROR(VLOOKUP(O2121,Colors!$A$2:$B$11,2,FALSE),"0")</f>
        <v>8</v>
      </c>
      <c r="Q2121" s="2" t="s">
        <v>4688</v>
      </c>
      <c r="R2121" s="19">
        <f>IFERROR(VLOOKUP(Q2121,Contenants!$A$2:$B$21,2,FALSE),"0")</f>
        <v>16</v>
      </c>
      <c r="S2121" s="2"/>
      <c r="T2121" s="50" t="str">
        <f t="shared" si="769"/>
        <v>Cot.Aix Chateau De Beaupre Rouge</v>
      </c>
      <c r="U2121" s="19" t="str">
        <f>SUBSTITUTE(SUBSTITUTE(SUBSTITUTE(SUBSTITUTE(SUBSTITUTE(SUBSTITUTE(SUBSTITUTE(SUBSTITUTE(SUBSTITUTE(SUBSTITUTE(SUBSTITUTE(SUBSTITUTE(S2121,"C:\Users\Admin\OneDrive\Site Internet\",""),"BAG-IN-BOX\",""),"BOURGOGNE\",""),"BEAUJOLAIS\",""),"CHAMPAGNE ET EFFERVESCENTS\",""),"LANGUEDOC\",""),"LOIRE\",""),"PROVENCE\",""),"RHONE NORD\",""),"RHONE SUD\",""),"SPIRITUEUX\",""),"SUD OUEST\","")</f>
        <v/>
      </c>
      <c r="V2121" s="19">
        <f t="shared" si="771"/>
        <v>0</v>
      </c>
      <c r="W2121" s="20" t="e">
        <f>$X$1&amp;A2121&amp;$Y$1&amp;T2121&amp;$Z$1&amp;D2121&amp;$AA$1&amp;E2121&amp;#REF!&amp;G2121&amp;$AB$1&amp;J2121&amp;$AC$1&amp;L2121&amp;$AD$1&amp;N2121&amp;$AE$1&amp;P2121&amp;$AF$1&amp;R2121&amp;$AG$1&amp;#REF!&amp;$AI$1</f>
        <v>#REF!</v>
      </c>
    </row>
    <row r="2122" spans="1:23" hidden="1" x14ac:dyDescent="0.25">
      <c r="A2122" s="2" t="s">
        <v>2145</v>
      </c>
      <c r="B2122" s="2" t="s">
        <v>2146</v>
      </c>
      <c r="C2122" s="3"/>
      <c r="D2122" s="23" t="str">
        <f t="shared" si="767"/>
        <v/>
      </c>
      <c r="E2122" s="4">
        <v>1950</v>
      </c>
      <c r="F2122" s="2" t="s">
        <v>66</v>
      </c>
      <c r="G2122" s="19">
        <f>VLOOKUP(F2122,frs!$A$2:$E$41,2,FALSE)</f>
        <v>28</v>
      </c>
      <c r="H2122" s="2" t="b">
        <v>1</v>
      </c>
      <c r="I2122" s="2" t="s">
        <v>4693</v>
      </c>
      <c r="J2122" s="19">
        <f>VLOOKUP(I2122,Families!$A$2:$B$11,2,FALSE)</f>
        <v>7</v>
      </c>
      <c r="K2122" s="2"/>
      <c r="L2122" s="19" t="str">
        <f>IFERROR(VLOOKUP(K2122,Appellations!$A$2:$B$77,2,FALSE),"0")</f>
        <v>0</v>
      </c>
      <c r="M2122" s="2" t="s">
        <v>4698</v>
      </c>
      <c r="N2122" s="19" t="str">
        <f>IFERROR(VLOOKUP(M2122,Regions!$A$2:$B$41,2,FALSE),"0")</f>
        <v>0</v>
      </c>
      <c r="O2122" s="2"/>
      <c r="P2122" s="19" t="str">
        <f>IFERROR(VLOOKUP(O2122,Colors!$A$2:$B$11,2,FALSE),"0")</f>
        <v>0</v>
      </c>
      <c r="Q2122" s="2" t="s">
        <v>4696</v>
      </c>
      <c r="R2122" s="19">
        <f>IFERROR(VLOOKUP(Q2122,Contenants!$A$2:$B$21,2,FALSE),"0")</f>
        <v>15</v>
      </c>
      <c r="S2122" s="2"/>
      <c r="T2122" s="50" t="str">
        <f t="shared" si="769"/>
        <v>Whisky Hunter Laing Laphroaig 32 Ans</v>
      </c>
      <c r="U2122" s="19" t="str">
        <f>SUBSTITUTE(SUBSTITUTE(SUBSTITUTE(SUBSTITUTE(SUBSTITUTE(SUBSTITUTE(SUBSTITUTE(SUBSTITUTE(SUBSTITUTE(SUBSTITUTE(SUBSTITUTE(SUBSTITUTE(S2122,"C:\Users\Admin\OneDrive\Site Internet\",""),"BAG-IN-BOX\",""),"BOURGOGNE\",""),"BEAUJOLAIS\",""),"CHAMPAGNE ET EFFERVESCENTS\",""),"LANGUEDOC\",""),"LOIRE\",""),"PROVENCE\",""),"RHONE NORD\",""),"RHONE SUD\",""),"SPIRITUEUX\",""),"SUD OUEST\","")</f>
        <v/>
      </c>
      <c r="V2122" s="19">
        <f t="shared" si="771"/>
        <v>0</v>
      </c>
      <c r="W2122" s="20" t="e">
        <f>$X$1&amp;A2122&amp;$Y$1&amp;T2122&amp;$Z$1&amp;D2122&amp;$AA$1&amp;E2122&amp;#REF!&amp;G2122&amp;$AB$1&amp;J2122&amp;$AC$1&amp;L2122&amp;$AD$1&amp;N2122&amp;$AE$1&amp;P2122&amp;$AF$1&amp;R2122&amp;$AG$1&amp;#REF!&amp;$AI$1</f>
        <v>#REF!</v>
      </c>
    </row>
    <row r="2123" spans="1:23" ht="299.25" x14ac:dyDescent="0.25">
      <c r="A2123" s="2" t="s">
        <v>2151</v>
      </c>
      <c r="B2123" s="2" t="s">
        <v>2152</v>
      </c>
      <c r="C2123" s="3" t="s">
        <v>5502</v>
      </c>
      <c r="D2123" s="23" t="str">
        <f t="shared" si="767"/>
        <v>Un Whisky français single malt iodée et boisé. Parfait sur un plateau d’huitres ou simplement à la fin d’un bon repas entre amis.&lt;br&gt;&lt;br&gt;Provenance : France (île d’Oléron)&lt;br&gt;&lt;br&gt;Vieillissement : 3 ans en fûts de chêne neuf français et américains.&lt;br&gt;&lt;br&gt;Dégustation : Robe jaune or ; Nez malté, patissier et une pointe de tourbe ; Bouche souple, gourmande, boisée et fumée avec des notes de fruits confits. Finale élégante et iodée.&lt;br&gt;&lt;br&gt;A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2123" s="4">
        <v>51</v>
      </c>
      <c r="F2123" s="2" t="s">
        <v>2288</v>
      </c>
      <c r="G2123" s="19">
        <f>VLOOKUP(F2123,frs!$A$2:$B$45,2,FALSE)</f>
        <v>27</v>
      </c>
      <c r="H2123" s="2" t="b">
        <v>1</v>
      </c>
      <c r="I2123" s="2" t="s">
        <v>4693</v>
      </c>
      <c r="J2123" s="19">
        <f>VLOOKUP(I2123,Families!$A$2:$B$11,2,FALSE)</f>
        <v>7</v>
      </c>
      <c r="K2123" s="2"/>
      <c r="L2123" s="19" t="str">
        <f>IFERROR(VLOOKUP(K2123,Appellations!$A$2:$B$80,2,FALSE),"0")</f>
        <v>0</v>
      </c>
      <c r="M2123" s="2" t="s">
        <v>4698</v>
      </c>
      <c r="N2123" s="19">
        <f>IFERROR(VLOOKUP(M2123,Regions!$A$2:$B$44,2,FALSE),"0")</f>
        <v>42</v>
      </c>
      <c r="O2123" s="2"/>
      <c r="P2123" s="19" t="str">
        <f>IFERROR(VLOOKUP(O2123,Colors!$A$2:$B$11,2,FALSE),"0")</f>
        <v>0</v>
      </c>
      <c r="Q2123" s="2" t="s">
        <v>4696</v>
      </c>
      <c r="R2123" s="19">
        <f>IFERROR(VLOOKUP(Q2123,Contenants!$A$2:$B$21,2,FALSE),"0")</f>
        <v>15</v>
      </c>
      <c r="S2123" s="2" t="s">
        <v>5819</v>
      </c>
      <c r="T2123" s="50" t="s">
        <v>6384</v>
      </c>
      <c r="U2123" s="19" t="str">
        <f t="shared" ref="U2123:U2128" si="782">SUBSTITUTE(S2123,"C:\Users\Admin\OneDrive\Site Internet\","")</f>
        <v>whisky_les_grandes_eaux_la_pointe_blanche.png</v>
      </c>
      <c r="V2123" s="19">
        <f t="shared" si="771"/>
        <v>1</v>
      </c>
      <c r="W2123" s="20" t="str">
        <f t="shared" ref="W2123:W2128" si="783">$X$1&amp;A2123&amp;$Y$1&amp;T2123&amp;$Z$1&amp;D2123&amp;$AA$1&amp;G2123&amp;$AB$1&amp;J2123&amp;$AC$1&amp;L2123&amp;$AD$1&amp;N2123&amp;$AE$1&amp;P2123&amp;$AF$1&amp;R2123&amp;$AG$1&amp;U2123&amp;$AH$1&amp;V2123&amp;$AI$1</f>
        <v>("02135", "Whiksy La Pointe Blanche", "Un Whisky français single malt iodée et boisé. Parfait sur un plateau d’huitres ou simplement à la fin d’un bon repas entre amis.&lt;br&gt;&lt;br&gt;Provenance : France (île d’Oléron)&lt;br&gt;&lt;br&gt;Vieillissement : 3 ans en fûts de chêne neuf français et américains.&lt;br&gt;&lt;br&gt;Dégustation : Robe jaune or ; Nez malté, patissier et une pointe de tourbe ; Bouche souple, gourmande, boisée et fumée avec des notes de fruits confits. Finale élégante et iodée.&lt;br&gt;&lt;br&gt;A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"whisky_les_grandes_eaux_la_pointe_blanche.png", "1"),</v>
      </c>
    </row>
    <row r="2124" spans="1:23" ht="299.25" x14ac:dyDescent="0.25">
      <c r="A2124" s="2" t="s">
        <v>2178</v>
      </c>
      <c r="B2124" s="2" t="s">
        <v>2179</v>
      </c>
      <c r="C2124" s="3" t="s">
        <v>5508</v>
      </c>
      <c r="D2124" s="23" t="str">
        <f t="shared" si="767"/>
        <v>Un Whisky écossais blended gourmand et généreux. Idéal en apéritif, digestif ou sur une tarte aux fruits fairs.&lt;br&gt;&lt;br&gt;Provenance : Ecosse (Highland et Islay)&lt;br&gt;&lt;br&gt;Vieillissement : assemblage de whiskies de malt de 14 distilleries différentes vieillient en fûts de chêne américain.&lt;br&gt;&lt;br&gt;Dégustation : Robe Ambrée ; Nez vanillé, malté et épicé ; Bouche riche et maltée, douceur du Bourbon. Finale équilibrée, vanillée et persistante.&lt;br&gt;&lt;br&gt;A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2124" s="4">
        <v>43.5</v>
      </c>
      <c r="F2124" s="2" t="s">
        <v>2288</v>
      </c>
      <c r="G2124" s="19">
        <f>VLOOKUP(F2124,frs!$A$2:$B$45,2,FALSE)</f>
        <v>27</v>
      </c>
      <c r="H2124" s="2" t="b">
        <v>1</v>
      </c>
      <c r="I2124" s="2" t="s">
        <v>4693</v>
      </c>
      <c r="J2124" s="19">
        <f>VLOOKUP(I2124,Families!$A$2:$B$11,2,FALSE)</f>
        <v>7</v>
      </c>
      <c r="K2124" s="2"/>
      <c r="L2124" s="19" t="str">
        <f>IFERROR(VLOOKUP(K2124,Appellations!$A$2:$B$80,2,FALSE),"0")</f>
        <v>0</v>
      </c>
      <c r="M2124" s="2" t="s">
        <v>4698</v>
      </c>
      <c r="N2124" s="19">
        <f>IFERROR(VLOOKUP(M2124,Regions!$A$2:$B$44,2,FALSE),"0")</f>
        <v>42</v>
      </c>
      <c r="O2124" s="2"/>
      <c r="P2124" s="19" t="str">
        <f>IFERROR(VLOOKUP(O2124,Colors!$A$2:$B$11,2,FALSE),"0")</f>
        <v>0</v>
      </c>
      <c r="Q2124" s="2" t="s">
        <v>4696</v>
      </c>
      <c r="R2124" s="19">
        <f>IFERROR(VLOOKUP(Q2124,Contenants!$A$2:$B$21,2,FALSE),"0")</f>
        <v>15</v>
      </c>
      <c r="S2124" s="2" t="s">
        <v>5820</v>
      </c>
      <c r="T2124" s="50" t="s">
        <v>6385</v>
      </c>
      <c r="U2124" s="19" t="str">
        <f t="shared" si="782"/>
        <v>whisky_les_grandes_eaux_gladstone_american_oak.png</v>
      </c>
      <c r="V2124" s="19">
        <f t="shared" si="771"/>
        <v>1</v>
      </c>
      <c r="W2124" s="20" t="str">
        <f t="shared" si="783"/>
        <v>("02136", "Whisky The Gladstone American Oak", "Un Whisky écossais blended gourmand et généreux. Idéal en apéritif, digestif ou sur une tarte aux fruits fairs.&lt;br&gt;&lt;br&gt;Provenance : Ecosse (Highland et Islay)&lt;br&gt;&lt;br&gt;Vieillissement : assemblage de whiskies de malt de 14 distilleries différentes vieillient en fûts de chêne américain.&lt;br&gt;&lt;br&gt;Dégustation : Robe Ambrée ; Nez vanillé, malté et épicé ; Bouche riche et maltée, douceur du Bourbon. Finale équilibrée, vanillée et persistante.&lt;br&gt;&lt;br&gt;A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"whisky_les_grandes_eaux_gladstone_american_oak.png", "1"),</v>
      </c>
    </row>
    <row r="2125" spans="1:23" ht="270.75" x14ac:dyDescent="0.25">
      <c r="A2125" s="2" t="s">
        <v>1449</v>
      </c>
      <c r="B2125" s="2" t="s">
        <v>1450</v>
      </c>
      <c r="C2125" s="3" t="s">
        <v>5367</v>
      </c>
      <c r="D2125" s="23" t="str">
        <f t="shared" si="767"/>
        <v>Une Liqueur de gingembre et Cognac sublime, gourmande et bien équilibrée. Idéal sur glace ou en cocktail.&lt;br&gt;&lt;br&gt;Provenance : France&lt;br&gt;&lt;br&gt;Dégustation : Robe brune ; Nez intense et aromatique sur des notes d’agrumes confits et de fruits blancs ; Bouche fruitée, soyeuse, belle finesse des arômes et vanillée. Finale longue, à servir sur glace ou en cocktail.&lt;br&gt;&lt;br&gt;Hedonist Spirit est une distillerie française et son histoire est intimement liée à la création de leur premier spiritueux, la liqueur Hedonist.&lt;br&gt;Hedonist est une quête du plaisir, la recherche d'une alchimie singulière qui marie avec subtilité la puissance du cognac, la fraicheur du citron vert, la douceur de la vanille et le piquant du gingembre.&lt;br&gt;Au fil du temps, deux autres marques ont été créées : Hee Joy et Gun’s Bell. Ce sont deux marques de rhum avec des identités fortes, gourmandes, sincères et précises…</v>
      </c>
      <c r="E2125" s="4">
        <v>46.4</v>
      </c>
      <c r="F2125" s="2" t="s">
        <v>2288</v>
      </c>
      <c r="G2125" s="19">
        <f>VLOOKUP(F2125,frs!$A$2:$B$45,2,FALSE)</f>
        <v>27</v>
      </c>
      <c r="H2125" s="2" t="b">
        <v>1</v>
      </c>
      <c r="I2125" s="2" t="s">
        <v>4693</v>
      </c>
      <c r="J2125" s="19">
        <f>VLOOKUP(I2125,Families!$A$2:$B$11,2,FALSE)</f>
        <v>7</v>
      </c>
      <c r="K2125" s="2"/>
      <c r="L2125" s="19" t="str">
        <f>IFERROR(VLOOKUP(K2125,Appellations!$A$2:$B$80,2,FALSE),"0")</f>
        <v>0</v>
      </c>
      <c r="M2125" s="2" t="s">
        <v>4694</v>
      </c>
      <c r="N2125" s="19">
        <f>IFERROR(VLOOKUP(M2125,Regions!$A$2:$B$44,2,FALSE),"0")</f>
        <v>26</v>
      </c>
      <c r="O2125" s="2"/>
      <c r="P2125" s="19" t="str">
        <f>IFERROR(VLOOKUP(O2125,Colors!$A$2:$B$11,2,FALSE),"0")</f>
        <v>0</v>
      </c>
      <c r="Q2125" s="2" t="s">
        <v>4696</v>
      </c>
      <c r="R2125" s="19">
        <f>IFERROR(VLOOKUP(Q2125,Contenants!$A$2:$B$21,2,FALSE),"0")</f>
        <v>15</v>
      </c>
      <c r="S2125" s="2" t="s">
        <v>5771</v>
      </c>
      <c r="T2125" s="50" t="s">
        <v>6386</v>
      </c>
      <c r="U2125" s="19" t="str">
        <f t="shared" si="782"/>
        <v>liqueur_les_grandes_eaux_hedonist.png</v>
      </c>
      <c r="V2125" s="19">
        <f t="shared" si="771"/>
        <v>1</v>
      </c>
      <c r="W2125" s="20" t="str">
        <f t="shared" si="783"/>
        <v>("02137", "Liqueur Hedonist Le Cercle", "Une Liqueur de gingembre et Cognac sublime, gourmande et bien équilibrée. Idéal sur glace ou en cocktail.&lt;br&gt;&lt;br&gt;Provenance : France&lt;br&gt;&lt;br&gt;Dégustation : Robe brune ; Nez intense et aromatique sur des notes d’agrumes confits et de fruits blancs ; Bouche fruitée, soyeuse, belle finesse des arômes et vanillée. Finale longue, à servir sur glace ou en cocktail.&lt;br&gt;&lt;br&gt;Hedonist Spirit est une distillerie française et son histoire est intimement liée à la création de leur premier spiritueux, la liqueur Hedonist.&lt;br&gt;Hedonist est une quête du plaisir, la recherche d'une alchimie singulière qui marie avec subtilité la puissance du cognac, la fraicheur du citron vert, la douceur de la vanille et le piquant du gingembre.&lt;br&gt;Au fil du temps, deux autres marques ont été créées : Hee Joy et Gun’s Bell. Ce sont deux marques de rhum avec des identités fortes, gourmandes, sincères et précises…", "27", "7", "0", "26","0", "15", "liqueur_les_grandes_eaux_hedonist.png", "1"),</v>
      </c>
    </row>
    <row r="2126" spans="1:23" ht="256.5" x14ac:dyDescent="0.25">
      <c r="A2126" s="2" t="s">
        <v>1923</v>
      </c>
      <c r="B2126" s="2" t="s">
        <v>1924</v>
      </c>
      <c r="C2126" s="3" t="s">
        <v>5457</v>
      </c>
      <c r="D2126" s="23" t="str">
        <f t="shared" si="767"/>
        <v>Une Tequila mexicaine avec Une palette aromatique complexe, gourmand et puissant en bouche. Se déguste pur, sur glace, allongé d’un tonic ou en cocktails&lt;br&gt;&lt;br&gt;Provenance : Mexique&lt;br&gt;&lt;br&gt;Vieillissement : vieilles agaves de 7 à 8 ans vieillient en barrique pendant environ 30 jours.&lt;br&gt;&lt;br&gt;Dégustation : Robe claire ; Nez d’agaves, d’épices et d’agrumes ; Bouche boisée, vanillée aux notes d’agaves rôties. Finale douce et longue&lt;br&gt;&lt;br&gt;La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v>
      </c>
      <c r="E2126" s="4">
        <v>43.9</v>
      </c>
      <c r="F2126" s="2" t="s">
        <v>2288</v>
      </c>
      <c r="G2126" s="19">
        <f>VLOOKUP(F2126,frs!$A$2:$B$45,2,FALSE)</f>
        <v>27</v>
      </c>
      <c r="H2126" s="2" t="b">
        <v>1</v>
      </c>
      <c r="I2126" s="2" t="s">
        <v>4693</v>
      </c>
      <c r="J2126" s="19">
        <f>VLOOKUP(I2126,Families!$A$2:$B$11,2,FALSE)</f>
        <v>7</v>
      </c>
      <c r="K2126" s="2"/>
      <c r="L2126" s="19" t="str">
        <f>IFERROR(VLOOKUP(K2126,Appellations!$A$2:$B$80,2,FALSE),"0")</f>
        <v>0</v>
      </c>
      <c r="M2126" s="2" t="s">
        <v>5068</v>
      </c>
      <c r="N2126" s="19">
        <f>IFERROR(VLOOKUP(M2126,Regions!$A$2:$B$44,2,FALSE),"0")</f>
        <v>38</v>
      </c>
      <c r="O2126" s="2"/>
      <c r="P2126" s="19" t="str">
        <f>IFERROR(VLOOKUP(O2126,Colors!$A$2:$B$11,2,FALSE),"0")</f>
        <v>0</v>
      </c>
      <c r="Q2126" s="2" t="s">
        <v>4696</v>
      </c>
      <c r="R2126" s="19">
        <f>IFERROR(VLOOKUP(Q2126,Contenants!$A$2:$B$21,2,FALSE),"0")</f>
        <v>15</v>
      </c>
      <c r="S2126" s="2" t="s">
        <v>5772</v>
      </c>
      <c r="T2126" s="50" t="s">
        <v>6387</v>
      </c>
      <c r="U2126" s="19" t="str">
        <f t="shared" si="782"/>
        <v>tequilla_butterfly_canon.png</v>
      </c>
      <c r="V2126" s="19">
        <f t="shared" si="771"/>
        <v>1</v>
      </c>
      <c r="W2126" s="20" t="str">
        <f t="shared" si="783"/>
        <v>("02138", "Tequilla The Butterfly Canon Silver", "Une Tequila mexicaine avec Une palette aromatique complexe, gourmand et puissant en bouche. Se déguste pur, sur glace, allongé d’un tonic ou en cocktails&lt;br&gt;&lt;br&gt;Provenance : Mexique&lt;br&gt;&lt;br&gt;Vieillissement : vieilles agaves de 7 à 8 ans vieillient en barrique pendant environ 30 jours.&lt;br&gt;&lt;br&gt;Dégustation : Robe claire ; Nez d’agaves, d’épices et d’agrumes ; Bouche boisée, vanillée aux notes d’agaves rôties. Finale douce et longue&lt;br&gt;&lt;br&gt;La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 "27", "7", "0", "38","0", "15", "tequilla_butterfly_canon.png", "1"),</v>
      </c>
    </row>
    <row r="2127" spans="1:23" ht="285" x14ac:dyDescent="0.25">
      <c r="A2127" s="2" t="s">
        <v>1202</v>
      </c>
      <c r="B2127" s="2" t="s">
        <v>1203</v>
      </c>
      <c r="C2127" s="3" t="s">
        <v>5320</v>
      </c>
      <c r="D2127" s="23" t="str">
        <f t="shared" si="767"/>
        <v>Un Gin islandais marqué par une grande douceur et une texture soyeuse qui sont en partie due à la qualité de l’eau islandaise, l’une des plus pures de la planète.&lt;br&gt;A dégustater sur glace ou avec un tonic.&lt;br&gt;&lt;br&gt;Provenance : Islande&lt;br&gt;&lt;br&gt;Dégustation : Robe claire ; Nez de céréales et de genièvre ; Bouche minérale et saline aux notes d’agrumes et de thym complexifiées par des notes terreuses.&lt;br&gt;&lt;br&gt;Ce Gin islandais est conçu en hommage à Eggert Ólafsson, explorateur danois, missionné par l’Académie des sciences de Copenhague pour une expédition en Islande. &lt;br&gt;Et l’on découvre au passage un nouveau terroir de gin encore méconnu…&lt;br&gt;Ólafsson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v>
      </c>
      <c r="E2127" s="4">
        <v>51.8</v>
      </c>
      <c r="F2127" s="2" t="s">
        <v>2288</v>
      </c>
      <c r="G2127" s="19">
        <f>VLOOKUP(F2127,frs!$A$2:$B$45,2,FALSE)</f>
        <v>27</v>
      </c>
      <c r="H2127" s="2" t="b">
        <v>1</v>
      </c>
      <c r="I2127" s="2" t="s">
        <v>4693</v>
      </c>
      <c r="J2127" s="19">
        <f>VLOOKUP(I2127,Families!$A$2:$B$11,2,FALSE)</f>
        <v>7</v>
      </c>
      <c r="K2127" s="2"/>
      <c r="L2127" s="19" t="str">
        <f>IFERROR(VLOOKUP(K2127,Appellations!$A$2:$B$80,2,FALSE),"0")</f>
        <v>0</v>
      </c>
      <c r="M2127" s="2" t="s">
        <v>4705</v>
      </c>
      <c r="N2127" s="19">
        <f>IFERROR(VLOOKUP(M2127,Regions!$A$2:$B$44,2,FALSE),"0")</f>
        <v>21</v>
      </c>
      <c r="O2127" s="2"/>
      <c r="P2127" s="19" t="str">
        <f>IFERROR(VLOOKUP(O2127,Colors!$A$2:$B$11,2,FALSE),"0")</f>
        <v>0</v>
      </c>
      <c r="Q2127" s="2" t="s">
        <v>4696</v>
      </c>
      <c r="R2127" s="19">
        <f>IFERROR(VLOOKUP(Q2127,Contenants!$A$2:$B$21,2,FALSE),"0")</f>
        <v>15</v>
      </c>
      <c r="S2127" s="2" t="s">
        <v>5773</v>
      </c>
      <c r="T2127" s="50" t="s">
        <v>6388</v>
      </c>
      <c r="U2127" s="19" t="str">
        <f t="shared" si="782"/>
        <v>gin_olafsson.png</v>
      </c>
      <c r="V2127" s="19">
        <f t="shared" si="771"/>
        <v>1</v>
      </c>
      <c r="W2127" s="20" t="str">
        <f t="shared" si="783"/>
        <v>("02139", "Gin Olfasson", "Un Gin islandais marqué par une grande douceur et une texture soyeuse qui sont en partie due à la qualité de l’eau islandaise, l’une des plus pures de la planète.&lt;br&gt;A dégustater sur glace ou avec un tonic.&lt;br&gt;&lt;br&gt;Provenance : Islande&lt;br&gt;&lt;br&gt;Dégustation : Robe claire ; Nez de céréales et de genièvre ; Bouche minérale et saline aux notes d’agrumes et de thym complexifiées par des notes terreuses.&lt;br&gt;&lt;br&gt;Ce Gin islandais est conçu en hommage à Eggert Ólafsson, explorateur danois, missionné par l’Académie des sciences de Copenhague pour une expédition en Islande. &lt;br&gt;Et l’on découvre au passage un nouveau terroir de gin encore méconnu…&lt;br&gt;Ólafsson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 "27", "7", "0", "21","0", "15", "gin_olafsson.png", "1"),</v>
      </c>
    </row>
    <row r="2128" spans="1:23" ht="242.25" x14ac:dyDescent="0.25">
      <c r="A2128" s="2" t="s">
        <v>2059</v>
      </c>
      <c r="B2128" s="2" t="s">
        <v>2060</v>
      </c>
      <c r="C2128" s="3" t="s">
        <v>5476</v>
      </c>
      <c r="D2128" s="23" t="str">
        <f t="shared" si="767"/>
        <v>Une Vodka polonaise à  déguster à température ambiante ou légèrement rafraichie pour qu’elle exprime au mieux ses subtilités. Elle est également une excellente base pour les cocktails recherchés.&lt;br&gt;&lt;br&gt;Provenance : Pologne&lt;br&gt;&lt;br&gt;Dégustation : Robe claire ; doux et complexe aux notes caramélisées ; Bouche ronde, aromatique et pleine de finesse.&lt;br&gt;&lt;br&gt;La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v>
      </c>
      <c r="E2128" s="4">
        <v>44.9</v>
      </c>
      <c r="F2128" s="2" t="s">
        <v>2288</v>
      </c>
      <c r="G2128" s="19">
        <f>VLOOKUP(F2128,frs!$A$2:$B$45,2,FALSE)</f>
        <v>27</v>
      </c>
      <c r="H2128" s="2" t="b">
        <v>1</v>
      </c>
      <c r="I2128" s="2" t="s">
        <v>4693</v>
      </c>
      <c r="J2128" s="19">
        <f>VLOOKUP(I2128,Families!$A$2:$B$11,2,FALSE)</f>
        <v>7</v>
      </c>
      <c r="K2128" s="2"/>
      <c r="L2128" s="19" t="str">
        <f>IFERROR(VLOOKUP(K2128,Appellations!$A$2:$B$80,2,FALSE),"0")</f>
        <v>0</v>
      </c>
      <c r="M2128" s="2" t="s">
        <v>4708</v>
      </c>
      <c r="N2128" s="19">
        <f>IFERROR(VLOOKUP(M2128,Regions!$A$2:$B$44,2,FALSE),"0")</f>
        <v>41</v>
      </c>
      <c r="O2128" s="2"/>
      <c r="P2128" s="19" t="str">
        <f>IFERROR(VLOOKUP(O2128,Colors!$A$2:$B$11,2,FALSE),"0")</f>
        <v>0</v>
      </c>
      <c r="Q2128" s="2" t="s">
        <v>4696</v>
      </c>
      <c r="R2128" s="19">
        <f>IFERROR(VLOOKUP(Q2128,Contenants!$A$2:$B$21,2,FALSE),"0")</f>
        <v>15</v>
      </c>
      <c r="S2128" s="2" t="s">
        <v>5774</v>
      </c>
      <c r="T2128" s="50" t="s">
        <v>6389</v>
      </c>
      <c r="U2128" s="19" t="str">
        <f t="shared" si="782"/>
        <v>vodka_lab.png</v>
      </c>
      <c r="V2128" s="19">
        <f t="shared" si="771"/>
        <v>1</v>
      </c>
      <c r="W2128" s="20" t="str">
        <f t="shared" si="783"/>
        <v>("02140", "Vodka Lab", "Une Vodka polonaise à  déguster à température ambiante ou légèrement rafraichie pour qu’elle exprime au mieux ses subtilités. Elle est également une excellente base pour les cocktails recherchés.&lt;br&gt;&lt;br&gt;Provenance : Pologne&lt;br&gt;&lt;br&gt;Dégustation : Robe claire ; doux et complexe aux notes caramélisées ; Bouche ronde, aromatique et pleine de finesse.&lt;br&gt;&lt;br&gt;La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 "27", "7", "0", "41","0", "15", "vodka_lab.png", "1"),</v>
      </c>
    </row>
    <row r="2129" spans="1:23" hidden="1" x14ac:dyDescent="0.25">
      <c r="A2129" s="2" t="s">
        <v>1899</v>
      </c>
      <c r="B2129" s="2" t="s">
        <v>1900</v>
      </c>
      <c r="C2129" s="3"/>
      <c r="D2129" s="23" t="str">
        <f t="shared" si="767"/>
        <v/>
      </c>
      <c r="E2129" s="4">
        <v>25.4</v>
      </c>
      <c r="F2129" s="2" t="s">
        <v>2288</v>
      </c>
      <c r="G2129" s="19">
        <f>VLOOKUP(F2129,frs!$A$2:$E$41,2,FALSE)</f>
        <v>27</v>
      </c>
      <c r="H2129" s="2" t="b">
        <v>1</v>
      </c>
      <c r="I2129" s="2" t="s">
        <v>4693</v>
      </c>
      <c r="J2129" s="19">
        <f>VLOOKUP(I2129,Families!$A$2:$B$11,2,FALSE)</f>
        <v>7</v>
      </c>
      <c r="K2129" s="2"/>
      <c r="L2129" s="19" t="str">
        <f>IFERROR(VLOOKUP(K2129,Appellations!$A$2:$B$77,2,FALSE),"0")</f>
        <v>0</v>
      </c>
      <c r="M2129" s="2" t="s">
        <v>4694</v>
      </c>
      <c r="N2129" s="19">
        <f>IFERROR(VLOOKUP(M2129,Regions!$A$2:$B$41,2,FALSE),"0")</f>
        <v>26</v>
      </c>
      <c r="O2129" s="2"/>
      <c r="P2129" s="19" t="str">
        <f>IFERROR(VLOOKUP(O2129,Colors!$A$2:$B$11,2,FALSE),"0")</f>
        <v>0</v>
      </c>
      <c r="Q2129" s="2" t="s">
        <v>4696</v>
      </c>
      <c r="R2129" s="19">
        <f>IFERROR(VLOOKUP(Q2129,Contenants!$A$2:$B$21,2,FALSE),"0")</f>
        <v>15</v>
      </c>
      <c r="S2129" s="2"/>
      <c r="T2129" s="50" t="str">
        <f t="shared" si="769"/>
        <v>Starlino Arancione Aperitivo Le Cercle</v>
      </c>
      <c r="U2129" s="19" t="str">
        <f>SUBSTITUTE(SUBSTITUTE(SUBSTITUTE(SUBSTITUTE(SUBSTITUTE(SUBSTITUTE(SUBSTITUTE(SUBSTITUTE(SUBSTITUTE(SUBSTITUTE(SUBSTITUTE(SUBSTITUTE(S2129,"C:\Users\Admin\OneDrive\Site Internet\",""),"BAG-IN-BOX\",""),"BOURGOGNE\",""),"BEAUJOLAIS\",""),"CHAMPAGNE ET EFFERVESCENTS\",""),"LANGUEDOC\",""),"LOIRE\",""),"PROVENCE\",""),"RHONE NORD\",""),"RHONE SUD\",""),"SPIRITUEUX\",""),"SUD OUEST\","")</f>
        <v/>
      </c>
      <c r="V2129" s="19">
        <f t="shared" si="771"/>
        <v>0</v>
      </c>
      <c r="W2129" s="20" t="e">
        <f>$X$1&amp;A2129&amp;$Y$1&amp;T2129&amp;$Z$1&amp;D2129&amp;$AA$1&amp;E2129&amp;#REF!&amp;G2129&amp;$AB$1&amp;J2129&amp;$AC$1&amp;L2129&amp;$AD$1&amp;N2129&amp;$AE$1&amp;P2129&amp;$AF$1&amp;R2129&amp;$AG$1&amp;#REF!&amp;$AI$1</f>
        <v>#REF!</v>
      </c>
    </row>
    <row r="2130" spans="1:23" s="29" customFormat="1" ht="357" hidden="1" x14ac:dyDescent="0.25">
      <c r="A2130" s="2" t="s">
        <v>858</v>
      </c>
      <c r="B2130" s="2" t="s">
        <v>859</v>
      </c>
      <c r="C2130" s="3" t="s">
        <v>5069</v>
      </c>
      <c r="D2130" s="36" t="str">
        <f t="shared" ref="D2130" si="784">SUBSTITUTE(SUBSTITUTE(C2130,CHAR(13),""),CHAR(10),"&lt;br&gt;")</f>
        <v>Un Champagne Blanc de Blanc floral, puissant et brioché d'une grande finesse. A déguster sur un plateau de fruits mer.&lt;br&gt;&lt;br&gt;Encépagement : Chardonnay&lt;br&gt;&lt;br&gt;Dégustation : Bulles fines, nez délicats et floral aux notes d’acacia et d’agrumes ; bouche ample, structurée sur une finale plein de fraicheur.&lt;br&gt;&lt;br&gt;La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30" s="4">
        <v>46</v>
      </c>
      <c r="F2130" s="2" t="s">
        <v>2228</v>
      </c>
      <c r="G2130" s="38"/>
      <c r="H2130" s="2" t="b">
        <v>1</v>
      </c>
      <c r="I2130" s="2" t="s">
        <v>4805</v>
      </c>
      <c r="J2130" s="38"/>
      <c r="K2130" s="2" t="s">
        <v>4806</v>
      </c>
      <c r="L2130" s="38"/>
      <c r="M2130" s="2" t="s">
        <v>4806</v>
      </c>
      <c r="N2130" s="38"/>
      <c r="O2130" s="2"/>
      <c r="P2130" s="38"/>
      <c r="Q2130" s="2" t="s">
        <v>4688</v>
      </c>
      <c r="R2130" s="38"/>
      <c r="S2130" s="2" t="s">
        <v>6550</v>
      </c>
      <c r="T2130" s="38"/>
      <c r="U2130" s="38"/>
      <c r="V2130" s="19">
        <f t="shared" si="771"/>
        <v>0</v>
      </c>
      <c r="W2130" s="38"/>
    </row>
    <row r="2131" spans="1:23" ht="384.75" x14ac:dyDescent="0.25">
      <c r="A2131" s="2" t="s">
        <v>862</v>
      </c>
      <c r="B2131" s="2" t="s">
        <v>863</v>
      </c>
      <c r="C2131" s="3" t="s">
        <v>5070</v>
      </c>
      <c r="D2131" s="23" t="str">
        <f t="shared" ref="D2131:D2194" si="785">SUBSTITUTE(SUBSTITUTE(SUBSTITUTE(C2131,CHAR(13),""),CHAR(10),"&lt;br&gt;"),". &amp;car(10)",".")</f>
        <v>Un Champagne Millésimé aux bulles fines et d'une grande complexité aromatique. Idéal sur un plateau de mer ou sur dessert aux fruits frais.&lt;br&gt;&lt;br&gt;Encépagement : Chardonnay et Pinot noir.&lt;br&gt;&lt;br&gt;Dégustation : Bulles fines, Nez aux notes de fruits jaunes et de fruits secs ; Bouche ample, structurée sur une finale pleine de fraicheur des notes d’épices.&lt;br&gt;&lt;br&gt;La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31" s="4">
        <v>39</v>
      </c>
      <c r="F2131" s="2" t="s">
        <v>2228</v>
      </c>
      <c r="G2131" s="19">
        <f>VLOOKUP(F2131,frs!$A$2:$B$45,2,FALSE)</f>
        <v>6</v>
      </c>
      <c r="H2131" s="2" t="b">
        <v>1</v>
      </c>
      <c r="I2131" s="2" t="s">
        <v>4805</v>
      </c>
      <c r="J2131" s="19">
        <f>VLOOKUP(I2131,Families!$A$2:$B$11,2,FALSE)</f>
        <v>5</v>
      </c>
      <c r="K2131" s="2" t="s">
        <v>4806</v>
      </c>
      <c r="L2131" s="19">
        <f>IFERROR(VLOOKUP(K2131,Appellations!$A$2:$B$80,2,FALSE),"0")</f>
        <v>16</v>
      </c>
      <c r="M2131" s="2" t="s">
        <v>4806</v>
      </c>
      <c r="N2131" s="19">
        <f>IFERROR(VLOOKUP(M2131,Regions!$A$2:$B$44,2,FALSE),"0")</f>
        <v>12</v>
      </c>
      <c r="O2131" s="2"/>
      <c r="P2131" s="19" t="str">
        <f>IFERROR(VLOOKUP(O2131,Colors!$A$2:$B$11,2,FALSE),"0")</f>
        <v>0</v>
      </c>
      <c r="Q2131" s="2" t="s">
        <v>4688</v>
      </c>
      <c r="R2131" s="19">
        <f>IFERROR(VLOOKUP(Q2131,Contenants!$A$2:$B$21,2,FALSE),"0")</f>
        <v>16</v>
      </c>
      <c r="S2131" s="2" t="s">
        <v>5788</v>
      </c>
      <c r="T2131" s="50" t="s">
        <v>6390</v>
      </c>
      <c r="U2131" s="19" t="str">
        <f>SUBSTITUTE(S2131,"C:\Users\Admin\OneDrive\Site Internet\","")</f>
        <v>champagne_jean_noel_haton_noble_vintage.png</v>
      </c>
      <c r="V2131" s="19">
        <f t="shared" si="771"/>
        <v>1</v>
      </c>
      <c r="W2131" s="20" t="str">
        <f t="shared" ref="W2131" si="786">$X$1&amp;A2131&amp;$Y$1&amp;T2131&amp;$Z$1&amp;D2131&amp;$AA$1&amp;G2131&amp;$AB$1&amp;J2131&amp;$AC$1&amp;L2131&amp;$AD$1&amp;N2131&amp;$AE$1&amp;P2131&amp;$AF$1&amp;R2131&amp;$AG$1&amp;U2131&amp;$AH$1&amp;V2131&amp;$AI$1</f>
        <v>("02143", "Champagne Haton Noble Vintage", "Un Champagne Millésimé aux bulles fines et d'une grande complexité aromatique. Idéal sur un plateau de mer ou sur dessert aux fruits frais.&lt;br&gt;&lt;br&gt;Encépagement : Chardonnay et Pinot noir.&lt;br&gt;&lt;br&gt;Dégustation : Bulles fines, Nez aux notes de fruits jaunes et de fruits secs ; Bouche ample, structurée sur une finale pleine de fraicheur des notes d’épices.&lt;br&gt;&lt;br&gt;La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"champagne_jean_noel_haton_noble_vintage.png", "1"),</v>
      </c>
    </row>
    <row r="2132" spans="1:23" hidden="1" x14ac:dyDescent="0.25">
      <c r="A2132" s="2" t="s">
        <v>1546</v>
      </c>
      <c r="B2132" s="2" t="s">
        <v>1547</v>
      </c>
      <c r="C2132" s="3"/>
      <c r="D2132" s="23" t="str">
        <f t="shared" si="785"/>
        <v/>
      </c>
      <c r="E2132" s="4">
        <v>68.3</v>
      </c>
      <c r="F2132" s="2" t="s">
        <v>2270</v>
      </c>
      <c r="G2132" s="19" t="e">
        <f>VLOOKUP(F2132,frs!$A$2:$E$41,2,FALSE)</f>
        <v>#N/A</v>
      </c>
      <c r="H2132" s="2" t="b">
        <v>1</v>
      </c>
      <c r="I2132" s="2" t="s">
        <v>4709</v>
      </c>
      <c r="J2132" s="19">
        <f>VLOOKUP(I2132,Families!$A$2:$B$11,2,FALSE)</f>
        <v>2</v>
      </c>
      <c r="K2132" s="2" t="s">
        <v>4790</v>
      </c>
      <c r="L2132" s="19" t="str">
        <f>IFERROR(VLOOKUP(K2132,Appellations!$A$2:$B$77,2,FALSE),"0")</f>
        <v>0</v>
      </c>
      <c r="M2132" s="2" t="s">
        <v>4762</v>
      </c>
      <c r="N2132" s="19">
        <f>IFERROR(VLOOKUP(M2132,Regions!$A$2:$B$41,2,FALSE),"0")</f>
        <v>10</v>
      </c>
      <c r="O2132" s="2" t="s">
        <v>4689</v>
      </c>
      <c r="P2132" s="19">
        <f>IFERROR(VLOOKUP(O2132,Colors!$A$2:$B$11,2,FALSE),"0")</f>
        <v>2</v>
      </c>
      <c r="Q2132" s="2" t="s">
        <v>4688</v>
      </c>
      <c r="R2132" s="19">
        <f>IFERROR(VLOOKUP(Q2132,Contenants!$A$2:$B$21,2,FALSE),"0")</f>
        <v>16</v>
      </c>
      <c r="S2132" s="2"/>
      <c r="T2132" s="50" t="str">
        <f t="shared" ref="T2132:T2194" si="787">PROPER(B2132)</f>
        <v>Meursault J-M Bouzereau Blanc</v>
      </c>
      <c r="U2132" s="19" t="str">
        <f t="shared" ref="U2132:U2138" si="788">SUBSTITUTE(SUBSTITUTE(SUBSTITUTE(SUBSTITUTE(SUBSTITUTE(SUBSTITUTE(SUBSTITUTE(SUBSTITUTE(SUBSTITUTE(SUBSTITUTE(SUBSTITUTE(SUBSTITUTE(S2132,"C:\Users\Admin\OneDrive\Site Internet\",""),"BAG-IN-BOX\",""),"BOURGOGNE\",""),"BEAUJOLAIS\",""),"CHAMPAGNE ET EFFERVESCENTS\",""),"LANGUEDOC\",""),"LOIRE\",""),"PROVENCE\",""),"RHONE NORD\",""),"RHONE SUD\",""),"SPIRITUEUX\",""),"SUD OUEST\","")</f>
        <v/>
      </c>
      <c r="V2132" s="19">
        <f t="shared" si="771"/>
        <v>0</v>
      </c>
      <c r="W2132" s="20" t="e">
        <f>$X$1&amp;A2132&amp;$Y$1&amp;T2132&amp;$Z$1&amp;D2132&amp;$AA$1&amp;E2132&amp;#REF!&amp;G2132&amp;$AB$1&amp;J2132&amp;$AC$1&amp;L2132&amp;$AD$1&amp;N2132&amp;$AE$1&amp;P2132&amp;$AF$1&amp;R2132&amp;$AG$1&amp;#REF!&amp;$AI$1</f>
        <v>#REF!</v>
      </c>
    </row>
    <row r="2133" spans="1:23" hidden="1" x14ac:dyDescent="0.25">
      <c r="A2133" s="2" t="s">
        <v>1184</v>
      </c>
      <c r="B2133" s="2" t="s">
        <v>1185</v>
      </c>
      <c r="C2133" s="3"/>
      <c r="D2133" s="23" t="str">
        <f t="shared" si="785"/>
        <v/>
      </c>
      <c r="E2133" s="4">
        <v>80.3</v>
      </c>
      <c r="F2133" s="2" t="s">
        <v>2270</v>
      </c>
      <c r="G2133" s="19" t="e">
        <f>VLOOKUP(F2133,frs!$A$2:$E$41,2,FALSE)</f>
        <v>#N/A</v>
      </c>
      <c r="H2133" s="2" t="b">
        <v>1</v>
      </c>
      <c r="I2133" s="2" t="s">
        <v>4716</v>
      </c>
      <c r="J2133" s="19">
        <f>VLOOKUP(I2133,Families!$A$2:$B$11,2,FALSE)</f>
        <v>1</v>
      </c>
      <c r="K2133" s="2" t="s">
        <v>4981</v>
      </c>
      <c r="L2133" s="19" t="str">
        <f>IFERROR(VLOOKUP(K2133,Appellations!$A$2:$B$77,2,FALSE),"0")</f>
        <v>0</v>
      </c>
      <c r="M2133" s="2" t="s">
        <v>4762</v>
      </c>
      <c r="N2133" s="19">
        <f>IFERROR(VLOOKUP(M2133,Regions!$A$2:$B$41,2,FALSE),"0")</f>
        <v>10</v>
      </c>
      <c r="O2133" s="2" t="s">
        <v>4719</v>
      </c>
      <c r="P2133" s="19">
        <f>IFERROR(VLOOKUP(O2133,Colors!$A$2:$B$11,2,FALSE),"0")</f>
        <v>8</v>
      </c>
      <c r="Q2133" s="2" t="s">
        <v>4688</v>
      </c>
      <c r="R2133" s="19">
        <f>IFERROR(VLOOKUP(Q2133,Contenants!$A$2:$B$21,2,FALSE),"0")</f>
        <v>16</v>
      </c>
      <c r="S2133" s="2"/>
      <c r="T2133" s="50" t="str">
        <f t="shared" si="787"/>
        <v>Gevrey Chambertin M.Gavignet Rouge</v>
      </c>
      <c r="U2133" s="19" t="str">
        <f t="shared" si="788"/>
        <v/>
      </c>
      <c r="V2133" s="19">
        <f t="shared" si="771"/>
        <v>0</v>
      </c>
      <c r="W2133" s="20" t="e">
        <f>$X$1&amp;A2133&amp;$Y$1&amp;T2133&amp;$Z$1&amp;D2133&amp;$AA$1&amp;E2133&amp;#REF!&amp;G2133&amp;$AB$1&amp;J2133&amp;$AC$1&amp;L2133&amp;$AD$1&amp;N2133&amp;$AE$1&amp;P2133&amp;$AF$1&amp;R2133&amp;$AG$1&amp;#REF!&amp;$AI$1</f>
        <v>#REF!</v>
      </c>
    </row>
    <row r="2134" spans="1:23" hidden="1" x14ac:dyDescent="0.25">
      <c r="A2134" s="2" t="s">
        <v>1582</v>
      </c>
      <c r="B2134" s="2" t="s">
        <v>1583</v>
      </c>
      <c r="C2134" s="3"/>
      <c r="D2134" s="23" t="str">
        <f t="shared" si="785"/>
        <v/>
      </c>
      <c r="E2134" s="4">
        <v>68</v>
      </c>
      <c r="F2134" s="2" t="s">
        <v>2270</v>
      </c>
      <c r="G2134" s="19" t="e">
        <f>VLOOKUP(F2134,frs!$A$2:$E$41,2,FALSE)</f>
        <v>#N/A</v>
      </c>
      <c r="H2134" s="2" t="b">
        <v>1</v>
      </c>
      <c r="I2134" s="2" t="s">
        <v>4716</v>
      </c>
      <c r="J2134" s="19">
        <f>VLOOKUP(I2134,Families!$A$2:$B$11,2,FALSE)</f>
        <v>1</v>
      </c>
      <c r="K2134" s="2" t="s">
        <v>4794</v>
      </c>
      <c r="L2134" s="19" t="str">
        <f>IFERROR(VLOOKUP(K2134,Appellations!$A$2:$B$77,2,FALSE),"0")</f>
        <v>0</v>
      </c>
      <c r="M2134" s="2" t="s">
        <v>4762</v>
      </c>
      <c r="N2134" s="19">
        <f>IFERROR(VLOOKUP(M2134,Regions!$A$2:$B$41,2,FALSE),"0")</f>
        <v>10</v>
      </c>
      <c r="O2134" s="2" t="s">
        <v>4719</v>
      </c>
      <c r="P2134" s="19">
        <f>IFERROR(VLOOKUP(O2134,Colors!$A$2:$B$11,2,FALSE),"0")</f>
        <v>8</v>
      </c>
      <c r="Q2134" s="2" t="s">
        <v>4688</v>
      </c>
      <c r="R2134" s="19">
        <f>IFERROR(VLOOKUP(Q2134,Contenants!$A$2:$B$21,2,FALSE),"0")</f>
        <v>16</v>
      </c>
      <c r="S2134" s="2"/>
      <c r="T2134" s="50" t="str">
        <f t="shared" si="787"/>
        <v>Nuits St Georges M.Gavignet Rouge</v>
      </c>
      <c r="U2134" s="19" t="str">
        <f t="shared" si="788"/>
        <v/>
      </c>
      <c r="V2134" s="19">
        <f t="shared" si="771"/>
        <v>0</v>
      </c>
      <c r="W2134" s="20" t="e">
        <f>$X$1&amp;A2134&amp;$Y$1&amp;T2134&amp;$Z$1&amp;D2134&amp;$AA$1&amp;E2134&amp;#REF!&amp;G2134&amp;$AB$1&amp;J2134&amp;$AC$1&amp;L2134&amp;$AD$1&amp;N2134&amp;$AE$1&amp;P2134&amp;$AF$1&amp;R2134&amp;$AG$1&amp;#REF!&amp;$AI$1</f>
        <v>#REF!</v>
      </c>
    </row>
    <row r="2135" spans="1:23" hidden="1" x14ac:dyDescent="0.25">
      <c r="A2135" s="2" t="s">
        <v>4137</v>
      </c>
      <c r="B2135" s="2" t="s">
        <v>4138</v>
      </c>
      <c r="C2135" s="3"/>
      <c r="D2135" s="23" t="str">
        <f t="shared" si="785"/>
        <v/>
      </c>
      <c r="E2135" s="4">
        <v>27.7</v>
      </c>
      <c r="F2135" s="2" t="s">
        <v>2270</v>
      </c>
      <c r="G2135" s="19" t="e">
        <f>VLOOKUP(F2135,frs!$A$2:$E$41,2,FALSE)</f>
        <v>#N/A</v>
      </c>
      <c r="H2135" s="2" t="b">
        <v>0</v>
      </c>
      <c r="I2135" s="2" t="s">
        <v>4709</v>
      </c>
      <c r="J2135" s="19">
        <f>VLOOKUP(I2135,Families!$A$2:$B$11,2,FALSE)</f>
        <v>2</v>
      </c>
      <c r="K2135" s="2" t="s">
        <v>4905</v>
      </c>
      <c r="L2135" s="19">
        <f>IFERROR(VLOOKUP(K2135,Appellations!$A$2:$B$77,2,FALSE),"0")</f>
        <v>64</v>
      </c>
      <c r="M2135" s="2" t="s">
        <v>4762</v>
      </c>
      <c r="N2135" s="19">
        <f>IFERROR(VLOOKUP(M2135,Regions!$A$2:$B$41,2,FALSE),"0")</f>
        <v>10</v>
      </c>
      <c r="O2135" s="2" t="s">
        <v>4689</v>
      </c>
      <c r="P2135" s="19">
        <f>IFERROR(VLOOKUP(O2135,Colors!$A$2:$B$11,2,FALSE),"0")</f>
        <v>2</v>
      </c>
      <c r="Q2135" s="2" t="s">
        <v>4688</v>
      </c>
      <c r="R2135" s="19">
        <f>IFERROR(VLOOKUP(Q2135,Contenants!$A$2:$B$21,2,FALSE),"0")</f>
        <v>16</v>
      </c>
      <c r="S2135" s="2"/>
      <c r="T2135" s="50" t="str">
        <f t="shared" si="787"/>
        <v>Rully Philippe Milan Blanc</v>
      </c>
      <c r="U2135" s="19" t="str">
        <f t="shared" si="788"/>
        <v/>
      </c>
      <c r="V2135" s="19" t="e">
        <f>IF(#REF!="",0,1)</f>
        <v>#REF!</v>
      </c>
      <c r="W2135" s="20" t="e">
        <f>$X$1&amp;A2135&amp;$Y$1&amp;T2135&amp;$Z$1&amp;D2135&amp;$AA$1&amp;E2135&amp;#REF!&amp;G2135&amp;$AB$1&amp;J2135&amp;$AC$1&amp;L2135&amp;$AD$1&amp;N2135&amp;$AE$1&amp;P2135&amp;$AF$1&amp;R2135&amp;$AG$1&amp;#REF!&amp;$AI$1</f>
        <v>#REF!</v>
      </c>
    </row>
    <row r="2136" spans="1:23" hidden="1" x14ac:dyDescent="0.25">
      <c r="A2136" s="2" t="s">
        <v>1651</v>
      </c>
      <c r="B2136" s="2" t="s">
        <v>1652</v>
      </c>
      <c r="C2136" s="3"/>
      <c r="D2136" s="23" t="str">
        <f t="shared" si="785"/>
        <v/>
      </c>
      <c r="E2136" s="4">
        <v>54.25</v>
      </c>
      <c r="F2136" s="2" t="s">
        <v>2270</v>
      </c>
      <c r="G2136" s="19" t="e">
        <f>VLOOKUP(F2136,frs!$A$2:$E$41,2,FALSE)</f>
        <v>#N/A</v>
      </c>
      <c r="H2136" s="2" t="b">
        <v>0</v>
      </c>
      <c r="I2136" s="2" t="s">
        <v>4716</v>
      </c>
      <c r="J2136" s="19">
        <f>VLOOKUP(I2136,Families!$A$2:$B$11,2,FALSE)</f>
        <v>1</v>
      </c>
      <c r="K2136" s="2" t="s">
        <v>4796</v>
      </c>
      <c r="L2136" s="19" t="str">
        <f>IFERROR(VLOOKUP(K2136,Appellations!$A$2:$B$77,2,FALSE),"0")</f>
        <v>0</v>
      </c>
      <c r="M2136" s="2" t="s">
        <v>4762</v>
      </c>
      <c r="N2136" s="19">
        <f>IFERROR(VLOOKUP(M2136,Regions!$A$2:$B$41,2,FALSE),"0")</f>
        <v>10</v>
      </c>
      <c r="O2136" s="2" t="s">
        <v>4719</v>
      </c>
      <c r="P2136" s="19">
        <f>IFERROR(VLOOKUP(O2136,Colors!$A$2:$B$11,2,FALSE),"0")</f>
        <v>8</v>
      </c>
      <c r="Q2136" s="2" t="s">
        <v>4688</v>
      </c>
      <c r="R2136" s="19">
        <f>IFERROR(VLOOKUP(Q2136,Contenants!$A$2:$B$21,2,FALSE),"0")</f>
        <v>16</v>
      </c>
      <c r="S2136" s="2"/>
      <c r="T2136" s="50" t="str">
        <f t="shared" si="787"/>
        <v>Pommard Les Vignots J.P.Diconne Rouge</v>
      </c>
      <c r="U2136" s="19" t="str">
        <f t="shared" si="788"/>
        <v/>
      </c>
      <c r="V2136" s="19">
        <f t="shared" ref="V2136:V2199" si="789">IF(U2136="",0,1)</f>
        <v>0</v>
      </c>
      <c r="W2136" s="20" t="e">
        <f>$X$1&amp;A2136&amp;$Y$1&amp;T2136&amp;$Z$1&amp;D2136&amp;$AA$1&amp;E2136&amp;#REF!&amp;G2136&amp;$AB$1&amp;J2136&amp;$AC$1&amp;L2136&amp;$AD$1&amp;N2136&amp;$AE$1&amp;P2136&amp;$AF$1&amp;R2136&amp;$AG$1&amp;#REF!&amp;$AI$1</f>
        <v>#REF!</v>
      </c>
    </row>
    <row r="2137" spans="1:23" hidden="1" x14ac:dyDescent="0.25">
      <c r="A2137" s="2" t="s">
        <v>44</v>
      </c>
      <c r="B2137" s="2" t="s">
        <v>45</v>
      </c>
      <c r="C2137" s="3"/>
      <c r="D2137" s="23" t="str">
        <f t="shared" si="785"/>
        <v/>
      </c>
      <c r="E2137" s="4">
        <v>40.85</v>
      </c>
      <c r="F2137" s="2" t="s">
        <v>2270</v>
      </c>
      <c r="G2137" s="19" t="e">
        <f>VLOOKUP(F2137,frs!$A$2:$E$41,2,FALSE)</f>
        <v>#N/A</v>
      </c>
      <c r="H2137" s="2" t="b">
        <v>1</v>
      </c>
      <c r="I2137" s="2" t="s">
        <v>4716</v>
      </c>
      <c r="J2137" s="19">
        <f>VLOOKUP(I2137,Families!$A$2:$B$11,2,FALSE)</f>
        <v>1</v>
      </c>
      <c r="K2137" s="2" t="s">
        <v>4764</v>
      </c>
      <c r="L2137" s="19" t="str">
        <f>IFERROR(VLOOKUP(K2137,Appellations!$A$2:$B$77,2,FALSE),"0")</f>
        <v>0</v>
      </c>
      <c r="M2137" s="2" t="s">
        <v>4762</v>
      </c>
      <c r="N2137" s="19">
        <f>IFERROR(VLOOKUP(M2137,Regions!$A$2:$B$41,2,FALSE),"0")</f>
        <v>10</v>
      </c>
      <c r="O2137" s="2" t="s">
        <v>4719</v>
      </c>
      <c r="P2137" s="19">
        <f>IFERROR(VLOOKUP(O2137,Colors!$A$2:$B$11,2,FALSE),"0")</f>
        <v>8</v>
      </c>
      <c r="Q2137" s="2" t="s">
        <v>4688</v>
      </c>
      <c r="R2137" s="19">
        <f>IFERROR(VLOOKUP(Q2137,Contenants!$A$2:$B$21,2,FALSE),"0")</f>
        <v>16</v>
      </c>
      <c r="S2137" s="2"/>
      <c r="T2137" s="50" t="str">
        <f t="shared" si="787"/>
        <v>Auxey Duresses 1C Les Grands Champs Rge</v>
      </c>
      <c r="U2137" s="19" t="str">
        <f t="shared" si="788"/>
        <v/>
      </c>
      <c r="V2137" s="19">
        <f t="shared" si="789"/>
        <v>0</v>
      </c>
      <c r="W2137" s="20" t="e">
        <f>$X$1&amp;A2137&amp;$Y$1&amp;T2137&amp;$Z$1&amp;D2137&amp;$AA$1&amp;E2137&amp;#REF!&amp;G2137&amp;$AB$1&amp;J2137&amp;$AC$1&amp;L2137&amp;$AD$1&amp;N2137&amp;$AE$1&amp;P2137&amp;$AF$1&amp;R2137&amp;$AG$1&amp;#REF!&amp;$AI$1</f>
        <v>#REF!</v>
      </c>
    </row>
    <row r="2138" spans="1:23" hidden="1" x14ac:dyDescent="0.25">
      <c r="A2138" s="2" t="s">
        <v>984</v>
      </c>
      <c r="B2138" s="2" t="s">
        <v>985</v>
      </c>
      <c r="C2138" s="3"/>
      <c r="D2138" s="23" t="str">
        <f t="shared" si="785"/>
        <v/>
      </c>
      <c r="E2138" s="4">
        <v>89.2</v>
      </c>
      <c r="F2138" s="2" t="s">
        <v>2278</v>
      </c>
      <c r="G2138" s="19" t="e">
        <f>VLOOKUP(F2138,frs!$A$2:$E$41,2,FALSE)</f>
        <v>#N/A</v>
      </c>
      <c r="H2138" s="2" t="b">
        <v>1</v>
      </c>
      <c r="I2138" s="2" t="s">
        <v>4716</v>
      </c>
      <c r="J2138" s="19">
        <f>VLOOKUP(I2138,Families!$A$2:$B$11,2,FALSE)</f>
        <v>1</v>
      </c>
      <c r="K2138" s="2" t="s">
        <v>4776</v>
      </c>
      <c r="L2138" s="19" t="str">
        <f>IFERROR(VLOOKUP(K2138,Appellations!$A$2:$B$77,2,FALSE),"0")</f>
        <v>0</v>
      </c>
      <c r="M2138" s="2" t="s">
        <v>4762</v>
      </c>
      <c r="N2138" s="19">
        <f>IFERROR(VLOOKUP(M2138,Regions!$A$2:$B$41,2,FALSE),"0")</f>
        <v>10</v>
      </c>
      <c r="O2138" s="2" t="s">
        <v>4719</v>
      </c>
      <c r="P2138" s="19">
        <f>IFERROR(VLOOKUP(O2138,Colors!$A$2:$B$11,2,FALSE),"0")</f>
        <v>8</v>
      </c>
      <c r="Q2138" s="2" t="s">
        <v>4688</v>
      </c>
      <c r="R2138" s="19">
        <f>IFERROR(VLOOKUP(Q2138,Contenants!$A$2:$B$21,2,FALSE),"0")</f>
        <v>16</v>
      </c>
      <c r="S2138" s="2"/>
      <c r="T2138" s="50" t="str">
        <f t="shared" si="787"/>
        <v>Corton Bressandes Gc D.Fontaine Rouge</v>
      </c>
      <c r="U2138" s="19" t="str">
        <f t="shared" si="788"/>
        <v/>
      </c>
      <c r="V2138" s="19">
        <f t="shared" si="789"/>
        <v>0</v>
      </c>
      <c r="W2138" s="20" t="e">
        <f>$X$1&amp;A2138&amp;$Y$1&amp;T2138&amp;$Z$1&amp;D2138&amp;$AA$1&amp;E2138&amp;#REF!&amp;G2138&amp;$AB$1&amp;J2138&amp;$AC$1&amp;L2138&amp;$AD$1&amp;N2138&amp;$AE$1&amp;P2138&amp;$AF$1&amp;R2138&amp;$AG$1&amp;#REF!&amp;$AI$1</f>
        <v>#REF!</v>
      </c>
    </row>
    <row r="2139" spans="1:23" ht="213.75" x14ac:dyDescent="0.25">
      <c r="A2139" s="2" t="s">
        <v>1115</v>
      </c>
      <c r="B2139" s="2" t="s">
        <v>1116</v>
      </c>
      <c r="C2139" s="3" t="s">
        <v>5303</v>
      </c>
      <c r="D2139" s="23" t="str">
        <f t="shared" si="785"/>
        <v>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Magnum.&lt;br&gt;&lt;br&gt;Un domaine riche de différents terroirs avec des vignes qui remontent aux années 1945.&lt;br&gt;C’est Marc Romak, Marlène Durand et denis Lariviere qui ont unis leurs forces pour créer le domaine de 20Ha en Crozes Hermitage.</v>
      </c>
      <c r="E2139" s="4">
        <v>18.5</v>
      </c>
      <c r="F2139" s="2" t="s">
        <v>2295</v>
      </c>
      <c r="G2139" s="19">
        <f>VLOOKUP(F2139,frs!$A$2:$B$45,2,FALSE)</f>
        <v>33</v>
      </c>
      <c r="H2139" s="2" t="b">
        <v>1</v>
      </c>
      <c r="I2139" s="2" t="s">
        <v>4716</v>
      </c>
      <c r="J2139" s="19">
        <f>VLOOKUP(I2139,Families!$A$2:$B$11,2,FALSE)</f>
        <v>1</v>
      </c>
      <c r="K2139" s="2" t="s">
        <v>4846</v>
      </c>
      <c r="L2139" s="19">
        <f>IFERROR(VLOOKUP(K2139,Appellations!$A$2:$B$80,2,FALSE),"0")</f>
        <v>32</v>
      </c>
      <c r="M2139" s="2" t="s">
        <v>4745</v>
      </c>
      <c r="N2139" s="19">
        <f>IFERROR(VLOOKUP(M2139,Regions!$A$2:$B$44,2,FALSE),"0")</f>
        <v>33</v>
      </c>
      <c r="O2139" s="2" t="s">
        <v>4719</v>
      </c>
      <c r="P2139" s="19">
        <f>IFERROR(VLOOKUP(O2139,Colors!$A$2:$B$11,2,FALSE),"0")</f>
        <v>8</v>
      </c>
      <c r="Q2139" s="2" t="s">
        <v>4688</v>
      </c>
      <c r="R2139" s="19">
        <f>IFERROR(VLOOKUP(Q2139,Contenants!$A$2:$B$21,2,FALSE),"0")</f>
        <v>16</v>
      </c>
      <c r="S2139" s="2" t="s">
        <v>5812</v>
      </c>
      <c r="T2139" s="50" t="s">
        <v>6391</v>
      </c>
      <c r="U2139" s="19" t="str">
        <f t="shared" ref="U2139:U2145" si="790">SUBSTITUTE(S2139,"C:\Users\Admin\OneDrive\Site Internet\","")</f>
        <v>domaine_melody_crozes_hermitage_friandise_rouge.png</v>
      </c>
      <c r="V2139" s="19">
        <f t="shared" si="789"/>
        <v>1</v>
      </c>
      <c r="W2139" s="20" t="str">
        <f t="shared" ref="W2139:W2145" si="791">$X$1&amp;A2139&amp;$Y$1&amp;T2139&amp;$Z$1&amp;D2139&amp;$AA$1&amp;G2139&amp;$AB$1&amp;J2139&amp;$AC$1&amp;L2139&amp;$AD$1&amp;N2139&amp;$AE$1&amp;P2139&amp;$AF$1&amp;R2139&amp;$AG$1&amp;U2139&amp;$AH$1&amp;V2139&amp;$AI$1</f>
        <v>("02151", "Friandise Melody Rouge", "Un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Magnum.&lt;br&gt;&lt;br&gt;Un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"domaine_melody_crozes_hermitage_friandise_rouge.png", "1"),</v>
      </c>
    </row>
    <row r="2140" spans="1:23" ht="213.75" x14ac:dyDescent="0.25">
      <c r="A2140" s="2" t="s">
        <v>1105</v>
      </c>
      <c r="B2140" s="2" t="s">
        <v>1106</v>
      </c>
      <c r="C2140" s="3" t="s">
        <v>5300</v>
      </c>
      <c r="D2140" s="23" t="str">
        <f t="shared" si="785"/>
        <v>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75cl.&lt;br&gt;&lt;br&gt;Un domaine riche de différents terroirs avec des vignes qui remontent aux années 1945.&lt;br&gt;C’est Marc Romak, Marlène Durand et denis Lariviere qui ont unis leurs forces pour créer le domaine de 20Ha en Crozes Hermitage.</v>
      </c>
      <c r="E2140" s="4">
        <v>38.9</v>
      </c>
      <c r="F2140" s="2" t="s">
        <v>2295</v>
      </c>
      <c r="G2140" s="19">
        <f>VLOOKUP(F2140,frs!$A$2:$B$45,2,FALSE)</f>
        <v>33</v>
      </c>
      <c r="H2140" s="2" t="b">
        <v>1</v>
      </c>
      <c r="I2140" s="2" t="s">
        <v>4716</v>
      </c>
      <c r="J2140" s="19">
        <f>VLOOKUP(I2140,Families!$A$2:$B$11,2,FALSE)</f>
        <v>1</v>
      </c>
      <c r="K2140" s="2" t="s">
        <v>4846</v>
      </c>
      <c r="L2140" s="19">
        <f>IFERROR(VLOOKUP(K2140,Appellations!$A$2:$B$80,2,FALSE),"0")</f>
        <v>32</v>
      </c>
      <c r="M2140" s="2" t="s">
        <v>4745</v>
      </c>
      <c r="N2140" s="19">
        <f>IFERROR(VLOOKUP(M2140,Regions!$A$2:$B$44,2,FALSE),"0")</f>
        <v>33</v>
      </c>
      <c r="O2140" s="2" t="s">
        <v>4719</v>
      </c>
      <c r="P2140" s="19">
        <f>IFERROR(VLOOKUP(O2140,Colors!$A$2:$B$11,2,FALSE),"0")</f>
        <v>8</v>
      </c>
      <c r="Q2140" s="2" t="s">
        <v>2303</v>
      </c>
      <c r="R2140" s="19">
        <f>IFERROR(VLOOKUP(Q2140,Contenants!$A$2:$B$21,2,FALSE),"0")</f>
        <v>19</v>
      </c>
      <c r="S2140" s="2" t="s">
        <v>5812</v>
      </c>
      <c r="T2140" s="50" t="s">
        <v>6392</v>
      </c>
      <c r="U2140" s="19" t="str">
        <f t="shared" si="790"/>
        <v>domaine_melody_crozes_hermitage_friandise_rouge.png</v>
      </c>
      <c r="V2140" s="19">
        <f t="shared" si="789"/>
        <v>1</v>
      </c>
      <c r="W2140" s="20" t="str">
        <f t="shared" si="791"/>
        <v>("02152", "Friandise Melody Rouge Magnum", "Un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75cl.&lt;br&gt;&lt;br&gt;Un domaine riche de différents terroirs avec des vignes qui remontent aux années 1945.&lt;br&gt;C’est Marc Romak, Marlène Durand et denis Lariviere qui ont unis leurs forces pour créer le domaine de 20Ha en Crozes Hermitage.", "33", "1", "32", "33","8", "19", "domaine_melody_crozes_hermitage_friandise_rouge.png", "1"),</v>
      </c>
    </row>
    <row r="2141" spans="1:23" ht="199.5" x14ac:dyDescent="0.25">
      <c r="A2141" s="2" t="s">
        <v>1107</v>
      </c>
      <c r="B2141" s="2" t="s">
        <v>1108</v>
      </c>
      <c r="C2141" s="3" t="s">
        <v>5301</v>
      </c>
      <c r="D2141" s="23" t="str">
        <f t="shared" si="785"/>
        <v>Un Croes-Hermitage rouge vieilles vignes charnue et fruité. Son élevage en fût de chêne lui confère de la finesse et de la rondeur. Parfait sur un suprême de volaille relevé.&lt;br&gt;&lt;br&gt;Encépagement : Syrah (vieilles vignes)&lt;br&gt;&lt;br&gt;Dégustation : Robe rouge rubis clair ; Nez aux notes de fruits rouges ; Bouche équilibrée, fruitée et ample.&lt;br&gt;Accord mets/vin : viande grillée, plat mijoté.&lt;br&gt;&lt;br&gt;Un domaine riche de différents terroirs avec des vignes qui remontent aux années 1945.&lt;br&gt;C’est Marc Romak, Marlène Durand et denis Lariviere qui ont unis leurs forces pour créer le domaine de 20Ha en Crozes Hermitage.</v>
      </c>
      <c r="E2141" s="4">
        <v>22.1</v>
      </c>
      <c r="F2141" s="2" t="s">
        <v>2295</v>
      </c>
      <c r="G2141" s="19">
        <f>VLOOKUP(F2141,frs!$A$2:$B$45,2,FALSE)</f>
        <v>33</v>
      </c>
      <c r="H2141" s="2" t="b">
        <v>1</v>
      </c>
      <c r="I2141" s="2" t="s">
        <v>4716</v>
      </c>
      <c r="J2141" s="19">
        <f>VLOOKUP(I2141,Families!$A$2:$B$11,2,FALSE)</f>
        <v>1</v>
      </c>
      <c r="K2141" s="2" t="s">
        <v>4846</v>
      </c>
      <c r="L2141" s="19">
        <f>IFERROR(VLOOKUP(K2141,Appellations!$A$2:$B$80,2,FALSE),"0")</f>
        <v>32</v>
      </c>
      <c r="M2141" s="2" t="s">
        <v>4745</v>
      </c>
      <c r="N2141" s="19">
        <f>IFERROR(VLOOKUP(M2141,Regions!$A$2:$B$44,2,FALSE),"0")</f>
        <v>33</v>
      </c>
      <c r="O2141" s="2" t="s">
        <v>4719</v>
      </c>
      <c r="P2141" s="19">
        <f>IFERROR(VLOOKUP(O2141,Colors!$A$2:$B$11,2,FALSE),"0")</f>
        <v>8</v>
      </c>
      <c r="Q2141" s="2" t="s">
        <v>4688</v>
      </c>
      <c r="R2141" s="19">
        <f>IFERROR(VLOOKUP(Q2141,Contenants!$A$2:$B$21,2,FALSE),"0")</f>
        <v>16</v>
      </c>
      <c r="S2141" s="2" t="s">
        <v>5813</v>
      </c>
      <c r="T2141" s="50" t="s">
        <v>6393</v>
      </c>
      <c r="U2141" s="19" t="str">
        <f t="shared" si="790"/>
        <v>domaine_melody_crozes_hermitage_premier_regard_rouge.png</v>
      </c>
      <c r="V2141" s="19">
        <f t="shared" si="789"/>
        <v>1</v>
      </c>
      <c r="W2141" s="20" t="str">
        <f t="shared" si="791"/>
        <v>("02153", "Premier Regard Melody Rouge", "Un Croes-Hermitage rouge vieilles vignes charnue et fruité. Son élevage en fût de chêne lui confère de la finesse et de la rondeur. Parfait sur un suprême de volaille relevé.&lt;br&gt;&lt;br&gt;Encépagement : Syrah (vieilles vignes)&lt;br&gt;&lt;br&gt;Dégustation : Robe rouge rubis clair ; Nez aux notes de fruits rouges ; Bouche équilibrée, fruitée et ample.&lt;br&gt;Accord mets/vin : viande grillée, plat mijoté.&lt;br&gt;&lt;br&gt;Un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"domaine_melody_crozes_hermitage_premier_regard_rouge.png", "1"),</v>
      </c>
    </row>
    <row r="2142" spans="1:23" ht="199.5" x14ac:dyDescent="0.25">
      <c r="A2142" s="2" t="s">
        <v>1113</v>
      </c>
      <c r="B2142" s="2" t="s">
        <v>1114</v>
      </c>
      <c r="C2142" s="3" t="s">
        <v>5302</v>
      </c>
      <c r="D2142" s="23" t="str">
        <f t="shared" si="785"/>
        <v>Un Crozes-Hermitage charpenté et plein de finesse. Idéal sur une côtes de boeuf grillée.&lt;br&gt;&lt;br&gt;Encépagement : Syrah (vieilles vignes)&lt;br&gt;&lt;br&gt;Dégustation : Robe rouge rubis sombre ; Nez aux notes de fruits noirs/rouges avec des notes de violette ; Bouche complexe, élégante et puissante au potentiel de garde surprenant.&lt;br&gt;Accord mets/vin : viande rouge, gibier.&lt;br&gt;&lt;br&gt;Un domaine riche de différents terroirs avec des vignes qui remontent aux années 1945.&lt;br&gt;C’est Marc Romak, Marlène Durand et denis Lariviere qui ont unis leurs forces pour créer le domaine de 20Ha en Crozes Hermitage.</v>
      </c>
      <c r="E2142" s="4">
        <v>32.4</v>
      </c>
      <c r="F2142" s="2" t="s">
        <v>2295</v>
      </c>
      <c r="G2142" s="19">
        <f>VLOOKUP(F2142,frs!$A$2:$B$45,2,FALSE)</f>
        <v>33</v>
      </c>
      <c r="H2142" s="2" t="b">
        <v>1</v>
      </c>
      <c r="I2142" s="2" t="s">
        <v>4716</v>
      </c>
      <c r="J2142" s="19">
        <f>VLOOKUP(I2142,Families!$A$2:$B$11,2,FALSE)</f>
        <v>1</v>
      </c>
      <c r="K2142" s="2" t="s">
        <v>4846</v>
      </c>
      <c r="L2142" s="19">
        <f>IFERROR(VLOOKUP(K2142,Appellations!$A$2:$B$80,2,FALSE),"0")</f>
        <v>32</v>
      </c>
      <c r="M2142" s="2" t="s">
        <v>4745</v>
      </c>
      <c r="N2142" s="19">
        <f>IFERROR(VLOOKUP(M2142,Regions!$A$2:$B$44,2,FALSE),"0")</f>
        <v>33</v>
      </c>
      <c r="O2142" s="2" t="s">
        <v>4719</v>
      </c>
      <c r="P2142" s="19">
        <f>IFERROR(VLOOKUP(O2142,Colors!$A$2:$B$11,2,FALSE),"0")</f>
        <v>8</v>
      </c>
      <c r="Q2142" s="2" t="s">
        <v>4688</v>
      </c>
      <c r="R2142" s="19">
        <f>IFERROR(VLOOKUP(Q2142,Contenants!$A$2:$B$21,2,FALSE),"0")</f>
        <v>16</v>
      </c>
      <c r="S2142" s="2" t="s">
        <v>5814</v>
      </c>
      <c r="T2142" s="50" t="s">
        <v>6394</v>
      </c>
      <c r="U2142" s="19" t="str">
        <f t="shared" si="790"/>
        <v>domaine_melody_crozes_hermitage_etoile_noire_rouge.png</v>
      </c>
      <c r="V2142" s="19">
        <f t="shared" si="789"/>
        <v>1</v>
      </c>
      <c r="W2142" s="20" t="str">
        <f t="shared" si="791"/>
        <v>("02154", "Etoile Noire Melody Rouge", "Un Crozes-Hermitage charpenté et plein de finesse. Idéal sur une côtes de boeuf grillée.&lt;br&gt;&lt;br&gt;Encépagement : Syrah (vieilles vignes)&lt;br&gt;&lt;br&gt;Dégustation : Robe rouge rubis sombre ; Nez aux notes de fruits noirs/rouges avec des notes de violette ; Bouche complexe, élégante et puissante au potentiel de garde surprenant.&lt;br&gt;Accord mets/vin : viande rouge, gibier.&lt;br&gt;&lt;br&gt;Un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"domaine_melody_crozes_hermitage_etoile_noire_rouge.png", "1"),</v>
      </c>
    </row>
    <row r="2143" spans="1:23" ht="185.25" x14ac:dyDescent="0.25">
      <c r="A2143" s="2" t="s">
        <v>1893</v>
      </c>
      <c r="B2143" s="2" t="s">
        <v>1894</v>
      </c>
      <c r="C2143" s="3" t="s">
        <v>5456</v>
      </c>
      <c r="D2143" s="23" t="str">
        <f t="shared" si="785"/>
        <v>Un Saint Peray blanc sec, ample et fruité. Idéal sur une lotte grillée au four.&lt;br&gt;&lt;br&gt;Encépagement : Marsanne&lt;br&gt;&lt;br&gt;Dégustation : Nez riche et expressif sur des notes de fruits blancs et de patisserie beurrée ; Bouche fraiche, ample et minérale.&lt;br&gt;Accord mets/vin : viande blanche crémée, fromages affinés, poissons à chair grasse (saumon, lotte).&lt;br&gt;&lt;br&gt;Un domaine riche de différents terroirs avec des vignes qui remontent aux années 1945.&lt;br&gt;C’est Marc Romak, Marlène Durand et denis Lariviere qui ont unis leurs forces pour créer le domaine de 20Ha en Crozes Hermitage.</v>
      </c>
      <c r="E2143" s="4">
        <v>24.9</v>
      </c>
      <c r="F2143" s="2" t="s">
        <v>2295</v>
      </c>
      <c r="G2143" s="19">
        <f>VLOOKUP(F2143,frs!$A$2:$B$45,2,FALSE)</f>
        <v>33</v>
      </c>
      <c r="H2143" s="2" t="b">
        <v>1</v>
      </c>
      <c r="I2143" s="2" t="s">
        <v>4709</v>
      </c>
      <c r="J2143" s="19">
        <f>VLOOKUP(I2143,Families!$A$2:$B$11,2,FALSE)</f>
        <v>2</v>
      </c>
      <c r="K2143" s="2" t="s">
        <v>4852</v>
      </c>
      <c r="L2143" s="19">
        <f>IFERROR(VLOOKUP(K2143,Appellations!$A$2:$B$80,2,FALSE),"0")</f>
        <v>76</v>
      </c>
      <c r="M2143" s="2" t="s">
        <v>4745</v>
      </c>
      <c r="N2143" s="19">
        <f>IFERROR(VLOOKUP(M2143,Regions!$A$2:$B$44,2,FALSE),"0")</f>
        <v>33</v>
      </c>
      <c r="O2143" s="2" t="s">
        <v>4689</v>
      </c>
      <c r="P2143" s="19">
        <f>IFERROR(VLOOKUP(O2143,Colors!$A$2:$B$11,2,FALSE),"0")</f>
        <v>2</v>
      </c>
      <c r="Q2143" s="2" t="s">
        <v>4688</v>
      </c>
      <c r="R2143" s="19">
        <f>IFERROR(VLOOKUP(Q2143,Contenants!$A$2:$B$21,2,FALSE),"0")</f>
        <v>16</v>
      </c>
      <c r="S2143" s="2" t="s">
        <v>5815</v>
      </c>
      <c r="T2143" s="50" t="s">
        <v>6395</v>
      </c>
      <c r="U2143" s="19" t="str">
        <f t="shared" si="790"/>
        <v>domaine_melody_saint_peray_marc_et_marlene_blanc.png</v>
      </c>
      <c r="V2143" s="19">
        <f t="shared" si="789"/>
        <v>1</v>
      </c>
      <c r="W2143" s="20" t="str">
        <f t="shared" si="791"/>
        <v>("02155", "St Peray Melody Blanc", "Un Saint Peray blanc sec, ample et fruité. Idéal sur une lotte grillée au four.&lt;br&gt;&lt;br&gt;Encépagement : Marsanne&lt;br&gt;&lt;br&gt;Dégustation : Nez riche et expressif sur des notes de fruits blancs et de patisserie beurrée ; Bouche fraiche, ample et minérale.&lt;br&gt;Accord mets/vin : viande blanche crémée, fromages affinés, poissons à chair grasse (saumon, lotte).&lt;br&gt;&lt;br&gt;Un domaine riche de différents terroirs avec des vignes qui remontent aux années 1945.&lt;br&gt;C’est Marc Romak, Marlène Durand et denis Lariviere qui ont unis leurs forces pour créer le domaine de 20Ha en Crozes Hermitage.", "33", "2", "76", "33","2", "16", "domaine_melody_saint_peray_marc_et_marlene_blanc.png", "1"),</v>
      </c>
    </row>
    <row r="2144" spans="1:23" ht="185.25" x14ac:dyDescent="0.25">
      <c r="A2144" s="2" t="s">
        <v>1117</v>
      </c>
      <c r="B2144" s="2" t="s">
        <v>1118</v>
      </c>
      <c r="C2144" s="3" t="s">
        <v>5304</v>
      </c>
      <c r="D2144" s="23" t="str">
        <f t="shared" si="785"/>
        <v>Un Crozes-Hermitage blanc ample et plein de fraîcheur. Idéal sur une blanquette de veau.&lt;br&gt;&lt;br&gt;Encépagement : Marsanne, Roussanne&lt;br&gt;&lt;br&gt;Dégustation : Nez floral aux notes de fruits blancs ; Bouche minérale, aromatique et ample.&lt;br&gt;Accord mets/vin : viande blanche crémée, fromages affinés.&lt;br&gt;&lt;br&gt;Un domaine riche de différents terroirs avec des vignes qui remontent aux années 1945.&lt;br&gt;C’est Marc Romak, Marlène Durand et denis Lariviere qui ont unis leurs forces pour créer le domaine de 20Ha en Crozes Hermitage.</v>
      </c>
      <c r="E2144" s="4">
        <v>22.7</v>
      </c>
      <c r="F2144" s="2" t="s">
        <v>2295</v>
      </c>
      <c r="G2144" s="19">
        <f>VLOOKUP(F2144,frs!$A$2:$B$45,2,FALSE)</f>
        <v>33</v>
      </c>
      <c r="H2144" s="2" t="b">
        <v>1</v>
      </c>
      <c r="I2144" s="2" t="s">
        <v>4709</v>
      </c>
      <c r="J2144" s="19">
        <f>VLOOKUP(I2144,Families!$A$2:$B$11,2,FALSE)</f>
        <v>2</v>
      </c>
      <c r="K2144" s="2" t="s">
        <v>4846</v>
      </c>
      <c r="L2144" s="19">
        <f>IFERROR(VLOOKUP(K2144,Appellations!$A$2:$B$80,2,FALSE),"0")</f>
        <v>32</v>
      </c>
      <c r="M2144" s="2" t="s">
        <v>4745</v>
      </c>
      <c r="N2144" s="19">
        <f>IFERROR(VLOOKUP(M2144,Regions!$A$2:$B$44,2,FALSE),"0")</f>
        <v>33</v>
      </c>
      <c r="O2144" s="2" t="s">
        <v>4689</v>
      </c>
      <c r="P2144" s="19">
        <f>IFERROR(VLOOKUP(O2144,Colors!$A$2:$B$11,2,FALSE),"0")</f>
        <v>2</v>
      </c>
      <c r="Q2144" s="2" t="s">
        <v>4688</v>
      </c>
      <c r="R2144" s="19">
        <f>IFERROR(VLOOKUP(Q2144,Contenants!$A$2:$B$21,2,FALSE),"0")</f>
        <v>16</v>
      </c>
      <c r="S2144" s="2" t="s">
        <v>5816</v>
      </c>
      <c r="T2144" s="50" t="s">
        <v>6396</v>
      </c>
      <c r="U2144" s="19" t="str">
        <f t="shared" si="790"/>
        <v>domaine_melody_crozes_hermitage_exception_blanc.png</v>
      </c>
      <c r="V2144" s="19">
        <f t="shared" si="789"/>
        <v>1</v>
      </c>
      <c r="W2144" s="20" t="str">
        <f t="shared" si="791"/>
        <v>("02156", "L'Exception Melody Blanc", "Un Crozes-Hermitage blanc ample et plein de fraîcheur. Idéal sur une blanquette de veau.&lt;br&gt;&lt;br&gt;Encépagement : Marsanne, Roussanne&lt;br&gt;&lt;br&gt;Dégustation : Nez floral aux notes de fruits blancs ; Bouche minérale, aromatique et ample.&lt;br&gt;Accord mets/vin : viande blanche crémée, fromages affinés.&lt;br&gt;&lt;br&gt;Un domaine riche de différents terroirs avec des vignes qui remontent aux années 1945.&lt;br&gt;C’est Marc Romak, Marlène Durand et denis Lariviere qui ont unis leurs forces pour créer le domaine de 20Ha en Crozes Hermitage.", "33", "2", "32", "33","2", "16", "domaine_melody_crozes_hermitage_exception_blanc.png", "1"),</v>
      </c>
    </row>
    <row r="2145" spans="1:23" ht="256.5" x14ac:dyDescent="0.25">
      <c r="A2145" s="2" t="s">
        <v>1302</v>
      </c>
      <c r="B2145" s="2" t="s">
        <v>1303</v>
      </c>
      <c r="C2145" s="3" t="s">
        <v>5346</v>
      </c>
      <c r="D2145" s="23" t="str">
        <f t="shared" si="785"/>
        <v>Un vin blanc sec, floral et aérien pouvant accompagner un poulet curry.&lt;br&gt;&lt;br&gt;Encépagement : Alvarinho.&lt;br&gt;&lt;br&gt;Dégustation : Robe jaune pâle ; Nez de limoncello, fruits confits ; Bouche ample, minérale et fruitée.&lt;br&gt;Accord mets/vin : plats exotiques, fromages.&lt;br&gt;&lt;br&gt;La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2145" s="4">
        <v>9.1</v>
      </c>
      <c r="F2145" s="2" t="s">
        <v>2237</v>
      </c>
      <c r="G2145" s="19">
        <f>VLOOKUP(F2145,frs!$A$2:$B$45,2,FALSE)</f>
        <v>21</v>
      </c>
      <c r="H2145" s="2" t="b">
        <v>1</v>
      </c>
      <c r="I2145" s="2" t="s">
        <v>4709</v>
      </c>
      <c r="J2145" s="19">
        <f>VLOOKUP(I2145,Families!$A$2:$B$11,2,FALSE)</f>
        <v>2</v>
      </c>
      <c r="K2145" s="2" t="s">
        <v>263</v>
      </c>
      <c r="L2145" s="19">
        <f>IFERROR(VLOOKUP(K2145,Appellations!$A$2:$B$80,2,FALSE),"0")</f>
        <v>42</v>
      </c>
      <c r="M2145" s="2" t="s">
        <v>4743</v>
      </c>
      <c r="N2145" s="19">
        <f>IFERROR(VLOOKUP(M2145,Regions!$A$2:$B$44,2,FALSE),"0")</f>
        <v>24</v>
      </c>
      <c r="O2145" s="2" t="s">
        <v>4689</v>
      </c>
      <c r="P2145" s="19">
        <f>IFERROR(VLOOKUP(O2145,Colors!$A$2:$B$11,2,FALSE),"0")</f>
        <v>2</v>
      </c>
      <c r="Q2145" s="2" t="s">
        <v>4688</v>
      </c>
      <c r="R2145" s="19">
        <f>IFERROR(VLOOKUP(Q2145,Contenants!$A$2:$B$21,2,FALSE),"0")</f>
        <v>16</v>
      </c>
      <c r="S2145" s="2" t="s">
        <v>5808</v>
      </c>
      <c r="T2145" s="50" t="s">
        <v>6475</v>
      </c>
      <c r="U2145" s="19" t="str">
        <f t="shared" si="790"/>
        <v>fabre_alvarihno_blanc.png</v>
      </c>
      <c r="V2145" s="19">
        <f t="shared" si="789"/>
        <v>1</v>
      </c>
      <c r="W2145" s="20" t="str">
        <f t="shared" si="791"/>
        <v>("02157", "Alvarinho Grande Courtade Blanc", "Un vin blanc sec, floral et aérien pouvant accompagner un poulet curry.&lt;br&gt;&lt;br&gt;Encépagement : Alvarinho.&lt;br&gt;&lt;br&gt;Dégustation : Robe jaune pâle ; Nez de limoncello, fruits confits ; Bouche ample, minérale et fruitée.&lt;br&gt;Accord mets/vin : plats exotiques, fromages.&lt;br&gt;&lt;br&gt;La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"2", "42", "24","2", "16", "fabre_alvarihno_blanc.png", "1"),</v>
      </c>
    </row>
    <row r="2146" spans="1:23" hidden="1" x14ac:dyDescent="0.25">
      <c r="A2146" s="2" t="s">
        <v>328</v>
      </c>
      <c r="B2146" s="2" t="s">
        <v>329</v>
      </c>
      <c r="C2146" s="3"/>
      <c r="D2146" s="23" t="str">
        <f t="shared" si="785"/>
        <v/>
      </c>
      <c r="E2146" s="4">
        <v>5.35</v>
      </c>
      <c r="F2146" s="2" t="s">
        <v>2237</v>
      </c>
      <c r="G2146" s="19">
        <f>VLOOKUP(F2146,frs!$A$2:$E$41,2,FALSE)</f>
        <v>21</v>
      </c>
      <c r="H2146" s="2" t="b">
        <v>1</v>
      </c>
      <c r="I2146" s="2" t="s">
        <v>2307</v>
      </c>
      <c r="J2146" s="19">
        <f>VLOOKUP(I2146,Families!$A$2:$B$11,2,FALSE)</f>
        <v>8</v>
      </c>
      <c r="K2146" s="2"/>
      <c r="L2146" s="19" t="str">
        <f>IFERROR(VLOOKUP(K2146,Appellations!$A$2:$B$77,2,FALSE),"0")</f>
        <v>0</v>
      </c>
      <c r="M2146" s="2" t="s">
        <v>2307</v>
      </c>
      <c r="N2146" s="19">
        <f>IFERROR(VLOOKUP(M2146,Regions!$A$2:$B$41,2,FALSE),"0")</f>
        <v>7</v>
      </c>
      <c r="O2146" s="2" t="s">
        <v>5007</v>
      </c>
      <c r="P2146" s="19">
        <f>IFERROR(VLOOKUP(O2146,Colors!$A$2:$B$11,2,FALSE),"0")</f>
        <v>5</v>
      </c>
      <c r="Q2146" s="2" t="s">
        <v>4804</v>
      </c>
      <c r="R2146" s="19">
        <f>IFERROR(VLOOKUP(Q2146,Contenants!$A$2:$B$21,2,FALSE),"0")</f>
        <v>8</v>
      </c>
      <c r="S2146" s="2"/>
      <c r="T2146" s="50" t="str">
        <f t="shared" si="787"/>
        <v>Biere Alaryk Imperial Stout 33 Cl</v>
      </c>
      <c r="U2146" s="19" t="str">
        <f>SUBSTITUTE(SUBSTITUTE(SUBSTITUTE(SUBSTITUTE(SUBSTITUTE(SUBSTITUTE(SUBSTITUTE(SUBSTITUTE(SUBSTITUTE(SUBSTITUTE(SUBSTITUTE(SUBSTITUTE(S2146,"C:\Users\Admin\OneDrive\Site Internet\",""),"BAG-IN-BOX\",""),"BOURGOGNE\",""),"BEAUJOLAIS\",""),"CHAMPAGNE ET EFFERVESCENTS\",""),"LANGUEDOC\",""),"LOIRE\",""),"PROVENCE\",""),"RHONE NORD\",""),"RHONE SUD\",""),"SPIRITUEUX\",""),"SUD OUEST\","")</f>
        <v/>
      </c>
      <c r="V2146" s="19">
        <f t="shared" si="789"/>
        <v>0</v>
      </c>
      <c r="W2146" s="20" t="e">
        <f>$X$1&amp;A2146&amp;$Y$1&amp;T2146&amp;$Z$1&amp;D2146&amp;$AA$1&amp;E2146&amp;#REF!&amp;G2146&amp;$AB$1&amp;J2146&amp;$AC$1&amp;L2146&amp;$AD$1&amp;N2146&amp;$AE$1&amp;P2146&amp;$AF$1&amp;R2146&amp;$AG$1&amp;#REF!&amp;$AI$1</f>
        <v>#REF!</v>
      </c>
    </row>
    <row r="2147" spans="1:23" ht="228" x14ac:dyDescent="0.25">
      <c r="A2147" s="2" t="s">
        <v>496</v>
      </c>
      <c r="B2147" s="2" t="s">
        <v>497</v>
      </c>
      <c r="C2147" s="3" t="s">
        <v>5071</v>
      </c>
      <c r="D2147" s="23" t="str">
        <f t="shared" si="785"/>
        <v>Un Cru du Beaujolais rouge d'une belle complexité aromatique s'alliant parfaitement avec des côtelettes d'agneau grillées. &lt;br&gt;&lt;br&gt;Encépagement : Gamay (vieilles vignes)&lt;br&gt;&lt;br&gt;Dégustation : Robe rouge rubis ; Nez aromatique aux notes de griottes confites ; Bouche puissante et souple aux tanins fins.&lt;br&gt;Accord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2147" s="4">
        <v>16.55</v>
      </c>
      <c r="F2147" s="2" t="s">
        <v>2284</v>
      </c>
      <c r="G2147" s="19">
        <f>VLOOKUP(F2147,frs!$A$2:$B$45,2,FALSE)</f>
        <v>16</v>
      </c>
      <c r="H2147" s="2" t="b">
        <v>1</v>
      </c>
      <c r="I2147" s="2" t="s">
        <v>4716</v>
      </c>
      <c r="J2147" s="19">
        <f>VLOOKUP(I2147,Families!$A$2:$B$11,2,FALSE)</f>
        <v>1</v>
      </c>
      <c r="K2147" s="2" t="s">
        <v>4759</v>
      </c>
      <c r="L2147" s="19">
        <f>IFERROR(VLOOKUP(K2147,Appellations!$A$2:$B$80,2,FALSE),"0")</f>
        <v>12</v>
      </c>
      <c r="M2147" s="2" t="s">
        <v>4757</v>
      </c>
      <c r="N2147" s="19">
        <f>IFERROR(VLOOKUP(M2147,Regions!$A$2:$B$44,2,FALSE),"0")</f>
        <v>6</v>
      </c>
      <c r="O2147" s="2" t="s">
        <v>4719</v>
      </c>
      <c r="P2147" s="19">
        <f>IFERROR(VLOOKUP(O2147,Colors!$A$2:$B$11,2,FALSE),"0")</f>
        <v>8</v>
      </c>
      <c r="Q2147" s="2" t="s">
        <v>4688</v>
      </c>
      <c r="R2147" s="19">
        <f>IFERROR(VLOOKUP(Q2147,Contenants!$A$2:$B$21,2,FALSE),"0")</f>
        <v>16</v>
      </c>
      <c r="S2147" s="2" t="s">
        <v>5793</v>
      </c>
      <c r="T2147" s="50" t="s">
        <v>6476</v>
      </c>
      <c r="U2147" s="19" t="str">
        <f t="shared" ref="U2147:U2152" si="792">SUBSTITUTE(S2147,"C:\Users\Admin\OneDrive\Site Internet\","")</f>
        <v>jean_paul_dubost_brouilly_vieilles_vignes_rouge.png</v>
      </c>
      <c r="V2147" s="19">
        <f t="shared" si="789"/>
        <v>1</v>
      </c>
      <c r="W2147" s="20" t="str">
        <f t="shared" ref="W2147:W2152" si="793">$X$1&amp;A2147&amp;$Y$1&amp;T2147&amp;$Z$1&amp;D2147&amp;$AA$1&amp;G2147&amp;$AB$1&amp;J2147&amp;$AC$1&amp;L2147&amp;$AD$1&amp;N2147&amp;$AE$1&amp;P2147&amp;$AF$1&amp;R2147&amp;$AG$1&amp;U2147&amp;$AH$1&amp;V2147&amp;$AI$1</f>
        <v>("02159", "Brouilly Vieilles Vignes Dubost Rouge", "Un Cru du Beaujolais rouge d'une belle complexité aromatique s'alliant parfaitement avec des côtelettes d'agneau grillées. &lt;br&gt;&lt;br&gt;Encépagement : Gamay (vieilles vignes)&lt;br&gt;&lt;br&gt;Dégustation : Robe rouge rubis ; Nez aromatique aux notes de griottes confites ; Bouche puissante et souple aux tanins fins.&lt;br&gt;Accord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"12", "6","8", "16", "jean_paul_dubost_brouilly_vieilles_vignes_rouge.png", "1"),</v>
      </c>
    </row>
    <row r="2148" spans="1:23" ht="242.25" x14ac:dyDescent="0.25">
      <c r="A2148" s="2" t="s">
        <v>1568</v>
      </c>
      <c r="B2148" s="2" t="s">
        <v>1569</v>
      </c>
      <c r="C2148" s="3" t="s">
        <v>5072</v>
      </c>
      <c r="D2148" s="23" t="str">
        <f t="shared" si="785"/>
        <v>Un Cru du Beaujolais rouge structuré et plein de finesse qui pourra accompagner une côte de boeuf.&lt;br&gt;&lt;br&gt;Encépagement : Gamay&lt;br&gt;&lt;br&gt;Dégustation : Robe rouge intense ; Nez aromatique aux notes de fruits noirs ; Bouche charnue, intense et souple sur des notes de griottes confites. Un grand beaujolais.&lt;br&gt;Accord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2148" s="4">
        <v>24.75</v>
      </c>
      <c r="F2148" s="2" t="s">
        <v>2284</v>
      </c>
      <c r="G2148" s="19">
        <f>VLOOKUP(F2148,frs!$A$2:$B$45,2,FALSE)</f>
        <v>16</v>
      </c>
      <c r="H2148" s="2" t="b">
        <v>1</v>
      </c>
      <c r="I2148" s="2" t="s">
        <v>4716</v>
      </c>
      <c r="J2148" s="19">
        <f>VLOOKUP(I2148,Families!$A$2:$B$11,2,FALSE)</f>
        <v>1</v>
      </c>
      <c r="K2148" s="2" t="s">
        <v>4999</v>
      </c>
      <c r="L2148" s="19">
        <f>IFERROR(VLOOKUP(K2148,Appellations!$A$2:$B$80,2,FALSE),"0")</f>
        <v>55</v>
      </c>
      <c r="M2148" s="2" t="s">
        <v>4757</v>
      </c>
      <c r="N2148" s="19">
        <f>IFERROR(VLOOKUP(M2148,Regions!$A$2:$B$44,2,FALSE),"0")</f>
        <v>6</v>
      </c>
      <c r="O2148" s="2" t="s">
        <v>4719</v>
      </c>
      <c r="P2148" s="19">
        <f>IFERROR(VLOOKUP(O2148,Colors!$A$2:$B$11,2,FALSE),"0")</f>
        <v>8</v>
      </c>
      <c r="Q2148" s="2" t="s">
        <v>4688</v>
      </c>
      <c r="R2148" s="19">
        <f>IFERROR(VLOOKUP(Q2148,Contenants!$A$2:$B$21,2,FALSE),"0")</f>
        <v>16</v>
      </c>
      <c r="S2148" s="2" t="s">
        <v>5794</v>
      </c>
      <c r="T2148" s="50" t="s">
        <v>6397</v>
      </c>
      <c r="U2148" s="19" t="str">
        <f t="shared" si="792"/>
        <v>jean_paul_dubost_moulin_a_vent_les_burdelines_rouge.png</v>
      </c>
      <c r="V2148" s="19">
        <f t="shared" si="789"/>
        <v>1</v>
      </c>
      <c r="W2148" s="20" t="str">
        <f t="shared" si="793"/>
        <v>("02160", "Les Burdelines Dubost Rouge", "Un Cru du Beaujolais rouge structuré et plein de finesse qui pourra accompagner une côte de boeuf.&lt;br&gt;&lt;br&gt;Encépagement : Gamay&lt;br&gt;&lt;br&gt;Dégustation : Robe rouge intense ; Nez aromatique aux notes de fruits noirs ; Bouche charnue, intense et souple sur des notes de griottes confites. Un grand beaujolais.&lt;br&gt;Accord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"55", "6","8", "16", "jean_paul_dubost_moulin_a_vent_les_burdelines_rouge.png", "1"),</v>
      </c>
    </row>
    <row r="2149" spans="1:23" ht="313.5" x14ac:dyDescent="0.25">
      <c r="A2149" s="2" t="s">
        <v>2053</v>
      </c>
      <c r="B2149" s="2" t="s">
        <v>2054</v>
      </c>
      <c r="C2149" s="3" t="s">
        <v>5475</v>
      </c>
      <c r="D2149" s="23" t="str">
        <f t="shared" si="785"/>
        <v>Un Vinsobres puissant et fruité, parfait sur une épaules d'agneau de 7H.&lt;br&gt; &lt;br&gt;Encépagement : Grenache, Mourvèdre, Syrah&lt;br&gt;&lt;br&gt;Dégustation : Robe rouge intense ; Nez généreux, complexe et épicé ; Bouche structurée, épicée et fruitée aux notes de fruits noirs avec des tannins élégants.&lt;br&gt;Accord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49" s="4">
        <v>12.2</v>
      </c>
      <c r="F2149" s="2" t="s">
        <v>175</v>
      </c>
      <c r="G2149" s="19">
        <f>VLOOKUP(F2149,frs!$A$2:$B$45,2,FALSE)</f>
        <v>35</v>
      </c>
      <c r="H2149" s="2" t="b">
        <v>1</v>
      </c>
      <c r="I2149" s="2" t="s">
        <v>4716</v>
      </c>
      <c r="J2149" s="19">
        <f>VLOOKUP(I2149,Families!$A$2:$B$11,2,FALSE)</f>
        <v>1</v>
      </c>
      <c r="K2149" s="2" t="s">
        <v>4744</v>
      </c>
      <c r="L2149" s="19">
        <f>IFERROR(VLOOKUP(K2149,Appellations!$A$2:$B$80,2,FALSE),"0")</f>
        <v>26</v>
      </c>
      <c r="M2149" s="2" t="s">
        <v>4745</v>
      </c>
      <c r="N2149" s="19">
        <f>IFERROR(VLOOKUP(M2149,Regions!$A$2:$B$44,2,FALSE),"0")</f>
        <v>33</v>
      </c>
      <c r="O2149" s="2" t="s">
        <v>4719</v>
      </c>
      <c r="P2149" s="19">
        <f>IFERROR(VLOOKUP(O2149,Colors!$A$2:$B$11,2,FALSE),"0")</f>
        <v>8</v>
      </c>
      <c r="Q2149" s="2" t="s">
        <v>4688</v>
      </c>
      <c r="R2149" s="19">
        <f>IFERROR(VLOOKUP(Q2149,Contenants!$A$2:$B$21,2,FALSE),"0")</f>
        <v>16</v>
      </c>
      <c r="S2149" s="2" t="s">
        <v>5735</v>
      </c>
      <c r="T2149" s="50" t="s">
        <v>6398</v>
      </c>
      <c r="U2149" s="19" t="str">
        <f t="shared" si="792"/>
        <v>rhone_rive_gauche_vinsobres_vim_solis_rouge.png</v>
      </c>
      <c r="V2149" s="19">
        <f t="shared" si="789"/>
        <v>1</v>
      </c>
      <c r="W2149" s="20" t="str">
        <f t="shared" si="793"/>
        <v>("02161", "Vinsobres RRG Rouge", "Un Vinsobres puissant et fruité, parfait sur une épaules d'agneau de 7H.&lt;br&gt; &lt;br&gt;Encépagement : Grenache, Mourvèdre, Syrah&lt;br&gt;&lt;br&gt;Dégustation : Robe rouge intense ; Nez généreux, complexe et épicé ; Bouche structurée, épicée et fruitée aux notes de fruits noirs avec des tannins élégants.&lt;br&gt;Accord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"26", "33","8", "16", "rhone_rive_gauche_vinsobres_vim_solis_rouge.png", "1"),</v>
      </c>
    </row>
    <row r="2150" spans="1:23" ht="313.5" x14ac:dyDescent="0.25">
      <c r="A2150" s="2" t="s">
        <v>736</v>
      </c>
      <c r="B2150" s="2" t="s">
        <v>737</v>
      </c>
      <c r="C2150" s="3" t="s">
        <v>5256</v>
      </c>
      <c r="D2150" s="23" t="str">
        <f t="shared" si="785"/>
        <v>Un Plan de Dieu généreux, ample et fruité. Idéal sur un faux filet sauce aux cèpes.&lt;br&gt; &lt;br&gt;Encépagement : Grenache, Mourvèdre, Carignan&lt;br&gt;&lt;br&gt;Dégustation : Robe rouge sombre ; Nez expressif de fruits rouges et noirs ; Bouche puissante et  groumande aux notes de fruits noirs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0" s="4">
        <v>10.8</v>
      </c>
      <c r="F2150" s="2" t="s">
        <v>175</v>
      </c>
      <c r="G2150" s="19">
        <f>VLOOKUP(F2150,frs!$A$2:$B$45,2,FALSE)</f>
        <v>35</v>
      </c>
      <c r="H2150" s="2" t="b">
        <v>1</v>
      </c>
      <c r="I2150" s="2" t="s">
        <v>4716</v>
      </c>
      <c r="J2150" s="19">
        <f>VLOOKUP(I2150,Families!$A$2:$B$11,2,FALSE)</f>
        <v>1</v>
      </c>
      <c r="K2150" s="2" t="s">
        <v>4744</v>
      </c>
      <c r="L2150" s="19">
        <f>IFERROR(VLOOKUP(K2150,Appellations!$A$2:$B$80,2,FALSE),"0")</f>
        <v>26</v>
      </c>
      <c r="M2150" s="2" t="s">
        <v>4745</v>
      </c>
      <c r="N2150" s="19">
        <f>IFERROR(VLOOKUP(M2150,Regions!$A$2:$B$44,2,FALSE),"0")</f>
        <v>33</v>
      </c>
      <c r="O2150" s="2" t="s">
        <v>4719</v>
      </c>
      <c r="P2150" s="19">
        <f>IFERROR(VLOOKUP(O2150,Colors!$A$2:$B$11,2,FALSE),"0")</f>
        <v>8</v>
      </c>
      <c r="Q2150" s="2" t="s">
        <v>4688</v>
      </c>
      <c r="R2150" s="19">
        <f>IFERROR(VLOOKUP(Q2150,Contenants!$A$2:$B$21,2,FALSE),"0")</f>
        <v>16</v>
      </c>
      <c r="S2150" s="2" t="s">
        <v>5736</v>
      </c>
      <c r="T2150" s="50" t="s">
        <v>6399</v>
      </c>
      <c r="U2150" s="19" t="str">
        <f t="shared" si="792"/>
        <v>rhone_rive_gauche_plan_de_dieu_elysium_rouge.png</v>
      </c>
      <c r="V2150" s="19">
        <f t="shared" si="789"/>
        <v>1</v>
      </c>
      <c r="W2150" s="20" t="str">
        <f t="shared" si="793"/>
        <v>("02162", "Plan de Dieu Elysium RRG Rouge", "Un Plan de Dieu généreux, ample et fruité. Idéal sur un faux filet sauce aux cèpes.&lt;br&gt; &lt;br&gt;Encépagement : Grenache, Mourvèdre, Carignan&lt;br&gt;&lt;br&gt;Dégustation : Robe rouge sombre ; Nez expressif de fruits rouges et noirs ; Bouche puissante et  groumande aux notes de fruits noirs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"26", "33","8", "16", "rhone_rive_gauche_plan_de_dieu_elysium_rouge.png", "1"),</v>
      </c>
    </row>
    <row r="2151" spans="1:23" ht="313.5" x14ac:dyDescent="0.25">
      <c r="A2151" s="2" t="s">
        <v>552</v>
      </c>
      <c r="B2151" s="2" t="s">
        <v>553</v>
      </c>
      <c r="C2151" s="3" t="s">
        <v>5237</v>
      </c>
      <c r="D2151" s="23" t="str">
        <f t="shared" si="785"/>
        <v>Un Cairanne rouge épicé et charnue, parfait pour des grillades entre amis.&lt;br&gt; &lt;br&gt;Encépagement : Grenache, Mourvèdre, Carignan, Cinsault et Syrah&lt;br&gt;&lt;br&gt;Dégustation : Robe rouge sombre ; Nez expressif de fruits rouges et noirs ; Bouche aromatique et  gourmande et finement épicée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1" s="4">
        <v>13.15</v>
      </c>
      <c r="F2151" s="2" t="s">
        <v>175</v>
      </c>
      <c r="G2151" s="19">
        <f>VLOOKUP(F2151,frs!$A$2:$B$45,2,FALSE)</f>
        <v>35</v>
      </c>
      <c r="H2151" s="2" t="b">
        <v>1</v>
      </c>
      <c r="I2151" s="2" t="s">
        <v>4716</v>
      </c>
      <c r="J2151" s="19">
        <f>VLOOKUP(I2151,Families!$A$2:$B$11,2,FALSE)</f>
        <v>1</v>
      </c>
      <c r="K2151" s="2" t="s">
        <v>4995</v>
      </c>
      <c r="L2151" s="19">
        <f>IFERROR(VLOOKUP(K2151,Appellations!$A$2:$B$80,2,FALSE),"0")</f>
        <v>13</v>
      </c>
      <c r="M2151" s="2" t="s">
        <v>4745</v>
      </c>
      <c r="N2151" s="19">
        <f>IFERROR(VLOOKUP(M2151,Regions!$A$2:$B$44,2,FALSE),"0")</f>
        <v>33</v>
      </c>
      <c r="O2151" s="2" t="s">
        <v>4719</v>
      </c>
      <c r="P2151" s="19">
        <f>IFERROR(VLOOKUP(O2151,Colors!$A$2:$B$11,2,FALSE),"0")</f>
        <v>8</v>
      </c>
      <c r="Q2151" s="2" t="s">
        <v>4688</v>
      </c>
      <c r="R2151" s="19">
        <f>IFERROR(VLOOKUP(Q2151,Contenants!$A$2:$B$21,2,FALSE),"0")</f>
        <v>16</v>
      </c>
      <c r="S2151" s="2" t="s">
        <v>5737</v>
      </c>
      <c r="T2151" s="50" t="s">
        <v>6400</v>
      </c>
      <c r="U2151" s="19" t="str">
        <f t="shared" si="792"/>
        <v>rhone_rive_gauche_cairanne_entre_restangues_et_garrigues_rouge.png</v>
      </c>
      <c r="V2151" s="19">
        <f t="shared" si="789"/>
        <v>1</v>
      </c>
      <c r="W2151" s="20" t="str">
        <f t="shared" si="793"/>
        <v>("02163", "Entre Restanques et Garrigues RRG Rouge", "Un Cairanne rouge épicé et charnue, parfait pour des grillades entre amis.&lt;br&gt; &lt;br&gt;Encépagement : Grenache, Mourvèdre, Carignan, Cinsault et Syrah&lt;br&gt;&lt;br&gt;Dégustation : Robe rouge sombre ; Nez expressif de fruits rouges et noirs ; Bouche aromatique et  gourmande et finement épicée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"13", "33","8", "16", "rhone_rive_gauche_cairanne_entre_restangues_et_garrigues_rouge.png", "1"),</v>
      </c>
    </row>
    <row r="2152" spans="1:23" ht="313.5" x14ac:dyDescent="0.25">
      <c r="A2152" s="2" t="s">
        <v>173</v>
      </c>
      <c r="B2152" s="2" t="s">
        <v>174</v>
      </c>
      <c r="C2152" s="3" t="s">
        <v>5175</v>
      </c>
      <c r="D2152" s="23" t="str">
        <f t="shared" si="785"/>
        <v>Un Beaume de Venise puissant et groumand. Parfait des cotelettes d'agneau grillées.&lt;br&gt; &lt;br&gt;Encépagement : Grenache, Syrah&lt;br&gt;&lt;br&gt;Dégustation : Robe rouge violette ; Nez expressif de fruits mûrs et d’épices douces; Bouche complexe, veloutée aux notes de fruits noirs, de réglisse et de garrigue.&lt;br&gt;Accord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2" s="4">
        <v>13.8</v>
      </c>
      <c r="F2152" s="2" t="s">
        <v>175</v>
      </c>
      <c r="G2152" s="19">
        <f>VLOOKUP(F2152,frs!$A$2:$B$45,2,FALSE)</f>
        <v>35</v>
      </c>
      <c r="H2152" s="2" t="b">
        <v>1</v>
      </c>
      <c r="I2152" s="2" t="s">
        <v>4716</v>
      </c>
      <c r="J2152" s="19">
        <f>VLOOKUP(I2152,Families!$A$2:$B$11,2,FALSE)</f>
        <v>1</v>
      </c>
      <c r="K2152" s="2" t="s">
        <v>4829</v>
      </c>
      <c r="L2152" s="19">
        <f>IFERROR(VLOOKUP(K2152,Appellations!$A$2:$B$80,2,FALSE),"0")</f>
        <v>4</v>
      </c>
      <c r="M2152" s="2" t="s">
        <v>4745</v>
      </c>
      <c r="N2152" s="19">
        <f>IFERROR(VLOOKUP(M2152,Regions!$A$2:$B$44,2,FALSE),"0")</f>
        <v>33</v>
      </c>
      <c r="O2152" s="2" t="s">
        <v>4719</v>
      </c>
      <c r="P2152" s="19">
        <f>IFERROR(VLOOKUP(O2152,Colors!$A$2:$B$11,2,FALSE),"0")</f>
        <v>8</v>
      </c>
      <c r="Q2152" s="2" t="s">
        <v>4688</v>
      </c>
      <c r="R2152" s="19">
        <f>IFERROR(VLOOKUP(Q2152,Contenants!$A$2:$B$21,2,FALSE),"0")</f>
        <v>16</v>
      </c>
      <c r="S2152" s="2" t="s">
        <v>5738</v>
      </c>
      <c r="T2152" s="50" t="s">
        <v>6401</v>
      </c>
      <c r="U2152" s="19" t="str">
        <f t="shared" si="792"/>
        <v>rhone_rive_gauche_beaume_de_venis_castrum_cavares_rouge.png</v>
      </c>
      <c r="V2152" s="19">
        <f t="shared" si="789"/>
        <v>1</v>
      </c>
      <c r="W2152" s="20" t="str">
        <f t="shared" si="793"/>
        <v>("02164", "Castrum Cavares RRG Rouge", "Un Beaume de Venise puissant et groumand. Parfait des cotelettes d'agneau grillées.&lt;br&gt; &lt;br&gt;Encépagement : Grenache, Syrah&lt;br&gt;&lt;br&gt;Dégustation : Robe rouge violette ; Nez expressif de fruits mûrs et d’épices douces; Bouche complexe, veloutée aux notes de fruits noirs, de réglisse et de garrigue.&lt;br&gt;Accord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"4", "33","8", "16", "rhone_rive_gauche_beaume_de_venis_castrum_cavares_rouge.png", "1"),</v>
      </c>
    </row>
    <row r="2153" spans="1:23" hidden="1" x14ac:dyDescent="0.25">
      <c r="A2153" s="2" t="s">
        <v>339</v>
      </c>
      <c r="B2153" s="2" t="s">
        <v>340</v>
      </c>
      <c r="C2153" s="3"/>
      <c r="D2153" s="23" t="str">
        <f t="shared" si="785"/>
        <v/>
      </c>
      <c r="E2153" s="4">
        <v>3.6</v>
      </c>
      <c r="F2153" s="2" t="s">
        <v>175</v>
      </c>
      <c r="G2153" s="19">
        <f>VLOOKUP(F2153,frs!$A$2:$E$41,2,FALSE)</f>
        <v>35</v>
      </c>
      <c r="H2153" s="2" t="b">
        <v>1</v>
      </c>
      <c r="I2153" s="2" t="s">
        <v>2307</v>
      </c>
      <c r="J2153" s="19">
        <f>VLOOKUP(I2153,Families!$A$2:$B$11,2,FALSE)</f>
        <v>8</v>
      </c>
      <c r="K2153" s="2"/>
      <c r="L2153" s="19" t="str">
        <f>IFERROR(VLOOKUP(K2153,Appellations!$A$2:$B$77,2,FALSE),"0")</f>
        <v>0</v>
      </c>
      <c r="M2153" s="2" t="s">
        <v>2307</v>
      </c>
      <c r="N2153" s="19">
        <f>IFERROR(VLOOKUP(M2153,Regions!$A$2:$B$41,2,FALSE),"0")</f>
        <v>7</v>
      </c>
      <c r="O2153" s="2" t="s">
        <v>2305</v>
      </c>
      <c r="P2153" s="19">
        <f>IFERROR(VLOOKUP(O2153,Colors!$A$2:$B$11,2,FALSE),"0")</f>
        <v>1</v>
      </c>
      <c r="Q2153" s="2" t="s">
        <v>4804</v>
      </c>
      <c r="R2153" s="19">
        <f>IFERROR(VLOOKUP(Q2153,Contenants!$A$2:$B$21,2,FALSE),"0")</f>
        <v>8</v>
      </c>
      <c r="S2153" s="2"/>
      <c r="T2153" s="50" t="str">
        <f t="shared" si="787"/>
        <v>Biere Altitude 1650 Ambree 33 Cl</v>
      </c>
      <c r="U2153" s="19" t="str">
        <f>SUBSTITUTE(SUBSTITUTE(SUBSTITUTE(SUBSTITUTE(SUBSTITUTE(SUBSTITUTE(SUBSTITUTE(SUBSTITUTE(SUBSTITUTE(SUBSTITUTE(SUBSTITUTE(SUBSTITUTE(S2153,"C:\Users\Admin\OneDrive\Site Internet\",""),"BAG-IN-BOX\",""),"BOURGOGNE\",""),"BEAUJOLAIS\",""),"CHAMPAGNE ET EFFERVESCENTS\",""),"LANGUEDOC\",""),"LOIRE\",""),"PROVENCE\",""),"RHONE NORD\",""),"RHONE SUD\",""),"SPIRITUEUX\",""),"SUD OUEST\","")</f>
        <v/>
      </c>
      <c r="V2153" s="19">
        <f t="shared" si="789"/>
        <v>0</v>
      </c>
      <c r="W2153" s="20" t="e">
        <f>$X$1&amp;A2153&amp;$Y$1&amp;T2153&amp;$Z$1&amp;D2153&amp;$AA$1&amp;E2153&amp;#REF!&amp;G2153&amp;$AB$1&amp;J2153&amp;$AC$1&amp;L2153&amp;$AD$1&amp;N2153&amp;$AE$1&amp;P2153&amp;$AF$1&amp;R2153&amp;$AG$1&amp;#REF!&amp;$AI$1</f>
        <v>#REF!</v>
      </c>
    </row>
    <row r="2154" spans="1:23" ht="114" x14ac:dyDescent="0.25">
      <c r="A2154" s="2" t="s">
        <v>1947</v>
      </c>
      <c r="B2154" s="2" t="s">
        <v>1948</v>
      </c>
      <c r="C2154" s="3" t="s">
        <v>5459</v>
      </c>
      <c r="D2154" s="23" t="str">
        <f t="shared" si="78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2154" s="4">
        <v>4.9000000000000004</v>
      </c>
      <c r="F2154" s="2" t="s">
        <v>2269</v>
      </c>
      <c r="G2154" s="19">
        <f>VLOOKUP(F2154,frs!$A$2:$B$45,2,FALSE)</f>
        <v>5</v>
      </c>
      <c r="H2154" s="2" t="b">
        <v>1</v>
      </c>
      <c r="I2154" s="2" t="s">
        <v>4686</v>
      </c>
      <c r="J2154" s="19">
        <f>VLOOKUP(I2154,Families!$A$2:$B$11,2,FALSE)</f>
        <v>9</v>
      </c>
      <c r="K2154" s="2"/>
      <c r="L2154" s="19" t="str">
        <f>IFERROR(VLOOKUP(K2154,Appellations!$A$2:$B$80,2,FALSE),"0")</f>
        <v>0</v>
      </c>
      <c r="M2154" s="2" t="s">
        <v>4944</v>
      </c>
      <c r="N2154" s="19">
        <f>IFERROR(VLOOKUP(M2154,Regions!$A$2:$B$44,2,FALSE),"0")</f>
        <v>37</v>
      </c>
      <c r="O2154" s="2"/>
      <c r="P2154" s="19" t="str">
        <f>IFERROR(VLOOKUP(O2154,Colors!$A$2:$B$11,2,FALSE),"0")</f>
        <v>0</v>
      </c>
      <c r="Q2154" s="2" t="s">
        <v>5022</v>
      </c>
      <c r="R2154" s="19">
        <f>IFERROR(VLOOKUP(Q2154,Contenants!$A$2:$B$21,2,FALSE),"0")</f>
        <v>2</v>
      </c>
      <c r="S2154" s="2" t="s">
        <v>5673</v>
      </c>
      <c r="T2154" s="50" t="s">
        <v>6402</v>
      </c>
      <c r="U2154" s="19" t="str">
        <f>SUBSTITUTE(S2154,"C:\Users\Admin\OneDrive\Site Internet\","")</f>
        <v>cellier_du_perigord_terrines_foie_gras_entier_et_bloc.png</v>
      </c>
      <c r="V2154" s="19">
        <f t="shared" si="789"/>
        <v>1</v>
      </c>
      <c r="W2154" s="20" t="str">
        <f t="shared" ref="W2154" si="794">$X$1&amp;A2154&amp;$Y$1&amp;T2154&amp;$Z$1&amp;D2154&amp;$AA$1&amp;G2154&amp;$AB$1&amp;J2154&amp;$AC$1&amp;L2154&amp;$AD$1&amp;N2154&amp;$AE$1&amp;P2154&amp;$AF$1&amp;R2154&amp;$AG$1&amp;U2154&amp;$AH$1&amp;V2154&amp;$AI$1</f>
        <v>("02166", "Terrine Sylvestre aux Cèpres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2155" spans="1:23" hidden="1" x14ac:dyDescent="0.25">
      <c r="A2155" s="2" t="s">
        <v>1034</v>
      </c>
      <c r="B2155" s="2" t="s">
        <v>1035</v>
      </c>
      <c r="C2155" s="3"/>
      <c r="D2155" s="23" t="str">
        <f t="shared" si="785"/>
        <v/>
      </c>
      <c r="E2155" s="4">
        <v>29.8</v>
      </c>
      <c r="F2155" s="2" t="s">
        <v>2236</v>
      </c>
      <c r="G2155" s="19" t="e">
        <f>VLOOKUP(F2155,frs!$A$2:$E$41,2,FALSE)</f>
        <v>#N/A</v>
      </c>
      <c r="H2155" s="2" t="b">
        <v>1</v>
      </c>
      <c r="I2155" s="2" t="s">
        <v>4716</v>
      </c>
      <c r="J2155" s="19">
        <f>VLOOKUP(I2155,Families!$A$2:$B$11,2,FALSE)</f>
        <v>1</v>
      </c>
      <c r="K2155" s="2" t="s">
        <v>4746</v>
      </c>
      <c r="L2155" s="19" t="str">
        <f>IFERROR(VLOOKUP(K2155,Appellations!$A$2:$B$77,2,FALSE),"0")</f>
        <v>0</v>
      </c>
      <c r="M2155" s="2" t="s">
        <v>4741</v>
      </c>
      <c r="N2155" s="19">
        <f>IFERROR(VLOOKUP(M2155,Regions!$A$2:$B$41,2,FALSE),"0")</f>
        <v>32</v>
      </c>
      <c r="O2155" s="2" t="s">
        <v>4719</v>
      </c>
      <c r="P2155" s="19">
        <f>IFERROR(VLOOKUP(O2155,Colors!$A$2:$B$11,2,FALSE),"0")</f>
        <v>8</v>
      </c>
      <c r="Q2155" s="2" t="s">
        <v>4688</v>
      </c>
      <c r="R2155" s="19">
        <f>IFERROR(VLOOKUP(Q2155,Contenants!$A$2:$B$21,2,FALSE),"0")</f>
        <v>16</v>
      </c>
      <c r="S2155" s="2"/>
      <c r="T2155" s="50" t="str">
        <f t="shared" si="787"/>
        <v>Cot.Aix Cht Vignelaure Rouge 2016</v>
      </c>
      <c r="U2155" s="19" t="str">
        <f>SUBSTITUTE(SUBSTITUTE(SUBSTITUTE(SUBSTITUTE(SUBSTITUTE(SUBSTITUTE(SUBSTITUTE(SUBSTITUTE(SUBSTITUTE(SUBSTITUTE(SUBSTITUTE(SUBSTITUTE(S2155,"C:\Users\Admin\OneDrive\Site Internet\",""),"BAG-IN-BOX\",""),"BOURGOGNE\",""),"BEAUJOLAIS\",""),"CHAMPAGNE ET EFFERVESCENTS\",""),"LANGUEDOC\",""),"LOIRE\",""),"PROVENCE\",""),"RHONE NORD\",""),"RHONE SUD\",""),"SPIRITUEUX\",""),"SUD OUEST\","")</f>
        <v/>
      </c>
      <c r="V2155" s="19">
        <f t="shared" si="789"/>
        <v>0</v>
      </c>
      <c r="W2155" s="20" t="e">
        <f>$X$1&amp;A2155&amp;$Y$1&amp;T2155&amp;$Z$1&amp;D2155&amp;$AA$1&amp;E2155&amp;#REF!&amp;G2155&amp;$AB$1&amp;J2155&amp;$AC$1&amp;L2155&amp;$AD$1&amp;N2155&amp;$AE$1&amp;P2155&amp;$AF$1&amp;R2155&amp;$AG$1&amp;#REF!&amp;$AI$1</f>
        <v>#REF!</v>
      </c>
    </row>
    <row r="2156" spans="1:23" hidden="1" x14ac:dyDescent="0.25">
      <c r="A2156" s="2" t="s">
        <v>1036</v>
      </c>
      <c r="B2156" s="2" t="s">
        <v>1037</v>
      </c>
      <c r="C2156" s="3"/>
      <c r="D2156" s="23" t="str">
        <f t="shared" si="785"/>
        <v/>
      </c>
      <c r="E2156" s="4">
        <v>27</v>
      </c>
      <c r="F2156" s="2" t="s">
        <v>2236</v>
      </c>
      <c r="G2156" s="19" t="e">
        <f>VLOOKUP(F2156,frs!$A$2:$E$41,2,FALSE)</f>
        <v>#N/A</v>
      </c>
      <c r="H2156" s="2" t="b">
        <v>1</v>
      </c>
      <c r="I2156" s="2" t="s">
        <v>4716</v>
      </c>
      <c r="J2156" s="19">
        <f>VLOOKUP(I2156,Families!$A$2:$B$11,2,FALSE)</f>
        <v>1</v>
      </c>
      <c r="K2156" s="2" t="s">
        <v>4746</v>
      </c>
      <c r="L2156" s="19" t="str">
        <f>IFERROR(VLOOKUP(K2156,Appellations!$A$2:$B$77,2,FALSE),"0")</f>
        <v>0</v>
      </c>
      <c r="M2156" s="2" t="s">
        <v>4741</v>
      </c>
      <c r="N2156" s="19">
        <f>IFERROR(VLOOKUP(M2156,Regions!$A$2:$B$41,2,FALSE),"0")</f>
        <v>32</v>
      </c>
      <c r="O2156" s="2" t="s">
        <v>4719</v>
      </c>
      <c r="P2156" s="19">
        <f>IFERROR(VLOOKUP(O2156,Colors!$A$2:$B$11,2,FALSE),"0")</f>
        <v>8</v>
      </c>
      <c r="Q2156" s="2" t="s">
        <v>4688</v>
      </c>
      <c r="R2156" s="19">
        <f>IFERROR(VLOOKUP(Q2156,Contenants!$A$2:$B$21,2,FALSE),"0")</f>
        <v>16</v>
      </c>
      <c r="S2156" s="2"/>
      <c r="T2156" s="50" t="str">
        <f t="shared" si="787"/>
        <v>Cot.Aix Cht Vignelaure Rouge 2018</v>
      </c>
      <c r="U2156" s="19" t="str">
        <f>SUBSTITUTE(SUBSTITUTE(SUBSTITUTE(SUBSTITUTE(SUBSTITUTE(SUBSTITUTE(SUBSTITUTE(SUBSTITUTE(SUBSTITUTE(SUBSTITUTE(SUBSTITUTE(SUBSTITUTE(S2156,"C:\Users\Admin\OneDrive\Site Internet\",""),"BAG-IN-BOX\",""),"BOURGOGNE\",""),"BEAUJOLAIS\",""),"CHAMPAGNE ET EFFERVESCENTS\",""),"LANGUEDOC\",""),"LOIRE\",""),"PROVENCE\",""),"RHONE NORD\",""),"RHONE SUD\",""),"SPIRITUEUX\",""),"SUD OUEST\","")</f>
        <v/>
      </c>
      <c r="V2156" s="19">
        <f t="shared" si="789"/>
        <v>0</v>
      </c>
      <c r="W2156" s="20" t="e">
        <f>$X$1&amp;A2156&amp;$Y$1&amp;T2156&amp;$Z$1&amp;D2156&amp;$AA$1&amp;E2156&amp;#REF!&amp;G2156&amp;$AB$1&amp;J2156&amp;$AC$1&amp;L2156&amp;$AD$1&amp;N2156&amp;$AE$1&amp;P2156&amp;$AF$1&amp;R2156&amp;$AG$1&amp;#REF!&amp;$AI$1</f>
        <v>#REF!</v>
      </c>
    </row>
    <row r="2157" spans="1:23" hidden="1" x14ac:dyDescent="0.25">
      <c r="A2157" s="2" t="s">
        <v>806</v>
      </c>
      <c r="B2157" s="2" t="s">
        <v>807</v>
      </c>
      <c r="C2157" s="3"/>
      <c r="D2157" s="23" t="str">
        <f t="shared" si="785"/>
        <v/>
      </c>
      <c r="E2157" s="4">
        <v>47.5</v>
      </c>
      <c r="F2157" s="2" t="s">
        <v>2294</v>
      </c>
      <c r="G2157" s="19">
        <f>VLOOKUP(F2157,frs!$A$2:$E$41,2,FALSE)</f>
        <v>40</v>
      </c>
      <c r="H2157" s="2" t="b">
        <v>1</v>
      </c>
      <c r="I2157" s="2" t="s">
        <v>4716</v>
      </c>
      <c r="J2157" s="19">
        <f>VLOOKUP(I2157,Families!$A$2:$B$11,2,FALSE)</f>
        <v>1</v>
      </c>
      <c r="K2157" s="2" t="s">
        <v>4841</v>
      </c>
      <c r="L2157" s="19">
        <f>IFERROR(VLOOKUP(K2157,Appellations!$A$2:$B$77,2,FALSE),"0")</f>
        <v>17</v>
      </c>
      <c r="M2157" s="2" t="s">
        <v>4745</v>
      </c>
      <c r="N2157" s="19">
        <f>IFERROR(VLOOKUP(M2157,Regions!$A$2:$B$41,2,FALSE),"0")</f>
        <v>33</v>
      </c>
      <c r="O2157" s="2" t="s">
        <v>4719</v>
      </c>
      <c r="P2157" s="19">
        <f>IFERROR(VLOOKUP(O2157,Colors!$A$2:$B$11,2,FALSE),"0")</f>
        <v>8</v>
      </c>
      <c r="Q2157" s="2" t="s">
        <v>4688</v>
      </c>
      <c r="R2157" s="19">
        <f>IFERROR(VLOOKUP(Q2157,Contenants!$A$2:$B$21,2,FALSE),"0")</f>
        <v>16</v>
      </c>
      <c r="S2157" s="2"/>
      <c r="T2157" s="50" t="str">
        <f t="shared" si="787"/>
        <v>Ch9 Lucile Avril Durieu 2018 Rouge</v>
      </c>
      <c r="U2157" s="19" t="str">
        <f>SUBSTITUTE(SUBSTITUTE(SUBSTITUTE(SUBSTITUTE(SUBSTITUTE(SUBSTITUTE(SUBSTITUTE(SUBSTITUTE(SUBSTITUTE(SUBSTITUTE(SUBSTITUTE(SUBSTITUTE(S2157,"C:\Users\Admin\OneDrive\Site Internet\",""),"BAG-IN-BOX\",""),"BOURGOGNE\",""),"BEAUJOLAIS\",""),"CHAMPAGNE ET EFFERVESCENTS\",""),"LANGUEDOC\",""),"LOIRE\",""),"PROVENCE\",""),"RHONE NORD\",""),"RHONE SUD\",""),"SPIRITUEUX\",""),"SUD OUEST\","")</f>
        <v/>
      </c>
      <c r="V2157" s="19">
        <f t="shared" si="789"/>
        <v>0</v>
      </c>
      <c r="W2157" s="20" t="e">
        <f>$X$1&amp;A2157&amp;$Y$1&amp;T2157&amp;$Z$1&amp;D2157&amp;$AA$1&amp;E2157&amp;#REF!&amp;G2157&amp;$AB$1&amp;J2157&amp;$AC$1&amp;L2157&amp;$AD$1&amp;N2157&amp;$AE$1&amp;P2157&amp;$AF$1&amp;R2157&amp;$AG$1&amp;#REF!&amp;$AI$1</f>
        <v>#REF!</v>
      </c>
    </row>
    <row r="2158" spans="1:23" hidden="1" x14ac:dyDescent="0.25">
      <c r="A2158" s="2" t="s">
        <v>812</v>
      </c>
      <c r="B2158" s="2" t="s">
        <v>813</v>
      </c>
      <c r="C2158" s="3"/>
      <c r="D2158" s="23" t="str">
        <f t="shared" si="785"/>
        <v/>
      </c>
      <c r="E2158" s="4">
        <v>41</v>
      </c>
      <c r="F2158" s="2" t="s">
        <v>2294</v>
      </c>
      <c r="G2158" s="19">
        <f>VLOOKUP(F2158,frs!$A$2:$E$41,2,FALSE)</f>
        <v>40</v>
      </c>
      <c r="H2158" s="2" t="b">
        <v>1</v>
      </c>
      <c r="I2158" s="2" t="s">
        <v>4709</v>
      </c>
      <c r="J2158" s="19">
        <f>VLOOKUP(I2158,Families!$A$2:$B$11,2,FALSE)</f>
        <v>2</v>
      </c>
      <c r="K2158" s="2" t="s">
        <v>4841</v>
      </c>
      <c r="L2158" s="19">
        <f>IFERROR(VLOOKUP(K2158,Appellations!$A$2:$B$77,2,FALSE),"0")</f>
        <v>17</v>
      </c>
      <c r="M2158" s="2" t="s">
        <v>4745</v>
      </c>
      <c r="N2158" s="19">
        <f>IFERROR(VLOOKUP(M2158,Regions!$A$2:$B$41,2,FALSE),"0")</f>
        <v>33</v>
      </c>
      <c r="O2158" s="2" t="s">
        <v>4689</v>
      </c>
      <c r="P2158" s="19">
        <f>IFERROR(VLOOKUP(O2158,Colors!$A$2:$B$11,2,FALSE),"0")</f>
        <v>2</v>
      </c>
      <c r="Q2158" s="2" t="s">
        <v>4688</v>
      </c>
      <c r="R2158" s="19">
        <f>IFERROR(VLOOKUP(Q2158,Contenants!$A$2:$B$21,2,FALSE),"0")</f>
        <v>16</v>
      </c>
      <c r="S2158" s="2"/>
      <c r="T2158" s="50" t="str">
        <f t="shared" si="787"/>
        <v>Ch9 Lucile Avril Durieu 2022 Blanc</v>
      </c>
      <c r="U2158" s="19" t="str">
        <f>SUBSTITUTE(SUBSTITUTE(SUBSTITUTE(SUBSTITUTE(SUBSTITUTE(SUBSTITUTE(SUBSTITUTE(SUBSTITUTE(SUBSTITUTE(SUBSTITUTE(SUBSTITUTE(SUBSTITUTE(S2158,"C:\Users\Admin\OneDrive\Site Internet\",""),"BAG-IN-BOX\",""),"BOURGOGNE\",""),"BEAUJOLAIS\",""),"CHAMPAGNE ET EFFERVESCENTS\",""),"LANGUEDOC\",""),"LOIRE\",""),"PROVENCE\",""),"RHONE NORD\",""),"RHONE SUD\",""),"SPIRITUEUX\",""),"SUD OUEST\","")</f>
        <v/>
      </c>
      <c r="V2158" s="19">
        <f t="shared" si="789"/>
        <v>0</v>
      </c>
      <c r="W2158" s="20" t="e">
        <f>$X$1&amp;A2158&amp;$Y$1&amp;T2158&amp;$Z$1&amp;D2158&amp;$AA$1&amp;E2158&amp;#REF!&amp;G2158&amp;$AB$1&amp;J2158&amp;$AC$1&amp;L2158&amp;$AD$1&amp;N2158&amp;$AE$1&amp;P2158&amp;$AF$1&amp;R2158&amp;$AG$1&amp;#REF!&amp;$AI$1</f>
        <v>#REF!</v>
      </c>
    </row>
    <row r="2159" spans="1:23" ht="99.75" x14ac:dyDescent="0.25">
      <c r="A2159" s="2" t="s">
        <v>13</v>
      </c>
      <c r="B2159" s="2" t="s">
        <v>5157</v>
      </c>
      <c r="C2159" s="3" t="s">
        <v>5158</v>
      </c>
      <c r="D2159" s="23" t="str">
        <f t="shared" si="785"/>
        <v>Verre à vin rouge et blanc d’une capacité de 36cl.&lt;br&gt;&lt;br&gt;La Gamme Authentis est un verre soufflé en cristallin. Sa forme ronde et évasée favorise sa prise en main et permet une diffusion parfaite du bouquet aromatique de votre vin.&lt;br&gt;&lt;br&gt;Vendu par 4.</v>
      </c>
      <c r="E2159" s="4">
        <v>49.9</v>
      </c>
      <c r="F2159" s="2" t="s">
        <v>2296</v>
      </c>
      <c r="G2159" s="19">
        <f>VLOOKUP(F2159,frs!$A$2:$B$45,2,FALSE)</f>
        <v>3</v>
      </c>
      <c r="H2159" s="2" t="b">
        <v>1</v>
      </c>
      <c r="I2159" s="2" t="s">
        <v>4691</v>
      </c>
      <c r="J2159" s="19">
        <f>VLOOKUP(I2159,Families!$A$2:$B$11,2,FALSE)</f>
        <v>10</v>
      </c>
      <c r="K2159" s="2"/>
      <c r="L2159" s="19" t="str">
        <f>IFERROR(VLOOKUP(K2159,Appellations!$A$2:$B$80,2,FALSE),"0")</f>
        <v>0</v>
      </c>
      <c r="M2159" s="2" t="s">
        <v>4692</v>
      </c>
      <c r="N2159" s="19">
        <f>IFERROR(VLOOKUP(M2159,Regions!$A$2:$B$44,2,FALSE),"0")</f>
        <v>39</v>
      </c>
      <c r="O2159" s="2"/>
      <c r="P2159" s="19" t="str">
        <f>IFERROR(VLOOKUP(O2159,Colors!$A$2:$B$11,2,FALSE),"0")</f>
        <v>0</v>
      </c>
      <c r="Q2159" s="2" t="s">
        <v>5073</v>
      </c>
      <c r="R2159" s="19">
        <f>IFERROR(VLOOKUP(Q2159,Contenants!$A$2:$B$21,2,FALSE),"0")</f>
        <v>10</v>
      </c>
      <c r="S2159" s="2" t="s">
        <v>5581</v>
      </c>
      <c r="T2159" s="50" t="s">
        <v>6403</v>
      </c>
      <c r="U2159" s="19" t="str">
        <f t="shared" ref="U2159:U2165" si="795">SUBSTITUTE(S2159,"C:\Users\Admin\OneDrive\Site Internet\","")</f>
        <v>verre_a_vin_spiegelau_authentis_36_cl.png</v>
      </c>
      <c r="V2159" s="19">
        <f t="shared" si="789"/>
        <v>1</v>
      </c>
      <c r="W2159" s="20" t="str">
        <f t="shared" ref="W2159:W2165" si="796">$X$1&amp;A2159&amp;$Y$1&amp;T2159&amp;$Z$1&amp;D2159&amp;$AA$1&amp;G2159&amp;$AB$1&amp;J2159&amp;$AC$1&amp;L2159&amp;$AD$1&amp;N2159&amp;$AE$1&amp;P2159&amp;$AF$1&amp;R2159&amp;$AG$1&amp;U2159&amp;$AH$1&amp;V2159&amp;$AI$1</f>
        <v>("02171", "4 Verres Authentis Spiegelau 36 cl", "Verre à vin rouge et blanc d’une capacité de 36cl.&lt;br&gt;&lt;br&gt;La Gamme Authentis est un verre soufflé en cristallin. Sa forme ronde et évasée favorise sa prise en main et permet une diffusion parfaite du bouquet aromatique de votre vin.&lt;br&gt;&lt;br&gt;Vendu par 4.", "3", "10", "0", "39","0", "10", "verre_a_vin_spiegelau_authentis_36_cl.png", "1"),</v>
      </c>
    </row>
    <row r="2160" spans="1:23" ht="85.5" x14ac:dyDescent="0.25">
      <c r="A2160" s="2" t="s">
        <v>11</v>
      </c>
      <c r="B2160" s="2" t="s">
        <v>12</v>
      </c>
      <c r="C2160" s="3" t="s">
        <v>5156</v>
      </c>
      <c r="D2160" s="23" t="str">
        <f t="shared" si="785"/>
        <v>Verre à champagne d’une capacité de 27cl.&lt;br&gt;&lt;br&gt;Verre soufflé en cristallin. idéal pour apprécier la finesse des bulles de votre champagne.&lt;br&gt;&lt;br&gt;Vendu par 4.</v>
      </c>
      <c r="E2160" s="4">
        <v>49.9</v>
      </c>
      <c r="F2160" s="2" t="s">
        <v>2296</v>
      </c>
      <c r="G2160" s="19">
        <f>VLOOKUP(F2160,frs!$A$2:$B$45,2,FALSE)</f>
        <v>3</v>
      </c>
      <c r="H2160" s="2" t="b">
        <v>1</v>
      </c>
      <c r="I2160" s="2" t="s">
        <v>4691</v>
      </c>
      <c r="J2160" s="19">
        <f>VLOOKUP(I2160,Families!$A$2:$B$11,2,FALSE)</f>
        <v>10</v>
      </c>
      <c r="K2160" s="2"/>
      <c r="L2160" s="19" t="str">
        <f>IFERROR(VLOOKUP(K2160,Appellations!$A$2:$B$80,2,FALSE),"0")</f>
        <v>0</v>
      </c>
      <c r="M2160" s="2" t="s">
        <v>4692</v>
      </c>
      <c r="N2160" s="19">
        <f>IFERROR(VLOOKUP(M2160,Regions!$A$2:$B$44,2,FALSE),"0")</f>
        <v>39</v>
      </c>
      <c r="O2160" s="2"/>
      <c r="P2160" s="19" t="str">
        <f>IFERROR(VLOOKUP(O2160,Colors!$A$2:$B$11,2,FALSE),"0")</f>
        <v>0</v>
      </c>
      <c r="Q2160" s="2" t="s">
        <v>5074</v>
      </c>
      <c r="R2160" s="19">
        <f>IFERROR(VLOOKUP(Q2160,Contenants!$A$2:$B$21,2,FALSE),"0")</f>
        <v>6</v>
      </c>
      <c r="S2160" s="2" t="s">
        <v>5582</v>
      </c>
      <c r="T2160" s="50" t="s">
        <v>6404</v>
      </c>
      <c r="U2160" s="19" t="str">
        <f t="shared" si="795"/>
        <v>verre_a_champagne_spiegelau_authentis_27_cl.png</v>
      </c>
      <c r="V2160" s="19">
        <f t="shared" si="789"/>
        <v>1</v>
      </c>
      <c r="W2160" s="20" t="str">
        <f t="shared" si="796"/>
        <v>("02172", "4 Verres Authentis Spiegelau 27 cl", "Verre à champagne d’une capacité de 27cl.&lt;br&gt;&lt;br&gt;Verre soufflé en cristallin. idéal pour apprécier la finesse des bulles de votre champagne.&lt;br&gt;&lt;br&gt;Vendu par 4.", "3", "10", "0", "39","0", "6", "verre_a_champagne_spiegelau_authentis_27_cl.png", "1"),</v>
      </c>
    </row>
    <row r="2161" spans="1:23" ht="99.75" x14ac:dyDescent="0.25">
      <c r="A2161" s="2" t="s">
        <v>17</v>
      </c>
      <c r="B2161" s="2" t="s">
        <v>18</v>
      </c>
      <c r="C2161" s="3" t="s">
        <v>5160</v>
      </c>
      <c r="D2161" s="23" t="str">
        <f t="shared" si="785"/>
        <v>Verre à vin rouge et blanc d’une capacité de 65cl.&lt;br&gt;&lt;br&gt;La Gamme Authentis est un verre soufflé en cristallin. Sa forme ronde et évasée favorise sa prise en main et permet une diffusion parfaite du bouquet aromatique de votre vin.&lt;br&gt;&lt;br&gt;Vendu par 4.</v>
      </c>
      <c r="E2161" s="4">
        <v>49.9</v>
      </c>
      <c r="F2161" s="2" t="s">
        <v>2296</v>
      </c>
      <c r="G2161" s="19">
        <f>VLOOKUP(F2161,frs!$A$2:$B$45,2,FALSE)</f>
        <v>3</v>
      </c>
      <c r="H2161" s="2" t="b">
        <v>1</v>
      </c>
      <c r="I2161" s="2" t="s">
        <v>4691</v>
      </c>
      <c r="J2161" s="19">
        <f>VLOOKUP(I2161,Families!$A$2:$B$11,2,FALSE)</f>
        <v>10</v>
      </c>
      <c r="K2161" s="2"/>
      <c r="L2161" s="19" t="str">
        <f>IFERROR(VLOOKUP(K2161,Appellations!$A$2:$B$80,2,FALSE),"0")</f>
        <v>0</v>
      </c>
      <c r="M2161" s="2" t="s">
        <v>4692</v>
      </c>
      <c r="N2161" s="19">
        <f>IFERROR(VLOOKUP(M2161,Regions!$A$2:$B$44,2,FALSE),"0")</f>
        <v>39</v>
      </c>
      <c r="O2161" s="2"/>
      <c r="P2161" s="19" t="str">
        <f>IFERROR(VLOOKUP(O2161,Colors!$A$2:$B$11,2,FALSE),"0")</f>
        <v>0</v>
      </c>
      <c r="Q2161" s="2" t="s">
        <v>5075</v>
      </c>
      <c r="R2161" s="19">
        <f>IFERROR(VLOOKUP(Q2161,Contenants!$A$2:$B$21,2,FALSE),"0")</f>
        <v>14</v>
      </c>
      <c r="S2161" s="2" t="s">
        <v>5583</v>
      </c>
      <c r="T2161" s="50" t="s">
        <v>6405</v>
      </c>
      <c r="U2161" s="19" t="str">
        <f t="shared" si="795"/>
        <v>verre_a_vin_spiegelau_authentis_65_cl.png</v>
      </c>
      <c r="V2161" s="19">
        <f t="shared" si="789"/>
        <v>1</v>
      </c>
      <c r="W2161" s="20" t="str">
        <f t="shared" si="796"/>
        <v>("02173", "4 Verres Authentis Spiegelau 65 cl", "Verre à vin rouge et blanc d’une capacité de 65cl.&lt;br&gt;&lt;br&gt;La Gamme Authentis est un verre soufflé en cristallin. Sa forme ronde et évasée favorise sa prise en main et permet une diffusion parfaite du bouquet aromatique de votre vin.&lt;br&gt;&lt;br&gt;Vendu par 4.", "3", "10", "0", "39","0", "14", "verre_a_vin_spiegelau_authentis_65_cl.png", "1"),</v>
      </c>
    </row>
    <row r="2162" spans="1:23" ht="99.75" x14ac:dyDescent="0.25">
      <c r="A2162" s="2" t="s">
        <v>15</v>
      </c>
      <c r="B2162" s="2" t="s">
        <v>16</v>
      </c>
      <c r="C2162" s="3" t="s">
        <v>5159</v>
      </c>
      <c r="D2162" s="23" t="str">
        <f t="shared" si="785"/>
        <v>Verre à vin rouge et blanc d’une capacité de 48cl.&lt;br&gt;&lt;br&gt;La Gamme Authentis est un verre soufflé en cristallin. Sa forme ronde et évasée favorise sa prise en main et permet une diffusion parfaite du bouquet aromatique de votre vin.&lt;br&gt;&lt;br&gt;Vendu par 4.</v>
      </c>
      <c r="E2162" s="4">
        <v>49.9</v>
      </c>
      <c r="F2162" s="2" t="s">
        <v>2296</v>
      </c>
      <c r="G2162" s="19">
        <f>VLOOKUP(F2162,frs!$A$2:$B$45,2,FALSE)</f>
        <v>3</v>
      </c>
      <c r="H2162" s="2" t="b">
        <v>1</v>
      </c>
      <c r="I2162" s="2" t="s">
        <v>4691</v>
      </c>
      <c r="J2162" s="19">
        <f>VLOOKUP(I2162,Families!$A$2:$B$11,2,FALSE)</f>
        <v>10</v>
      </c>
      <c r="K2162" s="2"/>
      <c r="L2162" s="19" t="str">
        <f>IFERROR(VLOOKUP(K2162,Appellations!$A$2:$B$80,2,FALSE),"0")</f>
        <v>0</v>
      </c>
      <c r="M2162" s="2" t="s">
        <v>4692</v>
      </c>
      <c r="N2162" s="19">
        <f>IFERROR(VLOOKUP(M2162,Regions!$A$2:$B$44,2,FALSE),"0")</f>
        <v>39</v>
      </c>
      <c r="O2162" s="2"/>
      <c r="P2162" s="19" t="str">
        <f>IFERROR(VLOOKUP(O2162,Colors!$A$2:$B$11,2,FALSE),"0")</f>
        <v>0</v>
      </c>
      <c r="Q2162" s="2" t="s">
        <v>5076</v>
      </c>
      <c r="R2162" s="19">
        <f>IFERROR(VLOOKUP(Q2162,Contenants!$A$2:$B$21,2,FALSE),"0")</f>
        <v>12</v>
      </c>
      <c r="S2162" s="2" t="s">
        <v>5584</v>
      </c>
      <c r="T2162" s="50" t="s">
        <v>6406</v>
      </c>
      <c r="U2162" s="19" t="str">
        <f t="shared" si="795"/>
        <v>verre_a_vin_spiegelau_authentis_48_cl.png</v>
      </c>
      <c r="V2162" s="19">
        <f t="shared" si="789"/>
        <v>1</v>
      </c>
      <c r="W2162" s="20" t="str">
        <f t="shared" si="796"/>
        <v>("02174", "4 Verres Authentis Spiegelau 48 cl", "Verre à vin rouge et blanc d’une capacité de 48cl.&lt;br&gt;&lt;br&gt;La Gamme Authentis est un verre soufflé en cristallin. Sa forme ronde et évasée favorise sa prise en main et permet une diffusion parfaite du bouquet aromatique de votre vin.&lt;br&gt;&lt;br&gt;Vendu par 4.", "3", "10", "0", "39","0", "12", "verre_a_vin_spiegelau_authentis_48_cl.png", "1"),</v>
      </c>
    </row>
    <row r="2163" spans="1:23" ht="85.5" x14ac:dyDescent="0.25">
      <c r="A2163" s="2" t="s">
        <v>19</v>
      </c>
      <c r="B2163" s="2" t="s">
        <v>20</v>
      </c>
      <c r="C2163" s="3" t="s">
        <v>5161</v>
      </c>
      <c r="D2163" s="23" t="str">
        <f t="shared" si="785"/>
        <v>Verre à vin rouge et blanc d’une capacité de 26cl.&lt;br&gt;&lt;br&gt;La Gamme Expert est un verre soufflé en cristallin. Equilibré et précis, il est parfaitement adapté à la dégustation du vin.&lt;br&gt;&lt;br&gt;Vendu par 6.</v>
      </c>
      <c r="E2163" s="4">
        <v>39.9</v>
      </c>
      <c r="F2163" s="2" t="s">
        <v>2296</v>
      </c>
      <c r="G2163" s="19">
        <f>VLOOKUP(F2163,frs!$A$2:$B$45,2,FALSE)</f>
        <v>3</v>
      </c>
      <c r="H2163" s="2" t="b">
        <v>1</v>
      </c>
      <c r="I2163" s="2" t="s">
        <v>4691</v>
      </c>
      <c r="J2163" s="19">
        <f>VLOOKUP(I2163,Families!$A$2:$B$11,2,FALSE)</f>
        <v>10</v>
      </c>
      <c r="K2163" s="2"/>
      <c r="L2163" s="19" t="str">
        <f>IFERROR(VLOOKUP(K2163,Appellations!$A$2:$B$80,2,FALSE),"0")</f>
        <v>0</v>
      </c>
      <c r="M2163" s="2" t="s">
        <v>4692</v>
      </c>
      <c r="N2163" s="19">
        <f>IFERROR(VLOOKUP(M2163,Regions!$A$2:$B$44,2,FALSE),"0")</f>
        <v>39</v>
      </c>
      <c r="O2163" s="2"/>
      <c r="P2163" s="19" t="str">
        <f>IFERROR(VLOOKUP(O2163,Colors!$A$2:$B$11,2,FALSE),"0")</f>
        <v>0</v>
      </c>
      <c r="Q2163" s="2" t="s">
        <v>5077</v>
      </c>
      <c r="R2163" s="19">
        <f>IFERROR(VLOOKUP(Q2163,Contenants!$A$2:$B$21,2,FALSE),"0")</f>
        <v>5</v>
      </c>
      <c r="S2163" s="2" t="s">
        <v>5585</v>
      </c>
      <c r="T2163" s="50" t="s">
        <v>6407</v>
      </c>
      <c r="U2163" s="19" t="str">
        <f t="shared" si="795"/>
        <v>verre_a_vin_spiegelau_expert_26_cl.png</v>
      </c>
      <c r="V2163" s="19">
        <f t="shared" si="789"/>
        <v>1</v>
      </c>
      <c r="W2163" s="20" t="str">
        <f t="shared" si="796"/>
        <v>("02175", "4 Verres L'Expert Spiegelau 26 cl", "Verre à vin rouge et blanc d’une capacité de 26cl.&lt;br&gt;&lt;br&gt;La Gamme Expert est un verre soufflé en cristallin. Equilibré et précis, il est parfaitement adapté à la dégustation du vin.&lt;br&gt;&lt;br&gt;Vendu par 6.", "3", "10", "0", "39","0", "5", "verre_a_vin_spiegelau_expert_26_cl.png", "1"),</v>
      </c>
    </row>
    <row r="2164" spans="1:23" ht="42.75" x14ac:dyDescent="0.25">
      <c r="A2164" s="2" t="s">
        <v>572</v>
      </c>
      <c r="B2164" s="2" t="s">
        <v>573</v>
      </c>
      <c r="C2164" s="3" t="s">
        <v>5244</v>
      </c>
      <c r="D2164" s="23" t="str">
        <f t="shared" si="785"/>
        <v>Carafe soufflée en cristallin à vin rouge et blanc d’une capacité de 100 cl.&lt;br&gt;&lt;br&gt;Adapté pour tous types de vin et tous types de millésime.</v>
      </c>
      <c r="E2164" s="4">
        <v>69.900000000000006</v>
      </c>
      <c r="F2164" s="2" t="s">
        <v>2296</v>
      </c>
      <c r="G2164" s="19">
        <f>VLOOKUP(F2164,frs!$A$2:$B$45,2,FALSE)</f>
        <v>3</v>
      </c>
      <c r="H2164" s="2" t="b">
        <v>1</v>
      </c>
      <c r="I2164" s="2" t="s">
        <v>4691</v>
      </c>
      <c r="J2164" s="19">
        <f>VLOOKUP(I2164,Families!$A$2:$B$11,2,FALSE)</f>
        <v>10</v>
      </c>
      <c r="K2164" s="2"/>
      <c r="L2164" s="19" t="str">
        <f>IFERROR(VLOOKUP(K2164,Appellations!$A$2:$B$80,2,FALSE),"0")</f>
        <v>0</v>
      </c>
      <c r="M2164" s="2" t="s">
        <v>4692</v>
      </c>
      <c r="N2164" s="19">
        <f>IFERROR(VLOOKUP(M2164,Regions!$A$2:$B$44,2,FALSE),"0")</f>
        <v>39</v>
      </c>
      <c r="O2164" s="2"/>
      <c r="P2164" s="19" t="str">
        <f>IFERROR(VLOOKUP(O2164,Colors!$A$2:$B$11,2,FALSE),"0")</f>
        <v>0</v>
      </c>
      <c r="Q2164" s="2" t="s">
        <v>574</v>
      </c>
      <c r="R2164" s="19">
        <f>IFERROR(VLOOKUP(Q2164,Contenants!$A$2:$B$21,2,FALSE),"0")</f>
        <v>1</v>
      </c>
      <c r="S2164" s="2" t="s">
        <v>5586</v>
      </c>
      <c r="T2164" s="50" t="s">
        <v>6477</v>
      </c>
      <c r="U2164" s="19" t="str">
        <f t="shared" si="795"/>
        <v>carafe_spiegelau_100_cl.png</v>
      </c>
      <c r="V2164" s="19">
        <f t="shared" si="789"/>
        <v>1</v>
      </c>
      <c r="W2164" s="20" t="str">
        <f t="shared" si="796"/>
        <v>("02176", "Carafe Vino Grande Spiegelau 1 L", "Carafe soufflée en cristallin à vin rouge et blanc d’une capacité de 100 cl.&lt;br&gt;&lt;br&gt;Adapté pour tous types de vin et tous types de millésime.", "3", "10", "0", "39","0", "1", "carafe_spiegelau_100_cl.png", "1"),</v>
      </c>
    </row>
    <row r="2165" spans="1:23" ht="370.5" x14ac:dyDescent="0.25">
      <c r="A2165" s="2" t="s">
        <v>840</v>
      </c>
      <c r="B2165" s="2" t="s">
        <v>841</v>
      </c>
      <c r="C2165" s="3" t="s">
        <v>5078</v>
      </c>
      <c r="D2165" s="23" t="str">
        <f t="shared" si="785"/>
        <v>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65" s="4">
        <v>95</v>
      </c>
      <c r="F2165" s="2" t="s">
        <v>2228</v>
      </c>
      <c r="G2165" s="19">
        <f>VLOOKUP(F2165,frs!$A$2:$B$45,2,FALSE)</f>
        <v>6</v>
      </c>
      <c r="H2165" s="2" t="b">
        <v>1</v>
      </c>
      <c r="I2165" s="2" t="s">
        <v>4805</v>
      </c>
      <c r="J2165" s="19">
        <f>VLOOKUP(I2165,Families!$A$2:$B$11,2,FALSE)</f>
        <v>5</v>
      </c>
      <c r="K2165" s="2" t="s">
        <v>4806</v>
      </c>
      <c r="L2165" s="19">
        <f>IFERROR(VLOOKUP(K2165,Appellations!$A$2:$B$80,2,FALSE),"0")</f>
        <v>16</v>
      </c>
      <c r="M2165" s="2" t="s">
        <v>4806</v>
      </c>
      <c r="N2165" s="19">
        <f>IFERROR(VLOOKUP(M2165,Regions!$A$2:$B$44,2,FALSE),"0")</f>
        <v>12</v>
      </c>
      <c r="O2165" s="2"/>
      <c r="P2165" s="19" t="str">
        <f>IFERROR(VLOOKUP(O2165,Colors!$A$2:$B$11,2,FALSE),"0")</f>
        <v>0</v>
      </c>
      <c r="Q2165" s="2" t="s">
        <v>2303</v>
      </c>
      <c r="R2165" s="19">
        <f>IFERROR(VLOOKUP(Q2165,Contenants!$A$2:$B$21,2,FALSE),"0")</f>
        <v>19</v>
      </c>
      <c r="S2165" s="2" t="s">
        <v>5782</v>
      </c>
      <c r="T2165" s="50" t="s">
        <v>6408</v>
      </c>
      <c r="U2165" s="19" t="str">
        <f t="shared" si="795"/>
        <v>champagne_jean_noel_haton_blanc_de_blanc.png</v>
      </c>
      <c r="V2165" s="19">
        <f t="shared" si="789"/>
        <v>1</v>
      </c>
      <c r="W2165" s="20" t="str">
        <f t="shared" si="796"/>
        <v>("02177", "Champagne Haton Blanc de Blanc Magnum", "Un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"19", "champagne_jean_noel_haton_blanc_de_blanc.png", "1"),</v>
      </c>
    </row>
    <row r="2166" spans="1:23" hidden="1" x14ac:dyDescent="0.25">
      <c r="A2166" s="2" t="s">
        <v>2123</v>
      </c>
      <c r="B2166" s="2" t="s">
        <v>2124</v>
      </c>
      <c r="C2166" s="3"/>
      <c r="D2166" s="23" t="str">
        <f t="shared" si="785"/>
        <v/>
      </c>
      <c r="E2166" s="4">
        <v>26.9</v>
      </c>
      <c r="F2166" s="2" t="s">
        <v>66</v>
      </c>
      <c r="G2166" s="19">
        <f>VLOOKUP(F2166,frs!$A$2:$E$41,2,FALSE)</f>
        <v>28</v>
      </c>
      <c r="H2166" s="2" t="b">
        <v>1</v>
      </c>
      <c r="I2166" s="2" t="s">
        <v>4693</v>
      </c>
      <c r="J2166" s="19">
        <f>VLOOKUP(I2166,Families!$A$2:$B$11,2,FALSE)</f>
        <v>7</v>
      </c>
      <c r="K2166" s="2"/>
      <c r="L2166" s="19" t="str">
        <f>IFERROR(VLOOKUP(K2166,Appellations!$A$2:$B$77,2,FALSE),"0")</f>
        <v>0</v>
      </c>
      <c r="M2166" s="2" t="s">
        <v>4698</v>
      </c>
      <c r="N2166" s="19" t="str">
        <f>IFERROR(VLOOKUP(M2166,Regions!$A$2:$B$41,2,FALSE),"0")</f>
        <v>0</v>
      </c>
      <c r="O2166" s="2"/>
      <c r="P2166" s="19" t="str">
        <f>IFERROR(VLOOKUP(O2166,Colors!$A$2:$B$11,2,FALSE),"0")</f>
        <v>0</v>
      </c>
      <c r="Q2166" s="2" t="s">
        <v>4696</v>
      </c>
      <c r="R2166" s="19">
        <f>IFERROR(VLOOKUP(Q2166,Contenants!$A$2:$B$21,2,FALSE),"0")</f>
        <v>15</v>
      </c>
      <c r="S2166" s="2"/>
      <c r="T2166" s="50" t="str">
        <f t="shared" si="787"/>
        <v>Whisky Highland Chief Blended</v>
      </c>
      <c r="U2166" s="19" t="str">
        <f>SUBSTITUTE(SUBSTITUTE(SUBSTITUTE(SUBSTITUTE(SUBSTITUTE(SUBSTITUTE(SUBSTITUTE(SUBSTITUTE(SUBSTITUTE(SUBSTITUTE(SUBSTITUTE(SUBSTITUTE(S2166,"C:\Users\Admin\OneDrive\Site Internet\",""),"BAG-IN-BOX\",""),"BOURGOGNE\",""),"BEAUJOLAIS\",""),"CHAMPAGNE ET EFFERVESCENTS\",""),"LANGUEDOC\",""),"LOIRE\",""),"PROVENCE\",""),"RHONE NORD\",""),"RHONE SUD\",""),"SPIRITUEUX\",""),"SUD OUEST\","")</f>
        <v/>
      </c>
      <c r="V2166" s="19">
        <f t="shared" si="789"/>
        <v>0</v>
      </c>
      <c r="W2166" s="20" t="e">
        <f>$X$1&amp;A2166&amp;$Y$1&amp;T2166&amp;$Z$1&amp;D2166&amp;$AA$1&amp;E2166&amp;#REF!&amp;G2166&amp;$AB$1&amp;J2166&amp;$AC$1&amp;L2166&amp;$AD$1&amp;N2166&amp;$AE$1&amp;P2166&amp;$AF$1&amp;R2166&amp;$AG$1&amp;#REF!&amp;$AI$1</f>
        <v>#REF!</v>
      </c>
    </row>
    <row r="2167" spans="1:23" ht="99.75" x14ac:dyDescent="0.25">
      <c r="A2167" s="2" t="s">
        <v>431</v>
      </c>
      <c r="B2167" s="2" t="s">
        <v>432</v>
      </c>
      <c r="C2167" s="3" t="s">
        <v>5556</v>
      </c>
      <c r="D2167" s="23" t="str">
        <f t="shared" si="785"/>
        <v>Cuvée Petrolette 'Blanche ' : Robe jaune pâle ; Nez d’agrumes et floral ; Bouche légère, citronnée avec une belle mousse. &lt;br&gt;Degré : 5%&lt;br&gt;&lt;br&gt;Pays : France (Ardèche)&lt;br&gt;&lt;br&gt;Existe en 75cl.</v>
      </c>
      <c r="E2167" s="4">
        <v>3.35</v>
      </c>
      <c r="F2167" s="2" t="s">
        <v>2246</v>
      </c>
      <c r="G2167" s="19">
        <f>VLOOKUP(F2167,frs!$A$2:$B$45,2,FALSE)</f>
        <v>22</v>
      </c>
      <c r="H2167" s="2" t="b">
        <v>1</v>
      </c>
      <c r="I2167" s="2" t="s">
        <v>2307</v>
      </c>
      <c r="J2167" s="19">
        <f>VLOOKUP(I2167,Families!$A$2:$B$11,2,FALSE)</f>
        <v>8</v>
      </c>
      <c r="K2167" s="2"/>
      <c r="L2167" s="19" t="str">
        <f>IFERROR(VLOOKUP(K2167,Appellations!$A$2:$B$80,2,FALSE),"0")</f>
        <v>0</v>
      </c>
      <c r="M2167" s="2" t="s">
        <v>2307</v>
      </c>
      <c r="N2167" s="19">
        <f>IFERROR(VLOOKUP(M2167,Regions!$A$2:$B$44,2,FALSE),"0")</f>
        <v>7</v>
      </c>
      <c r="O2167" s="2" t="s">
        <v>4877</v>
      </c>
      <c r="P2167" s="19">
        <f>IFERROR(VLOOKUP(O2167,Colors!$A$2:$B$11,2,FALSE),"0")</f>
        <v>3</v>
      </c>
      <c r="Q2167" s="2" t="s">
        <v>4804</v>
      </c>
      <c r="R2167" s="19">
        <f>IFERROR(VLOOKUP(Q2167,Contenants!$A$2:$B$21,2,FALSE),"0")</f>
        <v>8</v>
      </c>
      <c r="S2167" s="2" t="s">
        <v>5666</v>
      </c>
      <c r="T2167" s="50" t="s">
        <v>6409</v>
      </c>
      <c r="U2167" s="19" t="str">
        <f t="shared" ref="U2167:U2170" si="797">SUBSTITUTE(S2167,"C:\Users\Admin\OneDrive\Site Internet\","")</f>
        <v>bieres_artisanales_petrolette.png</v>
      </c>
      <c r="V2167" s="19">
        <f t="shared" si="789"/>
        <v>1</v>
      </c>
      <c r="W2167" s="20" t="str">
        <f t="shared" ref="W2167:W2170" si="798">$X$1&amp;A2167&amp;$Y$1&amp;T2167&amp;$Z$1&amp;D2167&amp;$AA$1&amp;G2167&amp;$AB$1&amp;J2167&amp;$AC$1&amp;L2167&amp;$AD$1&amp;N2167&amp;$AE$1&amp;P2167&amp;$AF$1&amp;R2167&amp;$AG$1&amp;U2167&amp;$AH$1&amp;V2167&amp;$AI$1</f>
        <v>("02179", "Bière Pétrolette Blanche 33 cl", "Cuvée Petrolette 'Blanche ' : Robe jaune pâle ; Nez d’agrumes et floral ; Bouche légère, citronnée avec une belle mousse. &lt;br&gt;Degré : 5%&lt;br&gt;&lt;br&gt;Pays : France (Ardèche)&lt;br&gt;&lt;br&gt;Existe en 75cl.", "22", "8", "0", "7","3", "8", "bieres_artisanales_petrolette.png", "1"),</v>
      </c>
    </row>
    <row r="2168" spans="1:23" ht="99.75" x14ac:dyDescent="0.25">
      <c r="A2168" s="2" t="s">
        <v>433</v>
      </c>
      <c r="B2168" s="2" t="s">
        <v>434</v>
      </c>
      <c r="C2168" s="3" t="s">
        <v>5557</v>
      </c>
      <c r="D2168" s="23" t="str">
        <f t="shared" si="785"/>
        <v>Cuvée Petrolette 'Blanche ' : Robe jaune pâle ; Nez d’agrumes et floral ; Bouche légère, citronnée avec une belle mousse. &lt;br&gt;Degré : 5%&lt;br&gt;&lt;br&gt;Pays : France (Ardèche)&lt;br&gt;&lt;br&gt;Existe en 33cl.</v>
      </c>
      <c r="E2168" s="4">
        <v>7.35</v>
      </c>
      <c r="F2168" s="2" t="s">
        <v>2246</v>
      </c>
      <c r="G2168" s="19">
        <f>VLOOKUP(F2168,frs!$A$2:$B$45,2,FALSE)</f>
        <v>22</v>
      </c>
      <c r="H2168" s="2" t="b">
        <v>1</v>
      </c>
      <c r="I2168" s="2" t="s">
        <v>2307</v>
      </c>
      <c r="J2168" s="19">
        <f>VLOOKUP(I2168,Families!$A$2:$B$11,2,FALSE)</f>
        <v>8</v>
      </c>
      <c r="K2168" s="2"/>
      <c r="L2168" s="19" t="str">
        <f>IFERROR(VLOOKUP(K2168,Appellations!$A$2:$B$80,2,FALSE),"0")</f>
        <v>0</v>
      </c>
      <c r="M2168" s="2" t="s">
        <v>2307</v>
      </c>
      <c r="N2168" s="19">
        <f>IFERROR(VLOOKUP(M2168,Regions!$A$2:$B$44,2,FALSE),"0")</f>
        <v>7</v>
      </c>
      <c r="O2168" s="2" t="s">
        <v>4877</v>
      </c>
      <c r="P2168" s="19">
        <f>IFERROR(VLOOKUP(O2168,Colors!$A$2:$B$11,2,FALSE),"0")</f>
        <v>3</v>
      </c>
      <c r="Q2168" s="2" t="s">
        <v>4688</v>
      </c>
      <c r="R2168" s="19">
        <f>IFERROR(VLOOKUP(Q2168,Contenants!$A$2:$B$21,2,FALSE),"0")</f>
        <v>16</v>
      </c>
      <c r="S2168" s="2" t="s">
        <v>2698</v>
      </c>
      <c r="T2168" s="50" t="s">
        <v>6410</v>
      </c>
      <c r="U2168" s="19" t="str">
        <f t="shared" si="797"/>
        <v>BIERES\bieres_artisanales_petrolette.png</v>
      </c>
      <c r="V2168" s="19">
        <f t="shared" si="789"/>
        <v>1</v>
      </c>
      <c r="W2168" s="20" t="str">
        <f t="shared" si="798"/>
        <v>("02180", "Bière Pétrolette Blanche 75 cl", "Cuvée Petrolette 'Blanche ' : Robe jaune pâle ; Nez d’agrumes et floral ; Bouche légère, citronnée avec une belle mousse. &lt;br&gt;Degré : 5%&lt;br&gt;&lt;br&gt;Pays : France (Ardèche)&lt;br&gt;&lt;br&gt;Existe en 33cl.", "22", "8", "0", "7","3", "16", "BIERES\bieres_artisanales_petrolette.png", "1"),</v>
      </c>
    </row>
    <row r="2169" spans="1:23" ht="99.75" x14ac:dyDescent="0.25">
      <c r="A2169" s="2" t="s">
        <v>427</v>
      </c>
      <c r="B2169" s="2" t="s">
        <v>428</v>
      </c>
      <c r="C2169" s="3" t="s">
        <v>5558</v>
      </c>
      <c r="D2169" s="23" t="str">
        <f t="shared" si="785"/>
        <v>Cuvée Pétrolette 'Ambrée' : Robe dorée caramel ; Nez intense aux notes caramélisées ; Bouche ronde, gourmande et légère.&lt;br&gt;Degré : 5%&lt;br&gt;&lt;br&gt;Pays : France (Ardèche)&lt;br&gt;&lt;br&gt;Existe en 75cl.</v>
      </c>
      <c r="E2169" s="4">
        <v>3.35</v>
      </c>
      <c r="F2169" s="2" t="s">
        <v>2246</v>
      </c>
      <c r="G2169" s="19">
        <f>VLOOKUP(F2169,frs!$A$2:$B$45,2,FALSE)</f>
        <v>22</v>
      </c>
      <c r="H2169" s="2" t="b">
        <v>1</v>
      </c>
      <c r="I2169" s="2" t="s">
        <v>2307</v>
      </c>
      <c r="J2169" s="19">
        <f>VLOOKUP(I2169,Families!$A$2:$B$11,2,FALSE)</f>
        <v>8</v>
      </c>
      <c r="K2169" s="2"/>
      <c r="L2169" s="19" t="str">
        <f>IFERROR(VLOOKUP(K2169,Appellations!$A$2:$B$80,2,FALSE),"0")</f>
        <v>0</v>
      </c>
      <c r="M2169" s="2" t="s">
        <v>2307</v>
      </c>
      <c r="N2169" s="19">
        <f>IFERROR(VLOOKUP(M2169,Regions!$A$2:$B$44,2,FALSE),"0")</f>
        <v>7</v>
      </c>
      <c r="O2169" s="2" t="s">
        <v>2305</v>
      </c>
      <c r="P2169" s="19">
        <f>IFERROR(VLOOKUP(O2169,Colors!$A$2:$B$11,2,FALSE),"0")</f>
        <v>1</v>
      </c>
      <c r="Q2169" s="2" t="s">
        <v>4804</v>
      </c>
      <c r="R2169" s="19">
        <f>IFERROR(VLOOKUP(Q2169,Contenants!$A$2:$B$21,2,FALSE),"0")</f>
        <v>8</v>
      </c>
      <c r="S2169" s="2" t="s">
        <v>5666</v>
      </c>
      <c r="T2169" s="50" t="s">
        <v>6411</v>
      </c>
      <c r="U2169" s="19" t="str">
        <f t="shared" si="797"/>
        <v>bieres_artisanales_petrolette.png</v>
      </c>
      <c r="V2169" s="19">
        <f t="shared" si="789"/>
        <v>1</v>
      </c>
      <c r="W2169" s="20" t="str">
        <f t="shared" si="798"/>
        <v>("02181", "Bière Pétrolette Ambrée 33 cl", "Cuvée Pétrolette 'Ambrée' : Robe dorée caramel ; Nez intense aux notes caramélisées ; Bouche ronde, gourmande et légère.&lt;br&gt;Degré : 5%&lt;br&gt;&lt;br&gt;Pays : France (Ardèche)&lt;br&gt;&lt;br&gt;Existe en 75cl.", "22", "8", "0", "7","1", "8", "bieres_artisanales_petrolette.png", "1"),</v>
      </c>
    </row>
    <row r="2170" spans="1:23" ht="99.75" x14ac:dyDescent="0.25">
      <c r="A2170" s="2" t="s">
        <v>429</v>
      </c>
      <c r="B2170" s="2" t="s">
        <v>430</v>
      </c>
      <c r="C2170" s="3" t="s">
        <v>5559</v>
      </c>
      <c r="D2170" s="23" t="str">
        <f t="shared" si="785"/>
        <v>Cuvée Pétrolette 'Ambrée' : Robe dorée caramel ; Nez intense aux notes caramélisées ; Bouche ronde, gourmande et légère.&lt;br&gt;Degré : 5%&lt;br&gt;&lt;br&gt;Pays : France (Ardèche)&lt;br&gt;&lt;br&gt;Existe en 33cl.</v>
      </c>
      <c r="E2170" s="4">
        <v>7.15</v>
      </c>
      <c r="F2170" s="2" t="s">
        <v>2246</v>
      </c>
      <c r="G2170" s="19">
        <f>VLOOKUP(F2170,frs!$A$2:$B$45,2,FALSE)</f>
        <v>22</v>
      </c>
      <c r="H2170" s="2" t="b">
        <v>1</v>
      </c>
      <c r="I2170" s="2" t="s">
        <v>2307</v>
      </c>
      <c r="J2170" s="19">
        <f>VLOOKUP(I2170,Families!$A$2:$B$11,2,FALSE)</f>
        <v>8</v>
      </c>
      <c r="K2170" s="2"/>
      <c r="L2170" s="19" t="str">
        <f>IFERROR(VLOOKUP(K2170,Appellations!$A$2:$B$80,2,FALSE),"0")</f>
        <v>0</v>
      </c>
      <c r="M2170" s="2" t="s">
        <v>2307</v>
      </c>
      <c r="N2170" s="19">
        <f>IFERROR(VLOOKUP(M2170,Regions!$A$2:$B$44,2,FALSE),"0")</f>
        <v>7</v>
      </c>
      <c r="O2170" s="2" t="s">
        <v>2305</v>
      </c>
      <c r="P2170" s="19">
        <f>IFERROR(VLOOKUP(O2170,Colors!$A$2:$B$11,2,FALSE),"0")</f>
        <v>1</v>
      </c>
      <c r="Q2170" s="2" t="s">
        <v>4688</v>
      </c>
      <c r="R2170" s="19">
        <f>IFERROR(VLOOKUP(Q2170,Contenants!$A$2:$B$21,2,FALSE),"0")</f>
        <v>16</v>
      </c>
      <c r="S2170" s="2" t="s">
        <v>5666</v>
      </c>
      <c r="T2170" s="50" t="s">
        <v>6412</v>
      </c>
      <c r="U2170" s="19" t="str">
        <f t="shared" si="797"/>
        <v>bieres_artisanales_petrolette.png</v>
      </c>
      <c r="V2170" s="19">
        <f t="shared" si="789"/>
        <v>1</v>
      </c>
      <c r="W2170" s="20" t="str">
        <f t="shared" si="798"/>
        <v>("02182", "Bière Pétrolette Ambrée 75 cl", "Cuvée Pétrolette 'Ambrée' : Robe dorée caramel ; Nez intense aux notes caramélisées ; Bouche ronde, gourmande et légère.&lt;br&gt;Degré : 5%&lt;br&gt;&lt;br&gt;Pays : France (Ardèche)&lt;br&gt;&lt;br&gt;Existe en 33cl.", "22", "8", "0", "7","1", "16", "bieres_artisanales_petrolette.png", "1"),</v>
      </c>
    </row>
    <row r="2171" spans="1:23" hidden="1" x14ac:dyDescent="0.25">
      <c r="A2171" s="2" t="s">
        <v>345</v>
      </c>
      <c r="B2171" s="2" t="s">
        <v>346</v>
      </c>
      <c r="C2171" s="3"/>
      <c r="D2171" s="23" t="str">
        <f t="shared" si="785"/>
        <v/>
      </c>
      <c r="E2171" s="4">
        <v>3.6</v>
      </c>
      <c r="F2171" s="2" t="s">
        <v>2246</v>
      </c>
      <c r="G2171" s="19">
        <f>VLOOKUP(F2171,frs!$A$2:$E$41,2,FALSE)</f>
        <v>22</v>
      </c>
      <c r="H2171" s="2" t="b">
        <v>1</v>
      </c>
      <c r="I2171" s="2" t="s">
        <v>2307</v>
      </c>
      <c r="J2171" s="19">
        <f>VLOOKUP(I2171,Families!$A$2:$B$11,2,FALSE)</f>
        <v>8</v>
      </c>
      <c r="K2171" s="2"/>
      <c r="L2171" s="19" t="str">
        <f>IFERROR(VLOOKUP(K2171,Appellations!$A$2:$B$77,2,FALSE),"0")</f>
        <v>0</v>
      </c>
      <c r="M2171" s="2" t="s">
        <v>2307</v>
      </c>
      <c r="N2171" s="19">
        <f>IFERROR(VLOOKUP(M2171,Regions!$A$2:$B$41,2,FALSE),"0")</f>
        <v>7</v>
      </c>
      <c r="O2171" s="2" t="s">
        <v>314</v>
      </c>
      <c r="P2171" s="19">
        <f>IFERROR(VLOOKUP(O2171,Colors!$A$2:$B$11,2,FALSE),"0")</f>
        <v>6</v>
      </c>
      <c r="Q2171" s="2" t="s">
        <v>4804</v>
      </c>
      <c r="R2171" s="19">
        <f>IFERROR(VLOOKUP(Q2171,Contenants!$A$2:$B$21,2,FALSE),"0")</f>
        <v>8</v>
      </c>
      <c r="S2171" s="2"/>
      <c r="T2171" s="50" t="str">
        <f t="shared" si="787"/>
        <v>Biere Aussau American Ipa 33Cl</v>
      </c>
      <c r="U2171" s="19" t="str">
        <f t="shared" ref="U2171:U2176" si="799">SUBSTITUTE(SUBSTITUTE(SUBSTITUTE(SUBSTITUTE(SUBSTITUTE(SUBSTITUTE(SUBSTITUTE(SUBSTITUTE(SUBSTITUTE(SUBSTITUTE(SUBSTITUTE(SUBSTITUTE(S2171,"C:\Users\Admin\OneDrive\Site Internet\",""),"BAG-IN-BOX\",""),"BOURGOGNE\",""),"BEAUJOLAIS\",""),"CHAMPAGNE ET EFFERVESCENTS\",""),"LANGUEDOC\",""),"LOIRE\",""),"PROVENCE\",""),"RHONE NORD\",""),"RHONE SUD\",""),"SPIRITUEUX\",""),"SUD OUEST\","")</f>
        <v/>
      </c>
      <c r="V2171" s="19">
        <f t="shared" si="789"/>
        <v>0</v>
      </c>
      <c r="W2171" s="20" t="e">
        <f>$X$1&amp;A2171&amp;$Y$1&amp;T2171&amp;$Z$1&amp;D2171&amp;$AA$1&amp;E2171&amp;#REF!&amp;G2171&amp;$AB$1&amp;J2171&amp;$AC$1&amp;L2171&amp;$AD$1&amp;N2171&amp;$AE$1&amp;P2171&amp;$AF$1&amp;R2171&amp;$AG$1&amp;#REF!&amp;$AI$1</f>
        <v>#REF!</v>
      </c>
    </row>
    <row r="2172" spans="1:23" hidden="1" x14ac:dyDescent="0.25">
      <c r="A2172" s="2" t="s">
        <v>353</v>
      </c>
      <c r="B2172" s="2" t="s">
        <v>354</v>
      </c>
      <c r="C2172" s="3"/>
      <c r="D2172" s="23" t="str">
        <f t="shared" si="785"/>
        <v/>
      </c>
      <c r="E2172" s="4">
        <v>3.35</v>
      </c>
      <c r="F2172" s="2" t="s">
        <v>2246</v>
      </c>
      <c r="G2172" s="19">
        <f>VLOOKUP(F2172,frs!$A$2:$E$41,2,FALSE)</f>
        <v>22</v>
      </c>
      <c r="H2172" s="2" t="b">
        <v>1</v>
      </c>
      <c r="I2172" s="2" t="s">
        <v>2307</v>
      </c>
      <c r="J2172" s="19">
        <f>VLOOKUP(I2172,Families!$A$2:$B$11,2,FALSE)</f>
        <v>8</v>
      </c>
      <c r="K2172" s="2"/>
      <c r="L2172" s="19" t="str">
        <f>IFERROR(VLOOKUP(K2172,Appellations!$A$2:$B$77,2,FALSE),"0")</f>
        <v>0</v>
      </c>
      <c r="M2172" s="2" t="s">
        <v>2307</v>
      </c>
      <c r="N2172" s="19">
        <f>IFERROR(VLOOKUP(M2172,Regions!$A$2:$B$41,2,FALSE),"0")</f>
        <v>7</v>
      </c>
      <c r="O2172" s="2" t="s">
        <v>5007</v>
      </c>
      <c r="P2172" s="19">
        <f>IFERROR(VLOOKUP(O2172,Colors!$A$2:$B$11,2,FALSE),"0")</f>
        <v>5</v>
      </c>
      <c r="Q2172" s="2" t="s">
        <v>4804</v>
      </c>
      <c r="R2172" s="19">
        <f>IFERROR(VLOOKUP(Q2172,Contenants!$A$2:$B$21,2,FALSE),"0")</f>
        <v>8</v>
      </c>
      <c r="S2172" s="2"/>
      <c r="T2172" s="50" t="str">
        <f t="shared" si="787"/>
        <v>Biere Aussau Brown Ale Brune 33Cl</v>
      </c>
      <c r="U2172" s="19" t="str">
        <f t="shared" si="799"/>
        <v/>
      </c>
      <c r="V2172" s="19">
        <f t="shared" si="789"/>
        <v>0</v>
      </c>
      <c r="W2172" s="20" t="e">
        <f>$X$1&amp;A2172&amp;$Y$1&amp;T2172&amp;$Z$1&amp;D2172&amp;$AA$1&amp;E2172&amp;#REF!&amp;G2172&amp;$AB$1&amp;J2172&amp;$AC$1&amp;L2172&amp;$AD$1&amp;N2172&amp;$AE$1&amp;P2172&amp;$AF$1&amp;R2172&amp;$AG$1&amp;#REF!&amp;$AI$1</f>
        <v>#REF!</v>
      </c>
    </row>
    <row r="2173" spans="1:23" hidden="1" x14ac:dyDescent="0.25">
      <c r="A2173" s="2" t="s">
        <v>351</v>
      </c>
      <c r="B2173" s="2" t="s">
        <v>352</v>
      </c>
      <c r="C2173" s="3"/>
      <c r="D2173" s="23" t="str">
        <f t="shared" si="785"/>
        <v/>
      </c>
      <c r="E2173" s="4">
        <v>3.35</v>
      </c>
      <c r="F2173" s="2" t="s">
        <v>2246</v>
      </c>
      <c r="G2173" s="19">
        <f>VLOOKUP(F2173,frs!$A$2:$E$41,2,FALSE)</f>
        <v>22</v>
      </c>
      <c r="H2173" s="2" t="b">
        <v>1</v>
      </c>
      <c r="I2173" s="2" t="s">
        <v>2307</v>
      </c>
      <c r="J2173" s="19">
        <f>VLOOKUP(I2173,Families!$A$2:$B$11,2,FALSE)</f>
        <v>8</v>
      </c>
      <c r="K2173" s="2"/>
      <c r="L2173" s="19" t="str">
        <f>IFERROR(VLOOKUP(K2173,Appellations!$A$2:$B$77,2,FALSE),"0")</f>
        <v>0</v>
      </c>
      <c r="M2173" s="2" t="s">
        <v>2307</v>
      </c>
      <c r="N2173" s="19">
        <f>IFERROR(VLOOKUP(M2173,Regions!$A$2:$B$41,2,FALSE),"0")</f>
        <v>7</v>
      </c>
      <c r="O2173" s="2" t="s">
        <v>5008</v>
      </c>
      <c r="P2173" s="19">
        <f>IFERROR(VLOOKUP(O2173,Colors!$A$2:$B$11,2,FALSE),"0")</f>
        <v>9</v>
      </c>
      <c r="Q2173" s="2" t="s">
        <v>4804</v>
      </c>
      <c r="R2173" s="19">
        <f>IFERROR(VLOOKUP(Q2173,Contenants!$A$2:$B$21,2,FALSE),"0")</f>
        <v>8</v>
      </c>
      <c r="S2173" s="2"/>
      <c r="T2173" s="50" t="str">
        <f t="shared" si="787"/>
        <v>Biere Aussau Belgian Strong Ale 33Cl</v>
      </c>
      <c r="U2173" s="19" t="str">
        <f t="shared" si="799"/>
        <v/>
      </c>
      <c r="V2173" s="19">
        <f t="shared" si="789"/>
        <v>0</v>
      </c>
      <c r="W2173" s="20" t="e">
        <f>$X$1&amp;A2173&amp;$Y$1&amp;T2173&amp;$Z$1&amp;D2173&amp;$AA$1&amp;E2173&amp;#REF!&amp;G2173&amp;$AB$1&amp;J2173&amp;$AC$1&amp;L2173&amp;$AD$1&amp;N2173&amp;$AE$1&amp;P2173&amp;$AF$1&amp;R2173&amp;$AG$1&amp;#REF!&amp;$AI$1</f>
        <v>#REF!</v>
      </c>
    </row>
    <row r="2174" spans="1:23" hidden="1" x14ac:dyDescent="0.25">
      <c r="A2174" s="2" t="s">
        <v>377</v>
      </c>
      <c r="B2174" s="2" t="s">
        <v>378</v>
      </c>
      <c r="C2174" s="3"/>
      <c r="D2174" s="23" t="str">
        <f t="shared" si="785"/>
        <v/>
      </c>
      <c r="E2174" s="4">
        <v>3.7</v>
      </c>
      <c r="F2174" s="2" t="s">
        <v>2246</v>
      </c>
      <c r="G2174" s="19">
        <f>VLOOKUP(F2174,frs!$A$2:$E$41,2,FALSE)</f>
        <v>22</v>
      </c>
      <c r="H2174" s="2" t="b">
        <v>1</v>
      </c>
      <c r="I2174" s="2" t="s">
        <v>2307</v>
      </c>
      <c r="J2174" s="19">
        <f>VLOOKUP(I2174,Families!$A$2:$B$11,2,FALSE)</f>
        <v>8</v>
      </c>
      <c r="K2174" s="2"/>
      <c r="L2174" s="19" t="str">
        <f>IFERROR(VLOOKUP(K2174,Appellations!$A$2:$B$77,2,FALSE),"0")</f>
        <v>0</v>
      </c>
      <c r="M2174" s="2" t="s">
        <v>2307</v>
      </c>
      <c r="N2174" s="19">
        <f>IFERROR(VLOOKUP(M2174,Regions!$A$2:$B$41,2,FALSE),"0")</f>
        <v>7</v>
      </c>
      <c r="O2174" s="2" t="s">
        <v>4803</v>
      </c>
      <c r="P2174" s="19">
        <f>IFERROR(VLOOKUP(O2174,Colors!$A$2:$B$11,2,FALSE),"0")</f>
        <v>4</v>
      </c>
      <c r="Q2174" s="2" t="s">
        <v>4804</v>
      </c>
      <c r="R2174" s="19">
        <f>IFERROR(VLOOKUP(Q2174,Contenants!$A$2:$B$21,2,FALSE),"0")</f>
        <v>8</v>
      </c>
      <c r="S2174" s="2"/>
      <c r="T2174" s="50" t="str">
        <f t="shared" si="787"/>
        <v>Biere Aussau Tropical Wave 33Cl</v>
      </c>
      <c r="U2174" s="19" t="str">
        <f t="shared" si="799"/>
        <v/>
      </c>
      <c r="V2174" s="19">
        <f t="shared" si="789"/>
        <v>0</v>
      </c>
      <c r="W2174" s="20" t="e">
        <f>$X$1&amp;A2174&amp;$Y$1&amp;T2174&amp;$Z$1&amp;D2174&amp;$AA$1&amp;E2174&amp;#REF!&amp;G2174&amp;$AB$1&amp;J2174&amp;$AC$1&amp;L2174&amp;$AD$1&amp;N2174&amp;$AE$1&amp;P2174&amp;$AF$1&amp;R2174&amp;$AG$1&amp;#REF!&amp;$AI$1</f>
        <v>#REF!</v>
      </c>
    </row>
    <row r="2175" spans="1:23" hidden="1" x14ac:dyDescent="0.25">
      <c r="A2175" s="2" t="s">
        <v>363</v>
      </c>
      <c r="B2175" s="2" t="s">
        <v>364</v>
      </c>
      <c r="C2175" s="3"/>
      <c r="D2175" s="23" t="str">
        <f t="shared" si="785"/>
        <v/>
      </c>
      <c r="E2175" s="4">
        <v>3.6</v>
      </c>
      <c r="F2175" s="2" t="s">
        <v>2246</v>
      </c>
      <c r="G2175" s="19">
        <f>VLOOKUP(F2175,frs!$A$2:$E$41,2,FALSE)</f>
        <v>22</v>
      </c>
      <c r="H2175" s="2" t="b">
        <v>1</v>
      </c>
      <c r="I2175" s="2" t="s">
        <v>2307</v>
      </c>
      <c r="J2175" s="19">
        <f>VLOOKUP(I2175,Families!$A$2:$B$11,2,FALSE)</f>
        <v>8</v>
      </c>
      <c r="K2175" s="2"/>
      <c r="L2175" s="19" t="str">
        <f>IFERROR(VLOOKUP(K2175,Appellations!$A$2:$B$77,2,FALSE),"0")</f>
        <v>0</v>
      </c>
      <c r="M2175" s="2" t="s">
        <v>2307</v>
      </c>
      <c r="N2175" s="19">
        <f>IFERROR(VLOOKUP(M2175,Regions!$A$2:$B$41,2,FALSE),"0")</f>
        <v>7</v>
      </c>
      <c r="O2175" s="2" t="s">
        <v>4803</v>
      </c>
      <c r="P2175" s="19">
        <f>IFERROR(VLOOKUP(O2175,Colors!$A$2:$B$11,2,FALSE),"0")</f>
        <v>4</v>
      </c>
      <c r="Q2175" s="2" t="s">
        <v>4804</v>
      </c>
      <c r="R2175" s="19">
        <f>IFERROR(VLOOKUP(Q2175,Contenants!$A$2:$B$21,2,FALSE),"0")</f>
        <v>8</v>
      </c>
      <c r="S2175" s="2"/>
      <c r="T2175" s="50" t="str">
        <f t="shared" si="787"/>
        <v>Biere Aussau Hanky Panky 33Cl</v>
      </c>
      <c r="U2175" s="19" t="str">
        <f t="shared" si="799"/>
        <v/>
      </c>
      <c r="V2175" s="19">
        <f t="shared" si="789"/>
        <v>0</v>
      </c>
      <c r="W2175" s="20" t="e">
        <f>$X$1&amp;A2175&amp;$Y$1&amp;T2175&amp;$Z$1&amp;D2175&amp;$AA$1&amp;E2175&amp;#REF!&amp;G2175&amp;$AB$1&amp;J2175&amp;$AC$1&amp;L2175&amp;$AD$1&amp;N2175&amp;$AE$1&amp;P2175&amp;$AF$1&amp;R2175&amp;$AG$1&amp;#REF!&amp;$AI$1</f>
        <v>#REF!</v>
      </c>
    </row>
    <row r="2176" spans="1:23" hidden="1" x14ac:dyDescent="0.25">
      <c r="A2176" s="2" t="s">
        <v>347</v>
      </c>
      <c r="B2176" s="2" t="s">
        <v>348</v>
      </c>
      <c r="C2176" s="3"/>
      <c r="D2176" s="23" t="str">
        <f t="shared" si="785"/>
        <v/>
      </c>
      <c r="E2176" s="4">
        <v>3.15</v>
      </c>
      <c r="F2176" s="2" t="s">
        <v>2246</v>
      </c>
      <c r="G2176" s="19">
        <f>VLOOKUP(F2176,frs!$A$2:$E$41,2,FALSE)</f>
        <v>22</v>
      </c>
      <c r="H2176" s="2" t="b">
        <v>1</v>
      </c>
      <c r="I2176" s="2" t="s">
        <v>2307</v>
      </c>
      <c r="J2176" s="19">
        <f>VLOOKUP(I2176,Families!$A$2:$B$11,2,FALSE)</f>
        <v>8</v>
      </c>
      <c r="K2176" s="2"/>
      <c r="L2176" s="19" t="str">
        <f>IFERROR(VLOOKUP(K2176,Appellations!$A$2:$B$77,2,FALSE),"0")</f>
        <v>0</v>
      </c>
      <c r="M2176" s="2" t="s">
        <v>2307</v>
      </c>
      <c r="N2176" s="19">
        <f>IFERROR(VLOOKUP(M2176,Regions!$A$2:$B$41,2,FALSE),"0")</f>
        <v>7</v>
      </c>
      <c r="O2176" s="2" t="s">
        <v>4877</v>
      </c>
      <c r="P2176" s="19">
        <f>IFERROR(VLOOKUP(O2176,Colors!$A$2:$B$11,2,FALSE),"0")</f>
        <v>3</v>
      </c>
      <c r="Q2176" s="2" t="s">
        <v>4804</v>
      </c>
      <c r="R2176" s="19">
        <f>IFERROR(VLOOKUP(Q2176,Contenants!$A$2:$B$21,2,FALSE),"0")</f>
        <v>8</v>
      </c>
      <c r="S2176" s="2"/>
      <c r="T2176" s="50" t="str">
        <f t="shared" si="787"/>
        <v>Biere Aussau American Wheat Ale 33Cl</v>
      </c>
      <c r="U2176" s="19" t="str">
        <f t="shared" si="799"/>
        <v/>
      </c>
      <c r="V2176" s="19">
        <f t="shared" si="789"/>
        <v>0</v>
      </c>
      <c r="W2176" s="20" t="e">
        <f>$X$1&amp;A2176&amp;$Y$1&amp;T2176&amp;$Z$1&amp;D2176&amp;$AA$1&amp;E2176&amp;#REF!&amp;G2176&amp;$AB$1&amp;J2176&amp;$AC$1&amp;L2176&amp;$AD$1&amp;N2176&amp;$AE$1&amp;P2176&amp;$AF$1&amp;R2176&amp;$AG$1&amp;#REF!&amp;$AI$1</f>
        <v>#REF!</v>
      </c>
    </row>
    <row r="2177" spans="1:23" ht="128.25" x14ac:dyDescent="0.25">
      <c r="A2177" s="2" t="s">
        <v>457</v>
      </c>
      <c r="B2177" s="2" t="s">
        <v>458</v>
      </c>
      <c r="C2177" s="3" t="s">
        <v>5560</v>
      </c>
      <c r="D2177" s="23" t="str">
        <f t="shared" si="785"/>
        <v>Cuvée 'Indian Pale Ale, Rebel IPA' : Robe dorée ; Nez fruité et de pain frais ; Bouche légèrement citronnée et de pamplemousse.&lt;br&gt;Degré : 4,5%&lt;br&gt;&lt;br&gt;Pays : Irlande&lt;br&gt;&lt;br&gt;La brasserie Whitewater.&lt;br&gt;Whitewater a été fondé en 1996. Cette micro-brasserie d'Irlande du Nord produit une gamme de bières régulièrement récompensées.</v>
      </c>
      <c r="E2177" s="4">
        <v>5.95</v>
      </c>
      <c r="F2177" s="2" t="s">
        <v>2246</v>
      </c>
      <c r="G2177" s="19">
        <f>VLOOKUP(F2177,frs!$A$2:$B$45,2,FALSE)</f>
        <v>22</v>
      </c>
      <c r="H2177" s="2" t="b">
        <v>1</v>
      </c>
      <c r="I2177" s="2" t="s">
        <v>2307</v>
      </c>
      <c r="J2177" s="19">
        <f>VLOOKUP(I2177,Families!$A$2:$B$11,2,FALSE)</f>
        <v>8</v>
      </c>
      <c r="K2177" s="2"/>
      <c r="L2177" s="19" t="str">
        <f>IFERROR(VLOOKUP(K2177,Appellations!$A$2:$B$80,2,FALSE),"0")</f>
        <v>0</v>
      </c>
      <c r="M2177" s="2" t="s">
        <v>2307</v>
      </c>
      <c r="N2177" s="19">
        <f>IFERROR(VLOOKUP(M2177,Regions!$A$2:$B$44,2,FALSE),"0")</f>
        <v>7</v>
      </c>
      <c r="O2177" s="2" t="s">
        <v>314</v>
      </c>
      <c r="P2177" s="19">
        <f>IFERROR(VLOOKUP(O2177,Colors!$A$2:$B$11,2,FALSE),"0")</f>
        <v>6</v>
      </c>
      <c r="Q2177" s="2" t="s">
        <v>4695</v>
      </c>
      <c r="R2177" s="19">
        <f>IFERROR(VLOOKUP(Q2177,Contenants!$A$2:$B$21,2,FALSE),"0")</f>
        <v>13</v>
      </c>
      <c r="S2177" s="2" t="s">
        <v>5669</v>
      </c>
      <c r="T2177" s="50" t="s">
        <v>6413</v>
      </c>
      <c r="U2177" s="19" t="str">
        <f>SUBSTITUTE(S2177,"C:\Users\Admin\OneDrive\Site Internet\","")</f>
        <v>bieres_artisanales_white_water_belfast.png</v>
      </c>
      <c r="V2177" s="19">
        <f t="shared" si="789"/>
        <v>1</v>
      </c>
      <c r="W2177" s="20" t="str">
        <f t="shared" ref="W2177" si="800">$X$1&amp;A2177&amp;$Y$1&amp;T2177&amp;$Z$1&amp;D2177&amp;$AA$1&amp;G2177&amp;$AB$1&amp;J2177&amp;$AC$1&amp;L2177&amp;$AD$1&amp;N2177&amp;$AE$1&amp;P2177&amp;$AF$1&amp;R2177&amp;$AG$1&amp;U2177&amp;$AH$1&amp;V2177&amp;$AI$1</f>
        <v>("02189", "Bière Belfast Rebel IPA 50 cl", "Cuvée 'Indian Pale Ale, Rebel IPA' : Robe dorée ; Nez fruité et de pain frais ; Bouche légèrement citronnée et de pamplemousse.&lt;br&gt;Degré : 4,5%&lt;br&gt;&lt;br&gt;Pays : Irlande&lt;br&gt;&lt;br&gt;La brasserie Whitewater.&lt;br&gt;Whitewater a été fondé en 1996. Cette micro-brasserie d'Irlande du Nord produit une gamme de bières régulièrement récompensées.", "22", "8", "0", "7","6", "13", "bieres_artisanales_white_water_belfast.png", "1"),</v>
      </c>
    </row>
    <row r="2178" spans="1:23" hidden="1" x14ac:dyDescent="0.25">
      <c r="A2178" s="2" t="s">
        <v>734</v>
      </c>
      <c r="B2178" s="2" t="s">
        <v>735</v>
      </c>
      <c r="C2178" s="3"/>
      <c r="D2178" s="23" t="str">
        <f t="shared" si="785"/>
        <v/>
      </c>
      <c r="E2178" s="4">
        <v>6.9</v>
      </c>
      <c r="F2178" s="2" t="s">
        <v>2224</v>
      </c>
      <c r="G2178" s="19">
        <f>VLOOKUP(F2178,frs!$A$2:$E$41,2,FALSE)</f>
        <v>39</v>
      </c>
      <c r="H2178" s="2" t="b">
        <v>1</v>
      </c>
      <c r="I2178" s="2" t="s">
        <v>4716</v>
      </c>
      <c r="J2178" s="19">
        <f>VLOOKUP(I2178,Families!$A$2:$B$11,2,FALSE)</f>
        <v>1</v>
      </c>
      <c r="K2178" s="2" t="s">
        <v>4744</v>
      </c>
      <c r="L2178" s="19">
        <f>IFERROR(VLOOKUP(K2178,Appellations!$A$2:$B$77,2,FALSE),"0")</f>
        <v>26</v>
      </c>
      <c r="M2178" s="2" t="s">
        <v>4745</v>
      </c>
      <c r="N2178" s="19">
        <f>IFERROR(VLOOKUP(M2178,Regions!$A$2:$B$41,2,FALSE),"0")</f>
        <v>33</v>
      </c>
      <c r="O2178" s="2" t="s">
        <v>4719</v>
      </c>
      <c r="P2178" s="19">
        <f>IFERROR(VLOOKUP(O2178,Colors!$A$2:$B$11,2,FALSE),"0")</f>
        <v>8</v>
      </c>
      <c r="Q2178" s="2" t="s">
        <v>4688</v>
      </c>
      <c r="R2178" s="19">
        <f>IFERROR(VLOOKUP(Q2178,Contenants!$A$2:$B$21,2,FALSE),"0")</f>
        <v>16</v>
      </c>
      <c r="S2178" s="2"/>
      <c r="T2178" s="50" t="str">
        <f t="shared" si="787"/>
        <v>Cdr Ronrhone Chartreux Rouge</v>
      </c>
      <c r="U2178" s="19" t="str">
        <f>SUBSTITUTE(SUBSTITUTE(SUBSTITUTE(SUBSTITUTE(SUBSTITUTE(SUBSTITUTE(SUBSTITUTE(SUBSTITUTE(SUBSTITUTE(SUBSTITUTE(SUBSTITUTE(SUBSTITUTE(S2178,"C:\Users\Admin\OneDrive\Site Internet\",""),"BAG-IN-BOX\",""),"BOURGOGNE\",""),"BEAUJOLAIS\",""),"CHAMPAGNE ET EFFERVESCENTS\",""),"LANGUEDOC\",""),"LOIRE\",""),"PROVENCE\",""),"RHONE NORD\",""),"RHONE SUD\",""),"SPIRITUEUX\",""),"SUD OUEST\","")</f>
        <v/>
      </c>
      <c r="V2178" s="19">
        <f t="shared" si="789"/>
        <v>0</v>
      </c>
      <c r="W2178" s="20" t="e">
        <f>$X$1&amp;A2178&amp;$Y$1&amp;T2178&amp;$Z$1&amp;D2178&amp;$AA$1&amp;E2178&amp;#REF!&amp;G2178&amp;$AB$1&amp;J2178&amp;$AC$1&amp;L2178&amp;$AD$1&amp;N2178&amp;$AE$1&amp;P2178&amp;$AF$1&amp;R2178&amp;$AG$1&amp;#REF!&amp;$AI$1</f>
        <v>#REF!</v>
      </c>
    </row>
    <row r="2179" spans="1:23" hidden="1" x14ac:dyDescent="0.25">
      <c r="A2179" s="2" t="s">
        <v>730</v>
      </c>
      <c r="B2179" s="2" t="s">
        <v>731</v>
      </c>
      <c r="C2179" s="3"/>
      <c r="D2179" s="23" t="str">
        <f t="shared" si="785"/>
        <v/>
      </c>
      <c r="E2179" s="4">
        <v>6.9</v>
      </c>
      <c r="F2179" s="2" t="s">
        <v>2224</v>
      </c>
      <c r="G2179" s="19">
        <f>VLOOKUP(F2179,frs!$A$2:$E$41,2,FALSE)</f>
        <v>39</v>
      </c>
      <c r="H2179" s="2" t="b">
        <v>1</v>
      </c>
      <c r="I2179" s="2" t="s">
        <v>4716</v>
      </c>
      <c r="J2179" s="19">
        <f>VLOOKUP(I2179,Families!$A$2:$B$11,2,FALSE)</f>
        <v>1</v>
      </c>
      <c r="K2179" s="2" t="s">
        <v>4744</v>
      </c>
      <c r="L2179" s="19">
        <f>IFERROR(VLOOKUP(K2179,Appellations!$A$2:$B$77,2,FALSE),"0")</f>
        <v>26</v>
      </c>
      <c r="M2179" s="2" t="s">
        <v>4745</v>
      </c>
      <c r="N2179" s="19">
        <f>IFERROR(VLOOKUP(M2179,Regions!$A$2:$B$41,2,FALSE),"0")</f>
        <v>33</v>
      </c>
      <c r="O2179" s="2" t="s">
        <v>4719</v>
      </c>
      <c r="P2179" s="19">
        <f>IFERROR(VLOOKUP(O2179,Colors!$A$2:$B$11,2,FALSE),"0")</f>
        <v>8</v>
      </c>
      <c r="Q2179" s="2" t="s">
        <v>4688</v>
      </c>
      <c r="R2179" s="19">
        <f>IFERROR(VLOOKUP(Q2179,Contenants!$A$2:$B$21,2,FALSE),"0")</f>
        <v>16</v>
      </c>
      <c r="S2179" s="2"/>
      <c r="T2179" s="50" t="str">
        <f t="shared" si="787"/>
        <v>Cdr Ronrhone Chartreux Blanc</v>
      </c>
      <c r="U2179" s="19" t="str">
        <f>SUBSTITUTE(SUBSTITUTE(SUBSTITUTE(SUBSTITUTE(SUBSTITUTE(SUBSTITUTE(SUBSTITUTE(SUBSTITUTE(SUBSTITUTE(SUBSTITUTE(SUBSTITUTE(SUBSTITUTE(S2179,"C:\Users\Admin\OneDrive\Site Internet\",""),"BAG-IN-BOX\",""),"BOURGOGNE\",""),"BEAUJOLAIS\",""),"CHAMPAGNE ET EFFERVESCENTS\",""),"LANGUEDOC\",""),"LOIRE\",""),"PROVENCE\",""),"RHONE NORD\",""),"RHONE SUD\",""),"SPIRITUEUX\",""),"SUD OUEST\","")</f>
        <v/>
      </c>
      <c r="V2179" s="19">
        <f t="shared" si="789"/>
        <v>0</v>
      </c>
      <c r="W2179" s="20" t="e">
        <f>$X$1&amp;A2179&amp;$Y$1&amp;T2179&amp;$Z$1&amp;D2179&amp;$AA$1&amp;E2179&amp;#REF!&amp;G2179&amp;$AB$1&amp;J2179&amp;$AC$1&amp;L2179&amp;$AD$1&amp;N2179&amp;$AE$1&amp;P2179&amp;$AF$1&amp;R2179&amp;$AG$1&amp;#REF!&amp;$AI$1</f>
        <v>#REF!</v>
      </c>
    </row>
    <row r="2180" spans="1:23" ht="242.25" x14ac:dyDescent="0.25">
      <c r="A2180" s="2" t="s">
        <v>1453</v>
      </c>
      <c r="B2180" s="2" t="s">
        <v>1454</v>
      </c>
      <c r="C2180" s="3" t="s">
        <v>5369</v>
      </c>
      <c r="D2180" s="23" t="str">
        <f t="shared" si="785"/>
        <v>Une crème de menthe pleine de fraîcheur et de douceur. Idéal sur glace ou en cocktail.&lt;br&gt;&lt;br&gt;Provenance : France (Languedoc)&lt;br&gt;&lt;br&gt;Dégustation : Robe incolore ; Nez doux sur la menthe poivrée ; Bouche suave, équilibrée et plein de fraîcheur.&lt;br&gt;&lt;br&gt;La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0" s="4">
        <v>24.4</v>
      </c>
      <c r="F2180" s="2" t="s">
        <v>2297</v>
      </c>
      <c r="G2180" s="19">
        <f>VLOOKUP(F2180,frs!$A$2:$B$45,2,FALSE)</f>
        <v>26</v>
      </c>
      <c r="H2180" s="2" t="b">
        <v>1</v>
      </c>
      <c r="I2180" s="2" t="s">
        <v>4693</v>
      </c>
      <c r="J2180" s="19">
        <f>VLOOKUP(I2180,Families!$A$2:$B$11,2,FALSE)</f>
        <v>7</v>
      </c>
      <c r="K2180" s="2"/>
      <c r="L2180" s="19" t="str">
        <f>IFERROR(VLOOKUP(K2180,Appellations!$A$2:$B$80,2,FALSE),"0")</f>
        <v>0</v>
      </c>
      <c r="M2180" s="2" t="s">
        <v>4701</v>
      </c>
      <c r="N2180" s="19">
        <f>IFERROR(VLOOKUP(M2180,Regions!$A$2:$B$44,2,FALSE),"0")</f>
        <v>16</v>
      </c>
      <c r="O2180" s="2"/>
      <c r="P2180" s="19" t="str">
        <f>IFERROR(VLOOKUP(O2180,Colors!$A$2:$B$11,2,FALSE),"0")</f>
        <v>0</v>
      </c>
      <c r="Q2180" s="2" t="s">
        <v>574</v>
      </c>
      <c r="R2180" s="19">
        <f>IFERROR(VLOOKUP(Q2180,Contenants!$A$2:$B$21,2,FALSE),"0")</f>
        <v>1</v>
      </c>
      <c r="S2180" s="2" t="s">
        <v>5775</v>
      </c>
      <c r="T2180" s="50" t="s">
        <v>6414</v>
      </c>
      <c r="U2180" s="19" t="str">
        <f t="shared" ref="U2180:U2186" si="801">SUBSTITUTE(S2180,"C:\Users\Admin\OneDrive\Site Internet\","")</f>
        <v>la_mentheuse_creme_de_menthe_la_mentheuse.png</v>
      </c>
      <c r="V2180" s="19">
        <f t="shared" si="789"/>
        <v>1</v>
      </c>
      <c r="W2180" s="20" t="str">
        <f t="shared" ref="W2180:W2186" si="802">$X$1&amp;A2180&amp;$Y$1&amp;T2180&amp;$Z$1&amp;D2180&amp;$AA$1&amp;G2180&amp;$AB$1&amp;J2180&amp;$AC$1&amp;L2180&amp;$AD$1&amp;N2180&amp;$AE$1&amp;P2180&amp;$AF$1&amp;R2180&amp;$AG$1&amp;U2180&amp;$AH$1&amp;V2180&amp;$AI$1</f>
        <v>("02192", "Liqueur La Mentheuse Crème de Menthe", "Une crème de menthe pleine de fraîcheur et de douceur. Idéal sur glace ou en cocktail.&lt;br&gt;&lt;br&gt;Provenance : France (Languedoc)&lt;br&gt;&lt;br&gt;Dégustation : Robe incolore ; Nez doux sur la menthe poivrée ; Bouche suave, équilibrée et plein de fraîcheur.&lt;br&gt;&lt;br&gt;La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"la_mentheuse_creme_de_menthe_la_mentheuse.png", "1"),</v>
      </c>
    </row>
    <row r="2181" spans="1:23" ht="242.25" x14ac:dyDescent="0.25">
      <c r="A2181" s="2" t="s">
        <v>1455</v>
      </c>
      <c r="B2181" s="2" t="s">
        <v>1456</v>
      </c>
      <c r="C2181" s="3" t="s">
        <v>5370</v>
      </c>
      <c r="D2181" s="23" t="str">
        <f t="shared" si="785"/>
        <v>Une crème de citron ronde et douce. Idéal sur glace ou en cocktail.&lt;br&gt;&lt;br&gt;Provenance : France (Languedoc)&lt;br&gt;&lt;br&gt;Dégustation : Robe incolore ; Nez doux sur le citron et la yuzu ; Bouche suave, équilibrée et pleine de douceur mandarinée.&lt;br&gt;&lt;br&gt;La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1" s="4">
        <v>25.4</v>
      </c>
      <c r="F2181" s="2" t="s">
        <v>2297</v>
      </c>
      <c r="G2181" s="19">
        <f>VLOOKUP(F2181,frs!$A$2:$B$45,2,FALSE)</f>
        <v>26</v>
      </c>
      <c r="H2181" s="2" t="b">
        <v>1</v>
      </c>
      <c r="I2181" s="2" t="s">
        <v>4693</v>
      </c>
      <c r="J2181" s="19">
        <f>VLOOKUP(I2181,Families!$A$2:$B$11,2,FALSE)</f>
        <v>7</v>
      </c>
      <c r="K2181" s="2"/>
      <c r="L2181" s="19" t="str">
        <f>IFERROR(VLOOKUP(K2181,Appellations!$A$2:$B$80,2,FALSE),"0")</f>
        <v>0</v>
      </c>
      <c r="M2181" s="2" t="s">
        <v>4701</v>
      </c>
      <c r="N2181" s="19">
        <f>IFERROR(VLOOKUP(M2181,Regions!$A$2:$B$44,2,FALSE),"0")</f>
        <v>16</v>
      </c>
      <c r="O2181" s="2"/>
      <c r="P2181" s="19" t="str">
        <f>IFERROR(VLOOKUP(O2181,Colors!$A$2:$B$11,2,FALSE),"0")</f>
        <v>0</v>
      </c>
      <c r="Q2181" s="2" t="s">
        <v>574</v>
      </c>
      <c r="R2181" s="19">
        <f>IFERROR(VLOOKUP(Q2181,Contenants!$A$2:$B$21,2,FALSE),"0")</f>
        <v>1</v>
      </c>
      <c r="S2181" s="2" t="s">
        <v>5776</v>
      </c>
      <c r="T2181" s="50" t="s">
        <v>6415</v>
      </c>
      <c r="U2181" s="19" t="str">
        <f t="shared" si="801"/>
        <v>la_mentheuse_creme_de_citron_la_pulpeuse.png</v>
      </c>
      <c r="V2181" s="19">
        <f t="shared" si="789"/>
        <v>1</v>
      </c>
      <c r="W2181" s="20" t="str">
        <f t="shared" si="802"/>
        <v>("02193", "Liqueur La Pulpeuse Crème de Citron", "Une crème de citron ronde et douce. Idéal sur glace ou en cocktail.&lt;br&gt;&lt;br&gt;Provenance : France (Languedoc)&lt;br&gt;&lt;br&gt;Dégustation : Robe incolore ; Nez doux sur le citron et la yuzu ; Bouche suave, équilibrée et pleine de douceur mandarinée.&lt;br&gt;&lt;br&gt;La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"la_mentheuse_creme_de_citron_la_pulpeuse.png", "1"),</v>
      </c>
    </row>
    <row r="2182" spans="1:23" ht="228" x14ac:dyDescent="0.25">
      <c r="A2182" s="2" t="s">
        <v>1451</v>
      </c>
      <c r="B2182" s="2" t="s">
        <v>1452</v>
      </c>
      <c r="C2182" s="3" t="s">
        <v>5368</v>
      </c>
      <c r="D2182" s="23" t="str">
        <f t="shared" si="785"/>
        <v>Une crème de pomme ronde et poivrée. Idéal sur glace ou en cocktail.&lt;br&gt;&lt;br&gt;Provenance : France (Languedoc)&lt;br&gt;&lt;br&gt;Dégustation : Robe incolore ; Nez doux sur la pomme Granny Smith ; Bouche suave, équilibrée et subtilement poivrée.&lt;br&gt;&lt;br&gt;La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2" s="4">
        <v>25.4</v>
      </c>
      <c r="F2182" s="2" t="s">
        <v>2297</v>
      </c>
      <c r="G2182" s="19">
        <f>VLOOKUP(F2182,frs!$A$2:$B$45,2,FALSE)</f>
        <v>26</v>
      </c>
      <c r="H2182" s="2" t="b">
        <v>1</v>
      </c>
      <c r="I2182" s="2" t="s">
        <v>4693</v>
      </c>
      <c r="J2182" s="19">
        <f>VLOOKUP(I2182,Families!$A$2:$B$11,2,FALSE)</f>
        <v>7</v>
      </c>
      <c r="K2182" s="2"/>
      <c r="L2182" s="19" t="str">
        <f>IFERROR(VLOOKUP(K2182,Appellations!$A$2:$B$80,2,FALSE),"0")</f>
        <v>0</v>
      </c>
      <c r="M2182" s="2" t="s">
        <v>4701</v>
      </c>
      <c r="N2182" s="19">
        <f>IFERROR(VLOOKUP(M2182,Regions!$A$2:$B$44,2,FALSE),"0")</f>
        <v>16</v>
      </c>
      <c r="O2182" s="2"/>
      <c r="P2182" s="19" t="str">
        <f>IFERROR(VLOOKUP(O2182,Colors!$A$2:$B$11,2,FALSE),"0")</f>
        <v>0</v>
      </c>
      <c r="Q2182" s="2" t="s">
        <v>574</v>
      </c>
      <c r="R2182" s="19">
        <f>IFERROR(VLOOKUP(Q2182,Contenants!$A$2:$B$21,2,FALSE),"0")</f>
        <v>1</v>
      </c>
      <c r="S2182" s="2" t="s">
        <v>5777</v>
      </c>
      <c r="T2182" s="50" t="s">
        <v>6416</v>
      </c>
      <c r="U2182" s="19" t="str">
        <f t="shared" si="801"/>
        <v>la_mentheuse_creme_de_pomme_la_croqueuse.png</v>
      </c>
      <c r="V2182" s="19">
        <f t="shared" si="789"/>
        <v>1</v>
      </c>
      <c r="W2182" s="20" t="str">
        <f t="shared" si="802"/>
        <v>("02194", "Liqueur La Croqueuse Crème de Pomme", "Une crème de pomme ronde et poivrée. Idéal sur glace ou en cocktail.&lt;br&gt;&lt;br&gt;Provenance : France (Languedoc)&lt;br&gt;&lt;br&gt;Dégustation : Robe incolore ; Nez doux sur la pomme Granny Smith ; Bouche suave, équilibrée et subtilement poivrée.&lt;br&gt;&lt;br&gt;La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"la_mentheuse_creme_de_pomme_la_croqueuse.png", "1"),</v>
      </c>
    </row>
    <row r="2183" spans="1:23" ht="185.25" x14ac:dyDescent="0.25">
      <c r="A2183" s="2" t="s">
        <v>1300</v>
      </c>
      <c r="B2183" s="2" t="s">
        <v>1301</v>
      </c>
      <c r="C2183" s="3" t="s">
        <v>5345</v>
      </c>
      <c r="D2183" s="23" t="str">
        <f t="shared" si="785"/>
        <v>Un vin blanc sec, léger et très aromatique. Idéal en apéritif.&lt;br&gt;&lt;br&gt;Encépagement : Muscat petit grain&lt;br&gt;&lt;br&gt;Dégustation : Robe jaune or ; Nez muscaté aux arômes de rose et de litchi ; Bouche légère et ample sur des notes de fleurs et d’agrumes.&lt;br&gt;Accord mets/vin : apéritif, plats exotiques,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3" s="4">
        <v>7.9</v>
      </c>
      <c r="F2183" s="2" t="s">
        <v>2298</v>
      </c>
      <c r="G2183" s="19">
        <f>VLOOKUP(F2183,frs!$A$2:$B$45,2,FALSE)</f>
        <v>41</v>
      </c>
      <c r="H2183" s="2" t="b">
        <v>1</v>
      </c>
      <c r="I2183" s="2" t="s">
        <v>4709</v>
      </c>
      <c r="J2183" s="19">
        <f>VLOOKUP(I2183,Families!$A$2:$B$11,2,FALSE)</f>
        <v>2</v>
      </c>
      <c r="K2183" s="2" t="s">
        <v>4849</v>
      </c>
      <c r="L2183" s="19">
        <f>IFERROR(VLOOKUP(K2183,Appellations!$A$2:$B$80,2,FALSE),"0")</f>
        <v>41</v>
      </c>
      <c r="M2183" s="2" t="s">
        <v>4741</v>
      </c>
      <c r="N2183" s="19">
        <f>IFERROR(VLOOKUP(M2183,Regions!$A$2:$B$44,2,FALSE),"0")</f>
        <v>32</v>
      </c>
      <c r="O2183" s="2" t="s">
        <v>4689</v>
      </c>
      <c r="P2183" s="19">
        <f>IFERROR(VLOOKUP(O2183,Colors!$A$2:$B$11,2,FALSE),"0")</f>
        <v>2</v>
      </c>
      <c r="Q2183" s="2" t="s">
        <v>4688</v>
      </c>
      <c r="R2183" s="19">
        <f>IFERROR(VLOOKUP(Q2183,Contenants!$A$2:$B$21,2,FALSE),"0")</f>
        <v>16</v>
      </c>
      <c r="S2183" s="2" t="s">
        <v>5739</v>
      </c>
      <c r="T2183" s="50" t="s">
        <v>6479</v>
      </c>
      <c r="U2183" s="19" t="str">
        <f t="shared" si="801"/>
        <v>domaine_des_jardinettes_igp_mediterranee_blanc.png</v>
      </c>
      <c r="V2183" s="19">
        <f t="shared" si="789"/>
        <v>1</v>
      </c>
      <c r="W2183" s="20" t="str">
        <f t="shared" si="802"/>
        <v>("02195", "Muscat Jardinettes Blanc", "Un vin blanc sec, léger et très aromatique. Idéal en apéritif.&lt;br&gt;&lt;br&gt;Encépagement : Muscat petit grain&lt;br&gt;&lt;br&gt;Dégustation : Robe jaune or ; Nez muscaté aux arômes de rose et de litchi ; Bouche légère et ample sur des notes de fleurs et d’agrumes.&lt;br&gt;Accord mets/vin : apéritif, plats exotiques,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"41", "32","2", "16", "domaine_des_jardinettes_igp_mediterranee_blanc.png", "1"),</v>
      </c>
    </row>
    <row r="2184" spans="1:23" ht="213.75" x14ac:dyDescent="0.25">
      <c r="A2184" s="2" t="s">
        <v>1483</v>
      </c>
      <c r="B2184" s="2" t="s">
        <v>1484</v>
      </c>
      <c r="C2184" s="3" t="s">
        <v>5375</v>
      </c>
      <c r="D2184" s="23" t="str">
        <f t="shared" si="785"/>
        <v>Un Luberon blanc sec et floral. Idéal sur un plateau de fruits de mer.&lt;br&gt;&lt;br&gt;Encépagement :, Grenache blanc, Clairette, Vermentino&lt;br&gt;&lt;br&gt;Dégustation : Robe or ; Nez aux notes florales et d’agrumes ; Bouche ronde aux arômes de fleurs blanches et d’agrumes.&lt;br&gt;Accord mets/vin : poissons à chair raffinée, viandes blanches,fruits de mer.&lt;br&gt;&lt;br&gt;Le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4" s="4">
        <v>9.1</v>
      </c>
      <c r="F2184" s="2" t="s">
        <v>2298</v>
      </c>
      <c r="G2184" s="19">
        <f>VLOOKUP(F2184,frs!$A$2:$B$45,2,FALSE)</f>
        <v>41</v>
      </c>
      <c r="H2184" s="2" t="b">
        <v>1</v>
      </c>
      <c r="I2184" s="2" t="s">
        <v>4709</v>
      </c>
      <c r="J2184" s="19">
        <f>VLOOKUP(I2184,Families!$A$2:$B$11,2,FALSE)</f>
        <v>2</v>
      </c>
      <c r="K2184" s="2" t="s">
        <v>4830</v>
      </c>
      <c r="L2184" s="19">
        <f>IFERROR(VLOOKUP(K2184,Appellations!$A$2:$B$80,2,FALSE),"0")</f>
        <v>45</v>
      </c>
      <c r="M2184" s="2" t="s">
        <v>4745</v>
      </c>
      <c r="N2184" s="19">
        <f>IFERROR(VLOOKUP(M2184,Regions!$A$2:$B$44,2,FALSE),"0")</f>
        <v>33</v>
      </c>
      <c r="O2184" s="2" t="s">
        <v>4689</v>
      </c>
      <c r="P2184" s="19">
        <f>IFERROR(VLOOKUP(O2184,Colors!$A$2:$B$11,2,FALSE),"0")</f>
        <v>2</v>
      </c>
      <c r="Q2184" s="2" t="s">
        <v>4688</v>
      </c>
      <c r="R2184" s="19">
        <f>IFERROR(VLOOKUP(Q2184,Contenants!$A$2:$B$21,2,FALSE),"0")</f>
        <v>16</v>
      </c>
      <c r="S2184" s="2" t="s">
        <v>5740</v>
      </c>
      <c r="T2184" s="50" t="s">
        <v>6417</v>
      </c>
      <c r="U2184" s="19" t="str">
        <f t="shared" si="801"/>
        <v>domaine_des_jardinettes_luberon_caprice_de_jade_blanc.png</v>
      </c>
      <c r="V2184" s="19">
        <f t="shared" si="789"/>
        <v>1</v>
      </c>
      <c r="W2184" s="20" t="str">
        <f t="shared" si="802"/>
        <v>("02196", "Caprice de Jade Jardinettes Blanc", "Un Luberon blanc sec et floral. Idéal sur un plateau de fruits de mer.&lt;br&gt;&lt;br&gt;Encépagement :, Grenache blanc, Clairette, Vermentino&lt;br&gt;&lt;br&gt;Dégustation : Robe or ; Nez aux notes florales et d’agrumes ; Bouche ronde aux arômes de fleurs blanches et d’agrumes.&lt;br&gt;Accord mets/vin : poissons à chair raffinée, viandes blanches,fruits de mer.&lt;br&gt;&lt;br&gt;Le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"45", "33","2", "16", "domaine_des_jardinettes_luberon_caprice_de_jade_blanc.png", "1"),</v>
      </c>
    </row>
    <row r="2185" spans="1:23" ht="213.75" x14ac:dyDescent="0.25">
      <c r="A2185" s="2" t="s">
        <v>1485</v>
      </c>
      <c r="B2185" s="2" t="s">
        <v>1486</v>
      </c>
      <c r="C2185" s="3" t="s">
        <v>5376</v>
      </c>
      <c r="D2185" s="23" t="str">
        <f t="shared" si="785"/>
        <v>Un Luberon rouge généreux et fruité. Idéal sur une entrecôte sauce au roquefort.&lt;br&gt;&lt;br&gt;Encépagement :, Grenache, Syrah&lt;br&gt;&lt;br&gt;Dégustation : Robe grenat rubis ; Nez aux notes de fruits rouges, de cerises et de kirsh ; Bouche ample et structurée sur des arômes de griottes et de mûres.&lt;br&gt;Accord mets/vin : viande grillée ou en sauce, gibier.&lt;br&gt;&lt;br&gt;Le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5" s="4">
        <v>9.1</v>
      </c>
      <c r="F2185" s="2" t="s">
        <v>2298</v>
      </c>
      <c r="G2185" s="19">
        <f>VLOOKUP(F2185,frs!$A$2:$B$45,2,FALSE)</f>
        <v>41</v>
      </c>
      <c r="H2185" s="2" t="b">
        <v>1</v>
      </c>
      <c r="I2185" s="2" t="s">
        <v>4716</v>
      </c>
      <c r="J2185" s="19">
        <f>VLOOKUP(I2185,Families!$A$2:$B$11,2,FALSE)</f>
        <v>1</v>
      </c>
      <c r="K2185" s="2" t="s">
        <v>4830</v>
      </c>
      <c r="L2185" s="19">
        <f>IFERROR(VLOOKUP(K2185,Appellations!$A$2:$B$80,2,FALSE),"0")</f>
        <v>45</v>
      </c>
      <c r="M2185" s="2" t="s">
        <v>4745</v>
      </c>
      <c r="N2185" s="19">
        <f>IFERROR(VLOOKUP(M2185,Regions!$A$2:$B$44,2,FALSE),"0")</f>
        <v>33</v>
      </c>
      <c r="O2185" s="2" t="s">
        <v>4719</v>
      </c>
      <c r="P2185" s="19">
        <f>IFERROR(VLOOKUP(O2185,Colors!$A$2:$B$11,2,FALSE),"0")</f>
        <v>8</v>
      </c>
      <c r="Q2185" s="2" t="s">
        <v>4688</v>
      </c>
      <c r="R2185" s="19">
        <f>IFERROR(VLOOKUP(Q2185,Contenants!$A$2:$B$21,2,FALSE),"0")</f>
        <v>16</v>
      </c>
      <c r="S2185" s="2" t="s">
        <v>5741</v>
      </c>
      <c r="T2185" s="50" t="s">
        <v>6418</v>
      </c>
      <c r="U2185" s="19" t="str">
        <f t="shared" si="801"/>
        <v>domaine_des_jardinettes_luberon_caprice_de_jade_rouge.png</v>
      </c>
      <c r="V2185" s="19">
        <f t="shared" si="789"/>
        <v>1</v>
      </c>
      <c r="W2185" s="20" t="str">
        <f t="shared" si="802"/>
        <v>("02197", "Caprice de Jade Jardinettes Rouge", "Un Luberon rouge généreux et fruité. Idéal sur une entrecôte sauce au roquefort.&lt;br&gt;&lt;br&gt;Encépagement :, Grenache, Syrah&lt;br&gt;&lt;br&gt;Dégustation : Robe grenat rubis ; Nez aux notes de fruits rouges, de cerises et de kirsh ; Bouche ample et structurée sur des arômes de griottes et de mûres.&lt;br&gt;Accord mets/vin : viande grillée ou en sauce, gibier.&lt;br&gt;&lt;br&gt;Le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"1", "45", "33","8", "16", "domaine_des_jardinettes_luberon_caprice_de_jade_rouge.png", "1"),</v>
      </c>
    </row>
    <row r="2186" spans="1:23" ht="213.75" x14ac:dyDescent="0.25">
      <c r="A2186" s="2" t="s">
        <v>1501</v>
      </c>
      <c r="B2186" s="2" t="s">
        <v>1502</v>
      </c>
      <c r="C2186" s="3" t="s">
        <v>5377</v>
      </c>
      <c r="D2186" s="23" t="str">
        <f t="shared" si="785"/>
        <v>Un Luberon blanc sec, ample et floral. parfait sur un saumon sauce au beurre citron.&lt;br&gt;&lt;br&gt;Encépagement : Grenache blanc, Vermentino&lt;br&gt;&lt;br&gt;Dégustation : Robe jaune or ; Nez aux notes florale, d’agrumes et de vanille ; Bouche ample, longue et bien équilibrée sur les arômes floraux et minéral.&lt;br&gt;Accord mets/vin : fromage, viande blanche et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6" s="4">
        <v>13.1</v>
      </c>
      <c r="F2186" s="2" t="s">
        <v>2298</v>
      </c>
      <c r="G2186" s="19">
        <f>VLOOKUP(F2186,frs!$A$2:$B$45,2,FALSE)</f>
        <v>41</v>
      </c>
      <c r="H2186" s="2" t="b">
        <v>1</v>
      </c>
      <c r="I2186" s="2" t="s">
        <v>4709</v>
      </c>
      <c r="J2186" s="19">
        <f>VLOOKUP(I2186,Families!$A$2:$B$11,2,FALSE)</f>
        <v>2</v>
      </c>
      <c r="K2186" s="2" t="s">
        <v>4830</v>
      </c>
      <c r="L2186" s="19">
        <f>IFERROR(VLOOKUP(K2186,Appellations!$A$2:$B$80,2,FALSE),"0")</f>
        <v>45</v>
      </c>
      <c r="M2186" s="2" t="s">
        <v>4745</v>
      </c>
      <c r="N2186" s="19">
        <f>IFERROR(VLOOKUP(M2186,Regions!$A$2:$B$44,2,FALSE),"0")</f>
        <v>33</v>
      </c>
      <c r="O2186" s="2" t="s">
        <v>4689</v>
      </c>
      <c r="P2186" s="19">
        <f>IFERROR(VLOOKUP(O2186,Colors!$A$2:$B$11,2,FALSE),"0")</f>
        <v>2</v>
      </c>
      <c r="Q2186" s="2" t="s">
        <v>4688</v>
      </c>
      <c r="R2186" s="19">
        <f>IFERROR(VLOOKUP(Q2186,Contenants!$A$2:$B$21,2,FALSE),"0")</f>
        <v>16</v>
      </c>
      <c r="S2186" s="2" t="s">
        <v>5742</v>
      </c>
      <c r="T2186" s="50" t="s">
        <v>6419</v>
      </c>
      <c r="U2186" s="19" t="str">
        <f t="shared" si="801"/>
        <v>domaine_des_jardinettes_luberon_l_art_d_aime_blanc.png</v>
      </c>
      <c r="V2186" s="19">
        <f t="shared" si="789"/>
        <v>1</v>
      </c>
      <c r="W2186" s="20" t="str">
        <f t="shared" si="802"/>
        <v>("02198", "L'Art d'Aimé Jardinettes Blanc", "Un Luberon blanc sec, ample et floral. parfait sur un saumon sauce au beurre citron.&lt;br&gt;&lt;br&gt;Encépagement : Grenache blanc, Vermentino&lt;br&gt;&lt;br&gt;Dégustation : Robe jaune or ; Nez aux notes florale, d’agrumes et de vanille ; Bouche ample, longue et bien équilibrée sur les arômes floraux et minéral.&lt;br&gt;Accord mets/vin : fromage, viande blanche et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"45", "33","2", "16", "domaine_des_jardinettes_luberon_l_art_d_aime_blanc.png", "1"),</v>
      </c>
    </row>
    <row r="2187" spans="1:23" hidden="1" x14ac:dyDescent="0.25">
      <c r="A2187" s="2" t="s">
        <v>1503</v>
      </c>
      <c r="B2187" s="2" t="s">
        <v>1504</v>
      </c>
      <c r="C2187" s="3"/>
      <c r="D2187" s="23" t="str">
        <f t="shared" si="785"/>
        <v/>
      </c>
      <c r="E2187" s="4">
        <v>13.1</v>
      </c>
      <c r="F2187" s="2" t="s">
        <v>2298</v>
      </c>
      <c r="G2187" s="19" t="e">
        <f>VLOOKUP(F2187,frs!$A$2:$E$41,2,FALSE)</f>
        <v>#N/A</v>
      </c>
      <c r="H2187" s="2" t="b">
        <v>1</v>
      </c>
      <c r="I2187" s="2" t="s">
        <v>2308</v>
      </c>
      <c r="J2187" s="19">
        <f>VLOOKUP(I2187,Families!$A$2:$B$11,2,FALSE)</f>
        <v>3</v>
      </c>
      <c r="K2187" s="2" t="s">
        <v>4830</v>
      </c>
      <c r="L2187" s="19">
        <f>IFERROR(VLOOKUP(K2187,Appellations!$A$2:$B$77,2,FALSE),"0")</f>
        <v>45</v>
      </c>
      <c r="M2187" s="2" t="s">
        <v>4745</v>
      </c>
      <c r="N2187" s="19">
        <f>IFERROR(VLOOKUP(M2187,Regions!$A$2:$B$41,2,FALSE),"0")</f>
        <v>33</v>
      </c>
      <c r="O2187" s="2" t="s">
        <v>2306</v>
      </c>
      <c r="P2187" s="19">
        <f>IFERROR(VLOOKUP(O2187,Colors!$A$2:$B$11,2,FALSE),"0")</f>
        <v>7</v>
      </c>
      <c r="Q2187" s="2" t="s">
        <v>4688</v>
      </c>
      <c r="R2187" s="19">
        <f>IFERROR(VLOOKUP(Q2187,Contenants!$A$2:$B$21,2,FALSE),"0")</f>
        <v>16</v>
      </c>
      <c r="S2187" s="2"/>
      <c r="T2187" s="50" t="str">
        <f t="shared" si="787"/>
        <v>Luberon L'Art D'Aime Jardinettes Rose</v>
      </c>
      <c r="U2187" s="19" t="str">
        <f t="shared" ref="U2187:U2197" si="803">SUBSTITUTE(SUBSTITUTE(SUBSTITUTE(SUBSTITUTE(SUBSTITUTE(SUBSTITUTE(SUBSTITUTE(SUBSTITUTE(SUBSTITUTE(SUBSTITUTE(SUBSTITUTE(SUBSTITUTE(S2187,"C:\Users\Admin\OneDrive\Site Internet\",""),"BAG-IN-BOX\",""),"BOURGOGNE\",""),"BEAUJOLAIS\",""),"CHAMPAGNE ET EFFERVESCENTS\",""),"LANGUEDOC\",""),"LOIRE\",""),"PROVENCE\",""),"RHONE NORD\",""),"RHONE SUD\",""),"SPIRITUEUX\",""),"SUD OUEST\","")</f>
        <v/>
      </c>
      <c r="V2187" s="19">
        <f t="shared" si="789"/>
        <v>0</v>
      </c>
      <c r="W2187" s="20" t="e">
        <f>$X$1&amp;A2187&amp;$Y$1&amp;T2187&amp;$Z$1&amp;D2187&amp;$AA$1&amp;E2187&amp;#REF!&amp;G2187&amp;$AB$1&amp;J2187&amp;$AC$1&amp;L2187&amp;$AD$1&amp;N2187&amp;$AE$1&amp;P2187&amp;$AF$1&amp;R2187&amp;$AG$1&amp;U2187&amp;$AH$1&amp;V2187&amp;$AI$1</f>
        <v>#REF!</v>
      </c>
    </row>
    <row r="2188" spans="1:23" hidden="1" x14ac:dyDescent="0.25">
      <c r="A2188" s="2" t="s">
        <v>286</v>
      </c>
      <c r="B2188" s="2" t="s">
        <v>287</v>
      </c>
      <c r="C2188" s="3"/>
      <c r="D2188" s="23" t="str">
        <f t="shared" si="785"/>
        <v/>
      </c>
      <c r="E2188" s="4">
        <v>27.9</v>
      </c>
      <c r="F2188" s="2" t="s">
        <v>2298</v>
      </c>
      <c r="G2188" s="19" t="e">
        <f>VLOOKUP(F2188,frs!$A$2:$E$41,2,FALSE)</f>
        <v>#N/A</v>
      </c>
      <c r="H2188" s="2" t="b">
        <v>1</v>
      </c>
      <c r="I2188" s="2" t="s">
        <v>2301</v>
      </c>
      <c r="J2188" s="19">
        <f>VLOOKUP(I2188,Families!$A$2:$B$11,2,FALSE)</f>
        <v>4</v>
      </c>
      <c r="K2188" s="2" t="s">
        <v>4830</v>
      </c>
      <c r="L2188" s="19">
        <f>IFERROR(VLOOKUP(K2188,Appellations!$A$2:$B$77,2,FALSE),"0")</f>
        <v>45</v>
      </c>
      <c r="M2188" s="2" t="s">
        <v>4745</v>
      </c>
      <c r="N2188" s="19">
        <f>IFERROR(VLOOKUP(M2188,Regions!$A$2:$B$41,2,FALSE),"0")</f>
        <v>33</v>
      </c>
      <c r="O2188" s="2" t="s">
        <v>4689</v>
      </c>
      <c r="P2188" s="19">
        <f>IFERROR(VLOOKUP(O2188,Colors!$A$2:$B$11,2,FALSE),"0")</f>
        <v>2</v>
      </c>
      <c r="Q2188" s="2"/>
      <c r="R2188" s="19" t="str">
        <f>IFERROR(VLOOKUP(Q2188,Contenants!$A$2:$B$21,2,FALSE),"0")</f>
        <v>0</v>
      </c>
      <c r="S2188" s="2"/>
      <c r="T2188" s="50" t="str">
        <f t="shared" si="787"/>
        <v xml:space="preserve">Bib Luberon Jardinettes 5L Blc </v>
      </c>
      <c r="U2188" s="19" t="str">
        <f t="shared" si="803"/>
        <v/>
      </c>
      <c r="V2188" s="19">
        <f t="shared" si="789"/>
        <v>0</v>
      </c>
      <c r="W2188" s="20" t="e">
        <f>$X$1&amp;A2188&amp;$Y$1&amp;T2188&amp;$Z$1&amp;D2188&amp;$AA$1&amp;E2188&amp;#REF!&amp;G2188&amp;$AB$1&amp;J2188&amp;$AC$1&amp;L2188&amp;$AD$1&amp;N2188&amp;$AE$1&amp;P2188&amp;$AF$1&amp;R2188&amp;$AG$1&amp;U2188&amp;$AH$1&amp;V2188&amp;$AI$1</f>
        <v>#REF!</v>
      </c>
    </row>
    <row r="2189" spans="1:23" hidden="1" x14ac:dyDescent="0.25">
      <c r="A2189" s="2" t="s">
        <v>261</v>
      </c>
      <c r="B2189" s="2" t="s">
        <v>262</v>
      </c>
      <c r="C2189" s="3"/>
      <c r="D2189" s="23" t="str">
        <f t="shared" si="785"/>
        <v/>
      </c>
      <c r="E2189" s="4">
        <v>27.9</v>
      </c>
      <c r="F2189" s="2" t="s">
        <v>2298</v>
      </c>
      <c r="G2189" s="19" t="e">
        <f>VLOOKUP(F2189,frs!$A$2:$E$41,2,FALSE)</f>
        <v>#N/A</v>
      </c>
      <c r="H2189" s="2" t="b">
        <v>1</v>
      </c>
      <c r="I2189" s="2" t="s">
        <v>2301</v>
      </c>
      <c r="J2189" s="19">
        <f>VLOOKUP(I2189,Families!$A$2:$B$11,2,FALSE)</f>
        <v>4</v>
      </c>
      <c r="K2189" s="2" t="s">
        <v>4849</v>
      </c>
      <c r="L2189" s="19">
        <f>IFERROR(VLOOKUP(K2189,Appellations!$A$2:$B$77,2,FALSE),"0")</f>
        <v>41</v>
      </c>
      <c r="M2189" s="2" t="s">
        <v>4741</v>
      </c>
      <c r="N2189" s="19">
        <f>IFERROR(VLOOKUP(M2189,Regions!$A$2:$B$41,2,FALSE),"0")</f>
        <v>32</v>
      </c>
      <c r="O2189" s="2" t="s">
        <v>4719</v>
      </c>
      <c r="P2189" s="19">
        <f>IFERROR(VLOOKUP(O2189,Colors!$A$2:$B$11,2,FALSE),"0")</f>
        <v>8</v>
      </c>
      <c r="Q2189" s="2"/>
      <c r="R2189" s="19" t="str">
        <f>IFERROR(VLOOKUP(Q2189,Contenants!$A$2:$B$21,2,FALSE),"0")</f>
        <v>0</v>
      </c>
      <c r="S2189" s="2"/>
      <c r="T2189" s="50" t="str">
        <f t="shared" si="787"/>
        <v xml:space="preserve">Bib Igp Med Jardinettes 5L Rouge </v>
      </c>
      <c r="U2189" s="19" t="str">
        <f t="shared" si="803"/>
        <v/>
      </c>
      <c r="V2189" s="19">
        <f t="shared" si="789"/>
        <v>0</v>
      </c>
      <c r="W2189" s="20" t="e">
        <f>$X$1&amp;A2189&amp;$Y$1&amp;T2189&amp;$Z$1&amp;D2189&amp;$AA$1&amp;E2189&amp;#REF!&amp;G2189&amp;$AB$1&amp;J2189&amp;$AC$1&amp;L2189&amp;$AD$1&amp;N2189&amp;$AE$1&amp;P2189&amp;$AF$1&amp;R2189&amp;$AG$1&amp;U2189&amp;$AH$1&amp;V2189&amp;$AI$1</f>
        <v>#REF!</v>
      </c>
    </row>
    <row r="2190" spans="1:23" hidden="1" x14ac:dyDescent="0.25">
      <c r="A2190" s="2" t="s">
        <v>259</v>
      </c>
      <c r="B2190" s="2" t="s">
        <v>260</v>
      </c>
      <c r="C2190" s="3"/>
      <c r="D2190" s="23" t="str">
        <f t="shared" si="785"/>
        <v/>
      </c>
      <c r="E2190" s="4">
        <v>27.9</v>
      </c>
      <c r="F2190" s="2" t="s">
        <v>2298</v>
      </c>
      <c r="G2190" s="19" t="e">
        <f>VLOOKUP(F2190,frs!$A$2:$E$41,2,FALSE)</f>
        <v>#N/A</v>
      </c>
      <c r="H2190" s="2" t="b">
        <v>1</v>
      </c>
      <c r="I2190" s="2" t="s">
        <v>2301</v>
      </c>
      <c r="J2190" s="19">
        <f>VLOOKUP(I2190,Families!$A$2:$B$11,2,FALSE)</f>
        <v>4</v>
      </c>
      <c r="K2190" s="2" t="s">
        <v>4849</v>
      </c>
      <c r="L2190" s="19">
        <f>IFERROR(VLOOKUP(K2190,Appellations!$A$2:$B$77,2,FALSE),"0")</f>
        <v>41</v>
      </c>
      <c r="M2190" s="2" t="s">
        <v>4741</v>
      </c>
      <c r="N2190" s="19">
        <f>IFERROR(VLOOKUP(M2190,Regions!$A$2:$B$41,2,FALSE),"0")</f>
        <v>32</v>
      </c>
      <c r="O2190" s="2" t="s">
        <v>2306</v>
      </c>
      <c r="P2190" s="19">
        <f>IFERROR(VLOOKUP(O2190,Colors!$A$2:$B$11,2,FALSE),"0")</f>
        <v>7</v>
      </c>
      <c r="Q2190" s="2"/>
      <c r="R2190" s="19" t="str">
        <f>IFERROR(VLOOKUP(Q2190,Contenants!$A$2:$B$21,2,FALSE),"0")</f>
        <v>0</v>
      </c>
      <c r="S2190" s="2"/>
      <c r="T2190" s="50" t="str">
        <f t="shared" si="787"/>
        <v>Bib Igp Med Jardinettes 5L Rose</v>
      </c>
      <c r="U2190" s="19" t="str">
        <f t="shared" si="803"/>
        <v/>
      </c>
      <c r="V2190" s="19">
        <f t="shared" si="789"/>
        <v>0</v>
      </c>
      <c r="W2190" s="20" t="e">
        <f>$X$1&amp;A2190&amp;$Y$1&amp;T2190&amp;$Z$1&amp;D2190&amp;$AA$1&amp;E2190&amp;#REF!&amp;G2190&amp;$AB$1&amp;J2190&amp;$AC$1&amp;L2190&amp;$AD$1&amp;N2190&amp;$AE$1&amp;P2190&amp;$AF$1&amp;R2190&amp;$AG$1&amp;U2190&amp;$AH$1&amp;V2190&amp;$AI$1</f>
        <v>#REF!</v>
      </c>
    </row>
    <row r="2191" spans="1:23" hidden="1" x14ac:dyDescent="0.25">
      <c r="A2191" s="2" t="s">
        <v>732</v>
      </c>
      <c r="B2191" s="2" t="s">
        <v>733</v>
      </c>
      <c r="C2191" s="3"/>
      <c r="D2191" s="23" t="str">
        <f t="shared" si="785"/>
        <v/>
      </c>
      <c r="E2191" s="4">
        <v>6.9</v>
      </c>
      <c r="F2191" s="2" t="s">
        <v>2224</v>
      </c>
      <c r="G2191" s="19">
        <f>VLOOKUP(F2191,frs!$A$2:$E$41,2,FALSE)</f>
        <v>39</v>
      </c>
      <c r="H2191" s="2" t="b">
        <v>1</v>
      </c>
      <c r="I2191" s="2" t="s">
        <v>2308</v>
      </c>
      <c r="J2191" s="19">
        <f>VLOOKUP(I2191,Families!$A$2:$B$11,2,FALSE)</f>
        <v>3</v>
      </c>
      <c r="K2191" s="2" t="s">
        <v>4744</v>
      </c>
      <c r="L2191" s="19">
        <f>IFERROR(VLOOKUP(K2191,Appellations!$A$2:$B$77,2,FALSE),"0")</f>
        <v>26</v>
      </c>
      <c r="M2191" s="2" t="s">
        <v>4745</v>
      </c>
      <c r="N2191" s="19">
        <f>IFERROR(VLOOKUP(M2191,Regions!$A$2:$B$41,2,FALSE),"0")</f>
        <v>33</v>
      </c>
      <c r="O2191" s="2" t="s">
        <v>2306</v>
      </c>
      <c r="P2191" s="19">
        <f>IFERROR(VLOOKUP(O2191,Colors!$A$2:$B$11,2,FALSE),"0")</f>
        <v>7</v>
      </c>
      <c r="Q2191" s="2" t="s">
        <v>4688</v>
      </c>
      <c r="R2191" s="19">
        <f>IFERROR(VLOOKUP(Q2191,Contenants!$A$2:$B$21,2,FALSE),"0")</f>
        <v>16</v>
      </c>
      <c r="S2191" s="2"/>
      <c r="T2191" s="50" t="str">
        <f t="shared" si="787"/>
        <v>Cdr Ronrhone Chartreux Rose</v>
      </c>
      <c r="U2191" s="19" t="str">
        <f t="shared" si="803"/>
        <v/>
      </c>
      <c r="V2191" s="19">
        <f t="shared" si="789"/>
        <v>0</v>
      </c>
      <c r="W2191" s="20" t="e">
        <f>$X$1&amp;A2191&amp;$Y$1&amp;T2191&amp;$Z$1&amp;D2191&amp;$AA$1&amp;E2191&amp;#REF!&amp;G2191&amp;$AB$1&amp;J2191&amp;$AC$1&amp;L2191&amp;$AD$1&amp;N2191&amp;$AE$1&amp;P2191&amp;$AF$1&amp;R2191&amp;$AG$1&amp;U2191&amp;$AH$1&amp;V2191&amp;$AI$1</f>
        <v>#REF!</v>
      </c>
    </row>
    <row r="2192" spans="1:23" hidden="1" x14ac:dyDescent="0.25">
      <c r="A2192" s="2" t="s">
        <v>1244</v>
      </c>
      <c r="B2192" s="2" t="s">
        <v>1245</v>
      </c>
      <c r="C2192" s="3"/>
      <c r="D2192" s="23" t="str">
        <f t="shared" si="785"/>
        <v/>
      </c>
      <c r="E2192" s="4">
        <v>21.1</v>
      </c>
      <c r="F2192" s="2" t="s">
        <v>2231</v>
      </c>
      <c r="G2192" s="19" t="e">
        <f>VLOOKUP(F2192,frs!$A$2:$E$41,2,FALSE)</f>
        <v>#N/A</v>
      </c>
      <c r="H2192" s="2" t="b">
        <v>1</v>
      </c>
      <c r="I2192" s="2" t="s">
        <v>4716</v>
      </c>
      <c r="J2192" s="19">
        <f>VLOOKUP(I2192,Families!$A$2:$B$11,2,FALSE)</f>
        <v>1</v>
      </c>
      <c r="K2192" s="2" t="s">
        <v>4898</v>
      </c>
      <c r="L2192" s="19" t="str">
        <f>IFERROR(VLOOKUP(K2192,Appellations!$A$2:$B$77,2,FALSE),"0")</f>
        <v>0</v>
      </c>
      <c r="M2192" s="2" t="s">
        <v>4741</v>
      </c>
      <c r="N2192" s="19">
        <f>IFERROR(VLOOKUP(M2192,Regions!$A$2:$B$41,2,FALSE),"0")</f>
        <v>32</v>
      </c>
      <c r="O2192" s="2" t="s">
        <v>4719</v>
      </c>
      <c r="P2192" s="19">
        <f>IFERROR(VLOOKUP(O2192,Colors!$A$2:$B$11,2,FALSE),"0")</f>
        <v>8</v>
      </c>
      <c r="Q2192" s="2" t="s">
        <v>4688</v>
      </c>
      <c r="R2192" s="19">
        <f>IFERROR(VLOOKUP(Q2192,Contenants!$A$2:$B$21,2,FALSE),"0")</f>
        <v>16</v>
      </c>
      <c r="S2192" s="2"/>
      <c r="T2192" s="50" t="str">
        <f t="shared" si="787"/>
        <v>Igp B. Du Rhone Fontcreuse Mussuguet Rge</v>
      </c>
      <c r="U2192" s="19" t="str">
        <f t="shared" si="803"/>
        <v/>
      </c>
      <c r="V2192" s="19">
        <f t="shared" si="789"/>
        <v>0</v>
      </c>
      <c r="W2192" s="20" t="e">
        <f>$X$1&amp;A2192&amp;$Y$1&amp;T2192&amp;$Z$1&amp;D2192&amp;$AA$1&amp;E2192&amp;#REF!&amp;G2192&amp;$AB$1&amp;J2192&amp;$AC$1&amp;L2192&amp;$AD$1&amp;N2192&amp;$AE$1&amp;P2192&amp;$AF$1&amp;R2192&amp;$AG$1&amp;U2192&amp;$AH$1&amp;V2192&amp;$AI$1</f>
        <v>#REF!</v>
      </c>
    </row>
    <row r="2193" spans="1:23" hidden="1" x14ac:dyDescent="0.25">
      <c r="A2193" s="2" t="s">
        <v>1060</v>
      </c>
      <c r="B2193" s="2" t="s">
        <v>1061</v>
      </c>
      <c r="C2193" s="3"/>
      <c r="D2193" s="23" t="str">
        <f t="shared" si="785"/>
        <v/>
      </c>
      <c r="E2193" s="4">
        <v>10.9</v>
      </c>
      <c r="F2193" s="2" t="s">
        <v>2299</v>
      </c>
      <c r="G2193" s="19" t="e">
        <f>VLOOKUP(F2193,frs!$A$2:$E$41,2,FALSE)</f>
        <v>#N/A</v>
      </c>
      <c r="H2193" s="2" t="b">
        <v>1</v>
      </c>
      <c r="I2193" s="2" t="s">
        <v>4716</v>
      </c>
      <c r="J2193" s="19">
        <f>VLOOKUP(I2193,Families!$A$2:$B$11,2,FALSE)</f>
        <v>1</v>
      </c>
      <c r="K2193" s="2" t="s">
        <v>4746</v>
      </c>
      <c r="L2193" s="19" t="str">
        <f>IFERROR(VLOOKUP(K2193,Appellations!$A$2:$B$77,2,FALSE),"0")</f>
        <v>0</v>
      </c>
      <c r="M2193" s="2" t="s">
        <v>4741</v>
      </c>
      <c r="N2193" s="19">
        <f>IFERROR(VLOOKUP(M2193,Regions!$A$2:$B$41,2,FALSE),"0")</f>
        <v>32</v>
      </c>
      <c r="O2193" s="2" t="s">
        <v>4719</v>
      </c>
      <c r="P2193" s="19">
        <f>IFERROR(VLOOKUP(O2193,Colors!$A$2:$B$11,2,FALSE),"0")</f>
        <v>8</v>
      </c>
      <c r="Q2193" s="2" t="s">
        <v>4688</v>
      </c>
      <c r="R2193" s="19">
        <f>IFERROR(VLOOKUP(Q2193,Contenants!$A$2:$B$21,2,FALSE),"0")</f>
        <v>16</v>
      </c>
      <c r="S2193" s="2"/>
      <c r="T2193" s="50" t="str">
        <f t="shared" si="787"/>
        <v>Cot.Aix Val De Caire Tradition Rouge</v>
      </c>
      <c r="U2193" s="19" t="str">
        <f t="shared" si="803"/>
        <v/>
      </c>
      <c r="V2193" s="19">
        <f t="shared" si="789"/>
        <v>0</v>
      </c>
      <c r="W2193" s="20" t="e">
        <f>$X$1&amp;A2193&amp;$Y$1&amp;T2193&amp;$Z$1&amp;D2193&amp;$AA$1&amp;E2193&amp;#REF!&amp;G2193&amp;$AB$1&amp;J2193&amp;$AC$1&amp;L2193&amp;$AD$1&amp;N2193&amp;$AE$1&amp;P2193&amp;$AF$1&amp;R2193&amp;$AG$1&amp;U2193&amp;$AH$1&amp;V2193&amp;$AI$1</f>
        <v>#REF!</v>
      </c>
    </row>
    <row r="2194" spans="1:23" hidden="1" x14ac:dyDescent="0.25">
      <c r="A2194" s="2" t="s">
        <v>1058</v>
      </c>
      <c r="B2194" s="2" t="s">
        <v>1059</v>
      </c>
      <c r="C2194" s="3"/>
      <c r="D2194" s="23" t="str">
        <f t="shared" si="785"/>
        <v/>
      </c>
      <c r="E2194" s="4">
        <v>10.9</v>
      </c>
      <c r="F2194" s="2" t="s">
        <v>2299</v>
      </c>
      <c r="G2194" s="19" t="e">
        <f>VLOOKUP(F2194,frs!$A$2:$E$41,2,FALSE)</f>
        <v>#N/A</v>
      </c>
      <c r="H2194" s="2" t="b">
        <v>1</v>
      </c>
      <c r="I2194" s="2" t="s">
        <v>2308</v>
      </c>
      <c r="J2194" s="19">
        <f>VLOOKUP(I2194,Families!$A$2:$B$11,2,FALSE)</f>
        <v>3</v>
      </c>
      <c r="K2194" s="2" t="s">
        <v>4746</v>
      </c>
      <c r="L2194" s="19" t="str">
        <f>IFERROR(VLOOKUP(K2194,Appellations!$A$2:$B$77,2,FALSE),"0")</f>
        <v>0</v>
      </c>
      <c r="M2194" s="2" t="s">
        <v>4741</v>
      </c>
      <c r="N2194" s="19">
        <f>IFERROR(VLOOKUP(M2194,Regions!$A$2:$B$41,2,FALSE),"0")</f>
        <v>32</v>
      </c>
      <c r="O2194" s="2" t="s">
        <v>2306</v>
      </c>
      <c r="P2194" s="19">
        <f>IFERROR(VLOOKUP(O2194,Colors!$A$2:$B$11,2,FALSE),"0")</f>
        <v>7</v>
      </c>
      <c r="Q2194" s="2" t="s">
        <v>4688</v>
      </c>
      <c r="R2194" s="19">
        <f>IFERROR(VLOOKUP(Q2194,Contenants!$A$2:$B$21,2,FALSE),"0")</f>
        <v>16</v>
      </c>
      <c r="S2194" s="2"/>
      <c r="T2194" s="50" t="str">
        <f t="shared" si="787"/>
        <v>Cot.Aix Val De Caire Tradition Rose</v>
      </c>
      <c r="U2194" s="19" t="str">
        <f t="shared" si="803"/>
        <v/>
      </c>
      <c r="V2194" s="19">
        <f t="shared" si="789"/>
        <v>0</v>
      </c>
      <c r="W2194" s="20" t="e">
        <f>$X$1&amp;A2194&amp;$Y$1&amp;T2194&amp;$Z$1&amp;D2194&amp;$AA$1&amp;E2194&amp;#REF!&amp;G2194&amp;$AB$1&amp;J2194&amp;$AC$1&amp;L2194&amp;$AD$1&amp;N2194&amp;$AE$1&amp;P2194&amp;$AF$1&amp;R2194&amp;$AG$1&amp;U2194&amp;$AH$1&amp;V2194&amp;$AI$1</f>
        <v>#REF!</v>
      </c>
    </row>
    <row r="2195" spans="1:23" hidden="1" x14ac:dyDescent="0.25">
      <c r="A2195" s="2" t="s">
        <v>1056</v>
      </c>
      <c r="B2195" s="2" t="s">
        <v>1057</v>
      </c>
      <c r="C2195" s="3"/>
      <c r="D2195" s="23" t="str">
        <f t="shared" ref="D2195:D2218" si="804">SUBSTITUTE(SUBSTITUTE(SUBSTITUTE(C2195,CHAR(13),""),CHAR(10),"&lt;br&gt;"),". &amp;car(10)",".")</f>
        <v/>
      </c>
      <c r="E2195" s="4">
        <v>10.9</v>
      </c>
      <c r="F2195" s="2" t="s">
        <v>2299</v>
      </c>
      <c r="G2195" s="19" t="e">
        <f>VLOOKUP(F2195,frs!$A$2:$E$41,2,FALSE)</f>
        <v>#N/A</v>
      </c>
      <c r="H2195" s="2" t="b">
        <v>1</v>
      </c>
      <c r="I2195" s="2" t="s">
        <v>4709</v>
      </c>
      <c r="J2195" s="19">
        <f>VLOOKUP(I2195,Families!$A$2:$B$11,2,FALSE)</f>
        <v>2</v>
      </c>
      <c r="K2195" s="2" t="s">
        <v>4746</v>
      </c>
      <c r="L2195" s="19" t="str">
        <f>IFERROR(VLOOKUP(K2195,Appellations!$A$2:$B$77,2,FALSE),"0")</f>
        <v>0</v>
      </c>
      <c r="M2195" s="2" t="s">
        <v>4741</v>
      </c>
      <c r="N2195" s="19">
        <f>IFERROR(VLOOKUP(M2195,Regions!$A$2:$B$41,2,FALSE),"0")</f>
        <v>32</v>
      </c>
      <c r="O2195" s="2" t="s">
        <v>4689</v>
      </c>
      <c r="P2195" s="19">
        <f>IFERROR(VLOOKUP(O2195,Colors!$A$2:$B$11,2,FALSE),"0")</f>
        <v>2</v>
      </c>
      <c r="Q2195" s="2" t="s">
        <v>4688</v>
      </c>
      <c r="R2195" s="19">
        <f>IFERROR(VLOOKUP(Q2195,Contenants!$A$2:$B$21,2,FALSE),"0")</f>
        <v>16</v>
      </c>
      <c r="S2195" s="2"/>
      <c r="T2195" s="50" t="str">
        <f t="shared" ref="T2195:T2218" si="805">PROPER(B2195)</f>
        <v>Cot.Aix Val De Caire Tradition Blanc</v>
      </c>
      <c r="U2195" s="19" t="str">
        <f t="shared" si="803"/>
        <v/>
      </c>
      <c r="V2195" s="19">
        <f t="shared" si="789"/>
        <v>0</v>
      </c>
      <c r="W2195" s="20" t="e">
        <f>$X$1&amp;A2195&amp;$Y$1&amp;T2195&amp;$Z$1&amp;D2195&amp;$AA$1&amp;E2195&amp;#REF!&amp;G2195&amp;$AB$1&amp;J2195&amp;$AC$1&amp;L2195&amp;$AD$1&amp;N2195&amp;$AE$1&amp;P2195&amp;$AF$1&amp;R2195&amp;$AG$1&amp;U2195&amp;$AH$1&amp;V2195&amp;$AI$1</f>
        <v>#REF!</v>
      </c>
    </row>
    <row r="2196" spans="1:23" hidden="1" x14ac:dyDescent="0.25">
      <c r="A2196" s="2" t="s">
        <v>1030</v>
      </c>
      <c r="B2196" s="2" t="s">
        <v>1031</v>
      </c>
      <c r="C2196" s="3"/>
      <c r="D2196" s="23" t="str">
        <f t="shared" si="804"/>
        <v/>
      </c>
      <c r="E2196" s="4">
        <v>31.6</v>
      </c>
      <c r="F2196" s="2" t="s">
        <v>2236</v>
      </c>
      <c r="G2196" s="19" t="e">
        <f>VLOOKUP(F2196,frs!$A$2:$E$41,2,FALSE)</f>
        <v>#N/A</v>
      </c>
      <c r="H2196" s="2" t="b">
        <v>1</v>
      </c>
      <c r="I2196" s="2" t="s">
        <v>4716</v>
      </c>
      <c r="J2196" s="19">
        <f>VLOOKUP(I2196,Families!$A$2:$B$11,2,FALSE)</f>
        <v>1</v>
      </c>
      <c r="K2196" s="2" t="s">
        <v>4746</v>
      </c>
      <c r="L2196" s="19" t="str">
        <f>IFERROR(VLOOKUP(K2196,Appellations!$A$2:$B$77,2,FALSE),"0")</f>
        <v>0</v>
      </c>
      <c r="M2196" s="2" t="s">
        <v>4741</v>
      </c>
      <c r="N2196" s="19">
        <f>IFERROR(VLOOKUP(M2196,Regions!$A$2:$B$41,2,FALSE),"0")</f>
        <v>32</v>
      </c>
      <c r="O2196" s="2" t="s">
        <v>4719</v>
      </c>
      <c r="P2196" s="19">
        <f>IFERROR(VLOOKUP(O2196,Colors!$A$2:$B$11,2,FALSE),"0")</f>
        <v>8</v>
      </c>
      <c r="Q2196" s="2" t="s">
        <v>4688</v>
      </c>
      <c r="R2196" s="19">
        <f>IFERROR(VLOOKUP(Q2196,Contenants!$A$2:$B$21,2,FALSE),"0")</f>
        <v>16</v>
      </c>
      <c r="S2196" s="2"/>
      <c r="T2196" s="50" t="str">
        <f t="shared" si="805"/>
        <v>Cot.Aix Cht Vignelaure Rouge 2014</v>
      </c>
      <c r="U2196" s="19" t="str">
        <f t="shared" si="803"/>
        <v/>
      </c>
      <c r="V2196" s="19">
        <f t="shared" si="789"/>
        <v>0</v>
      </c>
      <c r="W2196" s="20" t="e">
        <f>$X$1&amp;A2196&amp;$Y$1&amp;T2196&amp;$Z$1&amp;D2196&amp;$AA$1&amp;E2196&amp;#REF!&amp;G2196&amp;$AB$1&amp;J2196&amp;$AC$1&amp;L2196&amp;$AD$1&amp;N2196&amp;$AE$1&amp;P2196&amp;$AF$1&amp;R2196&amp;$AG$1&amp;U2196&amp;$AH$1&amp;V2196&amp;$AI$1</f>
        <v>#REF!</v>
      </c>
    </row>
    <row r="2197" spans="1:23" hidden="1" x14ac:dyDescent="0.25">
      <c r="A2197" s="2" t="s">
        <v>2025</v>
      </c>
      <c r="B2197" s="2" t="s">
        <v>2026</v>
      </c>
      <c r="C2197" s="3"/>
      <c r="D2197" s="23" t="str">
        <f t="shared" si="804"/>
        <v/>
      </c>
      <c r="E2197" s="4">
        <v>9.9</v>
      </c>
      <c r="F2197" s="2" t="s">
        <v>175</v>
      </c>
      <c r="G2197" s="19">
        <f>VLOOKUP(F2197,frs!$A$2:$E$41,2,FALSE)</f>
        <v>35</v>
      </c>
      <c r="H2197" s="2" t="b">
        <v>1</v>
      </c>
      <c r="I2197" s="2" t="s">
        <v>4716</v>
      </c>
      <c r="J2197" s="19">
        <f>VLOOKUP(I2197,Families!$A$2:$B$11,2,FALSE)</f>
        <v>1</v>
      </c>
      <c r="K2197" s="2" t="s">
        <v>4899</v>
      </c>
      <c r="L2197" s="19" t="str">
        <f>IFERROR(VLOOKUP(K2197,Appellations!$A$2:$B$77,2,FALSE),"0")</f>
        <v>0</v>
      </c>
      <c r="M2197" s="2" t="s">
        <v>4745</v>
      </c>
      <c r="N2197" s="19">
        <f>IFERROR(VLOOKUP(M2197,Regions!$A$2:$B$41,2,FALSE),"0")</f>
        <v>33</v>
      </c>
      <c r="O2197" s="2" t="s">
        <v>4719</v>
      </c>
      <c r="P2197" s="19">
        <f>IFERROR(VLOOKUP(O2197,Colors!$A$2:$B$11,2,FALSE),"0")</f>
        <v>8</v>
      </c>
      <c r="Q2197" s="2" t="s">
        <v>4688</v>
      </c>
      <c r="R2197" s="19">
        <f>IFERROR(VLOOKUP(Q2197,Contenants!$A$2:$B$21,2,FALSE),"0")</f>
        <v>16</v>
      </c>
      <c r="S2197" s="2"/>
      <c r="T2197" s="50" t="str">
        <f t="shared" si="805"/>
        <v>Ventoux Terroir Rrg Rouge</v>
      </c>
      <c r="U2197" s="19" t="str">
        <f t="shared" si="803"/>
        <v/>
      </c>
      <c r="V2197" s="19">
        <f t="shared" si="789"/>
        <v>0</v>
      </c>
      <c r="W2197" s="20" t="e">
        <f>$X$1&amp;A2197&amp;$Y$1&amp;T2197&amp;$Z$1&amp;D2197&amp;$AA$1&amp;E2197&amp;#REF!&amp;G2197&amp;$AB$1&amp;J2197&amp;$AC$1&amp;L2197&amp;$AD$1&amp;N2197&amp;$AE$1&amp;P2197&amp;$AF$1&amp;R2197&amp;$AG$1&amp;U2197&amp;$AH$1&amp;V2197&amp;$AI$1</f>
        <v>#REF!</v>
      </c>
    </row>
    <row r="2198" spans="1:23" ht="299.25" x14ac:dyDescent="0.25">
      <c r="A2198" s="2" t="s">
        <v>698</v>
      </c>
      <c r="B2198" s="2" t="s">
        <v>699</v>
      </c>
      <c r="C2198" s="3" t="s">
        <v>3067</v>
      </c>
      <c r="D2198"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198" s="4">
        <v>18.899999999999999</v>
      </c>
      <c r="F2198" s="2" t="s">
        <v>5250</v>
      </c>
      <c r="G2198" s="19">
        <f>VLOOKUP(F2198,frs!$A$2:$B$45,2,FALSE)</f>
        <v>32</v>
      </c>
      <c r="H2198" s="2" t="b">
        <v>1</v>
      </c>
      <c r="I2198" s="2" t="s">
        <v>2308</v>
      </c>
      <c r="J2198" s="19">
        <f>VLOOKUP(I2198,Families!$A$2:$B$11,2,FALSE)</f>
        <v>3</v>
      </c>
      <c r="K2198" s="2" t="s">
        <v>4740</v>
      </c>
      <c r="L2198" s="19">
        <f>IFERROR(VLOOKUP(K2198,Appellations!$A$2:$B$80,2,FALSE),"0")</f>
        <v>25</v>
      </c>
      <c r="M2198" s="2" t="s">
        <v>4741</v>
      </c>
      <c r="N2198" s="19">
        <f>IFERROR(VLOOKUP(M2198,Regions!$A$2:$B$44,2,FALSE),"0")</f>
        <v>32</v>
      </c>
      <c r="O2198" s="2" t="s">
        <v>2306</v>
      </c>
      <c r="P2198" s="19">
        <f>IFERROR(VLOOKUP(O2198,Colors!$A$2:$B$11,2,FALSE),"0")</f>
        <v>7</v>
      </c>
      <c r="Q2198" s="2" t="s">
        <v>4688</v>
      </c>
      <c r="R2198" s="19">
        <f>IFERROR(VLOOKUP(Q2198,Contenants!$A$2:$B$21,2,FALSE),"0")</f>
        <v>16</v>
      </c>
      <c r="S2198" s="2" t="s">
        <v>5701</v>
      </c>
      <c r="T2198" s="50" t="s">
        <v>6420</v>
      </c>
      <c r="U2198" s="19" t="str">
        <f>SUBSTITUTE(S2198,"C:\Users\Admin\OneDrive\Site Internet\","")</f>
        <v>cotes_de_provence_ultimate_provence_rose.png</v>
      </c>
      <c r="V2198" s="19">
        <f t="shared" si="789"/>
        <v>1</v>
      </c>
      <c r="W2198" s="20" t="str">
        <f t="shared" ref="W2198:W2201" si="806">$X$1&amp;A2198&amp;$Y$1&amp;T2198&amp;$Z$1&amp;D2198&amp;$AA$1&amp;G2198&amp;$AB$1&amp;J2198&amp;$AC$1&amp;L2198&amp;$AD$1&amp;N2198&amp;$AE$1&amp;P2198&amp;$AF$1&amp;R2198&amp;$AG$1&amp;U2198&amp;$AH$1&amp;V2198&amp;$AI$1</f>
        <v>("02210", "Ultimate Provence Rosé ",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"16", "cotes_de_provence_ultimate_provence_rose.png", "1"),</v>
      </c>
    </row>
    <row r="2199" spans="1:23" ht="299.25" x14ac:dyDescent="0.25">
      <c r="A2199" s="2" t="s">
        <v>702</v>
      </c>
      <c r="B2199" s="2" t="s">
        <v>703</v>
      </c>
      <c r="C2199" s="3" t="s">
        <v>3012</v>
      </c>
      <c r="D2199"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75cl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199" s="4">
        <v>41.6</v>
      </c>
      <c r="F2199" s="2" t="s">
        <v>5250</v>
      </c>
      <c r="G2199" s="19">
        <f>VLOOKUP(F2199,frs!$A$2:$B$45,2,FALSE)</f>
        <v>32</v>
      </c>
      <c r="H2199" s="2" t="b">
        <v>1</v>
      </c>
      <c r="I2199" s="2" t="s">
        <v>2308</v>
      </c>
      <c r="J2199" s="19">
        <f>VLOOKUP(I2199,Families!$A$2:$B$11,2,FALSE)</f>
        <v>3</v>
      </c>
      <c r="K2199" s="2" t="s">
        <v>4740</v>
      </c>
      <c r="L2199" s="19">
        <f>IFERROR(VLOOKUP(K2199,Appellations!$A$2:$B$77,2,FALSE),"0")</f>
        <v>25</v>
      </c>
      <c r="M2199" s="2" t="s">
        <v>4741</v>
      </c>
      <c r="N2199" s="19">
        <f>IFERROR(VLOOKUP(M2199,Regions!$A$2:$B$44,2,FALSE),"0")</f>
        <v>32</v>
      </c>
      <c r="O2199" s="2" t="s">
        <v>2306</v>
      </c>
      <c r="P2199" s="19">
        <f>IFERROR(VLOOKUP(O2199,Colors!$A$2:$B$11,2,FALSE),"0")</f>
        <v>7</v>
      </c>
      <c r="Q2199" s="2" t="s">
        <v>2303</v>
      </c>
      <c r="R2199" s="19">
        <f>IFERROR(VLOOKUP(Q2199,Contenants!$A$2:$B$21,2,FALSE),"0")</f>
        <v>19</v>
      </c>
      <c r="S2199" s="2" t="s">
        <v>5701</v>
      </c>
      <c r="T2199" s="50" t="s">
        <v>6421</v>
      </c>
      <c r="U2199" s="19" t="str">
        <f t="shared" ref="U2199:U2204" si="807">SUBSTITUTE(S2199,"C:\Users\Admin\OneDrive\Site Internet\","")</f>
        <v>cotes_de_provence_ultimate_provence_rose.png</v>
      </c>
      <c r="V2199" s="19">
        <f t="shared" si="789"/>
        <v>1</v>
      </c>
      <c r="W2199" s="20" t="str">
        <f t="shared" si="806"/>
        <v>("02211", "Ultimate Provence Rosé Magnum",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75cl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"19", "cotes_de_provence_ultimate_provence_rose.png", "1"),</v>
      </c>
    </row>
    <row r="2200" spans="1:23" ht="299.25" x14ac:dyDescent="0.25">
      <c r="A2200" s="2" t="s">
        <v>696</v>
      </c>
      <c r="B2200" s="2" t="s">
        <v>697</v>
      </c>
      <c r="C2200" s="3" t="s">
        <v>3066</v>
      </c>
      <c r="D2200" s="23" t="str">
        <f t="shared" si="804"/>
        <v>Une belle expression d'arômes entre agrumes et notes poivrées. Le palais confirme cette sensation avec d'éclatantes nuances de citron de Menton, gingembre et poivre blanc. Cet Ultimate Provence Blanc appelle l'océan : il est à servir accompagné d'huîtres ou d'oursins.&lt;br&gt;&lt;br&gt;Encépagement : Rolle.&lt;br&gt;&lt;br&gt;Dégustation : Robe or pâle ; Nez explosif d’arômes, agrumes et poivre blanc ; Bouche intense de citron, de gingembre et de poivre blanc.&lt;br&gt;Accord mets/vin : apéritif, poisson fin, plateau de fruits de mer.&lt;br&gt;&lt;br&gt;Situé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200" s="4">
        <v>18.899999999999999</v>
      </c>
      <c r="F2200" s="2" t="s">
        <v>5250</v>
      </c>
      <c r="G2200" s="19">
        <f>VLOOKUP(F2200,frs!$A$2:$B$45,2,FALSE)</f>
        <v>32</v>
      </c>
      <c r="H2200" s="2" t="b">
        <v>1</v>
      </c>
      <c r="I2200" s="2" t="s">
        <v>4709</v>
      </c>
      <c r="J2200" s="19">
        <f>VLOOKUP(I2200,Families!$A$2:$B$11,2,FALSE)</f>
        <v>2</v>
      </c>
      <c r="K2200" s="2" t="s">
        <v>4740</v>
      </c>
      <c r="L2200" s="19">
        <f>IFERROR(VLOOKUP(K2200,Appellations!$A$2:$B$77,2,FALSE),"0")</f>
        <v>25</v>
      </c>
      <c r="M2200" s="2" t="s">
        <v>4741</v>
      </c>
      <c r="N2200" s="19">
        <f>IFERROR(VLOOKUP(M2200,Regions!$A$2:$B$44,2,FALSE),"0")</f>
        <v>32</v>
      </c>
      <c r="O2200" s="2" t="s">
        <v>4689</v>
      </c>
      <c r="P2200" s="19">
        <f>IFERROR(VLOOKUP(O2200,Colors!$A$2:$B$11,2,FALSE),"0")</f>
        <v>2</v>
      </c>
      <c r="Q2200" s="2" t="s">
        <v>4688</v>
      </c>
      <c r="R2200" s="19">
        <f>IFERROR(VLOOKUP(Q2200,Contenants!$A$2:$B$21,2,FALSE),"0")</f>
        <v>16</v>
      </c>
      <c r="S2200" s="2" t="s">
        <v>5939</v>
      </c>
      <c r="T2200" s="50" t="s">
        <v>6422</v>
      </c>
      <c r="U2200" s="19" t="str">
        <f t="shared" si="807"/>
        <v>cotes_de_provence_ultimate_provence_blanc.png</v>
      </c>
      <c r="V2200" s="19">
        <f t="shared" ref="V2200:V2204" si="808">IF(U2200="",0,1)</f>
        <v>1</v>
      </c>
      <c r="W2200" s="20" t="str">
        <f t="shared" si="806"/>
        <v>("02212", "Ultimate Provence Blanc", "Une belle expression d'arômes entre agrumes et notes poivrées. Le palais confirme cette sensation avec d'éclatantes nuances de citron de Menton, gingembre et poivre blanc. Cet Ultimate Provence Blanc appelle l'océan : il est à servir accompagné d'huîtres ou d'oursins.&lt;br&gt;&lt;br&gt;Encépagement : Rolle.&lt;br&gt;&lt;br&gt;Dégustation : Robe or pâle ; Nez explosif d’arômes, agrumes et poivre blanc ; Bouche intense de citron, de gingembre et de poivre blanc.&lt;br&gt;Accord mets/vin : apéritif, poisson fin, plateau de fruits de mer.&lt;br&gt;&lt;br&gt;Situé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"2", "25", "32","2", "16", "cotes_de_provence_ultimate_provence_blanc.png", "1"),</v>
      </c>
    </row>
    <row r="2201" spans="1:23" ht="299.25" x14ac:dyDescent="0.25">
      <c r="A2201" s="2" t="s">
        <v>700</v>
      </c>
      <c r="B2201" s="2" t="s">
        <v>701</v>
      </c>
      <c r="C2201" s="3" t="s">
        <v>3068</v>
      </c>
      <c r="D2201"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75cl.&lt;br&gt;&lt;br&gt;Situé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201" s="4">
        <v>116.95</v>
      </c>
      <c r="F2201" s="2" t="s">
        <v>5250</v>
      </c>
      <c r="G2201" s="19">
        <f>VLOOKUP(F2201,frs!$A$2:$B$45,2,FALSE)</f>
        <v>32</v>
      </c>
      <c r="H2201" s="2" t="b">
        <v>1</v>
      </c>
      <c r="I2201" s="2" t="s">
        <v>2308</v>
      </c>
      <c r="J2201" s="19">
        <f>VLOOKUP(I2201,Families!$A$2:$B$11,2,FALSE)</f>
        <v>3</v>
      </c>
      <c r="K2201" s="2" t="s">
        <v>4740</v>
      </c>
      <c r="L2201" s="19">
        <f>IFERROR(VLOOKUP(K2201,Appellations!$A$2:$B$77,2,FALSE),"0")</f>
        <v>25</v>
      </c>
      <c r="M2201" s="2" t="s">
        <v>4741</v>
      </c>
      <c r="N2201" s="19">
        <f>IFERROR(VLOOKUP(M2201,Regions!$A$2:$B$44,2,FALSE),"0")</f>
        <v>32</v>
      </c>
      <c r="O2201" s="2" t="s">
        <v>2306</v>
      </c>
      <c r="P2201" s="19">
        <f>IFERROR(VLOOKUP(O2201,Colors!$A$2:$B$11,2,FALSE),"0")</f>
        <v>7</v>
      </c>
      <c r="Q2201" s="2" t="s">
        <v>2304</v>
      </c>
      <c r="R2201" s="19">
        <f>IFERROR(VLOOKUP(Q2201,Contenants!$A$2:$B$21,2,FALSE),"0")</f>
        <v>18</v>
      </c>
      <c r="S2201" s="2" t="s">
        <v>5701</v>
      </c>
      <c r="T2201" s="50" t="s">
        <v>6423</v>
      </c>
      <c r="U2201" s="19" t="str">
        <f t="shared" si="807"/>
        <v>cotes_de_provence_ultimate_provence_rose.png</v>
      </c>
      <c r="V2201" s="19">
        <f t="shared" si="808"/>
        <v>1</v>
      </c>
      <c r="W2201" s="20" t="str">
        <f t="shared" si="806"/>
        <v>("02213", "Ultimate Provence Rosé Jéroboam",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75cl.&lt;br&gt;&lt;br&gt;Situé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"18", "cotes_de_provence_ultimate_provence_rose.png", "1"),</v>
      </c>
    </row>
    <row r="2202" spans="1:23" hidden="1" x14ac:dyDescent="0.25">
      <c r="A2202" s="2" t="s">
        <v>2210</v>
      </c>
      <c r="B2202" s="2" t="s">
        <v>2211</v>
      </c>
      <c r="C2202" s="3"/>
      <c r="D2202" s="23" t="str">
        <f t="shared" si="804"/>
        <v/>
      </c>
      <c r="E2202" s="4">
        <v>20.100000000000001</v>
      </c>
      <c r="F2202" s="2" t="s">
        <v>2246</v>
      </c>
      <c r="G2202" s="19">
        <f>VLOOKUP(F2202,frs!$A$2:$E$41,2,FALSE)</f>
        <v>22</v>
      </c>
      <c r="H2202" s="2" t="b">
        <v>1</v>
      </c>
      <c r="I2202" s="2" t="s">
        <v>2307</v>
      </c>
      <c r="J2202" s="19">
        <f>VLOOKUP(I2202,Families!$A$2:$B$11,2,FALSE)</f>
        <v>8</v>
      </c>
      <c r="K2202" s="2"/>
      <c r="L2202" s="19" t="str">
        <f>IFERROR(VLOOKUP(K2202,Appellations!$A$2:$B$77,2,FALSE),"0")</f>
        <v>0</v>
      </c>
      <c r="M2202" s="2" t="s">
        <v>2307</v>
      </c>
      <c r="N2202" s="19">
        <f>IFERROR(VLOOKUP(M2202,Regions!$A$2:$B$41,2,FALSE),"0")</f>
        <v>7</v>
      </c>
      <c r="O2202" s="2" t="s">
        <v>4803</v>
      </c>
      <c r="P2202" s="19">
        <f>IFERROR(VLOOKUP(O2202,Colors!$A$2:$B$11,2,FALSE),"0")</f>
        <v>4</v>
      </c>
      <c r="Q2202" s="2" t="s">
        <v>2303</v>
      </c>
      <c r="R2202" s="19">
        <f>IFERROR(VLOOKUP(Q2202,Contenants!$A$2:$B$21,2,FALSE),"0")</f>
        <v>19</v>
      </c>
      <c r="S2202" s="2"/>
      <c r="T2202" s="50" t="str">
        <f t="shared" si="805"/>
        <v>Biere Aussau De Printemps Magnum</v>
      </c>
      <c r="U2202" s="19" t="str">
        <f t="shared" si="807"/>
        <v/>
      </c>
      <c r="V2202" s="19">
        <f t="shared" si="808"/>
        <v>0</v>
      </c>
      <c r="W2202" s="20" t="e">
        <f>$X$1&amp;A2202&amp;$Y$1&amp;T2202&amp;$Z$1&amp;D2202&amp;$AA$1&amp;E2202&amp;#REF!&amp;G2202&amp;$AB$1&amp;J2202&amp;$AC$1&amp;L2202&amp;$AD$1&amp;N2202&amp;$AE$1&amp;P2202&amp;$AF$1&amp;R2202&amp;$AG$1&amp;U2202&amp;$AH$1&amp;V2202&amp;$AI$1</f>
        <v>#REF!</v>
      </c>
    </row>
    <row r="2203" spans="1:23" hidden="1" x14ac:dyDescent="0.25">
      <c r="A2203" s="2" t="s">
        <v>3801</v>
      </c>
      <c r="B2203" s="2" t="s">
        <v>3802</v>
      </c>
      <c r="C2203" s="3"/>
      <c r="D2203" s="23" t="str">
        <f t="shared" si="804"/>
        <v/>
      </c>
      <c r="E2203" s="4">
        <v>11.65</v>
      </c>
      <c r="F2203" s="2" t="s">
        <v>2227</v>
      </c>
      <c r="G2203" s="19">
        <f>VLOOKUP(F2203,frs!$A$2:$E$41,2,FALSE)</f>
        <v>25</v>
      </c>
      <c r="H2203" s="2" t="b">
        <v>1</v>
      </c>
      <c r="I2203" s="2" t="s">
        <v>4709</v>
      </c>
      <c r="J2203" s="19">
        <f>VLOOKUP(I2203,Families!$A$2:$B$11,2,FALSE)</f>
        <v>2</v>
      </c>
      <c r="K2203" s="2" t="s">
        <v>4903</v>
      </c>
      <c r="L2203" s="19" t="str">
        <f>IFERROR(VLOOKUP(K2203,Appellations!$A$2:$B$77,2,FALSE),"0")</f>
        <v>0</v>
      </c>
      <c r="M2203" s="2" t="s">
        <v>4762</v>
      </c>
      <c r="N2203" s="19">
        <f>IFERROR(VLOOKUP(M2203,Regions!$A$2:$B$41,2,FALSE),"0")</f>
        <v>10</v>
      </c>
      <c r="O2203" s="2" t="s">
        <v>4689</v>
      </c>
      <c r="P2203" s="19">
        <f>IFERROR(VLOOKUP(O2203,Colors!$A$2:$B$11,2,FALSE),"0")</f>
        <v>2</v>
      </c>
      <c r="Q2203" s="2" t="s">
        <v>4688</v>
      </c>
      <c r="R2203" s="19">
        <f>IFERROR(VLOOKUP(Q2203,Contenants!$A$2:$B$21,2,FALSE),"0")</f>
        <v>16</v>
      </c>
      <c r="S2203" s="2"/>
      <c r="T2203" s="50" t="str">
        <f t="shared" si="805"/>
        <v xml:space="preserve">Macon Villages Verizet Burgondie Blanc </v>
      </c>
      <c r="U2203" s="19" t="str">
        <f t="shared" si="807"/>
        <v/>
      </c>
      <c r="V2203" s="19">
        <f t="shared" si="808"/>
        <v>0</v>
      </c>
      <c r="W2203" s="20" t="e">
        <f>$X$1&amp;A2203&amp;$Y$1&amp;T2203&amp;$Z$1&amp;D2203&amp;$AA$1&amp;E2203&amp;#REF!&amp;G2203&amp;$AB$1&amp;J2203&amp;$AC$1&amp;L2203&amp;$AD$1&amp;N2203&amp;$AE$1&amp;P2203&amp;$AF$1&amp;R2203&amp;$AG$1&amp;U2203&amp;$AH$1&amp;V2203&amp;$AI$1</f>
        <v>#REF!</v>
      </c>
    </row>
    <row r="2204" spans="1:23" ht="242.25" x14ac:dyDescent="0.25">
      <c r="A2204" s="2" t="s">
        <v>5928</v>
      </c>
      <c r="B2204" s="2" t="s">
        <v>6608</v>
      </c>
      <c r="C2204" s="3" t="s">
        <v>5930</v>
      </c>
      <c r="D2204" s="23" t="str">
        <f t="shared" si="804"/>
        <v>Un Whisky écossais 9 ans single malt Tourbé d’une belle complexité aromatique. Parfait sur un plateau de fruit mer.&lt;br&gt;&lt;br&gt;Provenance : Ecosse (Islay)&lt;br&gt;&lt;br&gt;Vieillissement : 9 ans en fût de Sherry.&lt;br&gt;&lt;br&gt;Dégustation : Robe ambrée ; Nez vanillé, tourbé et épicé  ; Bouche équilibrée et bien tourbée aux notes de .de pain d’épices, de noix avec une finale longue, poivrée et fumée.&lt;br&gt;&lt;br&gt;Hunter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204" s="4">
        <v>122</v>
      </c>
      <c r="F2204" s="2" t="s">
        <v>66</v>
      </c>
      <c r="G2204" s="19">
        <f>VLOOKUP(F2204,frs!$A$2:$B$45,2,FALSE)</f>
        <v>28</v>
      </c>
      <c r="H2204" s="2" t="b">
        <v>1</v>
      </c>
      <c r="I2204" s="2" t="s">
        <v>4693</v>
      </c>
      <c r="J2204" s="19">
        <f>VLOOKUP(I2204,Families!$A$2:$B$11,2,FALSE)</f>
        <v>7</v>
      </c>
      <c r="K2204" s="2"/>
      <c r="L2204" s="19" t="str">
        <f>IFERROR(VLOOKUP(K2204,Appellations!$A$2:$B$77,2,FALSE),"0")</f>
        <v>0</v>
      </c>
      <c r="M2204" s="2" t="s">
        <v>4698</v>
      </c>
      <c r="N2204" s="19">
        <f>IFERROR(VLOOKUP(M2204,Regions!$A$2:$B$44,2,FALSE),"0")</f>
        <v>42</v>
      </c>
      <c r="O2204" s="2"/>
      <c r="P2204" s="19" t="str">
        <f>IFERROR(VLOOKUP(O2204,Colors!$A$2:$B$11,2,FALSE),"0")</f>
        <v>0</v>
      </c>
      <c r="Q2204" s="2" t="s">
        <v>4696</v>
      </c>
      <c r="R2204" s="19">
        <f>IFERROR(VLOOKUP(Q2204,Contenants!$A$2:$B$21,2,FALSE),"0")</f>
        <v>15</v>
      </c>
      <c r="S2204" s="2" t="s">
        <v>6609</v>
      </c>
      <c r="T2204" s="50" t="s">
        <v>6610</v>
      </c>
      <c r="U2204" s="19" t="str">
        <f t="shared" si="807"/>
        <v>whisky_hepburns_choice_caol_ila_9.png</v>
      </c>
      <c r="V2204" s="19">
        <f t="shared" si="808"/>
        <v>1</v>
      </c>
      <c r="W2204" s="20" t="str">
        <f t="shared" ref="W2204:W2207" si="809">$X$1&amp;A2204&amp;$Y$1&amp;T2204&amp;$Z$1&amp;D2204&amp;$AA$1&amp;G2204&amp;$AB$1&amp;J2204&amp;$AC$1&amp;L2204&amp;$AD$1&amp;N2204&amp;$AE$1&amp;P2204&amp;$AF$1&amp;R2204&amp;$AG$1&amp;U2204&amp;$AH$1&amp;V2204&amp;$AI$1</f>
        <v>("02216", "Whisky Hunter Laing Caol Ila 9 ans", "Un Whisky écossais 9 ans single malt Tourbé d’une belle complexité aromatique. Parfait sur un plateau de fruit mer.&lt;br&gt;&lt;br&gt;Provenance : Ecosse (Islay)&lt;br&gt;&lt;br&gt;Vieillissement : 9 ans en fût de Sherry.&lt;br&gt;&lt;br&gt;Dégustation : Robe ambrée ; Nez vanillé, tourbé et épicé  ; Bouche équilibrée et bien tourbée aux notes de .de pain d’épices, de noix avec une finale longue, poivrée et fumée.&lt;br&gt;&lt;br&gt;Hunter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"whisky_hepburns_choice_caol_ila_9.png", "1"),</v>
      </c>
    </row>
    <row r="2205" spans="1:23" ht="370.5" x14ac:dyDescent="0.25">
      <c r="A2205" s="2" t="s">
        <v>6552</v>
      </c>
      <c r="B2205" s="2" t="s">
        <v>6553</v>
      </c>
      <c r="C2205" s="3" t="s">
        <v>6554</v>
      </c>
      <c r="D2205" s="23" t="str">
        <f t="shared" si="804"/>
        <v>Un Baux de Provence Rouge fruité et souple qui s’accordera sur une entrecôte grillée.&lt;br&gt;&lt;br&gt;Encépagement : Syrah, Grenache, Cabernet sauvignon et Cinsault&lt;br&gt;&lt;br&gt;Dégustation : Robe rouge rubis ; Nez expressif de fruits rouges et légèrement fumé ; Bouche élégante, fondue et fraîche. Finale gourmande et équilibrée.&lt;br&gt;Accord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5" s="4">
        <v>16.2</v>
      </c>
      <c r="F2205" s="2" t="s">
        <v>6555</v>
      </c>
      <c r="G2205" s="19">
        <f>VLOOKUP(F2205,frs!$A$2:$B$45,2,FALSE)</f>
        <v>14</v>
      </c>
      <c r="H2205" s="2" t="b">
        <v>1</v>
      </c>
      <c r="I2205" s="2" t="s">
        <v>4716</v>
      </c>
      <c r="J2205" s="19">
        <f>VLOOKUP(I2205,Families!$A$2:$B$11,2,FALSE)</f>
        <v>1</v>
      </c>
      <c r="K2205" s="2" t="s">
        <v>5062</v>
      </c>
      <c r="L2205" s="19" t="str">
        <f>IFERROR(VLOOKUP(K2205,Appellations!$A$2:$B$77,2,FALSE),"0")</f>
        <v>0</v>
      </c>
      <c r="M2205" s="2" t="s">
        <v>4741</v>
      </c>
      <c r="N2205" s="19">
        <f>IFERROR(VLOOKUP(M2205,Regions!$A$2:$B$44,2,FALSE),"0")</f>
        <v>32</v>
      </c>
      <c r="O2205" s="2" t="s">
        <v>4719</v>
      </c>
      <c r="P2205" s="19">
        <f>IFERROR(VLOOKUP(O2205,Colors!$A$2:$B$11,2,FALSE),"0")</f>
        <v>8</v>
      </c>
      <c r="Q2205" s="2" t="s">
        <v>4688</v>
      </c>
      <c r="R2205" s="19">
        <f>IFERROR(VLOOKUP(Q2205,Contenants!$A$2:$B$21,2,FALSE),"0")</f>
        <v>16</v>
      </c>
      <c r="S2205" s="2" t="s">
        <v>6556</v>
      </c>
      <c r="T2205" s="50" t="str">
        <f t="shared" si="805"/>
        <v>Baux De Provence Dalmeran La Bastide Rouge</v>
      </c>
      <c r="U2205" s="19" t="str">
        <f t="shared" ref="U2205:U2218" si="810">SUBSTITUTE(S2205,"C:\Users\Admin\OneDrive\Site Internet\","")</f>
        <v>chateau_dalmeran_les_baux_de_provence_bastide_rouge.png</v>
      </c>
      <c r="V2205" s="19">
        <f t="shared" ref="V2205:V2218" si="811">IF(U2205="",0,1)</f>
        <v>1</v>
      </c>
      <c r="W2205" s="20" t="str">
        <f t="shared" si="809"/>
        <v>("02217", "Baux De Provence Dalmeran La Bastide Rouge", "Un Baux de Provence Rouge fruité et souple qui s’accordera sur une entrecôte grillée.&lt;br&gt;&lt;br&gt;Encépagement : Syrah, Grenache, Cabernet sauvignon et Cinsault&lt;br&gt;&lt;br&gt;Dégustation : Robe rouge rubis ; Nez expressif de fruits rouges et légèrement fumé ; Bouche élégante, fondue et fraîche. Finale gourmande et équilibrée.&lt;br&gt;Accord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"1", "0", "32","8", "16", "chateau_dalmeran_les_baux_de_provence_bastide_rouge.png", "1"),</v>
      </c>
    </row>
    <row r="2206" spans="1:23" ht="370.5" x14ac:dyDescent="0.25">
      <c r="A2206" s="2" t="s">
        <v>6557</v>
      </c>
      <c r="B2206" s="2" t="s">
        <v>6558</v>
      </c>
      <c r="C2206" s="3" t="s">
        <v>6559</v>
      </c>
      <c r="D2206" s="23" t="str">
        <f t="shared" si="804"/>
        <v>Un Baux de Provence Blanc sec, rond et gourmand, idéal sur un boudin blanc ou des gambas grillées.&lt;br&gt;&lt;br&gt;Encépagement : Roussanne, Clairette et Grenache&lt;br&gt;&lt;br&gt;Dégustation : Robe jaune paille ; Nez expressif de guimauve puis de patisserie et d’épices ; Bouche légère sur des notes de frangipane. Finale gourmande et saline.&lt;br&gt;Accord mets/vin : produit de la mer et viande blanche en sauce.&lt;br&gt;&lt;br&gt;Domaine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6" s="4">
        <v>17.3</v>
      </c>
      <c r="F2206" s="2" t="s">
        <v>6555</v>
      </c>
      <c r="G2206" s="19">
        <f>VLOOKUP(F2206,frs!$A$2:$B$45,2,FALSE)</f>
        <v>14</v>
      </c>
      <c r="H2206" s="2" t="b">
        <v>1</v>
      </c>
      <c r="I2206" s="2" t="s">
        <v>4709</v>
      </c>
      <c r="J2206" s="19">
        <f>VLOOKUP(I2206,Families!$A$2:$B$11,2,FALSE)</f>
        <v>2</v>
      </c>
      <c r="K2206" s="2" t="s">
        <v>5062</v>
      </c>
      <c r="L2206" s="19" t="str">
        <f>IFERROR(VLOOKUP(K2206,Appellations!$A$2:$B$77,2,FALSE),"0")</f>
        <v>0</v>
      </c>
      <c r="M2206" s="2" t="s">
        <v>4741</v>
      </c>
      <c r="N2206" s="19">
        <f>IFERROR(VLOOKUP(M2206,Regions!$A$2:$B$44,2,FALSE),"0")</f>
        <v>32</v>
      </c>
      <c r="O2206" s="2" t="s">
        <v>4689</v>
      </c>
      <c r="P2206" s="19">
        <f>IFERROR(VLOOKUP(O2206,Colors!$A$2:$B$11,2,FALSE),"0")</f>
        <v>2</v>
      </c>
      <c r="Q2206" s="2" t="s">
        <v>4688</v>
      </c>
      <c r="R2206" s="19">
        <f>IFERROR(VLOOKUP(Q2206,Contenants!$A$2:$B$21,2,FALSE),"0")</f>
        <v>16</v>
      </c>
      <c r="S2206" s="2" t="s">
        <v>6560</v>
      </c>
      <c r="T2206" s="50" t="str">
        <f t="shared" si="805"/>
        <v>Baux De Provence Dalmeran La Bastide Blanc</v>
      </c>
      <c r="U2206" s="19" t="str">
        <f t="shared" si="810"/>
        <v>chateau_dalmeran_les_baux_de_provence_bastide_blanc.png</v>
      </c>
      <c r="V2206" s="19">
        <f t="shared" si="811"/>
        <v>1</v>
      </c>
      <c r="W2206" s="20" t="str">
        <f t="shared" si="809"/>
        <v>("02218", "Baux De Provence Dalmeran La Bastide Blanc", "Un Baux de Provence Blanc sec, rond et gourmand, idéal sur un boudin blanc ou des gambas grillées.&lt;br&gt;&lt;br&gt;Encépagement : Roussanne, Clairette et Grenache&lt;br&gt;&lt;br&gt;Dégustation : Robe jaune paille ; Nez expressif de guimauve puis de patisserie et d’épices ; Bouche légère sur des notes de frangipane. Finale gourmande et saline.&lt;br&gt;Accord mets/vin : produit de la mer et viande blanche en sauce.&lt;br&gt;&lt;br&gt;Domaine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"2", "0", "32","2", "16", "chateau_dalmeran_les_baux_de_provence_bastide_blanc.png", "1"),</v>
      </c>
    </row>
    <row r="2207" spans="1:23" ht="342" x14ac:dyDescent="0.25">
      <c r="A2207" s="2" t="s">
        <v>6561</v>
      </c>
      <c r="B2207" s="2" t="s">
        <v>6562</v>
      </c>
      <c r="C2207" s="3" t="s">
        <v>6563</v>
      </c>
      <c r="D2207" s="23" t="str">
        <f t="shared" si="804"/>
        <v>Un Baux de Provence Rouge riche et complexe qui s’accordera sur un carré d’agneau au four.&lt;br&gt;&lt;br&gt;Encépagement : Syrah, Grenache et Cabernet sauvignon&lt;br&gt;&lt;br&gt;Dégustation : Robe rouge grenat ; Nez de fruits rouges et plein de fraîcheur ; Bouche fruitée, équilibrée, épicée. Finale longue et cacaotée.&lt;br&gt;Accord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7" s="4">
        <v>22.7</v>
      </c>
      <c r="F2207" s="2" t="s">
        <v>6555</v>
      </c>
      <c r="G2207" s="19">
        <f>VLOOKUP(F2207,frs!$A$2:$B$45,2,FALSE)</f>
        <v>14</v>
      </c>
      <c r="H2207" s="2" t="b">
        <v>1</v>
      </c>
      <c r="I2207" s="2" t="s">
        <v>4716</v>
      </c>
      <c r="J2207" s="19">
        <f>VLOOKUP(I2207,Families!$A$2:$B$11,2,FALSE)</f>
        <v>1</v>
      </c>
      <c r="K2207" s="2" t="s">
        <v>5062</v>
      </c>
      <c r="L2207" s="19" t="str">
        <f>IFERROR(VLOOKUP(K2207,Appellations!$A$2:$B$77,2,FALSE),"0")</f>
        <v>0</v>
      </c>
      <c r="M2207" s="2" t="s">
        <v>4741</v>
      </c>
      <c r="N2207" s="19">
        <f>IFERROR(VLOOKUP(M2207,Regions!$A$2:$B$44,2,FALSE),"0")</f>
        <v>32</v>
      </c>
      <c r="O2207" s="2" t="s">
        <v>4719</v>
      </c>
      <c r="P2207" s="19">
        <f>IFERROR(VLOOKUP(O2207,Colors!$A$2:$B$11,2,FALSE),"0")</f>
        <v>8</v>
      </c>
      <c r="Q2207" s="2" t="s">
        <v>4688</v>
      </c>
      <c r="R2207" s="19">
        <f>IFERROR(VLOOKUP(Q2207,Contenants!$A$2:$B$21,2,FALSE),"0")</f>
        <v>16</v>
      </c>
      <c r="S2207" s="2" t="s">
        <v>6564</v>
      </c>
      <c r="T2207" s="50" t="str">
        <f t="shared" si="805"/>
        <v>Baux De Provence Dalmeran Chateau Dalmeran Rouge</v>
      </c>
      <c r="U2207" s="19" t="str">
        <f t="shared" si="810"/>
        <v>chateau_dalmeran_les_baux_de_provence_chateau_rouge.png</v>
      </c>
      <c r="V2207" s="19">
        <f t="shared" si="811"/>
        <v>1</v>
      </c>
      <c r="W2207" s="20" t="str">
        <f t="shared" si="809"/>
        <v>("02219", "Baux De Provence Dalmeran Chateau Dalmeran Rouge", "Un Baux de Provence Rouge riche et complexe qui s’accordera sur un carré d’agneau au four.&lt;br&gt;&lt;br&gt;Encépagement : Syrah, Grenache et Cabernet sauvignon&lt;br&gt;&lt;br&gt;Dégustation : Robe rouge grenat ; Nez de fruits rouges et plein de fraîcheur ; Bouche fruitée, équilibrée, épicée. Finale longue et cacaotée.&lt;br&gt;Accord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"1", "0", "32","8", "16", "chateau_dalmeran_les_baux_de_provence_chateau_rouge.png", "1"),</v>
      </c>
    </row>
    <row r="2208" spans="1:23" ht="90" hidden="1" x14ac:dyDescent="0.25">
      <c r="A2208" s="2" t="s">
        <v>6565</v>
      </c>
      <c r="B2208" s="2" t="s">
        <v>6566</v>
      </c>
      <c r="C2208" s="3"/>
      <c r="D2208" s="23" t="str">
        <f t="shared" si="804"/>
        <v/>
      </c>
      <c r="E2208" s="4">
        <v>27.9</v>
      </c>
      <c r="F2208" s="2" t="s">
        <v>6567</v>
      </c>
      <c r="G2208" s="19" t="e">
        <f>VLOOKUP(F2208,frs!$A$2:$E$41,2,FALSE)</f>
        <v>#N/A</v>
      </c>
      <c r="H2208" s="2" t="b">
        <v>1</v>
      </c>
      <c r="I2208" s="2" t="s">
        <v>4716</v>
      </c>
      <c r="J2208" s="19">
        <f>VLOOKUP(I2208,Families!$A$2:$B$11,2,FALSE)</f>
        <v>1</v>
      </c>
      <c r="K2208" s="2" t="s">
        <v>4847</v>
      </c>
      <c r="L2208" s="19">
        <f>IFERROR(VLOOKUP(K2208,Appellations!$A$2:$B$77,2,FALSE),"0")</f>
        <v>34</v>
      </c>
      <c r="M2208" s="2" t="s">
        <v>4745</v>
      </c>
      <c r="N2208" s="19">
        <f>IFERROR(VLOOKUP(M2208,Regions!$A$2:$B$44,2,FALSE),"0")</f>
        <v>33</v>
      </c>
      <c r="O2208" s="2" t="s">
        <v>4719</v>
      </c>
      <c r="P2208" s="19">
        <f>IFERROR(VLOOKUP(O2208,Colors!$A$2:$B$11,2,FALSE),"0")</f>
        <v>8</v>
      </c>
      <c r="Q2208" s="2" t="s">
        <v>4688</v>
      </c>
      <c r="R2208" s="19">
        <f>IFERROR(VLOOKUP(Q2208,Contenants!$A$2:$B$21,2,FALSE),"0")</f>
        <v>16</v>
      </c>
      <c r="S2208" s="2"/>
      <c r="T2208" s="50" t="str">
        <f t="shared" si="805"/>
        <v>Gigondas Domaine Raspail Ay Rouge</v>
      </c>
      <c r="U2208" s="19" t="str">
        <f t="shared" si="810"/>
        <v/>
      </c>
      <c r="V2208" s="19">
        <f t="shared" si="811"/>
        <v>0</v>
      </c>
      <c r="W2208" s="20" t="e">
        <f t="shared" ref="W2208:W2218" si="812">$X$1&amp;A2208&amp;$Y$1&amp;T2208&amp;$Z$1&amp;D2208&amp;$AA$1&amp;G2208&amp;$AB$1&amp;J2208&amp;$AC$1&amp;L2208&amp;$AD$1&amp;N2208&amp;$AE$1&amp;P2208&amp;$AF$1&amp;R2208&amp;$AG$1&amp;U2208&amp;$AH$1&amp;V2208&amp;$AI$1</f>
        <v>#N/A</v>
      </c>
    </row>
    <row r="2209" spans="1:23" ht="90" hidden="1" x14ac:dyDescent="0.25">
      <c r="A2209" s="2" t="s">
        <v>6568</v>
      </c>
      <c r="B2209" s="2" t="s">
        <v>6569</v>
      </c>
      <c r="C2209" s="3"/>
      <c r="D2209" s="23" t="str">
        <f t="shared" si="804"/>
        <v/>
      </c>
      <c r="E2209" s="4">
        <v>6.95</v>
      </c>
      <c r="F2209" s="2" t="s">
        <v>6570</v>
      </c>
      <c r="G2209" s="19" t="e">
        <f>VLOOKUP(F2209,frs!$A$2:$E$41,2,FALSE)</f>
        <v>#N/A</v>
      </c>
      <c r="H2209" s="2" t="b">
        <v>1</v>
      </c>
      <c r="I2209" s="2" t="s">
        <v>4709</v>
      </c>
      <c r="J2209" s="19">
        <f>VLOOKUP(I2209,Families!$A$2:$B$11,2,FALSE)</f>
        <v>2</v>
      </c>
      <c r="K2209" s="2" t="s">
        <v>4751</v>
      </c>
      <c r="L2209" s="19" t="str">
        <f>IFERROR(VLOOKUP(K2209,Appellations!$A$2:$B$77,2,FALSE),"0")</f>
        <v>0</v>
      </c>
      <c r="M2209" s="2" t="s">
        <v>4745</v>
      </c>
      <c r="N2209" s="19">
        <f>IFERROR(VLOOKUP(M2209,Regions!$A$2:$B$44,2,FALSE),"0")</f>
        <v>33</v>
      </c>
      <c r="O2209" s="2" t="s">
        <v>4689</v>
      </c>
      <c r="P2209" s="19">
        <f>IFERROR(VLOOKUP(O2209,Colors!$A$2:$B$11,2,FALSE),"0")</f>
        <v>2</v>
      </c>
      <c r="Q2209" s="2" t="s">
        <v>4688</v>
      </c>
      <c r="R2209" s="19">
        <f>IFERROR(VLOOKUP(Q2209,Contenants!$A$2:$B$21,2,FALSE),"0")</f>
        <v>16</v>
      </c>
      <c r="S2209" s="2"/>
      <c r="T2209" s="50" t="s">
        <v>6592</v>
      </c>
      <c r="U2209" s="19" t="str">
        <f t="shared" si="810"/>
        <v/>
      </c>
      <c r="V2209" s="19">
        <f t="shared" si="811"/>
        <v>0</v>
      </c>
      <c r="W2209" s="20" t="e">
        <f t="shared" si="812"/>
        <v>#N/A</v>
      </c>
    </row>
    <row r="2210" spans="1:23" ht="90" hidden="1" x14ac:dyDescent="0.25">
      <c r="A2210" s="2" t="s">
        <v>6571</v>
      </c>
      <c r="B2210" s="2" t="s">
        <v>6572</v>
      </c>
      <c r="C2210" s="3"/>
      <c r="D2210" s="23" t="str">
        <f t="shared" si="804"/>
        <v/>
      </c>
      <c r="E2210" s="4">
        <v>6.95</v>
      </c>
      <c r="F2210" s="2" t="s">
        <v>6570</v>
      </c>
      <c r="G2210" s="19" t="e">
        <f>VLOOKUP(F2210,frs!$A$2:$E$41,2,FALSE)</f>
        <v>#N/A</v>
      </c>
      <c r="H2210" s="2" t="b">
        <v>1</v>
      </c>
      <c r="I2210" s="2" t="s">
        <v>4716</v>
      </c>
      <c r="J2210" s="19">
        <f>VLOOKUP(I2210,Families!$A$2:$B$11,2,FALSE)</f>
        <v>1</v>
      </c>
      <c r="K2210" s="2" t="s">
        <v>4751</v>
      </c>
      <c r="L2210" s="19" t="str">
        <f>IFERROR(VLOOKUP(K2210,Appellations!$A$2:$B$77,2,FALSE),"0")</f>
        <v>0</v>
      </c>
      <c r="M2210" s="2" t="s">
        <v>4745</v>
      </c>
      <c r="N2210" s="19">
        <f>IFERROR(VLOOKUP(M2210,Regions!$A$2:$B$44,2,FALSE),"0")</f>
        <v>33</v>
      </c>
      <c r="O2210" s="2" t="s">
        <v>4719</v>
      </c>
      <c r="P2210" s="19">
        <f>IFERROR(VLOOKUP(O2210,Colors!$A$2:$B$11,2,FALSE),"0")</f>
        <v>8</v>
      </c>
      <c r="Q2210" s="2" t="s">
        <v>4688</v>
      </c>
      <c r="R2210" s="19">
        <f>IFERROR(VLOOKUP(Q2210,Contenants!$A$2:$B$21,2,FALSE),"0")</f>
        <v>16</v>
      </c>
      <c r="S2210" s="2"/>
      <c r="T2210" s="50" t="s">
        <v>6593</v>
      </c>
      <c r="U2210" s="19" t="str">
        <f t="shared" si="810"/>
        <v/>
      </c>
      <c r="V2210" s="19">
        <f t="shared" si="811"/>
        <v>0</v>
      </c>
      <c r="W2210" s="20" t="e">
        <f t="shared" si="812"/>
        <v>#N/A</v>
      </c>
    </row>
    <row r="2211" spans="1:23" ht="90" hidden="1" x14ac:dyDescent="0.25">
      <c r="A2211" s="2" t="s">
        <v>6573</v>
      </c>
      <c r="B2211" s="2" t="s">
        <v>6574</v>
      </c>
      <c r="C2211" s="3"/>
      <c r="D2211" s="23" t="str">
        <f t="shared" si="804"/>
        <v/>
      </c>
      <c r="E2211" s="4">
        <v>32.9</v>
      </c>
      <c r="F2211" s="2" t="s">
        <v>6575</v>
      </c>
      <c r="G2211" s="19" t="e">
        <f>VLOOKUP(F2211,frs!$A$2:$E$41,2,FALSE)</f>
        <v>#N/A</v>
      </c>
      <c r="H2211" s="2" t="b">
        <v>1</v>
      </c>
      <c r="I2211" s="2" t="s">
        <v>4716</v>
      </c>
      <c r="J2211" s="19">
        <f>VLOOKUP(I2211,Families!$A$2:$B$11,2,FALSE)</f>
        <v>1</v>
      </c>
      <c r="K2211" s="2" t="s">
        <v>4841</v>
      </c>
      <c r="L2211" s="19">
        <f>IFERROR(VLOOKUP(K2211,Appellations!$A$2:$B$77,2,FALSE),"0")</f>
        <v>17</v>
      </c>
      <c r="M2211" s="2" t="s">
        <v>4745</v>
      </c>
      <c r="N2211" s="19">
        <f>IFERROR(VLOOKUP(M2211,Regions!$A$2:$B$44,2,FALSE),"0")</f>
        <v>33</v>
      </c>
      <c r="O2211" s="2" t="s">
        <v>4719</v>
      </c>
      <c r="P2211" s="19">
        <f>IFERROR(VLOOKUP(O2211,Colors!$A$2:$B$11,2,FALSE),"0")</f>
        <v>8</v>
      </c>
      <c r="Q2211" s="2" t="s">
        <v>4688</v>
      </c>
      <c r="R2211" s="19">
        <f>IFERROR(VLOOKUP(Q2211,Contenants!$A$2:$B$21,2,FALSE),"0")</f>
        <v>16</v>
      </c>
      <c r="S2211" s="2"/>
      <c r="T2211" s="50" t="s">
        <v>6594</v>
      </c>
      <c r="U2211" s="19" t="str">
        <f t="shared" si="810"/>
        <v/>
      </c>
      <c r="V2211" s="19">
        <f t="shared" si="811"/>
        <v>0</v>
      </c>
      <c r="W2211" s="20" t="e">
        <f t="shared" si="812"/>
        <v>#N/A</v>
      </c>
    </row>
    <row r="2212" spans="1:23" ht="90" hidden="1" x14ac:dyDescent="0.25">
      <c r="A2212" s="2" t="s">
        <v>6576</v>
      </c>
      <c r="B2212" s="2" t="s">
        <v>6577</v>
      </c>
      <c r="C2212" s="3"/>
      <c r="D2212" s="23" t="str">
        <f t="shared" si="804"/>
        <v/>
      </c>
      <c r="E2212" s="4">
        <v>31.8</v>
      </c>
      <c r="F2212" s="2" t="s">
        <v>6575</v>
      </c>
      <c r="G2212" s="19" t="e">
        <f>VLOOKUP(F2212,frs!$A$2:$E$41,2,FALSE)</f>
        <v>#N/A</v>
      </c>
      <c r="H2212" s="2" t="b">
        <v>1</v>
      </c>
      <c r="I2212" s="2" t="s">
        <v>4709</v>
      </c>
      <c r="J2212" s="19">
        <f>VLOOKUP(I2212,Families!$A$2:$B$11,2,FALSE)</f>
        <v>2</v>
      </c>
      <c r="K2212" s="2" t="s">
        <v>4841</v>
      </c>
      <c r="L2212" s="19">
        <f>IFERROR(VLOOKUP(K2212,Appellations!$A$2:$B$77,2,FALSE),"0")</f>
        <v>17</v>
      </c>
      <c r="M2212" s="2" t="s">
        <v>4745</v>
      </c>
      <c r="N2212" s="19">
        <f>IFERROR(VLOOKUP(M2212,Regions!$A$2:$B$44,2,FALSE),"0")</f>
        <v>33</v>
      </c>
      <c r="O2212" s="2" t="s">
        <v>4689</v>
      </c>
      <c r="P2212" s="19">
        <f>IFERROR(VLOOKUP(O2212,Colors!$A$2:$B$11,2,FALSE),"0")</f>
        <v>2</v>
      </c>
      <c r="Q2212" s="2" t="s">
        <v>4688</v>
      </c>
      <c r="R2212" s="19">
        <f>IFERROR(VLOOKUP(Q2212,Contenants!$A$2:$B$21,2,FALSE),"0")</f>
        <v>16</v>
      </c>
      <c r="S2212" s="2"/>
      <c r="T2212" s="50" t="str">
        <f t="shared" si="805"/>
        <v>Ch9 Chante Cigale Blanc</v>
      </c>
      <c r="U2212" s="19" t="str">
        <f t="shared" si="810"/>
        <v/>
      </c>
      <c r="V2212" s="19">
        <f t="shared" si="811"/>
        <v>0</v>
      </c>
      <c r="W2212" s="20" t="e">
        <f t="shared" si="812"/>
        <v>#N/A</v>
      </c>
    </row>
    <row r="2213" spans="1:23" ht="90" hidden="1" x14ac:dyDescent="0.25">
      <c r="A2213" s="2" t="s">
        <v>6578</v>
      </c>
      <c r="B2213" s="2" t="s">
        <v>6579</v>
      </c>
      <c r="C2213" s="3"/>
      <c r="D2213" s="23" t="str">
        <f t="shared" si="804"/>
        <v/>
      </c>
      <c r="E2213" s="4">
        <v>29.8</v>
      </c>
      <c r="F2213" s="2" t="s">
        <v>469</v>
      </c>
      <c r="G2213" s="19">
        <f>VLOOKUP(F2213,frs!$A$2:$E$41,2,FALSE)</f>
        <v>24</v>
      </c>
      <c r="H2213" s="2" t="b">
        <v>1</v>
      </c>
      <c r="I2213" s="2" t="s">
        <v>4693</v>
      </c>
      <c r="J2213" s="19">
        <f>VLOOKUP(I2213,Families!$A$2:$B$11,2,FALSE)</f>
        <v>7</v>
      </c>
      <c r="K2213" s="2"/>
      <c r="L2213" s="19" t="str">
        <f>IFERROR(VLOOKUP(K2213,Appellations!$A$2:$B$77,2,FALSE),"0")</f>
        <v>0</v>
      </c>
      <c r="M2213" s="2" t="s">
        <v>4703</v>
      </c>
      <c r="N2213" s="19">
        <f>IFERROR(VLOOKUP(M2213,Regions!$A$2:$B$44,2,FALSE),"0")</f>
        <v>34</v>
      </c>
      <c r="O2213" s="2"/>
      <c r="P2213" s="19" t="str">
        <f>IFERROR(VLOOKUP(O2213,Colors!$A$2:$B$11,2,FALSE),"0")</f>
        <v>0</v>
      </c>
      <c r="Q2213" s="2" t="s">
        <v>4696</v>
      </c>
      <c r="R2213" s="19">
        <f>IFERROR(VLOOKUP(Q2213,Contenants!$A$2:$B$21,2,FALSE),"0")</f>
        <v>15</v>
      </c>
      <c r="S2213" s="2"/>
      <c r="T2213" s="50" t="str">
        <f t="shared" si="805"/>
        <v>Rhum Clement Ambre E.S.B 40°</v>
      </c>
      <c r="U2213" s="19" t="str">
        <f t="shared" si="810"/>
        <v/>
      </c>
      <c r="V2213" s="19">
        <f t="shared" si="811"/>
        <v>0</v>
      </c>
      <c r="W2213" s="20" t="str">
        <f t="shared" si="812"/>
        <v>("02225", "Rhum Clement Ambre E.S.B 40°", "", "24", "7", "0", "34","0", "15", "", "0"),</v>
      </c>
    </row>
    <row r="2214" spans="1:23" ht="90" hidden="1" x14ac:dyDescent="0.25">
      <c r="A2214" s="2" t="s">
        <v>6580</v>
      </c>
      <c r="B2214" s="2" t="s">
        <v>6581</v>
      </c>
      <c r="C2214" s="3"/>
      <c r="D2214" s="23" t="str">
        <f t="shared" si="804"/>
        <v/>
      </c>
      <c r="E2214" s="4">
        <v>32.6</v>
      </c>
      <c r="F2214" s="2" t="s">
        <v>2270</v>
      </c>
      <c r="G2214" s="19" t="e">
        <f>VLOOKUP(F2214,frs!$A$2:$E$41,2,FALSE)</f>
        <v>#N/A</v>
      </c>
      <c r="H2214" s="2" t="b">
        <v>1</v>
      </c>
      <c r="I2214" s="2" t="s">
        <v>4716</v>
      </c>
      <c r="J2214" s="19">
        <f>VLOOKUP(I2214,Families!$A$2:$B$11,2,FALSE)</f>
        <v>1</v>
      </c>
      <c r="K2214" s="2" t="s">
        <v>4788</v>
      </c>
      <c r="L2214" s="19" t="str">
        <f>IFERROR(VLOOKUP(K2214,Appellations!$A$2:$B$77,2,FALSE),"0")</f>
        <v>0</v>
      </c>
      <c r="M2214" s="2" t="s">
        <v>4762</v>
      </c>
      <c r="N2214" s="19">
        <f>IFERROR(VLOOKUP(M2214,Regions!$A$2:$B$44,2,FALSE),"0")</f>
        <v>10</v>
      </c>
      <c r="O2214" s="2" t="s">
        <v>4719</v>
      </c>
      <c r="P2214" s="19">
        <f>IFERROR(VLOOKUP(O2214,Colors!$A$2:$B$11,2,FALSE),"0")</f>
        <v>8</v>
      </c>
      <c r="Q2214" s="2" t="s">
        <v>4688</v>
      </c>
      <c r="R2214" s="19">
        <f>IFERROR(VLOOKUP(Q2214,Contenants!$A$2:$B$21,2,FALSE),"0")</f>
        <v>16</v>
      </c>
      <c r="S2214" s="2"/>
      <c r="T2214" s="50" t="str">
        <f t="shared" si="805"/>
        <v>Mercurey Vieilles Vignes Dom. H.Garrey Rouge</v>
      </c>
      <c r="U2214" s="19" t="str">
        <f t="shared" si="810"/>
        <v/>
      </c>
      <c r="V2214" s="19">
        <f t="shared" si="811"/>
        <v>0</v>
      </c>
      <c r="W2214" s="20" t="e">
        <f t="shared" si="812"/>
        <v>#N/A</v>
      </c>
    </row>
    <row r="2215" spans="1:23" ht="90" hidden="1" x14ac:dyDescent="0.25">
      <c r="A2215" s="2" t="s">
        <v>6582</v>
      </c>
      <c r="B2215" s="2" t="s">
        <v>6583</v>
      </c>
      <c r="C2215" s="3"/>
      <c r="D2215" s="23" t="str">
        <f t="shared" si="804"/>
        <v/>
      </c>
      <c r="E2215" s="4">
        <v>54.8</v>
      </c>
      <c r="F2215" s="2" t="s">
        <v>2270</v>
      </c>
      <c r="G2215" s="19" t="e">
        <f>VLOOKUP(F2215,frs!$A$2:$E$41,2,FALSE)</f>
        <v>#N/A</v>
      </c>
      <c r="H2215" s="2" t="b">
        <v>1</v>
      </c>
      <c r="I2215" s="2" t="s">
        <v>4716</v>
      </c>
      <c r="J2215" s="19">
        <f>VLOOKUP(I2215,Families!$A$2:$B$11,2,FALSE)</f>
        <v>1</v>
      </c>
      <c r="K2215" s="2" t="s">
        <v>4796</v>
      </c>
      <c r="L2215" s="19" t="str">
        <f>IFERROR(VLOOKUP(K2215,Appellations!$A$2:$B$77,2,FALSE),"0")</f>
        <v>0</v>
      </c>
      <c r="M2215" s="2" t="s">
        <v>4762</v>
      </c>
      <c r="N2215" s="19">
        <f>IFERROR(VLOOKUP(M2215,Regions!$A$2:$B$44,2,FALSE),"0")</f>
        <v>10</v>
      </c>
      <c r="O2215" s="2" t="s">
        <v>4719</v>
      </c>
      <c r="P2215" s="19">
        <f>IFERROR(VLOOKUP(O2215,Colors!$A$2:$B$11,2,FALSE),"0")</f>
        <v>8</v>
      </c>
      <c r="Q2215" s="2" t="s">
        <v>4688</v>
      </c>
      <c r="R2215" s="19">
        <f>IFERROR(VLOOKUP(Q2215,Contenants!$A$2:$B$21,2,FALSE),"0")</f>
        <v>16</v>
      </c>
      <c r="S2215" s="2"/>
      <c r="T2215" s="50" t="str">
        <f t="shared" si="805"/>
        <v>Pommard La Chaniere Philippe Germain Rouge</v>
      </c>
      <c r="U2215" s="19" t="str">
        <f t="shared" si="810"/>
        <v/>
      </c>
      <c r="V2215" s="19">
        <f t="shared" si="811"/>
        <v>0</v>
      </c>
      <c r="W2215" s="20" t="e">
        <f t="shared" si="812"/>
        <v>#N/A</v>
      </c>
    </row>
    <row r="2216" spans="1:23" ht="90" hidden="1" x14ac:dyDescent="0.25">
      <c r="A2216" s="2" t="s">
        <v>6584</v>
      </c>
      <c r="B2216" s="2" t="s">
        <v>6585</v>
      </c>
      <c r="C2216" s="3"/>
      <c r="D2216" s="23" t="str">
        <f t="shared" si="804"/>
        <v/>
      </c>
      <c r="E2216" s="4">
        <v>8.4</v>
      </c>
      <c r="F2216" s="2" t="s">
        <v>6586</v>
      </c>
      <c r="G2216" s="19" t="e">
        <f>VLOOKUP(F2216,frs!$A$2:$E$41,2,FALSE)</f>
        <v>#N/A</v>
      </c>
      <c r="H2216" s="2" t="b">
        <v>1</v>
      </c>
      <c r="I2216" s="2" t="s">
        <v>4709</v>
      </c>
      <c r="J2216" s="19">
        <f>VLOOKUP(I2216,Families!$A$2:$B$11,2,FALSE)</f>
        <v>2</v>
      </c>
      <c r="K2216" s="2" t="s">
        <v>4924</v>
      </c>
      <c r="L2216" s="19">
        <f>IFERROR(VLOOKUP(K2216,Appellations!$A$2:$B$77,2,FALSE),"0")</f>
        <v>37</v>
      </c>
      <c r="M2216" s="2" t="s">
        <v>4857</v>
      </c>
      <c r="N2216" s="19">
        <f>IFERROR(VLOOKUP(M2216,Regions!$A$2:$B$44,2,FALSE),"0")</f>
        <v>36</v>
      </c>
      <c r="O2216" s="2" t="s">
        <v>4689</v>
      </c>
      <c r="P2216" s="19">
        <f>IFERROR(VLOOKUP(O2216,Colors!$A$2:$B$11,2,FALSE),"0")</f>
        <v>2</v>
      </c>
      <c r="Q2216" s="2" t="s">
        <v>4688</v>
      </c>
      <c r="R2216" s="19">
        <f>IFERROR(VLOOKUP(Q2216,Contenants!$A$2:$B$21,2,FALSE),"0")</f>
        <v>16</v>
      </c>
      <c r="S2216" s="2"/>
      <c r="T2216" s="50" t="str">
        <f t="shared" si="805"/>
        <v>Uby N°2 Chardonnay Chenin Blanc</v>
      </c>
      <c r="U2216" s="19" t="str">
        <f t="shared" si="810"/>
        <v/>
      </c>
      <c r="V2216" s="19">
        <f t="shared" si="811"/>
        <v>0</v>
      </c>
      <c r="W2216" s="20" t="e">
        <f t="shared" si="812"/>
        <v>#N/A</v>
      </c>
    </row>
    <row r="2217" spans="1:23" ht="90" hidden="1" x14ac:dyDescent="0.25">
      <c r="A2217" s="2" t="s">
        <v>6587</v>
      </c>
      <c r="B2217" s="2" t="s">
        <v>6588</v>
      </c>
      <c r="C2217" s="3"/>
      <c r="D2217" s="23" t="str">
        <f t="shared" si="804"/>
        <v/>
      </c>
      <c r="E2217" s="4">
        <v>6.75</v>
      </c>
      <c r="F2217" s="2" t="s">
        <v>6586</v>
      </c>
      <c r="G2217" s="19" t="e">
        <f>VLOOKUP(F2217,frs!$A$2:$E$41,2,FALSE)</f>
        <v>#N/A</v>
      </c>
      <c r="H2217" s="2" t="b">
        <v>1</v>
      </c>
      <c r="I2217" s="2" t="s">
        <v>4709</v>
      </c>
      <c r="J2217" s="19">
        <f>VLOOKUP(I2217,Families!$A$2:$B$11,2,FALSE)</f>
        <v>2</v>
      </c>
      <c r="K2217" s="2" t="s">
        <v>4924</v>
      </c>
      <c r="L2217" s="19">
        <f>IFERROR(VLOOKUP(K2217,Appellations!$A$2:$B$77,2,FALSE),"0")</f>
        <v>37</v>
      </c>
      <c r="M2217" s="2" t="s">
        <v>4857</v>
      </c>
      <c r="N2217" s="19">
        <f>IFERROR(VLOOKUP(M2217,Regions!$A$2:$B$44,2,FALSE),"0")</f>
        <v>36</v>
      </c>
      <c r="O2217" s="2" t="s">
        <v>4689</v>
      </c>
      <c r="P2217" s="19">
        <f>IFERROR(VLOOKUP(O2217,Colors!$A$2:$B$11,2,FALSE),"0")</f>
        <v>2</v>
      </c>
      <c r="Q2217" s="2" t="s">
        <v>4688</v>
      </c>
      <c r="R2217" s="19">
        <f>IFERROR(VLOOKUP(Q2217,Contenants!$A$2:$B$21,2,FALSE),"0")</f>
        <v>16</v>
      </c>
      <c r="S2217" s="2"/>
      <c r="T2217" s="50" t="str">
        <f t="shared" si="805"/>
        <v>Uby N°3 Colombard Sauvignon Blanc</v>
      </c>
      <c r="U2217" s="19" t="str">
        <f t="shared" si="810"/>
        <v/>
      </c>
      <c r="V2217" s="19">
        <f t="shared" si="811"/>
        <v>0</v>
      </c>
      <c r="W2217" s="20" t="e">
        <f t="shared" si="812"/>
        <v>#N/A</v>
      </c>
    </row>
    <row r="2218" spans="1:23" ht="90" hidden="1" x14ac:dyDescent="0.25">
      <c r="A2218" s="2" t="s">
        <v>6589</v>
      </c>
      <c r="B2218" s="2" t="s">
        <v>6590</v>
      </c>
      <c r="C2218" s="3"/>
      <c r="D2218" s="23" t="str">
        <f t="shared" si="804"/>
        <v/>
      </c>
      <c r="E2218" s="4">
        <v>9.5500000000000007</v>
      </c>
      <c r="F2218" s="2" t="s">
        <v>6586</v>
      </c>
      <c r="G2218" s="19" t="e">
        <f>VLOOKUP(F2218,frs!$A$2:$E$41,2,FALSE)</f>
        <v>#N/A</v>
      </c>
      <c r="H2218" s="2" t="b">
        <v>1</v>
      </c>
      <c r="I2218" s="2" t="s">
        <v>4709</v>
      </c>
      <c r="J2218" s="19">
        <f>VLOOKUP(I2218,Families!$A$2:$B$11,2,FALSE)</f>
        <v>2</v>
      </c>
      <c r="K2218" s="2" t="s">
        <v>4924</v>
      </c>
      <c r="L2218" s="19">
        <f>IFERROR(VLOOKUP(K2218,Appellations!$A$2:$B$77,2,FALSE),"0")</f>
        <v>37</v>
      </c>
      <c r="M2218" s="2" t="s">
        <v>4857</v>
      </c>
      <c r="N2218" s="19">
        <f>IFERROR(VLOOKUP(M2218,Regions!$A$2:$B$44,2,FALSE),"0")</f>
        <v>36</v>
      </c>
      <c r="O2218" s="2" t="s">
        <v>4689</v>
      </c>
      <c r="P2218" s="19">
        <f>IFERROR(VLOOKUP(O2218,Colors!$A$2:$B$11,2,FALSE),"0")</f>
        <v>2</v>
      </c>
      <c r="Q2218" s="2" t="s">
        <v>4688</v>
      </c>
      <c r="R2218" s="19">
        <f>IFERROR(VLOOKUP(Q2218,Contenants!$A$2:$B$21,2,FALSE),"0")</f>
        <v>16</v>
      </c>
      <c r="S2218" s="2"/>
      <c r="T2218" s="50" t="str">
        <f t="shared" si="805"/>
        <v>Uby N°4 Gros Et Petit Manseng Blanc</v>
      </c>
      <c r="U2218" s="19" t="str">
        <f t="shared" si="810"/>
        <v/>
      </c>
      <c r="V2218" s="19">
        <f t="shared" si="811"/>
        <v>0</v>
      </c>
      <c r="W2218" s="20" t="e">
        <f t="shared" si="812"/>
        <v>#N/A</v>
      </c>
    </row>
  </sheetData>
  <autoFilter ref="A1:AI2218" xr:uid="{00000000-0001-0000-0100-000000000000}">
    <filterColumn colId="7">
      <filters>
        <filter val="VRAI"/>
      </filters>
    </filterColumn>
    <filterColumn colId="21">
      <filters>
        <filter val="1"/>
      </filters>
    </filterColumn>
  </autoFilter>
  <sortState xmlns:xlrd2="http://schemas.microsoft.com/office/spreadsheetml/2017/richdata2" ref="A2:AF485">
    <sortCondition ref="A2:A485"/>
  </sortState>
  <dataConsolidate/>
  <printOptions headings="1" gridLines="1"/>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P2124"/>
  <sheetViews>
    <sheetView topLeftCell="A40" zoomScale="60" zoomScaleNormal="60" workbookViewId="0">
      <selection activeCell="G1" sqref="G1:G45"/>
    </sheetView>
  </sheetViews>
  <sheetFormatPr baseColWidth="10" defaultRowHeight="15" x14ac:dyDescent="0.25"/>
  <cols>
    <col min="1" max="1" width="47.28515625" bestFit="1" customWidth="1"/>
    <col min="2" max="2" width="13.85546875" customWidth="1"/>
    <col min="3" max="3" width="30.42578125" bestFit="1" customWidth="1"/>
    <col min="4" max="4" width="64.140625" customWidth="1"/>
    <col min="5" max="5" width="41.85546875" customWidth="1"/>
    <col min="6" max="6" width="32.7109375" customWidth="1"/>
    <col min="7" max="7" width="86.7109375" style="5" customWidth="1"/>
    <col min="8" max="8" width="2.7109375" bestFit="1" customWidth="1"/>
    <col min="9" max="9" width="2" bestFit="1" customWidth="1"/>
    <col min="10" max="10" width="2.7109375" customWidth="1"/>
    <col min="11" max="12" width="3.28515625" bestFit="1" customWidth="1"/>
    <col min="13" max="13" width="3.140625" bestFit="1" customWidth="1"/>
    <col min="16" max="16" width="47.28515625" bestFit="1" customWidth="1"/>
  </cols>
  <sheetData>
    <row r="1" spans="1:16" ht="15.75" x14ac:dyDescent="0.25">
      <c r="A1" s="1" t="s">
        <v>2212</v>
      </c>
      <c r="B1" s="1" t="s">
        <v>2195</v>
      </c>
      <c r="C1" s="1" t="s">
        <v>5948</v>
      </c>
      <c r="D1" s="1" t="s">
        <v>5949</v>
      </c>
      <c r="E1" s="1" t="s">
        <v>2203</v>
      </c>
      <c r="F1" s="10" t="s">
        <v>2300</v>
      </c>
      <c r="G1" s="5" t="s">
        <v>5950</v>
      </c>
      <c r="H1" t="s">
        <v>2192</v>
      </c>
      <c r="I1" s="55" t="s">
        <v>2202</v>
      </c>
      <c r="J1" s="55" t="s">
        <v>2202</v>
      </c>
      <c r="K1" s="55" t="s">
        <v>2202</v>
      </c>
      <c r="L1" s="55" t="s">
        <v>2202</v>
      </c>
      <c r="M1" s="55" t="s">
        <v>2194</v>
      </c>
      <c r="P1" s="1" t="s">
        <v>2212</v>
      </c>
    </row>
    <row r="2" spans="1:16" ht="285" x14ac:dyDescent="0.25">
      <c r="A2" s="2" t="s">
        <v>206</v>
      </c>
      <c r="B2" s="9">
        <v>1</v>
      </c>
      <c r="C2" s="53" t="s">
        <v>5958</v>
      </c>
      <c r="D2" s="54" t="s">
        <v>5960</v>
      </c>
      <c r="E2" s="56" t="s">
        <v>5959</v>
      </c>
      <c r="F2" t="str">
        <f t="shared" ref="F2:F43" si="0">SUBSTITUTE(SUBSTITUTE(SUBSTITUTE(SUBSTITUTE(SUBSTITUTE(SUBSTITUTE(SUBSTITUTE(SUBSTITUTE(SUBSTITUTE(SUBSTITUTE(PROPER(A2)," De "," de ")," Du "," du ")," Et "," et "),"Sarl",""),"Sas ",""),"Sc ",""),"Sca ",""),"Scea ",""),"Earl ",""),"Chateau","Château")</f>
        <v>Alain Geoffroy</v>
      </c>
      <c r="G2" s="5" t="str">
        <f>$H$1&amp;B2&amp;$I$1&amp;F2&amp;$J$1&amp;C2&amp;$K$1&amp;D2&amp;$L$1&amp;E2&amp;$M$1</f>
        <v>("1","Alain Geoffroy","geoffroy.jpg","Chablis et son univers sont à mi-chemin entre Beaune et Paris, sur la route du soleil. Nous y découvrons son vignoble, aux portes de la Bourgogne.&lt;br/&gt;Honoré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traditionnel.&lt;br/&gt;Beaucoup de récompenses ont mis à l’honneur nos vins. Avec 50 hectares en production, toute la famille oeuvre au développement du Domaine et s’est entourée d’une équipe dynamique pour produire, dans le respect de la tradition, des vins de Chablis frais et fruités avec une belle empreinte minérale.&lt;br/&gt;La vinification se fait en cuves inox pour conserver fraîcheur et typicité aux vins de Chablis. Et les vins issus de vieilles vignes sont vinifiés en fûts de chêne. La mise en bouteille se fait exclusivement au Domaine.&lt;br/&gt;Issus du cépage Chardonnay, les Chablis se distinguent par leur finesse, leur caractère minéral et leur longueur en bouche.&lt;br/&gt;Sereins et tranquilles dans votre cave, nos vins accepteront avec bonheur de vieillir quelques années.","https://www.chablis-geoffroy.com/fr/"),</v>
      </c>
      <c r="P2" s="2" t="s">
        <v>206</v>
      </c>
    </row>
    <row r="3" spans="1:16" ht="165" x14ac:dyDescent="0.25">
      <c r="A3" s="2" t="s">
        <v>2289</v>
      </c>
      <c r="B3" s="9">
        <v>2</v>
      </c>
      <c r="C3" s="53" t="s">
        <v>6031</v>
      </c>
      <c r="D3" s="54" t="s">
        <v>5952</v>
      </c>
      <c r="E3" s="53" t="s">
        <v>6046</v>
      </c>
      <c r="F3" t="str">
        <f t="shared" si="0"/>
        <v>Arnaud de Villeneuve</v>
      </c>
      <c r="G3" s="5" t="str">
        <f t="shared" ref="G3:G45" si="1">$H$1&amp;B3&amp;$I$1&amp;F3&amp;$J$1&amp;C3&amp;$K$1&amp;D3&amp;$L$1&amp;E3&amp;$M$1</f>
        <v>("2","Arnaud de Villeneuve","arnaud-de-villeneuve.jpg","Notre Maison, puise sa force dans les racines d’une histoire plus que centenaire, au cours de laquelle femmes et hommes se sont transmis passion et amour pour leur territoire et leurs vignes.&lt;br/&gt;Afin de faire fructifier cet héritage et de le transmettre à notre tour aux générations futures, nous sommes engagés dans une démarche de Responsabilité Sociétale (RSE) qui nous conduit à agir, au quotidien, en faveur d’une viticulture respectueuse de l’environnement et de la biodiversité.&lt;br/&gt;Chacun de nos vins est ainsi élaboré pour transmettre une partie de cette histoire avec la volonté d’offrir un plaisir immédiat à nos clients. Pour y parvenir, nous restons toujours à l’écoute de leurs goûts et de leurs envies.","https://arnauddevilleneuve.com/"),</v>
      </c>
      <c r="P3" s="2" t="s">
        <v>2289</v>
      </c>
    </row>
    <row r="4" spans="1:16" x14ac:dyDescent="0.25">
      <c r="A4" s="2" t="s">
        <v>2296</v>
      </c>
      <c r="B4" s="9">
        <v>3</v>
      </c>
      <c r="C4" s="53"/>
      <c r="D4" s="53"/>
      <c r="E4" s="53"/>
      <c r="F4" t="str">
        <f t="shared" si="0"/>
        <v>Bayerische Glaswerke Gmbh</v>
      </c>
      <c r="G4" s="5" t="str">
        <f t="shared" si="1"/>
        <v>("3","Bayerische Glaswerke Gmbh","","",""),</v>
      </c>
      <c r="P4" s="2" t="s">
        <v>2296</v>
      </c>
    </row>
    <row r="5" spans="1:16" x14ac:dyDescent="0.25">
      <c r="A5" s="2" t="s">
        <v>2254</v>
      </c>
      <c r="B5" s="9">
        <v>4</v>
      </c>
      <c r="C5" s="53"/>
      <c r="D5" s="53"/>
      <c r="E5" s="53"/>
      <c r="F5" t="str">
        <f t="shared" si="0"/>
        <v xml:space="preserve">Catrice Gourmet </v>
      </c>
      <c r="G5" s="5" t="str">
        <f t="shared" si="1"/>
        <v>("4","Catrice Gourmet ","","",""),</v>
      </c>
      <c r="P5" s="2" t="s">
        <v>2254</v>
      </c>
    </row>
    <row r="6" spans="1:16" x14ac:dyDescent="0.25">
      <c r="A6" s="2" t="s">
        <v>2269</v>
      </c>
      <c r="B6" s="9">
        <v>5</v>
      </c>
      <c r="C6" s="53"/>
      <c r="D6" s="53"/>
      <c r="E6" s="53"/>
      <c r="F6" t="str">
        <f t="shared" si="0"/>
        <v>Cellier du Perigord</v>
      </c>
      <c r="G6" s="5" t="str">
        <f t="shared" si="1"/>
        <v>("5","Cellier du Perigord","","",""),</v>
      </c>
      <c r="P6" s="2" t="s">
        <v>2269</v>
      </c>
    </row>
    <row r="7" spans="1:16" ht="100.5" x14ac:dyDescent="0.25">
      <c r="A7" s="2" t="s">
        <v>2228</v>
      </c>
      <c r="B7" s="9">
        <v>6</v>
      </c>
      <c r="C7" s="53" t="s">
        <v>5957</v>
      </c>
      <c r="D7" s="57" t="s">
        <v>5951</v>
      </c>
      <c r="E7" s="53" t="s">
        <v>5963</v>
      </c>
      <c r="F7" t="str">
        <f t="shared" si="0"/>
        <v>Champagne Jean-Noël Haton</v>
      </c>
      <c r="G7" s="5" t="str">
        <f t="shared" si="1"/>
        <v>("6","Champagne Jean-Noël Haton","haton.jpg","L’histoire de la Maison de Champagne Haton commence en 1610 sous le règne de LOUIS XIII avec l’acquisition des premières parcelles à Damery par François Haton. En 1928, Octave Haton donne une nouvelle impulsion à l’exploitation familiale en débutant la vinification de ses propres champagnes. Fière de ses racines et tournée vers l’avenir, la famille Haton incarne presque quatre siècles d’histoire champenoise.","https://www.champagne-haton.com/fr/"),</v>
      </c>
      <c r="P7" s="2" t="s">
        <v>2228</v>
      </c>
    </row>
    <row r="8" spans="1:16" x14ac:dyDescent="0.25">
      <c r="A8" s="2" t="s">
        <v>2244</v>
      </c>
      <c r="B8" s="9">
        <v>7</v>
      </c>
      <c r="C8" s="53"/>
      <c r="D8" s="53"/>
      <c r="E8" s="53"/>
      <c r="F8" t="str">
        <f t="shared" si="0"/>
        <v>Champagne Ruinart</v>
      </c>
      <c r="G8" s="5" t="str">
        <f t="shared" si="1"/>
        <v>("7","Champagne Ruinart","","",""),</v>
      </c>
      <c r="P8" s="2" t="s">
        <v>2244</v>
      </c>
    </row>
    <row r="9" spans="1:16" ht="165" x14ac:dyDescent="0.25">
      <c r="A9" s="2" t="s">
        <v>2229</v>
      </c>
      <c r="B9" s="9">
        <v>8</v>
      </c>
      <c r="C9" s="53" t="s">
        <v>5953</v>
      </c>
      <c r="D9" s="54" t="s">
        <v>5956</v>
      </c>
      <c r="E9" s="53" t="s">
        <v>5961</v>
      </c>
      <c r="F9" t="str">
        <f t="shared" si="0"/>
        <v>Champagne Soutiran</v>
      </c>
      <c r="G9" s="5" t="str">
        <f t="shared" si="1"/>
        <v>("8","Champagne Soutiran","soutiran.jpg","Une Maison artisanale :&lt;br/&gt;nous explorons et composons désormais à quatre mains…&lt;br/&gt;Aujourd’hui, c’est en tandem que nous façonnons chacune de nos cuvées. Rien n’est laissé au hasard : de nos vignes à l’élaboration et l’assemblage de nos vins de Champagne.&lt;br/&gt;Reflet de notre histoire et de nos convictions, nos créations cherchent à sublimer un terroir exceptionnel. Nous signons des cuvées rares et racées.&lt;br/&gt;Nos Champagnes SOUTIRAN Grand Cru s’affirment par leur tempérament, leur profondeur et leur belle singularité. Élégants et charmeurs, nos vins de Champagne procurent un grand plaisir en toute occasion. Ils s’adressent autant aux palais des explorateurs d’un jour qu’aux amateurs les plus avertis.","https://www.soutiran.com/fr/"),</v>
      </c>
      <c r="P9" s="2" t="s">
        <v>2229</v>
      </c>
    </row>
    <row r="10" spans="1:16" x14ac:dyDescent="0.25">
      <c r="A10" s="2" t="s">
        <v>2222</v>
      </c>
      <c r="B10" s="9">
        <v>9</v>
      </c>
      <c r="C10" s="53"/>
      <c r="D10" s="53"/>
      <c r="E10" s="53"/>
      <c r="F10" t="str">
        <f t="shared" si="0"/>
        <v>Champagnes et Châteaux France</v>
      </c>
      <c r="G10" s="5" t="str">
        <f t="shared" si="1"/>
        <v>("9","Champagnes et Châteaux France","","",""),</v>
      </c>
      <c r="P10" s="2" t="s">
        <v>2222</v>
      </c>
    </row>
    <row r="11" spans="1:16" x14ac:dyDescent="0.25">
      <c r="A11" s="2" t="s">
        <v>2273</v>
      </c>
      <c r="B11" s="9">
        <v>10</v>
      </c>
      <c r="C11" s="53"/>
      <c r="D11" s="53"/>
      <c r="E11" s="53"/>
      <c r="F11" t="str">
        <f t="shared" si="0"/>
        <v>Château de Nages - Famille Gassier</v>
      </c>
      <c r="G11" s="5" t="str">
        <f t="shared" si="1"/>
        <v>("10","Château de Nages - Famille Gassier","","",""),</v>
      </c>
      <c r="P11" s="2" t="s">
        <v>2273</v>
      </c>
    </row>
    <row r="12" spans="1:16" x14ac:dyDescent="0.25">
      <c r="A12" s="2" t="s">
        <v>2214</v>
      </c>
      <c r="B12" s="9">
        <v>11</v>
      </c>
      <c r="C12" s="53"/>
      <c r="D12" s="53"/>
      <c r="E12" s="53"/>
      <c r="F12" t="str">
        <f t="shared" si="0"/>
        <v>Chef et Sommelier</v>
      </c>
      <c r="G12" s="5" t="str">
        <f t="shared" si="1"/>
        <v>("11","Chef et Sommelier","","",""),</v>
      </c>
      <c r="P12" s="2" t="s">
        <v>2214</v>
      </c>
    </row>
    <row r="13" spans="1:16" x14ac:dyDescent="0.25">
      <c r="A13" s="2" t="s">
        <v>2213</v>
      </c>
      <c r="B13" s="9">
        <v>12</v>
      </c>
      <c r="C13" s="53"/>
      <c r="D13" s="53"/>
      <c r="E13" s="53"/>
      <c r="F13" t="str">
        <f t="shared" si="0"/>
        <v>Comptoir Des Sommeliers</v>
      </c>
      <c r="G13" s="5" t="str">
        <f t="shared" si="1"/>
        <v>("12","Comptoir Des Sommeliers","","",""),</v>
      </c>
      <c r="P13" s="2" t="s">
        <v>2213</v>
      </c>
    </row>
    <row r="14" spans="1:16" ht="120" x14ac:dyDescent="0.25">
      <c r="A14" s="2" t="s">
        <v>2234</v>
      </c>
      <c r="B14" s="9">
        <v>13</v>
      </c>
      <c r="C14" s="53" t="s">
        <v>6027</v>
      </c>
      <c r="D14" s="53" t="s">
        <v>6119</v>
      </c>
      <c r="E14" s="53" t="s">
        <v>6118</v>
      </c>
      <c r="F14" t="str">
        <f t="shared" si="0"/>
        <v>Domaine Clavel</v>
      </c>
      <c r="G14" s="5" t="str">
        <f t="shared" si="1"/>
        <v>("13","Domaine Clavel","clavel.jpg","Descendante d’une famille qui travaille la vigne depuis 1640, Claire Clavel Femme Vigneronne oeuvre au quotidien pour continuer l’histoire de plusieurs générations. Epaulée par son père Denis et pouvant compter sur une équipe de femmes et d’hommes qui sont la richesse de son entreprise, Claire conduit les 80 hectares de son domaine à la recherche de toujours plus de caractères, d’authenticité et de convivialité. La richesse d’une entreprise, ce sont les hommes et les femmes qui sont la richesse de son entreprise, Claire conduit les 80 hectares de son domaine à la recherche de toujours plus de caractères, d’authenticité et de convivialité.","https://www.domaineclavel.com/"),</v>
      </c>
      <c r="P14" s="2" t="s">
        <v>2234</v>
      </c>
    </row>
    <row r="15" spans="1:16" ht="120" x14ac:dyDescent="0.25">
      <c r="A15" s="2" t="s">
        <v>6555</v>
      </c>
      <c r="B15" s="9">
        <v>14</v>
      </c>
      <c r="C15" s="53"/>
      <c r="D15" s="53"/>
      <c r="E15" s="53"/>
      <c r="F15" t="str">
        <f t="shared" si="0"/>
        <v>Domaine Dalmeran</v>
      </c>
      <c r="G15" s="5" t="str">
        <f t="shared" si="1"/>
        <v>("14","Domaine Dalmeran","","",""),</v>
      </c>
      <c r="P15" s="2" t="s">
        <v>6555</v>
      </c>
    </row>
    <row r="16" spans="1:16" ht="90" x14ac:dyDescent="0.25">
      <c r="A16" s="2" t="s">
        <v>2223</v>
      </c>
      <c r="B16" s="9">
        <v>15</v>
      </c>
      <c r="C16" s="53" t="s">
        <v>6028</v>
      </c>
      <c r="D16" s="53" t="s">
        <v>6120</v>
      </c>
      <c r="E16" s="53" t="s">
        <v>6043</v>
      </c>
      <c r="F16" t="str">
        <f t="shared" si="0"/>
        <v>Domaine de La Goujonne</v>
      </c>
      <c r="G16" s="5" t="str">
        <f t="shared" si="1"/>
        <v>("15","Domaine de La Goujonne","goujonne.jpg","L'authenticité d'un domaine familial : aucun membre de la famille Kraus n'échappe à la passion du vin qui se transmet de génération en génération! Sous le regard bienveillant des fondateurs, Magali et Denis, l'équipe produit en Bio des vins variés qui expriment tout le carctère de l'arrière-pays varois.&lt;br\&gt;Le vignoble et réparti sur les communes de Tourves et de Cabasse, et les chais installés au pied de la montagne de la Loube.","https://domaine-la-goujonne.fr/"),</v>
      </c>
      <c r="P16" s="2" t="s">
        <v>2223</v>
      </c>
    </row>
    <row r="17" spans="1:16" ht="120" x14ac:dyDescent="0.25">
      <c r="A17" s="2" t="s">
        <v>2284</v>
      </c>
      <c r="B17" s="9">
        <v>16</v>
      </c>
      <c r="C17" s="53"/>
      <c r="D17" s="53"/>
      <c r="E17" s="53"/>
      <c r="F17" t="str">
        <f t="shared" si="0"/>
        <v xml:space="preserve">Domaine Dubost </v>
      </c>
      <c r="G17" s="5" t="str">
        <f t="shared" si="1"/>
        <v>("16","Domaine Dubost ","","",""),</v>
      </c>
      <c r="P17" s="2" t="s">
        <v>2284</v>
      </c>
    </row>
    <row r="18" spans="1:16" ht="150" x14ac:dyDescent="0.25">
      <c r="A18" s="2" t="s">
        <v>2230</v>
      </c>
      <c r="B18" s="9">
        <v>17</v>
      </c>
      <c r="C18" s="53" t="s">
        <v>6030</v>
      </c>
      <c r="D18" s="53" t="s">
        <v>6140</v>
      </c>
      <c r="E18" s="53" t="s">
        <v>6123</v>
      </c>
      <c r="F18" t="str">
        <f t="shared" si="0"/>
        <v>Domaine La Chretienne</v>
      </c>
      <c r="G18" s="5" t="str">
        <f t="shared" si="1"/>
        <v>("17","Domaine La Chretienne","chretienne.jpg","19 hectares de vignes sont répartis sur les communes de Saint Cyr sur Mer, La cadière et le Castellet. De ces parcelles sont produits : 12% de blancs, 40% de rouges et 48% de rosés. Les cépages pour les Rosés et Rouges sont le Grenache Cinsault, Carignan et Mourvèdre.&lt;br\&gt;Les cépages pour les Blancs sont la Clairette et l’Ugni blanc.&lt;br\&gt;Les sols sont principalement argilocalcaires : labourés dès le premier jour, nous leur prêtons une attention particulière. Ils sont amendés avec des fumiers de moutons, cochons et poules. Nos interventions saisonnières sont liées au climat. Nous n’utilisons aucun herbicide depuis toujours.&lt;br\&gt;Notre philosophie est la pratique de l’agriculture régénérative, ( en savoir plus )  dont l’objectif est d’augmenter la biodiversité. Nous revendiquons le fait de ne pas avoir de label ou de certification.","https://la-chretienne-vin-bandol.fr/"),</v>
      </c>
      <c r="P18" s="2" t="s">
        <v>2230</v>
      </c>
    </row>
    <row r="19" spans="1:16" ht="150" x14ac:dyDescent="0.25">
      <c r="A19" s="2" t="s">
        <v>2282</v>
      </c>
      <c r="B19" s="9">
        <v>18</v>
      </c>
      <c r="C19" s="53" t="s">
        <v>6029</v>
      </c>
      <c r="D19" s="53" t="s">
        <v>6117</v>
      </c>
      <c r="E19" s="53" t="s">
        <v>6116</v>
      </c>
      <c r="F19" t="str">
        <f t="shared" si="0"/>
        <v>Château de La Greffiere</v>
      </c>
      <c r="G19" s="5" t="str">
        <f t="shared" si="1"/>
        <v>("18","Château de La Greffiere","greffiere.jpg","Nous sommes installés sur la commune de La Roche Vineuse, dans le Mâconnais, au sud de la Bourgogne. Cette région très vallonnée abrite différentes appellations comme « Bourgogne Aligoté » ou « Mâcon La Roche-Vineuse ». Nous travaillons les quatre cépages bourguignons « Chardonnay » – « Aligoté » pour les blancs et « Pinot noir » – « Gamay » pour les rouges. Ceux-ci ne sont pas implantés par hasard, ils conviennent à l’élaboration de vins de qualité sur nos terroirs si précieux. Comme le prouvent les différentes A.O.C. présentes dans notre région, ces cépages développent leurs caractéristiques et offrent une gamme de vins tout aussi différents qu’élégants, « Bourgogne », « Saint Véran ». Grâce à cette situation géographique privilégiée, nous vous proposons au domaine pas moins de huit appellations.","https://chateaudelagreffiere.com/"),</v>
      </c>
      <c r="P19" s="2" t="s">
        <v>2282</v>
      </c>
    </row>
    <row r="20" spans="1:16" ht="120" x14ac:dyDescent="0.25">
      <c r="A20" s="2" t="s">
        <v>2250</v>
      </c>
      <c r="B20" s="9">
        <v>19</v>
      </c>
      <c r="C20" s="53"/>
      <c r="D20" s="53"/>
      <c r="E20" s="53"/>
      <c r="F20" t="str">
        <f t="shared" si="0"/>
        <v>Ecogast France Sas</v>
      </c>
      <c r="G20" s="5" t="str">
        <f t="shared" si="1"/>
        <v>("19","Ecogast France Sas","","",""),</v>
      </c>
      <c r="P20" s="2" t="s">
        <v>2250</v>
      </c>
    </row>
    <row r="21" spans="1:16" ht="120" x14ac:dyDescent="0.25">
      <c r="A21" s="2" t="s">
        <v>2255</v>
      </c>
      <c r="B21" s="9">
        <v>20</v>
      </c>
      <c r="C21" s="53"/>
      <c r="D21" s="53"/>
      <c r="E21" s="53"/>
      <c r="F21" t="str">
        <f t="shared" si="0"/>
        <v>Eurl Des Bocaux - Maison Marc</v>
      </c>
      <c r="G21" s="5" t="str">
        <f t="shared" si="1"/>
        <v>("20","Eurl Des Bocaux - Maison Marc","","",""),</v>
      </c>
      <c r="P21" s="2" t="s">
        <v>2255</v>
      </c>
    </row>
    <row r="22" spans="1:16" ht="120" x14ac:dyDescent="0.25">
      <c r="A22" s="2" t="s">
        <v>2237</v>
      </c>
      <c r="B22" s="9">
        <v>21</v>
      </c>
      <c r="C22" s="53" t="s">
        <v>5955</v>
      </c>
      <c r="D22" s="53" t="s">
        <v>5954</v>
      </c>
      <c r="E22" s="53" t="s">
        <v>5962</v>
      </c>
      <c r="F22" t="str">
        <f t="shared" si="0"/>
        <v xml:space="preserve">Famille Fabre </v>
      </c>
      <c r="G22" s="5" t="str">
        <f t="shared" si="1"/>
        <v>("21","Famille Fabre ","fabre.jpg","Il était une fois une famille de vignerons amoureux de chacune de leurs parcelles. Au cours de repas animés ou de balades ventées dans la garrigue voisine, leur passion se transmettait d’une génération à l’autre. 2019 sonne le retour sur leurs terres de Clémence, Jeanne et Paule. Au-delà des liens de sang, c’est une famille au sens large qui œuvre chaque jour pour vous offrir une capture de ses terroirs.&lt;br/&gt;Famille Fabre est un ensemble de personnes convaincues de la nécessité de prendre soin de cette terre empruntée aux générations future, pour toujours pour vous donner ce qu’elle porte de meilleur. Nous levons nos chapeaux à ces talents réunis !","https://www.famillefabre.com/"),</v>
      </c>
      <c r="P22" s="2" t="s">
        <v>2237</v>
      </c>
    </row>
    <row r="23" spans="1:16" ht="120" x14ac:dyDescent="0.25">
      <c r="A23" s="2" t="s">
        <v>2246</v>
      </c>
      <c r="B23" s="9">
        <v>22</v>
      </c>
      <c r="C23" s="53"/>
      <c r="D23" s="53"/>
      <c r="E23" s="53"/>
      <c r="F23" t="str">
        <f t="shared" si="0"/>
        <v>Gie Hub Vbs</v>
      </c>
      <c r="G23" s="5" t="str">
        <f t="shared" si="1"/>
        <v>("22","Gie Hub Vbs","","",""),</v>
      </c>
      <c r="P23" s="2" t="s">
        <v>2246</v>
      </c>
    </row>
    <row r="24" spans="1:16" ht="150" x14ac:dyDescent="0.25">
      <c r="A24" s="2" t="s">
        <v>2219</v>
      </c>
      <c r="B24" s="9">
        <v>23</v>
      </c>
      <c r="C24" s="53" t="s">
        <v>6032</v>
      </c>
      <c r="D24" s="53" t="s">
        <v>6124</v>
      </c>
      <c r="E24" s="53" t="s">
        <v>6125</v>
      </c>
      <c r="F24" t="str">
        <f t="shared" si="0"/>
        <v>Grands Vins du Vieux Monde</v>
      </c>
      <c r="G24" s="5" t="str">
        <f t="shared" si="1"/>
        <v>("23","Grands Vins du Vieux Monde","maldant.jpg","En tant que passeurs de témoin, l’équipe du Domaine s’inscrit dans une approche et une vision exigeantes, durables, visant à assurer la transmission des terres aux générations futures dans les meilleures conditions possibles.&lt;br\&gt;Le Domaine adopte ainsi une approche culturale qui respecte la charte Bio-Advanced, visant à rechercher et à appliquer, à toutes les étapes de la vie du vin (production, transformation, gestion et distribution), les techniques les plus respectueuses de l’identité du terroir et de son environnement.&lt;br\&gt;Cette démarche permet de cultiver les vignes et d’avoir des raisins de très grande qualité, afin d’élaborer des vins de renommée internationale.&lt;br\&gt;L’objectif final est bien entendu, également, d’offrir aux clients un produit empreint de singularité, et pérenne.","https://domaine-maldant.com/"),</v>
      </c>
      <c r="P24" s="2" t="s">
        <v>2219</v>
      </c>
    </row>
    <row r="25" spans="1:16" ht="180" x14ac:dyDescent="0.25">
      <c r="A25" s="2" t="s">
        <v>469</v>
      </c>
      <c r="B25" s="9">
        <v>24</v>
      </c>
      <c r="C25" s="53" t="s">
        <v>6033</v>
      </c>
      <c r="D25" s="53" t="s">
        <v>6127</v>
      </c>
      <c r="E25" s="53" t="s">
        <v>6126</v>
      </c>
      <c r="F25" t="str">
        <f t="shared" si="0"/>
        <v>Joseph Cartron</v>
      </c>
      <c r="G25" s="5" t="str">
        <f t="shared" si="1"/>
        <v>("24","Joseph Cartron","cartron.jpg","La Bourgogne est le coeur et l’inspiration de la Maison Joseph Cartron. Les produits Joseph Cartron s'inscrivent dans la tradition des produits bourguignons: les liens étroits et durables créés avec les producteurs et distillateurs du terroir depuis plusieurs générations ont permis à la Maison Joseph Cartron de construire de véritables partenariats, d'acquérir une connaissance intime du fruit et de travailler ses créations avec les variétés de fruits les plus aromatiques, dans le respect des recettes originales.&lt;br\&gt;Aujourd'hui encore, la Maison Joseph Cartron achète 70% de ses fruits en Bourgogne, ce qui lui permet de choisir elle-même le moment de la récolte et de travailler les fruits à un stade de maturité optimum.&lt;br\&gt;L'utilisation de ces variétés de fruits locales, souvent à faible rendement comme le cassis Noir de Bourgogne, permet des créations typiquement bourguignonnes absolument incomparables en terme de goût.","https://www.cartron.fr/"),</v>
      </c>
      <c r="P25" s="2" t="s">
        <v>469</v>
      </c>
    </row>
    <row r="26" spans="1:16" ht="120" x14ac:dyDescent="0.25">
      <c r="A26" s="2" t="s">
        <v>2227</v>
      </c>
      <c r="B26" s="9">
        <v>25</v>
      </c>
      <c r="C26" s="53"/>
      <c r="D26" s="53"/>
      <c r="E26" s="53"/>
      <c r="F26" t="str">
        <f t="shared" si="0"/>
        <v>La Compagnie de Burgondie</v>
      </c>
      <c r="G26" s="5" t="str">
        <f t="shared" si="1"/>
        <v>("25","La Compagnie de Burgondie","","",""),</v>
      </c>
      <c r="P26" s="2" t="s">
        <v>2227</v>
      </c>
    </row>
    <row r="27" spans="1:16" ht="120" x14ac:dyDescent="0.25">
      <c r="A27" s="2" t="s">
        <v>2297</v>
      </c>
      <c r="B27" s="9">
        <v>26</v>
      </c>
      <c r="C27" s="53"/>
      <c r="D27" s="53"/>
      <c r="E27" s="53"/>
      <c r="F27" t="str">
        <f t="shared" si="0"/>
        <v>La Mentheuse</v>
      </c>
      <c r="G27" s="5" t="str">
        <f t="shared" si="1"/>
        <v>("26","La Mentheuse","","",""),</v>
      </c>
      <c r="P27" s="2" t="s">
        <v>2297</v>
      </c>
    </row>
    <row r="28" spans="1:16" ht="120" x14ac:dyDescent="0.25">
      <c r="A28" s="2" t="s">
        <v>2288</v>
      </c>
      <c r="B28" s="9">
        <v>27</v>
      </c>
      <c r="C28" s="53"/>
      <c r="D28" s="53"/>
      <c r="E28" s="53"/>
      <c r="F28" t="str">
        <f t="shared" si="0"/>
        <v>Le Cercle - Marchand D'Eaux de Vie</v>
      </c>
      <c r="G28" s="5" t="str">
        <f t="shared" si="1"/>
        <v>("27","Le Cercle - Marchand D'Eaux de Vie","","",""),</v>
      </c>
      <c r="P28" s="2" t="s">
        <v>2288</v>
      </c>
    </row>
    <row r="29" spans="1:16" ht="195" x14ac:dyDescent="0.25">
      <c r="A29" s="2" t="s">
        <v>66</v>
      </c>
      <c r="B29" s="9">
        <v>28</v>
      </c>
      <c r="C29" s="53" t="s">
        <v>6034</v>
      </c>
      <c r="D29" s="53" t="s">
        <v>6128</v>
      </c>
      <c r="E29" s="53" t="s">
        <v>6129</v>
      </c>
      <c r="F29" t="str">
        <f t="shared" si="0"/>
        <v>Leda</v>
      </c>
      <c r="G29" s="5" t="str">
        <f t="shared" si="1"/>
        <v>("28","Leda","leda.jpg","Maison Léda est une entreprise familiale et indépendante spécialisée dans la distribution de vins et de spiritueux d’excellence. Maison Léda a été créée en 1982 par la Famille Lesgourgues, pour au départ, assurer directement la distribution de ses armagnacs (Château de Laubade) et de ses vins (Château Haut Selve, Château Le Bonnat et Château Peyros) auprès d’une clientèle spécialisée.&lt;br\&gt;Depuis quelques années, Arnaud et Denis Lesgourgues, qui représentent la 3ème génération, ont élargi le portefeuille de marques en distribution vers des Maisons reconnues pour leur savoir-faire remarquable, leur singularité et l’excellence de leurs vins et spiritueux.&lt;br\&gt;Présente en France et dans plus de 50 pays à l’exportation, Maison Léda est le partenaire privilégié en vins et spiritueux des cavistes, épiceries fines, restaurants, hôtels et bars. Les collaborateurs de Maison Léda sont tous ensemble engagés dans la poursuite du développement durable de la Maison, au service de ses clients et des marques qu’elle représente fièrement au quotidien.","https://maison-leda.com/"),</v>
      </c>
      <c r="P29" s="2" t="s">
        <v>66</v>
      </c>
    </row>
    <row r="30" spans="1:16" ht="120" x14ac:dyDescent="0.25">
      <c r="A30" s="2" t="s">
        <v>26</v>
      </c>
      <c r="B30" s="9">
        <v>29</v>
      </c>
      <c r="C30" s="53"/>
      <c r="D30" s="53"/>
      <c r="E30" s="53"/>
      <c r="F30" t="str">
        <f t="shared" si="0"/>
        <v>Leonardi</v>
      </c>
      <c r="G30" s="5" t="str">
        <f t="shared" si="1"/>
        <v>("29","Leonardi","","",""),</v>
      </c>
      <c r="P30" s="2" t="s">
        <v>26</v>
      </c>
    </row>
    <row r="31" spans="1:16" ht="105" x14ac:dyDescent="0.25">
      <c r="A31" s="2" t="s">
        <v>953</v>
      </c>
      <c r="B31" s="9">
        <v>30</v>
      </c>
      <c r="C31" s="53" t="s">
        <v>6035</v>
      </c>
      <c r="D31" s="53" t="s">
        <v>6132</v>
      </c>
      <c r="E31" s="53" t="s">
        <v>6133</v>
      </c>
      <c r="F31" t="str">
        <f t="shared" si="0"/>
        <v>Lionel Faury</v>
      </c>
      <c r="G31" s="5" t="str">
        <f t="shared" si="1"/>
        <v>("30","Lionel Faury","faury.jpg","Au rythme des décennies, au fil des saisons, et au gré des aléas climatiques, la ferme familiale est devenue exploitation viticole. Les animaux ont laissé la place aux cuves et aux tonneaux alors que le matériel informatique s’est substitué à la réserve de charbon. Les terrasses où régnaient jadis chênes et acacias, accueillent désormais Syrah, Viognier, Marsanne ou Roussanne.&lt;br\&gt;Dépositaires du monde d’hier; artisans agricoles aujourd’hui; d’autres suivront demain…. nous ne sommes que de passage…","https://vins-lionel-faury.fr/"),</v>
      </c>
      <c r="P31" s="2" t="s">
        <v>953</v>
      </c>
    </row>
    <row r="32" spans="1:16" ht="135" x14ac:dyDescent="0.25">
      <c r="A32" s="2" t="s">
        <v>2275</v>
      </c>
      <c r="B32" s="9">
        <v>31</v>
      </c>
      <c r="C32" s="53" t="s">
        <v>6036</v>
      </c>
      <c r="D32" s="53" t="s">
        <v>6135</v>
      </c>
      <c r="E32" s="53" t="s">
        <v>6134</v>
      </c>
      <c r="F32" t="str">
        <f t="shared" si="0"/>
        <v>Manoir du Capucin - Bayon-Pichon</v>
      </c>
      <c r="G32" s="5" t="str">
        <f t="shared" si="1"/>
        <v>("31","Manoir du Capucin - Bayon-Pichon","capucin.jpg","Ancienne demeure (datant du XVIIème) du Capucin LUILLIER, auteur des « Noëls Mâconnais ». Le Manoir à colonnes toscanes est le témoin de cette époque.&lt;br\&gt;C’est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Véran.","https://www.manoirducapucin.com/"),</v>
      </c>
      <c r="P32" s="2" t="s">
        <v>2275</v>
      </c>
    </row>
    <row r="33" spans="1:16" ht="120" x14ac:dyDescent="0.25">
      <c r="A33" s="2" t="s">
        <v>5250</v>
      </c>
      <c r="B33" s="9">
        <v>32</v>
      </c>
      <c r="C33" s="53"/>
      <c r="D33" s="53"/>
      <c r="E33" s="53"/>
      <c r="F33" t="str">
        <f t="shared" si="0"/>
        <v xml:space="preserve">Mdcv </v>
      </c>
      <c r="G33" s="5" t="str">
        <f t="shared" si="1"/>
        <v>("32","Mdcv ","","",""),</v>
      </c>
      <c r="P33" s="2" t="s">
        <v>5250</v>
      </c>
    </row>
    <row r="34" spans="1:16" ht="90" x14ac:dyDescent="0.25">
      <c r="A34" s="2" t="s">
        <v>2295</v>
      </c>
      <c r="B34" s="9">
        <v>33</v>
      </c>
      <c r="C34" s="53" t="s">
        <v>6037</v>
      </c>
      <c r="D34" s="53" t="s">
        <v>6137</v>
      </c>
      <c r="E34" s="53" t="s">
        <v>6136</v>
      </c>
      <c r="F34" t="str">
        <f t="shared" si="0"/>
        <v>Melody - Marc+Marlene</v>
      </c>
      <c r="G34" s="5" t="str">
        <f t="shared" si="1"/>
        <v>("33","Melody - Marc+Marlene","melody.jpg","Un domaine riche de différents terroirs avec des vignes qui remontent aux années 1945.&lt;br\&gt;Depuis 2010, Marc ROMAK, Marlène DURAND et Denis LARIVIERE ont uni leurs forces pour créer le Domaine Melody et mettre en valeur leur vignoble de 20 ha en Crozes-Hermitage.&lt;br\&gt;Dans un chai alliant tradition et modernité, nous travaillons pour offrir des vins élégants, fruités et structurés, pleins de finesse et de franchise.","https://www.domainemelody.fr/"),</v>
      </c>
      <c r="P34" s="2" t="s">
        <v>2295</v>
      </c>
    </row>
    <row r="35" spans="1:16" ht="120" x14ac:dyDescent="0.25">
      <c r="A35" s="2" t="s">
        <v>1640</v>
      </c>
      <c r="B35" s="9">
        <v>34</v>
      </c>
      <c r="C35" s="53"/>
      <c r="D35" s="53"/>
      <c r="E35" s="53"/>
      <c r="F35" t="str">
        <f t="shared" si="0"/>
        <v>Pap.I</v>
      </c>
      <c r="G35" s="5" t="str">
        <f t="shared" si="1"/>
        <v>("34","Pap.I","","",""),</v>
      </c>
      <c r="P35" s="2" t="s">
        <v>1640</v>
      </c>
    </row>
    <row r="36" spans="1:16" ht="120" x14ac:dyDescent="0.25">
      <c r="A36" s="2" t="s">
        <v>175</v>
      </c>
      <c r="B36" s="9">
        <v>35</v>
      </c>
      <c r="C36" s="53"/>
      <c r="D36" s="53"/>
      <c r="E36" s="53"/>
      <c r="F36" t="str">
        <f t="shared" si="0"/>
        <v>Rhone Rive Gauche</v>
      </c>
      <c r="G36" s="5" t="str">
        <f t="shared" si="1"/>
        <v>("35","Rhone Rive Gauche","","",""),</v>
      </c>
      <c r="P36" s="2" t="s">
        <v>175</v>
      </c>
    </row>
    <row r="37" spans="1:16" ht="120" x14ac:dyDescent="0.25">
      <c r="A37" s="2" t="s">
        <v>2233</v>
      </c>
      <c r="B37" s="9">
        <v>36</v>
      </c>
      <c r="C37" s="53"/>
      <c r="D37" s="53"/>
      <c r="E37" s="53"/>
      <c r="F37" t="str">
        <f t="shared" si="0"/>
        <v xml:space="preserve"> Brunel Pere et Fils</v>
      </c>
      <c r="G37" s="5" t="str">
        <f t="shared" si="1"/>
        <v>("36"," Brunel Pere et Fils","","",""),</v>
      </c>
      <c r="P37" s="2" t="s">
        <v>2233</v>
      </c>
    </row>
    <row r="38" spans="1:16" ht="120" x14ac:dyDescent="0.25">
      <c r="A38" s="2" t="s">
        <v>2248</v>
      </c>
      <c r="B38" s="9">
        <v>37</v>
      </c>
      <c r="C38" s="53"/>
      <c r="D38" s="53"/>
      <c r="E38" s="53"/>
      <c r="F38" t="str">
        <f t="shared" si="0"/>
        <v>Vignobles Mourat</v>
      </c>
      <c r="G38" s="5" t="str">
        <f t="shared" si="1"/>
        <v>("37","Vignobles Mourat","","",""),</v>
      </c>
      <c r="P38" s="2" t="s">
        <v>2248</v>
      </c>
    </row>
    <row r="39" spans="1:16" ht="165" x14ac:dyDescent="0.25">
      <c r="A39" s="2" t="s">
        <v>2263</v>
      </c>
      <c r="B39" s="9">
        <v>38</v>
      </c>
      <c r="C39" s="53" t="s">
        <v>6038</v>
      </c>
      <c r="D39" s="53" t="s">
        <v>6122</v>
      </c>
      <c r="E39" s="53" t="s">
        <v>6121</v>
      </c>
      <c r="F39" t="str">
        <f t="shared" si="0"/>
        <v>Domaine Des Bormettes</v>
      </c>
      <c r="G39" s="5" t="str">
        <f t="shared" si="1"/>
        <v>("38","Domaine Des Bormettes","bormettes.jpg","Niché autour du majestueux Pic Saint-Martin, le Domaine des Bormettes est une pépite familiale séculaire. Ce joyau se distingue par son vaste vignoble, un des plus anciens de la commune de La Londe les Maures, et sa cave voûtée exceptionnelle du XVIIème siècle, édifice unique et rare en Provence, qui abrite aujourd’hui une trentaine de barriques destinées à l’élevage des vins haut de gamme du Domaine.&lt;br\&gt;Reconnu chaque année par les médias prestigieux tels que Le Monde des Vins, Le Figaro, Le Point, l’Express, le Guide Hachette ou la Revue du Vin de France, le Château des Bormettes est également salué par le Guide Bettane et Desseauve comme une « étoile montante de l’appellation La Londe ».&lt;br\&gt;Le Château des Bormettes se démarque en effet au rythme des millésimes avec une collection de vins uniques, proposés à travers 4 gammes dans les trois couleurs.","https://chateaudesbormettes.com/"),</v>
      </c>
      <c r="P39" s="2" t="s">
        <v>2263</v>
      </c>
    </row>
    <row r="40" spans="1:16" ht="150" x14ac:dyDescent="0.25">
      <c r="A40" s="2" t="s">
        <v>2224</v>
      </c>
      <c r="B40" s="9">
        <v>39</v>
      </c>
      <c r="C40" s="53" t="s">
        <v>6039</v>
      </c>
      <c r="D40" s="53" t="s">
        <v>6045</v>
      </c>
      <c r="E40" s="53" t="s">
        <v>6044</v>
      </c>
      <c r="F40" t="str">
        <f t="shared" si="0"/>
        <v>Cellier Des Chartreux</v>
      </c>
      <c r="G40" s="5" t="str">
        <f t="shared" si="1"/>
        <v>("39","Cellier Des Chartreux","chartreux.jpg","Conjuguer l’audace et la créativité des entreprises à taille humaine, au sens du réalisme et des responsabilités, telle est la feuille de route du Cellier des Chartreux. Mais répondre à cette ambition n’est possible qu’en résolvant l’équation à trois variables intimement imbriquées dans la gestion d’une cave coopérative : vignoble, process, marché.&lt;br&gt;C’est pourquoi le Cellier des Chartreux, intensifie constamment sa force de travail et d’inventivité sur ces trois fronts : LE VIGNOBLE : gestion et développement qualitatifs et éco-responsables; L’OUTIL DE PRODUCTION : optimisation constante des ressources et équipements de vinification, stockage et conditionnement. LA CRÉATIVITÉ: volonté permanente de proposer des vins offrant aux clients une réelle valeur ajoutée créative et qualitative.","http://www.cellierdeschartreux.fr/fr/accueil"),</v>
      </c>
      <c r="P40" s="2" t="s">
        <v>2224</v>
      </c>
    </row>
    <row r="41" spans="1:16" ht="120" x14ac:dyDescent="0.25">
      <c r="A41" s="2" t="s">
        <v>2294</v>
      </c>
      <c r="B41" s="9">
        <v>40</v>
      </c>
      <c r="C41" s="53"/>
      <c r="D41" s="53"/>
      <c r="E41" s="53"/>
      <c r="F41" t="str">
        <f t="shared" si="0"/>
        <v>Domaine Durieu</v>
      </c>
      <c r="G41" s="5" t="str">
        <f t="shared" si="1"/>
        <v>("40","Domaine Durieu","","",""),</v>
      </c>
      <c r="P41" s="2" t="s">
        <v>2294</v>
      </c>
    </row>
    <row r="42" spans="1:16" ht="105" x14ac:dyDescent="0.25">
      <c r="A42" s="2" t="s">
        <v>2298</v>
      </c>
      <c r="B42" s="9">
        <v>41</v>
      </c>
      <c r="C42" s="53" t="s">
        <v>6040</v>
      </c>
      <c r="D42" s="53" t="s">
        <v>6130</v>
      </c>
      <c r="E42" s="53" t="s">
        <v>6131</v>
      </c>
      <c r="F42" t="str">
        <f t="shared" si="0"/>
        <v>Les Jardinettes</v>
      </c>
      <c r="G42" s="5" t="str">
        <f t="shared" si="1"/>
        <v>("41","Les Jardinettes","jardinettes.jpg","Notre domaine familial de 30 hectares est situé sur la commune de Villelaure, près de Pertuis dans la Vallée du Rhône. Toutes nos vignes sont cultivées en agriculture biologique et certifiées par l'organisme Ecocert. Notre objectif est de produire des grands vins, en laissant une terre saine aux générations futures.&lt;br\&gt;Notre terroir d'exception se trouve au sud du parc régional du Luberon. Nous mettons notre savoir et notre expérience au service de nos vignes, plantées sur des coteaux sud et en plaine.","https://www.domainedesjardinettes.com/"),</v>
      </c>
      <c r="P42" s="2" t="s">
        <v>2298</v>
      </c>
    </row>
    <row r="43" spans="1:16" ht="150" x14ac:dyDescent="0.25">
      <c r="A43" s="2" t="s">
        <v>23</v>
      </c>
      <c r="B43" s="9">
        <v>42</v>
      </c>
      <c r="C43" s="53" t="s">
        <v>6041</v>
      </c>
      <c r="D43" s="53" t="s">
        <v>6139</v>
      </c>
      <c r="E43" s="53" t="s">
        <v>6138</v>
      </c>
      <c r="F43" t="str">
        <f t="shared" si="0"/>
        <v>Vinho Selection</v>
      </c>
      <c r="G43" s="5" t="str">
        <f t="shared" si="1"/>
        <v>("42","Vinho Selection","vinho-selection.jpg","Vinho Sélection : importateur de vins du Monde&lt;br\&gt;À travers notre sélection de vins du Monde, nous vous proposons de découvrir des vins de grande qualité, élaborés par des femmes et des hommes passionnés. Tout au long de l'année, nous nous intéressons à de nouveaux pays, de nouvelles appellations et de nouveaux cépages afin de trouver la « pépite » qui vous surprendra.&lt;br\&gt;Fruit d'un travail de référencement passionnant, qui se déroule parfois sur plusieurs saisons, notre sélection vous permettra de découvrir des vins étonnants, issus de cépages autochtones peu connus, comme le Grillo en Italie, le Torrontes en Argentine, le Furmint en Hongrie, le Feteasca Negra en Roumanie et bien d'autres encore. Une invitation à partager de nouvelles notes gustatives.","https://www.vinhoselection.com/"),</v>
      </c>
      <c r="P43" s="2" t="s">
        <v>23</v>
      </c>
    </row>
    <row r="44" spans="1:16" x14ac:dyDescent="0.25">
      <c r="A44" s="2" t="s">
        <v>461</v>
      </c>
      <c r="B44" s="9">
        <v>43</v>
      </c>
      <c r="C44" s="53"/>
      <c r="D44" s="53"/>
      <c r="E44" s="53"/>
      <c r="F44" t="str">
        <f t="shared" ref="F44:F45" si="2">SUBSTITUTE(SUBSTITUTE(SUBSTITUTE(SUBSTITUTE(SUBSTITUTE(SUBSTITUTE(SUBSTITUTE(SUBSTITUTE(SUBSTITUTE(SUBSTITUTE(PROPER(A44)," De "," de ")," Du "," du ")," Et "," et "),"Sarl",""),"Sas ",""),"Sc ",""),"Sca ",""),"Scea ",""),"Earl ",""),"Chateau","Château")</f>
        <v>Vinolem</v>
      </c>
      <c r="G44" s="5" t="str">
        <f t="shared" si="1"/>
        <v>("43","Vinolem","","",""),</v>
      </c>
      <c r="P44" s="2" t="s">
        <v>461</v>
      </c>
    </row>
    <row r="45" spans="1:16" x14ac:dyDescent="0.25">
      <c r="A45" s="2" t="s">
        <v>2285</v>
      </c>
      <c r="B45" s="9">
        <v>44</v>
      </c>
      <c r="C45" s="53"/>
      <c r="D45" s="53"/>
      <c r="E45" s="53"/>
      <c r="F45" t="str">
        <f t="shared" si="2"/>
        <v>Vinum Nostrum - La Citadelle</v>
      </c>
      <c r="G45" s="5" t="str">
        <f t="shared" si="1"/>
        <v>("44","Vinum Nostrum - La Citadelle","","",""),</v>
      </c>
      <c r="P45" s="2" t="s">
        <v>2285</v>
      </c>
    </row>
    <row r="46" spans="1:16" x14ac:dyDescent="0.25">
      <c r="A46" s="15"/>
      <c r="P46" s="15"/>
    </row>
    <row r="105" spans="12:12" x14ac:dyDescent="0.25">
      <c r="L105" s="5"/>
    </row>
    <row r="106" spans="12:12" x14ac:dyDescent="0.25">
      <c r="L106" s="5"/>
    </row>
    <row r="107" spans="12:12" x14ac:dyDescent="0.25">
      <c r="L107" s="5"/>
    </row>
    <row r="108" spans="12:12" x14ac:dyDescent="0.25">
      <c r="L108" s="5"/>
    </row>
    <row r="109" spans="12:12" x14ac:dyDescent="0.25">
      <c r="L109" s="5"/>
    </row>
    <row r="110" spans="12:12" x14ac:dyDescent="0.25">
      <c r="L110" s="5"/>
    </row>
    <row r="111" spans="12:12" x14ac:dyDescent="0.25">
      <c r="L111" s="5"/>
    </row>
    <row r="112" spans="12:12" x14ac:dyDescent="0.25">
      <c r="L112" s="5"/>
    </row>
    <row r="113" spans="12:12" x14ac:dyDescent="0.25">
      <c r="L113" s="5"/>
    </row>
    <row r="114" spans="12:12" x14ac:dyDescent="0.25">
      <c r="L114" s="5"/>
    </row>
    <row r="115" spans="12:12" x14ac:dyDescent="0.25">
      <c r="L115" s="5"/>
    </row>
    <row r="116" spans="12:12" x14ac:dyDescent="0.25">
      <c r="L116" s="5"/>
    </row>
    <row r="117" spans="12:12" x14ac:dyDescent="0.25">
      <c r="L117" s="5"/>
    </row>
    <row r="118" spans="12:12" x14ac:dyDescent="0.25">
      <c r="L118" s="5"/>
    </row>
    <row r="119" spans="12:12" x14ac:dyDescent="0.25">
      <c r="L119" s="5"/>
    </row>
    <row r="120" spans="12:12" x14ac:dyDescent="0.25">
      <c r="L120" s="5"/>
    </row>
    <row r="121" spans="12:12" x14ac:dyDescent="0.25">
      <c r="L121" s="5"/>
    </row>
    <row r="122" spans="12:12" x14ac:dyDescent="0.25">
      <c r="L122" s="5"/>
    </row>
    <row r="123" spans="12:12" x14ac:dyDescent="0.25">
      <c r="L123" s="5"/>
    </row>
    <row r="124" spans="12:12" x14ac:dyDescent="0.25">
      <c r="L124" s="5"/>
    </row>
    <row r="125" spans="12:12" x14ac:dyDescent="0.25">
      <c r="L125" s="5"/>
    </row>
    <row r="126" spans="12:12" x14ac:dyDescent="0.25">
      <c r="L126" s="5"/>
    </row>
    <row r="127" spans="12:12" x14ac:dyDescent="0.25">
      <c r="L127" s="5"/>
    </row>
    <row r="128" spans="12:12" x14ac:dyDescent="0.25">
      <c r="L128" s="5"/>
    </row>
    <row r="129" spans="12:12" x14ac:dyDescent="0.25">
      <c r="L129" s="5"/>
    </row>
    <row r="130" spans="12:12" x14ac:dyDescent="0.25">
      <c r="L130" s="5"/>
    </row>
    <row r="131" spans="12:12" x14ac:dyDescent="0.25">
      <c r="L131" s="5"/>
    </row>
    <row r="132" spans="12:12" x14ac:dyDescent="0.25">
      <c r="L132" s="5"/>
    </row>
    <row r="133" spans="12:12" x14ac:dyDescent="0.25">
      <c r="L133" s="5"/>
    </row>
    <row r="134" spans="12:12" x14ac:dyDescent="0.25">
      <c r="L134" s="5"/>
    </row>
    <row r="135" spans="12:12" x14ac:dyDescent="0.25">
      <c r="L135" s="5"/>
    </row>
    <row r="136" spans="12:12" x14ac:dyDescent="0.25">
      <c r="L136" s="5"/>
    </row>
    <row r="137" spans="12:12" x14ac:dyDescent="0.25">
      <c r="L137" s="5"/>
    </row>
    <row r="138" spans="12:12" x14ac:dyDescent="0.25">
      <c r="L138" s="5"/>
    </row>
    <row r="139" spans="12:12" x14ac:dyDescent="0.25">
      <c r="L139" s="5"/>
    </row>
    <row r="140" spans="12:12" x14ac:dyDescent="0.25">
      <c r="L140" s="5"/>
    </row>
    <row r="141" spans="12:12" x14ac:dyDescent="0.25">
      <c r="L141" s="5"/>
    </row>
    <row r="142" spans="12:12" x14ac:dyDescent="0.25">
      <c r="L142" s="5"/>
    </row>
    <row r="143" spans="12:12" x14ac:dyDescent="0.25">
      <c r="L143" s="5"/>
    </row>
    <row r="144" spans="12:12" x14ac:dyDescent="0.25">
      <c r="L144" s="5"/>
    </row>
    <row r="145" spans="12:12" x14ac:dyDescent="0.25">
      <c r="L145" s="5"/>
    </row>
    <row r="146" spans="12:12" x14ac:dyDescent="0.25">
      <c r="L146" s="5"/>
    </row>
    <row r="147" spans="12:12" x14ac:dyDescent="0.25">
      <c r="L147" s="5"/>
    </row>
    <row r="148" spans="12:12" x14ac:dyDescent="0.25">
      <c r="L148" s="5"/>
    </row>
    <row r="149" spans="12:12" x14ac:dyDescent="0.25">
      <c r="L149" s="5"/>
    </row>
    <row r="150" spans="12:12" x14ac:dyDescent="0.25">
      <c r="L150" s="5"/>
    </row>
    <row r="151" spans="12:12" x14ac:dyDescent="0.25">
      <c r="L151" s="5"/>
    </row>
    <row r="152" spans="12:12" x14ac:dyDescent="0.25">
      <c r="L152" s="5"/>
    </row>
    <row r="153" spans="12:12" x14ac:dyDescent="0.25">
      <c r="L153" s="5"/>
    </row>
    <row r="154" spans="12:12" x14ac:dyDescent="0.25">
      <c r="L154" s="5"/>
    </row>
    <row r="155" spans="12:12" x14ac:dyDescent="0.25">
      <c r="L155" s="5"/>
    </row>
    <row r="156" spans="12:12" x14ac:dyDescent="0.25">
      <c r="L156" s="5"/>
    </row>
    <row r="157" spans="12:12" x14ac:dyDescent="0.25">
      <c r="L157" s="5"/>
    </row>
    <row r="158" spans="12:12" x14ac:dyDescent="0.25">
      <c r="L158" s="5"/>
    </row>
    <row r="159" spans="12:12" x14ac:dyDescent="0.25">
      <c r="L159" s="5"/>
    </row>
    <row r="160" spans="12:12" x14ac:dyDescent="0.25">
      <c r="L160" s="5"/>
    </row>
    <row r="161" spans="12:12" x14ac:dyDescent="0.25">
      <c r="L161" s="5"/>
    </row>
    <row r="162" spans="12:12" x14ac:dyDescent="0.25">
      <c r="L162" s="5"/>
    </row>
    <row r="163" spans="12:12" x14ac:dyDescent="0.25">
      <c r="L163" s="5"/>
    </row>
    <row r="164" spans="12:12" x14ac:dyDescent="0.25">
      <c r="L164" s="5"/>
    </row>
    <row r="165" spans="12:12" x14ac:dyDescent="0.25">
      <c r="L165" s="5"/>
    </row>
    <row r="166" spans="12:12" x14ac:dyDescent="0.25">
      <c r="L166" s="5"/>
    </row>
    <row r="167" spans="12:12" x14ac:dyDescent="0.25">
      <c r="L167" s="5"/>
    </row>
    <row r="168" spans="12:12" x14ac:dyDescent="0.25">
      <c r="L168" s="5"/>
    </row>
    <row r="169" spans="12:12" x14ac:dyDescent="0.25">
      <c r="L169" s="5"/>
    </row>
    <row r="170" spans="12:12" x14ac:dyDescent="0.25">
      <c r="L170" s="5"/>
    </row>
    <row r="171" spans="12:12" x14ac:dyDescent="0.25">
      <c r="L171" s="5"/>
    </row>
    <row r="172" spans="12:12" x14ac:dyDescent="0.25">
      <c r="L172" s="5"/>
    </row>
    <row r="173" spans="12:12" x14ac:dyDescent="0.25">
      <c r="L173" s="5"/>
    </row>
    <row r="174" spans="12:12" x14ac:dyDescent="0.25">
      <c r="L174" s="5"/>
    </row>
    <row r="175" spans="12:12" x14ac:dyDescent="0.25">
      <c r="L175" s="5"/>
    </row>
    <row r="176" spans="12:12" x14ac:dyDescent="0.25">
      <c r="L176" s="5"/>
    </row>
    <row r="177" spans="12:12" x14ac:dyDescent="0.25">
      <c r="L177" s="5"/>
    </row>
    <row r="178" spans="12:12" x14ac:dyDescent="0.25">
      <c r="L178" s="5"/>
    </row>
    <row r="179" spans="12:12" x14ac:dyDescent="0.25">
      <c r="L179" s="5"/>
    </row>
    <row r="180" spans="12:12" x14ac:dyDescent="0.25">
      <c r="L180" s="5"/>
    </row>
    <row r="181" spans="12:12" x14ac:dyDescent="0.25">
      <c r="L181" s="5"/>
    </row>
    <row r="182" spans="12:12" x14ac:dyDescent="0.25">
      <c r="L182" s="5"/>
    </row>
    <row r="183" spans="12:12" x14ac:dyDescent="0.25">
      <c r="L183" s="5"/>
    </row>
    <row r="184" spans="12:12" x14ac:dyDescent="0.25">
      <c r="L184" s="5"/>
    </row>
    <row r="185" spans="12:12" x14ac:dyDescent="0.25">
      <c r="L185" s="5"/>
    </row>
    <row r="186" spans="12:12" x14ac:dyDescent="0.25">
      <c r="L186" s="5"/>
    </row>
    <row r="187" spans="12:12" x14ac:dyDescent="0.25">
      <c r="L187" s="5"/>
    </row>
    <row r="188" spans="12:12" x14ac:dyDescent="0.25">
      <c r="L188" s="5"/>
    </row>
    <row r="189" spans="12:12" x14ac:dyDescent="0.25">
      <c r="L189" s="5"/>
    </row>
    <row r="190" spans="12:12" x14ac:dyDescent="0.25">
      <c r="L190" s="5"/>
    </row>
    <row r="191" spans="12:12" x14ac:dyDescent="0.25">
      <c r="L191" s="5"/>
    </row>
    <row r="192" spans="12:12" x14ac:dyDescent="0.25">
      <c r="L192" s="5"/>
    </row>
    <row r="193" spans="12:12" x14ac:dyDescent="0.25">
      <c r="L193" s="5"/>
    </row>
    <row r="194" spans="12:12" x14ac:dyDescent="0.25">
      <c r="L194" s="5"/>
    </row>
    <row r="195" spans="12:12" x14ac:dyDescent="0.25">
      <c r="L195" s="5"/>
    </row>
    <row r="196" spans="12:12" x14ac:dyDescent="0.25">
      <c r="L196" s="5"/>
    </row>
    <row r="197" spans="12:12" x14ac:dyDescent="0.25">
      <c r="L197" s="5"/>
    </row>
    <row r="198" spans="12:12" x14ac:dyDescent="0.25">
      <c r="L198" s="5"/>
    </row>
    <row r="199" spans="12:12" x14ac:dyDescent="0.25">
      <c r="L199" s="5"/>
    </row>
    <row r="200" spans="12:12" x14ac:dyDescent="0.25">
      <c r="L200" s="5"/>
    </row>
    <row r="201" spans="12:12" x14ac:dyDescent="0.25">
      <c r="L201" s="5"/>
    </row>
    <row r="202" spans="12:12" x14ac:dyDescent="0.25">
      <c r="L202" s="5"/>
    </row>
    <row r="203" spans="12:12" x14ac:dyDescent="0.25">
      <c r="L203" s="5"/>
    </row>
    <row r="204" spans="12:12" x14ac:dyDescent="0.25">
      <c r="L204" s="5"/>
    </row>
    <row r="205" spans="12:12" x14ac:dyDescent="0.25">
      <c r="L205" s="5"/>
    </row>
    <row r="206" spans="12:12" x14ac:dyDescent="0.25">
      <c r="L206" s="5"/>
    </row>
    <row r="207" spans="12:12" x14ac:dyDescent="0.25">
      <c r="L207" s="5"/>
    </row>
    <row r="208" spans="12:12" x14ac:dyDescent="0.25">
      <c r="L208" s="5"/>
    </row>
    <row r="209" spans="12:12" x14ac:dyDescent="0.25">
      <c r="L209" s="5"/>
    </row>
    <row r="210" spans="12:12" x14ac:dyDescent="0.25">
      <c r="L210" s="5"/>
    </row>
    <row r="211" spans="12:12" x14ac:dyDescent="0.25">
      <c r="L211" s="5"/>
    </row>
    <row r="212" spans="12:12" x14ac:dyDescent="0.25">
      <c r="L212" s="5"/>
    </row>
    <row r="213" spans="12:12" x14ac:dyDescent="0.25">
      <c r="L213" s="5"/>
    </row>
    <row r="214" spans="12:12" x14ac:dyDescent="0.25">
      <c r="L214" s="5"/>
    </row>
    <row r="215" spans="12:12" x14ac:dyDescent="0.25">
      <c r="L215" s="5"/>
    </row>
    <row r="216" spans="12:12" x14ac:dyDescent="0.25">
      <c r="L216" s="5"/>
    </row>
    <row r="217" spans="12:12" x14ac:dyDescent="0.25">
      <c r="L217" s="5"/>
    </row>
    <row r="218" spans="12:12" x14ac:dyDescent="0.25">
      <c r="L218" s="5"/>
    </row>
    <row r="219" spans="12:12" x14ac:dyDescent="0.25">
      <c r="L219" s="5"/>
    </row>
    <row r="220" spans="12:12" x14ac:dyDescent="0.25">
      <c r="L220" s="5"/>
    </row>
    <row r="221" spans="12:12" x14ac:dyDescent="0.25">
      <c r="L221" s="5"/>
    </row>
    <row r="222" spans="12:12" x14ac:dyDescent="0.25">
      <c r="L222" s="5"/>
    </row>
    <row r="223" spans="12:12" x14ac:dyDescent="0.25">
      <c r="L223" s="5"/>
    </row>
    <row r="224" spans="12:12" x14ac:dyDescent="0.25">
      <c r="L224" s="5"/>
    </row>
    <row r="225" spans="12:12" x14ac:dyDescent="0.25">
      <c r="L225" s="5"/>
    </row>
    <row r="226" spans="12:12" x14ac:dyDescent="0.25">
      <c r="L226" s="5"/>
    </row>
    <row r="227" spans="12:12" x14ac:dyDescent="0.25">
      <c r="L227" s="5"/>
    </row>
    <row r="228" spans="12:12" x14ac:dyDescent="0.25">
      <c r="L228" s="5"/>
    </row>
    <row r="229" spans="12:12" x14ac:dyDescent="0.25">
      <c r="L229" s="5"/>
    </row>
    <row r="230" spans="12:12" x14ac:dyDescent="0.25">
      <c r="L230" s="5"/>
    </row>
    <row r="231" spans="12:12" x14ac:dyDescent="0.25">
      <c r="L231" s="5"/>
    </row>
    <row r="232" spans="12:12" x14ac:dyDescent="0.25">
      <c r="L232" s="5"/>
    </row>
    <row r="233" spans="12:12" x14ac:dyDescent="0.25">
      <c r="L233" s="5"/>
    </row>
    <row r="234" spans="12:12" x14ac:dyDescent="0.25">
      <c r="L234" s="5"/>
    </row>
    <row r="235" spans="12:12" x14ac:dyDescent="0.25">
      <c r="L235" s="5"/>
    </row>
    <row r="236" spans="12:12" x14ac:dyDescent="0.25">
      <c r="L236" s="5"/>
    </row>
    <row r="237" spans="12:12" x14ac:dyDescent="0.25">
      <c r="L237" s="5"/>
    </row>
    <row r="238" spans="12:12" x14ac:dyDescent="0.25">
      <c r="L238" s="5"/>
    </row>
    <row r="239" spans="12:12" x14ac:dyDescent="0.25">
      <c r="L239" s="5"/>
    </row>
    <row r="240" spans="12:12" x14ac:dyDescent="0.25">
      <c r="L240" s="5"/>
    </row>
    <row r="241" spans="12:12" x14ac:dyDescent="0.25">
      <c r="L241" s="5"/>
    </row>
    <row r="242" spans="12:12" x14ac:dyDescent="0.25">
      <c r="L242" s="5"/>
    </row>
    <row r="243" spans="12:12" x14ac:dyDescent="0.25">
      <c r="L243" s="5"/>
    </row>
    <row r="244" spans="12:12" x14ac:dyDescent="0.25">
      <c r="L244" s="5"/>
    </row>
    <row r="245" spans="12:12" x14ac:dyDescent="0.25">
      <c r="L245" s="5"/>
    </row>
    <row r="246" spans="12:12" x14ac:dyDescent="0.25">
      <c r="L246" s="5"/>
    </row>
    <row r="247" spans="12:12" x14ac:dyDescent="0.25">
      <c r="L247" s="5"/>
    </row>
    <row r="248" spans="12:12" x14ac:dyDescent="0.25">
      <c r="L248" s="5"/>
    </row>
    <row r="249" spans="12:12" x14ac:dyDescent="0.25">
      <c r="L249" s="5"/>
    </row>
    <row r="250" spans="12:12" x14ac:dyDescent="0.25">
      <c r="L250" s="5"/>
    </row>
    <row r="251" spans="12:12" x14ac:dyDescent="0.25">
      <c r="L251" s="5"/>
    </row>
    <row r="252" spans="12:12" x14ac:dyDescent="0.25">
      <c r="L252" s="5"/>
    </row>
    <row r="253" spans="12:12" x14ac:dyDescent="0.25">
      <c r="L253" s="5"/>
    </row>
    <row r="254" spans="12:12" x14ac:dyDescent="0.25">
      <c r="L254" s="5"/>
    </row>
    <row r="255" spans="12:12" x14ac:dyDescent="0.25">
      <c r="L255" s="5"/>
    </row>
    <row r="256" spans="12:12" x14ac:dyDescent="0.25">
      <c r="L256" s="5"/>
    </row>
    <row r="257" spans="12:12" x14ac:dyDescent="0.25">
      <c r="L257" s="5"/>
    </row>
    <row r="258" spans="12:12" x14ac:dyDescent="0.25">
      <c r="L258" s="5"/>
    </row>
    <row r="259" spans="12:12" x14ac:dyDescent="0.25">
      <c r="L259" s="5"/>
    </row>
    <row r="260" spans="12:12" x14ac:dyDescent="0.25">
      <c r="L260" s="5"/>
    </row>
    <row r="261" spans="12:12" x14ac:dyDescent="0.25">
      <c r="L261" s="5"/>
    </row>
    <row r="262" spans="12:12" x14ac:dyDescent="0.25">
      <c r="L262" s="5"/>
    </row>
    <row r="263" spans="12:12" x14ac:dyDescent="0.25">
      <c r="L263" s="5"/>
    </row>
    <row r="264" spans="12:12" x14ac:dyDescent="0.25">
      <c r="L264" s="5"/>
    </row>
    <row r="265" spans="12:12" x14ac:dyDescent="0.25">
      <c r="L265" s="5"/>
    </row>
    <row r="266" spans="12:12" x14ac:dyDescent="0.25">
      <c r="L266" s="5"/>
    </row>
    <row r="267" spans="12:12" x14ac:dyDescent="0.25">
      <c r="L267" s="5"/>
    </row>
    <row r="268" spans="12:12" x14ac:dyDescent="0.25">
      <c r="L268" s="5"/>
    </row>
    <row r="269" spans="12:12" x14ac:dyDescent="0.25">
      <c r="L269" s="5"/>
    </row>
    <row r="270" spans="12:12" x14ac:dyDescent="0.25">
      <c r="L270" s="5"/>
    </row>
    <row r="271" spans="12:12" x14ac:dyDescent="0.25">
      <c r="L271" s="5"/>
    </row>
    <row r="272" spans="12:12" x14ac:dyDescent="0.25">
      <c r="L272" s="5"/>
    </row>
    <row r="273" spans="12:12" x14ac:dyDescent="0.25">
      <c r="L273" s="5"/>
    </row>
    <row r="274" spans="12:12" x14ac:dyDescent="0.25">
      <c r="L274" s="5"/>
    </row>
    <row r="275" spans="12:12" x14ac:dyDescent="0.25">
      <c r="L275" s="5"/>
    </row>
    <row r="276" spans="12:12" x14ac:dyDescent="0.25">
      <c r="L276" s="5"/>
    </row>
    <row r="277" spans="12:12" x14ac:dyDescent="0.25">
      <c r="L277" s="5"/>
    </row>
    <row r="278" spans="12:12" x14ac:dyDescent="0.25">
      <c r="L278" s="5"/>
    </row>
    <row r="279" spans="12:12" x14ac:dyDescent="0.25">
      <c r="L279" s="5"/>
    </row>
    <row r="280" spans="12:12" x14ac:dyDescent="0.25">
      <c r="L280" s="5"/>
    </row>
    <row r="281" spans="12:12" x14ac:dyDescent="0.25">
      <c r="L281" s="5"/>
    </row>
    <row r="282" spans="12:12" x14ac:dyDescent="0.25">
      <c r="L282" s="5"/>
    </row>
    <row r="283" spans="12:12" x14ac:dyDescent="0.25">
      <c r="L283" s="5"/>
    </row>
    <row r="284" spans="12:12" x14ac:dyDescent="0.25">
      <c r="L284" s="5"/>
    </row>
    <row r="285" spans="12:12" x14ac:dyDescent="0.25">
      <c r="L285" s="5"/>
    </row>
    <row r="286" spans="12:12" x14ac:dyDescent="0.25">
      <c r="L286" s="5"/>
    </row>
    <row r="287" spans="12:12" x14ac:dyDescent="0.25">
      <c r="L287" s="5"/>
    </row>
    <row r="288" spans="12:12" x14ac:dyDescent="0.25">
      <c r="L288" s="5"/>
    </row>
    <row r="289" spans="11:12" x14ac:dyDescent="0.25">
      <c r="L289" s="5"/>
    </row>
    <row r="290" spans="11:12" x14ac:dyDescent="0.25">
      <c r="L290" s="5"/>
    </row>
    <row r="291" spans="11:12" x14ac:dyDescent="0.25">
      <c r="L291" s="5"/>
    </row>
    <row r="292" spans="11:12" x14ac:dyDescent="0.25">
      <c r="L292" s="5"/>
    </row>
    <row r="293" spans="11:12" x14ac:dyDescent="0.25">
      <c r="L293" s="5"/>
    </row>
    <row r="294" spans="11:12" x14ac:dyDescent="0.25">
      <c r="L294" s="5"/>
    </row>
    <row r="295" spans="11:12" x14ac:dyDescent="0.25">
      <c r="L295" s="5"/>
    </row>
    <row r="296" spans="11:12" x14ac:dyDescent="0.25">
      <c r="L296" s="5"/>
    </row>
    <row r="297" spans="11:12" x14ac:dyDescent="0.25">
      <c r="L297" s="5"/>
    </row>
    <row r="298" spans="11:12" x14ac:dyDescent="0.25">
      <c r="L298" s="5"/>
    </row>
    <row r="299" spans="11:12" x14ac:dyDescent="0.25">
      <c r="L299" s="5"/>
    </row>
    <row r="300" spans="11:12" x14ac:dyDescent="0.25">
      <c r="K300" s="5"/>
    </row>
    <row r="301" spans="11:12" x14ac:dyDescent="0.25">
      <c r="K301" s="5"/>
    </row>
    <row r="302" spans="11:12" x14ac:dyDescent="0.25">
      <c r="K302" s="5"/>
    </row>
    <row r="303" spans="11:12" x14ac:dyDescent="0.25">
      <c r="K303" s="5"/>
    </row>
    <row r="304" spans="11:12" x14ac:dyDescent="0.25">
      <c r="K304" s="5"/>
    </row>
    <row r="305" spans="11:11" x14ac:dyDescent="0.25">
      <c r="K305" s="5"/>
    </row>
    <row r="306" spans="11:11" x14ac:dyDescent="0.25">
      <c r="K306" s="5"/>
    </row>
    <row r="307" spans="11:11" x14ac:dyDescent="0.25">
      <c r="K307" s="5"/>
    </row>
    <row r="308" spans="11:11" x14ac:dyDescent="0.25">
      <c r="K308" s="5"/>
    </row>
    <row r="309" spans="11:11" x14ac:dyDescent="0.25">
      <c r="K309" s="5"/>
    </row>
    <row r="310" spans="11:11" x14ac:dyDescent="0.25">
      <c r="K310" s="5"/>
    </row>
    <row r="311" spans="11:11" x14ac:dyDescent="0.25">
      <c r="K311" s="5"/>
    </row>
    <row r="312" spans="11:11" x14ac:dyDescent="0.25">
      <c r="K312" s="5"/>
    </row>
    <row r="313" spans="11:11" x14ac:dyDescent="0.25">
      <c r="K313" s="5"/>
    </row>
    <row r="314" spans="11:11" x14ac:dyDescent="0.25">
      <c r="K314" s="5"/>
    </row>
    <row r="315" spans="11:11" x14ac:dyDescent="0.25">
      <c r="K315" s="5"/>
    </row>
    <row r="316" spans="11:11" x14ac:dyDescent="0.25">
      <c r="K316" s="5"/>
    </row>
    <row r="317" spans="11:11" x14ac:dyDescent="0.25">
      <c r="K317" s="5"/>
    </row>
    <row r="318" spans="11:11" x14ac:dyDescent="0.25">
      <c r="K318" s="5"/>
    </row>
    <row r="319" spans="11:11" x14ac:dyDescent="0.25">
      <c r="K319" s="5"/>
    </row>
    <row r="320" spans="11:11" x14ac:dyDescent="0.25">
      <c r="K320" s="5"/>
    </row>
    <row r="321" spans="11:11" x14ac:dyDescent="0.25">
      <c r="K321" s="5"/>
    </row>
    <row r="322" spans="11:11" x14ac:dyDescent="0.25">
      <c r="K322" s="5"/>
    </row>
    <row r="323" spans="11:11" x14ac:dyDescent="0.25">
      <c r="K323" s="5"/>
    </row>
    <row r="324" spans="11:11" x14ac:dyDescent="0.25">
      <c r="K324" s="5"/>
    </row>
    <row r="325" spans="11:11" x14ac:dyDescent="0.25">
      <c r="K325" s="5"/>
    </row>
    <row r="326" spans="11:11" x14ac:dyDescent="0.25">
      <c r="K326" s="5"/>
    </row>
    <row r="327" spans="11:11" x14ac:dyDescent="0.25">
      <c r="K327" s="5"/>
    </row>
    <row r="328" spans="11:11" x14ac:dyDescent="0.25">
      <c r="K328" s="5"/>
    </row>
    <row r="329" spans="11:11" x14ac:dyDescent="0.25">
      <c r="K329" s="5"/>
    </row>
    <row r="330" spans="11:11" x14ac:dyDescent="0.25">
      <c r="K330" s="5"/>
    </row>
    <row r="331" spans="11:11" x14ac:dyDescent="0.25">
      <c r="K331" s="5"/>
    </row>
    <row r="332" spans="11:11" x14ac:dyDescent="0.25">
      <c r="K332" s="5"/>
    </row>
    <row r="333" spans="11:11" x14ac:dyDescent="0.25">
      <c r="K333" s="5"/>
    </row>
    <row r="334" spans="11:11" x14ac:dyDescent="0.25">
      <c r="K334" s="5"/>
    </row>
    <row r="335" spans="11:11" x14ac:dyDescent="0.25">
      <c r="K335" s="5"/>
    </row>
    <row r="336" spans="11:11" x14ac:dyDescent="0.25">
      <c r="K336" s="5"/>
    </row>
    <row r="337" spans="11:11" x14ac:dyDescent="0.25">
      <c r="K337" s="5"/>
    </row>
    <row r="338" spans="11:11" x14ac:dyDescent="0.25">
      <c r="K338" s="5"/>
    </row>
    <row r="339" spans="11:11" x14ac:dyDescent="0.25">
      <c r="K339" s="5"/>
    </row>
    <row r="340" spans="11:11" x14ac:dyDescent="0.25">
      <c r="K340" s="5"/>
    </row>
    <row r="341" spans="11:11" x14ac:dyDescent="0.25">
      <c r="K341" s="5"/>
    </row>
    <row r="342" spans="11:11" x14ac:dyDescent="0.25">
      <c r="K342" s="5"/>
    </row>
    <row r="343" spans="11:11" x14ac:dyDescent="0.25">
      <c r="K343" s="5"/>
    </row>
    <row r="344" spans="11:11" x14ac:dyDescent="0.25">
      <c r="K344" s="5"/>
    </row>
    <row r="345" spans="11:11" x14ac:dyDescent="0.25">
      <c r="K345" s="5"/>
    </row>
    <row r="346" spans="11:11" x14ac:dyDescent="0.25">
      <c r="K346" s="5"/>
    </row>
    <row r="347" spans="11:11" x14ac:dyDescent="0.25">
      <c r="K347" s="5"/>
    </row>
    <row r="348" spans="11:11" x14ac:dyDescent="0.25">
      <c r="K348" s="5"/>
    </row>
    <row r="349" spans="11:11" x14ac:dyDescent="0.25">
      <c r="K349" s="5"/>
    </row>
    <row r="350" spans="11:11" x14ac:dyDescent="0.25">
      <c r="K350" s="5"/>
    </row>
    <row r="351" spans="11:11" x14ac:dyDescent="0.25">
      <c r="K351" s="5"/>
    </row>
    <row r="352" spans="11:11" x14ac:dyDescent="0.25">
      <c r="K352" s="5"/>
    </row>
    <row r="353" spans="11:11" x14ac:dyDescent="0.25">
      <c r="K353" s="5"/>
    </row>
    <row r="354" spans="11:11" x14ac:dyDescent="0.25">
      <c r="K354" s="5"/>
    </row>
    <row r="355" spans="11:11" x14ac:dyDescent="0.25">
      <c r="K355" s="5"/>
    </row>
    <row r="356" spans="11:11" x14ac:dyDescent="0.25">
      <c r="K356" s="5"/>
    </row>
    <row r="357" spans="11:11" x14ac:dyDescent="0.25">
      <c r="K357" s="5"/>
    </row>
    <row r="358" spans="11:11" x14ac:dyDescent="0.25">
      <c r="K358" s="5"/>
    </row>
    <row r="359" spans="11:11" x14ac:dyDescent="0.25">
      <c r="K359" s="5"/>
    </row>
    <row r="360" spans="11:11" x14ac:dyDescent="0.25">
      <c r="K360" s="5"/>
    </row>
    <row r="361" spans="11:11" x14ac:dyDescent="0.25">
      <c r="K361" s="5"/>
    </row>
    <row r="362" spans="11:11" x14ac:dyDescent="0.25">
      <c r="K362" s="5"/>
    </row>
    <row r="363" spans="11:11" x14ac:dyDescent="0.25">
      <c r="K363" s="5"/>
    </row>
    <row r="364" spans="11:11" x14ac:dyDescent="0.25">
      <c r="K364" s="5"/>
    </row>
    <row r="365" spans="11:11" x14ac:dyDescent="0.25">
      <c r="K365" s="5"/>
    </row>
    <row r="366" spans="11:11" x14ac:dyDescent="0.25">
      <c r="K366" s="5"/>
    </row>
    <row r="367" spans="11:11" x14ac:dyDescent="0.25">
      <c r="K367" s="5"/>
    </row>
    <row r="368" spans="11:11" x14ac:dyDescent="0.25">
      <c r="K368" s="5"/>
    </row>
    <row r="369" spans="11:11" x14ac:dyDescent="0.25">
      <c r="K369" s="5"/>
    </row>
    <row r="370" spans="11:11" x14ac:dyDescent="0.25">
      <c r="K370" s="5"/>
    </row>
    <row r="371" spans="11:11" x14ac:dyDescent="0.25">
      <c r="K371" s="5"/>
    </row>
    <row r="372" spans="11:11" x14ac:dyDescent="0.25">
      <c r="K372" s="5"/>
    </row>
    <row r="373" spans="11:11" x14ac:dyDescent="0.25">
      <c r="K373" s="5"/>
    </row>
    <row r="374" spans="11:11" x14ac:dyDescent="0.25">
      <c r="K374" s="5"/>
    </row>
    <row r="375" spans="11:11" x14ac:dyDescent="0.25">
      <c r="K375" s="5"/>
    </row>
    <row r="376" spans="11:11" x14ac:dyDescent="0.25">
      <c r="K376" s="5"/>
    </row>
    <row r="377" spans="11:11" x14ac:dyDescent="0.25">
      <c r="K377" s="5"/>
    </row>
    <row r="378" spans="11:11" x14ac:dyDescent="0.25">
      <c r="K378" s="5"/>
    </row>
    <row r="379" spans="11:11" x14ac:dyDescent="0.25">
      <c r="K379" s="5"/>
    </row>
    <row r="380" spans="11:11" x14ac:dyDescent="0.25">
      <c r="K380" s="5"/>
    </row>
    <row r="381" spans="11:11" x14ac:dyDescent="0.25">
      <c r="K381" s="5"/>
    </row>
    <row r="382" spans="11:11" x14ac:dyDescent="0.25">
      <c r="K382" s="5"/>
    </row>
    <row r="383" spans="11:11" x14ac:dyDescent="0.25">
      <c r="K383" s="5"/>
    </row>
    <row r="384" spans="11:11" x14ac:dyDescent="0.25">
      <c r="K384" s="5"/>
    </row>
    <row r="385" spans="11:11" x14ac:dyDescent="0.25">
      <c r="K385" s="5"/>
    </row>
    <row r="386" spans="11:11" x14ac:dyDescent="0.25">
      <c r="K386" s="5"/>
    </row>
    <row r="387" spans="11:11" x14ac:dyDescent="0.25">
      <c r="K387" s="5"/>
    </row>
    <row r="388" spans="11:11" x14ac:dyDescent="0.25">
      <c r="K388" s="5"/>
    </row>
    <row r="389" spans="11:11" x14ac:dyDescent="0.25">
      <c r="K389" s="5"/>
    </row>
    <row r="390" spans="11:11" x14ac:dyDescent="0.25">
      <c r="K390" s="5"/>
    </row>
    <row r="391" spans="11:11" x14ac:dyDescent="0.25">
      <c r="K391" s="5"/>
    </row>
    <row r="392" spans="11:11" x14ac:dyDescent="0.25">
      <c r="K392" s="5"/>
    </row>
    <row r="393" spans="11:11" x14ac:dyDescent="0.25">
      <c r="K393" s="5"/>
    </row>
    <row r="394" spans="11:11" x14ac:dyDescent="0.25">
      <c r="K394" s="5"/>
    </row>
    <row r="395" spans="11:11" x14ac:dyDescent="0.25">
      <c r="K395" s="5"/>
    </row>
    <row r="396" spans="11:11" x14ac:dyDescent="0.25">
      <c r="K396" s="5"/>
    </row>
    <row r="397" spans="11:11" x14ac:dyDescent="0.25">
      <c r="K397" s="5"/>
    </row>
    <row r="398" spans="11:11" x14ac:dyDescent="0.25">
      <c r="K398" s="5"/>
    </row>
    <row r="399" spans="11:11" x14ac:dyDescent="0.25">
      <c r="K399" s="5"/>
    </row>
    <row r="400" spans="11:11" x14ac:dyDescent="0.25">
      <c r="K400" s="5"/>
    </row>
    <row r="401" spans="11:11" x14ac:dyDescent="0.25">
      <c r="K401" s="5"/>
    </row>
    <row r="402" spans="11:11" x14ac:dyDescent="0.25">
      <c r="K402" s="5"/>
    </row>
    <row r="403" spans="11:11" x14ac:dyDescent="0.25">
      <c r="K403" s="5"/>
    </row>
    <row r="404" spans="11:11" x14ac:dyDescent="0.25">
      <c r="K404" s="5"/>
    </row>
    <row r="405" spans="11:11" x14ac:dyDescent="0.25">
      <c r="K405" s="5"/>
    </row>
    <row r="406" spans="11:11" x14ac:dyDescent="0.25">
      <c r="K406" s="5"/>
    </row>
    <row r="407" spans="11:11" x14ac:dyDescent="0.25">
      <c r="K407" s="5"/>
    </row>
    <row r="408" spans="11:11" x14ac:dyDescent="0.25">
      <c r="K408" s="5"/>
    </row>
    <row r="409" spans="11:11" x14ac:dyDescent="0.25">
      <c r="K409" s="5"/>
    </row>
    <row r="410" spans="11:11" x14ac:dyDescent="0.25">
      <c r="K410" s="5"/>
    </row>
    <row r="411" spans="11:11" x14ac:dyDescent="0.25">
      <c r="K411" s="5"/>
    </row>
    <row r="412" spans="11:11" x14ac:dyDescent="0.25">
      <c r="K412" s="5"/>
    </row>
    <row r="413" spans="11:11" x14ac:dyDescent="0.25">
      <c r="K413" s="5"/>
    </row>
    <row r="414" spans="11:11" x14ac:dyDescent="0.25">
      <c r="K414" s="5"/>
    </row>
    <row r="415" spans="11:11" x14ac:dyDescent="0.25">
      <c r="K415" s="5"/>
    </row>
    <row r="416" spans="11:11" x14ac:dyDescent="0.25">
      <c r="K416" s="5"/>
    </row>
    <row r="417" spans="11:11" x14ac:dyDescent="0.25">
      <c r="K417" s="5"/>
    </row>
    <row r="418" spans="11:11" x14ac:dyDescent="0.25">
      <c r="K418" s="5"/>
    </row>
    <row r="419" spans="11:11" x14ac:dyDescent="0.25">
      <c r="K419" s="5"/>
    </row>
    <row r="420" spans="11:11" x14ac:dyDescent="0.25">
      <c r="K420" s="5"/>
    </row>
    <row r="421" spans="11:11" x14ac:dyDescent="0.25">
      <c r="K421" s="5"/>
    </row>
    <row r="422" spans="11:11" x14ac:dyDescent="0.25">
      <c r="K422" s="5"/>
    </row>
    <row r="423" spans="11:11" x14ac:dyDescent="0.25">
      <c r="K423" s="5"/>
    </row>
    <row r="424" spans="11:11" x14ac:dyDescent="0.25">
      <c r="K424" s="5"/>
    </row>
    <row r="425" spans="11:11" x14ac:dyDescent="0.25">
      <c r="K425" s="5"/>
    </row>
    <row r="426" spans="11:11" x14ac:dyDescent="0.25">
      <c r="K426" s="5"/>
    </row>
    <row r="427" spans="11:11" x14ac:dyDescent="0.25">
      <c r="K427" s="5"/>
    </row>
    <row r="428" spans="11:11" x14ac:dyDescent="0.25">
      <c r="K428" s="5"/>
    </row>
    <row r="429" spans="11:11" x14ac:dyDescent="0.25">
      <c r="K429" s="5"/>
    </row>
    <row r="430" spans="11:11" x14ac:dyDescent="0.25">
      <c r="K430" s="5"/>
    </row>
    <row r="431" spans="11:11" x14ac:dyDescent="0.25">
      <c r="K431" s="5"/>
    </row>
    <row r="432" spans="11:11" x14ac:dyDescent="0.25">
      <c r="K432" s="5"/>
    </row>
    <row r="433" spans="11:11" x14ac:dyDescent="0.25">
      <c r="K433" s="5"/>
    </row>
    <row r="434" spans="11:11" x14ac:dyDescent="0.25">
      <c r="K434" s="5"/>
    </row>
    <row r="435" spans="11:11" x14ac:dyDescent="0.25">
      <c r="K435" s="5"/>
    </row>
    <row r="436" spans="11:11" x14ac:dyDescent="0.25">
      <c r="K436" s="5"/>
    </row>
    <row r="437" spans="11:11" x14ac:dyDescent="0.25">
      <c r="K437" s="5"/>
    </row>
    <row r="438" spans="11:11" x14ac:dyDescent="0.25">
      <c r="K438" s="5"/>
    </row>
    <row r="439" spans="11:11" x14ac:dyDescent="0.25">
      <c r="K439" s="5"/>
    </row>
    <row r="440" spans="11:11" x14ac:dyDescent="0.25">
      <c r="K440" s="5"/>
    </row>
    <row r="441" spans="11:11" x14ac:dyDescent="0.25">
      <c r="K441" s="5"/>
    </row>
    <row r="442" spans="11:11" x14ac:dyDescent="0.25">
      <c r="K442" s="5"/>
    </row>
    <row r="443" spans="11:11" x14ac:dyDescent="0.25">
      <c r="K443" s="5"/>
    </row>
    <row r="444" spans="11:11" x14ac:dyDescent="0.25">
      <c r="K444" s="5"/>
    </row>
    <row r="445" spans="11:11" x14ac:dyDescent="0.25">
      <c r="K445" s="5"/>
    </row>
    <row r="446" spans="11:11" x14ac:dyDescent="0.25">
      <c r="K446" s="5"/>
    </row>
    <row r="447" spans="11:11" x14ac:dyDescent="0.25">
      <c r="K447" s="5"/>
    </row>
    <row r="448" spans="11:11" x14ac:dyDescent="0.25">
      <c r="K448" s="5"/>
    </row>
    <row r="449" spans="11:11" x14ac:dyDescent="0.25">
      <c r="K449" s="5"/>
    </row>
    <row r="450" spans="11:11" x14ac:dyDescent="0.25">
      <c r="K450" s="5"/>
    </row>
    <row r="451" spans="11:11" x14ac:dyDescent="0.25">
      <c r="K451" s="5"/>
    </row>
    <row r="452" spans="11:11" x14ac:dyDescent="0.25">
      <c r="K452" s="5"/>
    </row>
    <row r="453" spans="11:11" x14ac:dyDescent="0.25">
      <c r="K453" s="5"/>
    </row>
    <row r="454" spans="11:11" x14ac:dyDescent="0.25">
      <c r="K454" s="5"/>
    </row>
    <row r="455" spans="11:11" x14ac:dyDescent="0.25">
      <c r="K455" s="5"/>
    </row>
    <row r="456" spans="11:11" x14ac:dyDescent="0.25">
      <c r="K456" s="5"/>
    </row>
    <row r="457" spans="11:11" x14ac:dyDescent="0.25">
      <c r="K457" s="5"/>
    </row>
    <row r="458" spans="11:11" x14ac:dyDescent="0.25">
      <c r="K458" s="5"/>
    </row>
    <row r="459" spans="11:11" x14ac:dyDescent="0.25">
      <c r="K459" s="5"/>
    </row>
    <row r="460" spans="11:11" x14ac:dyDescent="0.25">
      <c r="K460" s="5"/>
    </row>
    <row r="461" spans="11:11" x14ac:dyDescent="0.25">
      <c r="K461" s="5"/>
    </row>
    <row r="462" spans="11:11" x14ac:dyDescent="0.25">
      <c r="K462" s="5"/>
    </row>
    <row r="463" spans="11:11" x14ac:dyDescent="0.25">
      <c r="K463" s="5"/>
    </row>
    <row r="464" spans="11:11" x14ac:dyDescent="0.25">
      <c r="K464" s="5"/>
    </row>
    <row r="465" spans="11:11" x14ac:dyDescent="0.25">
      <c r="K465" s="5"/>
    </row>
    <row r="466" spans="11:11" x14ac:dyDescent="0.25">
      <c r="K466" s="5"/>
    </row>
    <row r="467" spans="11:11" x14ac:dyDescent="0.25">
      <c r="K467" s="5"/>
    </row>
    <row r="468" spans="11:11" x14ac:dyDescent="0.25">
      <c r="K468" s="5"/>
    </row>
    <row r="469" spans="11:11" x14ac:dyDescent="0.25">
      <c r="K469" s="5"/>
    </row>
    <row r="470" spans="11:11" x14ac:dyDescent="0.25">
      <c r="K470" s="5"/>
    </row>
    <row r="471" spans="11:11" x14ac:dyDescent="0.25">
      <c r="K471" s="5"/>
    </row>
    <row r="472" spans="11:11" x14ac:dyDescent="0.25">
      <c r="K472" s="5"/>
    </row>
    <row r="473" spans="11:11" x14ac:dyDescent="0.25">
      <c r="K473" s="5"/>
    </row>
    <row r="474" spans="11:11" x14ac:dyDescent="0.25">
      <c r="K474" s="5"/>
    </row>
    <row r="475" spans="11:11" x14ac:dyDescent="0.25">
      <c r="K475" s="5"/>
    </row>
    <row r="476" spans="11:11" x14ac:dyDescent="0.25">
      <c r="K476" s="5"/>
    </row>
    <row r="477" spans="11:11" x14ac:dyDescent="0.25">
      <c r="K477" s="5"/>
    </row>
    <row r="478" spans="11:11" x14ac:dyDescent="0.25">
      <c r="K478" s="5"/>
    </row>
    <row r="479" spans="11:11" x14ac:dyDescent="0.25">
      <c r="K479" s="5"/>
    </row>
    <row r="480" spans="11:11" x14ac:dyDescent="0.25">
      <c r="K480" s="5"/>
    </row>
    <row r="481" spans="11:11" x14ac:dyDescent="0.25">
      <c r="K481" s="5"/>
    </row>
    <row r="482" spans="11:11" x14ac:dyDescent="0.25">
      <c r="K482" s="5"/>
    </row>
    <row r="483" spans="11:11" x14ac:dyDescent="0.25">
      <c r="K483" s="5"/>
    </row>
    <row r="484" spans="11:11" x14ac:dyDescent="0.25">
      <c r="K484" s="5"/>
    </row>
    <row r="485" spans="11:11" x14ac:dyDescent="0.25">
      <c r="K485" s="5"/>
    </row>
    <row r="486" spans="11:11" x14ac:dyDescent="0.25">
      <c r="K486" s="5"/>
    </row>
    <row r="487" spans="11:11" x14ac:dyDescent="0.25">
      <c r="K487" s="5"/>
    </row>
    <row r="488" spans="11:11" x14ac:dyDescent="0.25">
      <c r="K488" s="5"/>
    </row>
    <row r="489" spans="11:11" x14ac:dyDescent="0.25">
      <c r="K489" s="5"/>
    </row>
    <row r="490" spans="11:11" x14ac:dyDescent="0.25">
      <c r="K490" s="5"/>
    </row>
    <row r="491" spans="11:11" x14ac:dyDescent="0.25">
      <c r="K491" s="5"/>
    </row>
    <row r="492" spans="11:11" x14ac:dyDescent="0.25">
      <c r="K492" s="5"/>
    </row>
    <row r="493" spans="11:11" x14ac:dyDescent="0.25">
      <c r="K493" s="5"/>
    </row>
    <row r="494" spans="11:11" x14ac:dyDescent="0.25">
      <c r="K494" s="5"/>
    </row>
    <row r="495" spans="11:11" x14ac:dyDescent="0.25">
      <c r="K495" s="5"/>
    </row>
    <row r="496" spans="11:11" x14ac:dyDescent="0.25">
      <c r="K496" s="5"/>
    </row>
    <row r="497" spans="11:11" x14ac:dyDescent="0.25">
      <c r="K497" s="5"/>
    </row>
    <row r="498" spans="11:11" x14ac:dyDescent="0.25">
      <c r="K498" s="5"/>
    </row>
    <row r="499" spans="11:11" x14ac:dyDescent="0.25">
      <c r="K499" s="5"/>
    </row>
    <row r="500" spans="11:11" x14ac:dyDescent="0.25">
      <c r="K500" s="5"/>
    </row>
    <row r="501" spans="11:11" x14ac:dyDescent="0.25">
      <c r="K501" s="5"/>
    </row>
    <row r="502" spans="11:11" x14ac:dyDescent="0.25">
      <c r="K502" s="5"/>
    </row>
    <row r="503" spans="11:11" x14ac:dyDescent="0.25">
      <c r="K503" s="5"/>
    </row>
    <row r="504" spans="11:11" x14ac:dyDescent="0.25">
      <c r="K504" s="5"/>
    </row>
    <row r="505" spans="11:11" x14ac:dyDescent="0.25">
      <c r="K505" s="5"/>
    </row>
    <row r="506" spans="11:11" x14ac:dyDescent="0.25">
      <c r="K506" s="5"/>
    </row>
    <row r="507" spans="11:11" x14ac:dyDescent="0.25">
      <c r="K507" s="5"/>
    </row>
    <row r="508" spans="11:11" x14ac:dyDescent="0.25">
      <c r="K508" s="5"/>
    </row>
    <row r="509" spans="11:11" x14ac:dyDescent="0.25">
      <c r="K509" s="5"/>
    </row>
    <row r="510" spans="11:11" x14ac:dyDescent="0.25">
      <c r="K510" s="5"/>
    </row>
    <row r="511" spans="11:11" x14ac:dyDescent="0.25">
      <c r="K511" s="5"/>
    </row>
    <row r="512" spans="11:11" x14ac:dyDescent="0.25">
      <c r="K512" s="5"/>
    </row>
    <row r="513" spans="11:11" x14ac:dyDescent="0.25">
      <c r="K513" s="5"/>
    </row>
    <row r="514" spans="11:11" x14ac:dyDescent="0.25">
      <c r="K514" s="5"/>
    </row>
    <row r="515" spans="11:11" x14ac:dyDescent="0.25">
      <c r="K515" s="5"/>
    </row>
    <row r="516" spans="11:11" x14ac:dyDescent="0.25">
      <c r="K516" s="5"/>
    </row>
    <row r="517" spans="11:11" x14ac:dyDescent="0.25">
      <c r="K517" s="5"/>
    </row>
    <row r="518" spans="11:11" x14ac:dyDescent="0.25">
      <c r="K518" s="5"/>
    </row>
    <row r="519" spans="11:11" x14ac:dyDescent="0.25">
      <c r="K519" s="5"/>
    </row>
    <row r="520" spans="11:11" x14ac:dyDescent="0.25">
      <c r="K520" s="5"/>
    </row>
    <row r="521" spans="11:11" x14ac:dyDescent="0.25">
      <c r="K521" s="5"/>
    </row>
    <row r="522" spans="11:11" x14ac:dyDescent="0.25">
      <c r="K522" s="5"/>
    </row>
    <row r="523" spans="11:11" x14ac:dyDescent="0.25">
      <c r="K523" s="5"/>
    </row>
    <row r="524" spans="11:11" x14ac:dyDescent="0.25">
      <c r="K524" s="5"/>
    </row>
    <row r="525" spans="11:11" x14ac:dyDescent="0.25">
      <c r="K525" s="5"/>
    </row>
    <row r="526" spans="11:11" x14ac:dyDescent="0.25">
      <c r="K526" s="5"/>
    </row>
    <row r="527" spans="11:11" x14ac:dyDescent="0.25">
      <c r="K527" s="5"/>
    </row>
    <row r="528" spans="11:11" x14ac:dyDescent="0.25">
      <c r="K528" s="5"/>
    </row>
    <row r="529" spans="11:11" x14ac:dyDescent="0.25">
      <c r="K529" s="5"/>
    </row>
    <row r="530" spans="11:11" x14ac:dyDescent="0.25">
      <c r="K530" s="5"/>
    </row>
    <row r="531" spans="11:11" x14ac:dyDescent="0.25">
      <c r="K531" s="5"/>
    </row>
    <row r="532" spans="11:11" x14ac:dyDescent="0.25">
      <c r="K532" s="5"/>
    </row>
    <row r="533" spans="11:11" x14ac:dyDescent="0.25">
      <c r="K533" s="5"/>
    </row>
    <row r="534" spans="11:11" x14ac:dyDescent="0.25">
      <c r="K534" s="5"/>
    </row>
    <row r="535" spans="11:11" x14ac:dyDescent="0.25">
      <c r="K535" s="5"/>
    </row>
    <row r="536" spans="11:11" x14ac:dyDescent="0.25">
      <c r="K536" s="5"/>
    </row>
    <row r="537" spans="11:11" x14ac:dyDescent="0.25">
      <c r="K537" s="5"/>
    </row>
    <row r="538" spans="11:11" x14ac:dyDescent="0.25">
      <c r="K538" s="5"/>
    </row>
    <row r="539" spans="11:11" x14ac:dyDescent="0.25">
      <c r="K539" s="5"/>
    </row>
    <row r="540" spans="11:11" x14ac:dyDescent="0.25">
      <c r="K540" s="5"/>
    </row>
    <row r="541" spans="11:11" x14ac:dyDescent="0.25">
      <c r="K541" s="5"/>
    </row>
    <row r="542" spans="11:11" x14ac:dyDescent="0.25">
      <c r="K542" s="5"/>
    </row>
    <row r="543" spans="11:11" x14ac:dyDescent="0.25">
      <c r="K543" s="5"/>
    </row>
    <row r="544" spans="11:11" x14ac:dyDescent="0.25">
      <c r="K544" s="5"/>
    </row>
    <row r="545" spans="11:11" x14ac:dyDescent="0.25">
      <c r="K545" s="5"/>
    </row>
    <row r="546" spans="11:11" x14ac:dyDescent="0.25">
      <c r="K546" s="5"/>
    </row>
    <row r="547" spans="11:11" x14ac:dyDescent="0.25">
      <c r="K547" s="5"/>
    </row>
    <row r="548" spans="11:11" x14ac:dyDescent="0.25">
      <c r="K548" s="5"/>
    </row>
    <row r="549" spans="11:11" x14ac:dyDescent="0.25">
      <c r="K549" s="5"/>
    </row>
    <row r="550" spans="11:11" x14ac:dyDescent="0.25">
      <c r="K550" s="5"/>
    </row>
    <row r="551" spans="11:11" x14ac:dyDescent="0.25">
      <c r="K551" s="5"/>
    </row>
    <row r="552" spans="11:11" x14ac:dyDescent="0.25">
      <c r="K552" s="5"/>
    </row>
    <row r="553" spans="11:11" x14ac:dyDescent="0.25">
      <c r="K553" s="5"/>
    </row>
    <row r="554" spans="11:11" x14ac:dyDescent="0.25">
      <c r="K554" s="5"/>
    </row>
    <row r="555" spans="11:11" x14ac:dyDescent="0.25">
      <c r="K555" s="5"/>
    </row>
    <row r="556" spans="11:11" x14ac:dyDescent="0.25">
      <c r="K556" s="5"/>
    </row>
    <row r="557" spans="11:11" x14ac:dyDescent="0.25">
      <c r="K557" s="5"/>
    </row>
    <row r="558" spans="11:11" x14ac:dyDescent="0.25">
      <c r="K558" s="5"/>
    </row>
    <row r="559" spans="11:11" x14ac:dyDescent="0.25">
      <c r="K559" s="5"/>
    </row>
    <row r="560" spans="11:11" x14ac:dyDescent="0.25">
      <c r="K560" s="5"/>
    </row>
    <row r="561" spans="11:11" x14ac:dyDescent="0.25">
      <c r="K561" s="5"/>
    </row>
    <row r="562" spans="11:11" x14ac:dyDescent="0.25">
      <c r="K562" s="5"/>
    </row>
    <row r="563" spans="11:11" x14ac:dyDescent="0.25">
      <c r="K563" s="5"/>
    </row>
    <row r="564" spans="11:11" x14ac:dyDescent="0.25">
      <c r="K564" s="5"/>
    </row>
    <row r="565" spans="11:11" x14ac:dyDescent="0.25">
      <c r="K565" s="5"/>
    </row>
    <row r="566" spans="11:11" x14ac:dyDescent="0.25">
      <c r="K566" s="5"/>
    </row>
    <row r="567" spans="11:11" x14ac:dyDescent="0.25">
      <c r="K567" s="5"/>
    </row>
    <row r="568" spans="11:11" x14ac:dyDescent="0.25">
      <c r="K568" s="5"/>
    </row>
    <row r="569" spans="11:11" x14ac:dyDescent="0.25">
      <c r="K569" s="5"/>
    </row>
    <row r="570" spans="11:11" x14ac:dyDescent="0.25">
      <c r="K570" s="5"/>
    </row>
    <row r="571" spans="11:11" x14ac:dyDescent="0.25">
      <c r="K571" s="5"/>
    </row>
    <row r="572" spans="11:11" x14ac:dyDescent="0.25">
      <c r="K572" s="5"/>
    </row>
    <row r="573" spans="11:11" x14ac:dyDescent="0.25">
      <c r="K573" s="5"/>
    </row>
    <row r="574" spans="11:11" x14ac:dyDescent="0.25">
      <c r="K574" s="5"/>
    </row>
    <row r="575" spans="11:11" x14ac:dyDescent="0.25">
      <c r="K575" s="5"/>
    </row>
    <row r="576" spans="11:11" x14ac:dyDescent="0.25">
      <c r="K576" s="5"/>
    </row>
    <row r="577" spans="11:11" x14ac:dyDescent="0.25">
      <c r="K577" s="5"/>
    </row>
    <row r="578" spans="11:11" x14ac:dyDescent="0.25">
      <c r="K578" s="5"/>
    </row>
    <row r="579" spans="11:11" x14ac:dyDescent="0.25">
      <c r="K579" s="5"/>
    </row>
    <row r="580" spans="11:11" x14ac:dyDescent="0.25">
      <c r="K580" s="5"/>
    </row>
    <row r="581" spans="11:11" x14ac:dyDescent="0.25">
      <c r="K581" s="5"/>
    </row>
    <row r="582" spans="11:11" x14ac:dyDescent="0.25">
      <c r="K582" s="5"/>
    </row>
    <row r="583" spans="11:11" x14ac:dyDescent="0.25">
      <c r="K583" s="5"/>
    </row>
    <row r="584" spans="11:11" x14ac:dyDescent="0.25">
      <c r="K584" s="5"/>
    </row>
    <row r="585" spans="11:11" x14ac:dyDescent="0.25">
      <c r="K585" s="5"/>
    </row>
    <row r="586" spans="11:11" x14ac:dyDescent="0.25">
      <c r="K586" s="5"/>
    </row>
    <row r="587" spans="11:11" x14ac:dyDescent="0.25">
      <c r="K587" s="5"/>
    </row>
    <row r="588" spans="11:11" x14ac:dyDescent="0.25">
      <c r="K588" s="5"/>
    </row>
    <row r="589" spans="11:11" x14ac:dyDescent="0.25">
      <c r="K589" s="5"/>
    </row>
    <row r="590" spans="11:11" x14ac:dyDescent="0.25">
      <c r="K590" s="5"/>
    </row>
    <row r="591" spans="11:11" x14ac:dyDescent="0.25">
      <c r="K591" s="5"/>
    </row>
    <row r="592" spans="11:11" x14ac:dyDescent="0.25">
      <c r="K592" s="5"/>
    </row>
    <row r="593" spans="11:11" x14ac:dyDescent="0.25">
      <c r="K593" s="5"/>
    </row>
    <row r="594" spans="11:11" x14ac:dyDescent="0.25">
      <c r="K594" s="5"/>
    </row>
    <row r="595" spans="11:11" x14ac:dyDescent="0.25">
      <c r="K595" s="5"/>
    </row>
    <row r="596" spans="11:11" x14ac:dyDescent="0.25">
      <c r="K596" s="5"/>
    </row>
    <row r="597" spans="11:11" x14ac:dyDescent="0.25">
      <c r="K597" s="5"/>
    </row>
    <row r="598" spans="11:11" x14ac:dyDescent="0.25">
      <c r="K598" s="5"/>
    </row>
    <row r="599" spans="11:11" x14ac:dyDescent="0.25">
      <c r="K599" s="5"/>
    </row>
    <row r="600" spans="11:11" x14ac:dyDescent="0.25">
      <c r="K600" s="5"/>
    </row>
    <row r="601" spans="11:11" x14ac:dyDescent="0.25">
      <c r="K601" s="5"/>
    </row>
    <row r="602" spans="11:11" x14ac:dyDescent="0.25">
      <c r="K602" s="5"/>
    </row>
    <row r="603" spans="11:11" x14ac:dyDescent="0.25">
      <c r="K603" s="5"/>
    </row>
    <row r="604" spans="11:11" x14ac:dyDescent="0.25">
      <c r="K604" s="5"/>
    </row>
    <row r="605" spans="11:11" x14ac:dyDescent="0.25">
      <c r="K605" s="5"/>
    </row>
    <row r="606" spans="11:11" x14ac:dyDescent="0.25">
      <c r="K606" s="5"/>
    </row>
    <row r="607" spans="11:11" x14ac:dyDescent="0.25">
      <c r="K607" s="5"/>
    </row>
    <row r="608" spans="11:11" x14ac:dyDescent="0.25">
      <c r="K608" s="5"/>
    </row>
    <row r="609" spans="11:11" x14ac:dyDescent="0.25">
      <c r="K609" s="5"/>
    </row>
    <row r="610" spans="11:11" x14ac:dyDescent="0.25">
      <c r="K610" s="5"/>
    </row>
    <row r="611" spans="11:11" x14ac:dyDescent="0.25">
      <c r="K611" s="5"/>
    </row>
    <row r="612" spans="11:11" x14ac:dyDescent="0.25">
      <c r="K612" s="5"/>
    </row>
    <row r="613" spans="11:11" x14ac:dyDescent="0.25">
      <c r="K613" s="5"/>
    </row>
    <row r="614" spans="11:11" x14ac:dyDescent="0.25">
      <c r="K614" s="5"/>
    </row>
    <row r="615" spans="11:11" x14ac:dyDescent="0.25">
      <c r="K615" s="5"/>
    </row>
    <row r="616" spans="11:11" x14ac:dyDescent="0.25">
      <c r="K616" s="5"/>
    </row>
    <row r="617" spans="11:11" x14ac:dyDescent="0.25">
      <c r="K617" s="5"/>
    </row>
    <row r="618" spans="11:11" x14ac:dyDescent="0.25">
      <c r="K618" s="5"/>
    </row>
    <row r="619" spans="11:11" x14ac:dyDescent="0.25">
      <c r="K619" s="5"/>
    </row>
    <row r="620" spans="11:11" x14ac:dyDescent="0.25">
      <c r="K620" s="5"/>
    </row>
    <row r="621" spans="11:11" x14ac:dyDescent="0.25">
      <c r="K621" s="5"/>
    </row>
    <row r="622" spans="11:11" x14ac:dyDescent="0.25">
      <c r="K622" s="5"/>
    </row>
    <row r="623" spans="11:11" x14ac:dyDescent="0.25">
      <c r="K623" s="5"/>
    </row>
    <row r="624" spans="11:11" x14ac:dyDescent="0.25">
      <c r="K624" s="5"/>
    </row>
    <row r="625" spans="11:11" x14ac:dyDescent="0.25">
      <c r="K625" s="5"/>
    </row>
    <row r="626" spans="11:11" x14ac:dyDescent="0.25">
      <c r="K626" s="5"/>
    </row>
    <row r="627" spans="11:11" x14ac:dyDescent="0.25">
      <c r="K627" s="5"/>
    </row>
    <row r="628" spans="11:11" x14ac:dyDescent="0.25">
      <c r="K628" s="5"/>
    </row>
    <row r="629" spans="11:11" x14ac:dyDescent="0.25">
      <c r="K629" s="5"/>
    </row>
    <row r="630" spans="11:11" x14ac:dyDescent="0.25">
      <c r="K630" s="5"/>
    </row>
    <row r="631" spans="11:11" x14ac:dyDescent="0.25">
      <c r="K631" s="5"/>
    </row>
    <row r="632" spans="11:11" x14ac:dyDescent="0.25">
      <c r="K632" s="5"/>
    </row>
    <row r="633" spans="11:11" x14ac:dyDescent="0.25">
      <c r="K633" s="5"/>
    </row>
    <row r="634" spans="11:11" x14ac:dyDescent="0.25">
      <c r="K634" s="5"/>
    </row>
    <row r="635" spans="11:11" x14ac:dyDescent="0.25">
      <c r="K635" s="5"/>
    </row>
    <row r="636" spans="11:11" x14ac:dyDescent="0.25">
      <c r="K636" s="5"/>
    </row>
    <row r="637" spans="11:11" x14ac:dyDescent="0.25">
      <c r="K637" s="5"/>
    </row>
    <row r="638" spans="11:11" x14ac:dyDescent="0.25">
      <c r="K638" s="5"/>
    </row>
    <row r="639" spans="11:11" x14ac:dyDescent="0.25">
      <c r="K639" s="5"/>
    </row>
    <row r="640" spans="11:11" x14ac:dyDescent="0.25">
      <c r="K640" s="5"/>
    </row>
    <row r="641" spans="11:11" x14ac:dyDescent="0.25">
      <c r="K641" s="5"/>
    </row>
    <row r="642" spans="11:11" x14ac:dyDescent="0.25">
      <c r="K642" s="5"/>
    </row>
    <row r="643" spans="11:11" x14ac:dyDescent="0.25">
      <c r="K643" s="5"/>
    </row>
    <row r="644" spans="11:11" x14ac:dyDescent="0.25">
      <c r="K644" s="5"/>
    </row>
    <row r="645" spans="11:11" x14ac:dyDescent="0.25">
      <c r="K645" s="5"/>
    </row>
    <row r="646" spans="11:11" x14ac:dyDescent="0.25">
      <c r="K646" s="5"/>
    </row>
    <row r="647" spans="11:11" x14ac:dyDescent="0.25">
      <c r="K647" s="5"/>
    </row>
    <row r="648" spans="11:11" x14ac:dyDescent="0.25">
      <c r="K648" s="5"/>
    </row>
    <row r="649" spans="11:11" x14ac:dyDescent="0.25">
      <c r="K649" s="5"/>
    </row>
    <row r="650" spans="11:11" x14ac:dyDescent="0.25">
      <c r="K650" s="5"/>
    </row>
    <row r="651" spans="11:11" x14ac:dyDescent="0.25">
      <c r="K651" s="5"/>
    </row>
    <row r="652" spans="11:11" x14ac:dyDescent="0.25">
      <c r="K652" s="5"/>
    </row>
    <row r="653" spans="11:11" x14ac:dyDescent="0.25">
      <c r="K653" s="5"/>
    </row>
    <row r="654" spans="11:11" x14ac:dyDescent="0.25">
      <c r="K654" s="5"/>
    </row>
    <row r="655" spans="11:11" x14ac:dyDescent="0.25">
      <c r="K655" s="5"/>
    </row>
    <row r="656" spans="11:11" x14ac:dyDescent="0.25">
      <c r="K656" s="5"/>
    </row>
    <row r="657" spans="11:11" x14ac:dyDescent="0.25">
      <c r="K657" s="5"/>
    </row>
    <row r="658" spans="11:11" x14ac:dyDescent="0.25">
      <c r="K658" s="5"/>
    </row>
    <row r="659" spans="11:11" x14ac:dyDescent="0.25">
      <c r="K659" s="5"/>
    </row>
    <row r="660" spans="11:11" x14ac:dyDescent="0.25">
      <c r="K660" s="5"/>
    </row>
    <row r="661" spans="11:11" x14ac:dyDescent="0.25">
      <c r="K661" s="5"/>
    </row>
    <row r="662" spans="11:11" x14ac:dyDescent="0.25">
      <c r="K662" s="5"/>
    </row>
    <row r="663" spans="11:11" x14ac:dyDescent="0.25">
      <c r="K663" s="5"/>
    </row>
    <row r="664" spans="11:11" x14ac:dyDescent="0.25">
      <c r="K664" s="5"/>
    </row>
    <row r="665" spans="11:11" x14ac:dyDescent="0.25">
      <c r="K665" s="5"/>
    </row>
    <row r="666" spans="11:11" x14ac:dyDescent="0.25">
      <c r="K666" s="5"/>
    </row>
    <row r="667" spans="11:11" x14ac:dyDescent="0.25">
      <c r="K667" s="5"/>
    </row>
    <row r="668" spans="11:11" x14ac:dyDescent="0.25">
      <c r="K668" s="5"/>
    </row>
    <row r="669" spans="11:11" x14ac:dyDescent="0.25">
      <c r="K669" s="5"/>
    </row>
    <row r="670" spans="11:11" x14ac:dyDescent="0.25">
      <c r="K670" s="5"/>
    </row>
    <row r="671" spans="11:11" x14ac:dyDescent="0.25">
      <c r="K671" s="5"/>
    </row>
    <row r="672" spans="11:11" x14ac:dyDescent="0.25">
      <c r="K672" s="5"/>
    </row>
    <row r="673" spans="11:11" x14ac:dyDescent="0.25">
      <c r="K673" s="5"/>
    </row>
    <row r="674" spans="11:11" x14ac:dyDescent="0.25">
      <c r="K674" s="5"/>
    </row>
    <row r="675" spans="11:11" x14ac:dyDescent="0.25">
      <c r="K675" s="5"/>
    </row>
    <row r="676" spans="11:11" x14ac:dyDescent="0.25">
      <c r="K676" s="5"/>
    </row>
    <row r="677" spans="11:11" x14ac:dyDescent="0.25">
      <c r="K677" s="5"/>
    </row>
    <row r="678" spans="11:11" x14ac:dyDescent="0.25">
      <c r="K678" s="5"/>
    </row>
    <row r="679" spans="11:11" x14ac:dyDescent="0.25">
      <c r="K679" s="5"/>
    </row>
    <row r="680" spans="11:11" x14ac:dyDescent="0.25">
      <c r="K680" s="5"/>
    </row>
    <row r="681" spans="11:11" x14ac:dyDescent="0.25">
      <c r="K681" s="5"/>
    </row>
    <row r="682" spans="11:11" x14ac:dyDescent="0.25">
      <c r="K682" s="5"/>
    </row>
    <row r="683" spans="11:11" x14ac:dyDescent="0.25">
      <c r="K683" s="5"/>
    </row>
    <row r="684" spans="11:11" x14ac:dyDescent="0.25">
      <c r="K684" s="5"/>
    </row>
    <row r="685" spans="11:11" x14ac:dyDescent="0.25">
      <c r="K685" s="5"/>
    </row>
    <row r="686" spans="11:11" x14ac:dyDescent="0.25">
      <c r="K686" s="5"/>
    </row>
    <row r="687" spans="11:11" x14ac:dyDescent="0.25">
      <c r="K687" s="5"/>
    </row>
    <row r="688" spans="11:11" x14ac:dyDescent="0.25">
      <c r="K688" s="5"/>
    </row>
    <row r="689" spans="11:11" x14ac:dyDescent="0.25">
      <c r="K689" s="5"/>
    </row>
    <row r="690" spans="11:11" x14ac:dyDescent="0.25">
      <c r="K690" s="5"/>
    </row>
    <row r="691" spans="11:11" x14ac:dyDescent="0.25">
      <c r="K691" s="5"/>
    </row>
    <row r="692" spans="11:11" x14ac:dyDescent="0.25">
      <c r="K692" s="5"/>
    </row>
    <row r="693" spans="11:11" x14ac:dyDescent="0.25">
      <c r="K693" s="5"/>
    </row>
    <row r="694" spans="11:11" x14ac:dyDescent="0.25">
      <c r="K694" s="5"/>
    </row>
    <row r="695" spans="11:11" x14ac:dyDescent="0.25">
      <c r="K695" s="5"/>
    </row>
    <row r="696" spans="11:11" x14ac:dyDescent="0.25">
      <c r="K696" s="5"/>
    </row>
    <row r="697" spans="11:11" x14ac:dyDescent="0.25">
      <c r="K697" s="5"/>
    </row>
    <row r="698" spans="11:11" x14ac:dyDescent="0.25">
      <c r="K698" s="5"/>
    </row>
    <row r="699" spans="11:11" x14ac:dyDescent="0.25">
      <c r="K699" s="5"/>
    </row>
    <row r="700" spans="11:11" x14ac:dyDescent="0.25">
      <c r="K700" s="5"/>
    </row>
    <row r="701" spans="11:11" x14ac:dyDescent="0.25">
      <c r="K701" s="5"/>
    </row>
    <row r="702" spans="11:11" x14ac:dyDescent="0.25">
      <c r="K702" s="5"/>
    </row>
    <row r="703" spans="11:11" x14ac:dyDescent="0.25">
      <c r="K703" s="5"/>
    </row>
    <row r="704" spans="11:11" x14ac:dyDescent="0.25">
      <c r="K704" s="5"/>
    </row>
    <row r="705" spans="11:11" x14ac:dyDescent="0.25">
      <c r="K705" s="5"/>
    </row>
    <row r="706" spans="11:11" x14ac:dyDescent="0.25">
      <c r="K706" s="5"/>
    </row>
    <row r="707" spans="11:11" x14ac:dyDescent="0.25">
      <c r="K707" s="5"/>
    </row>
    <row r="708" spans="11:11" x14ac:dyDescent="0.25">
      <c r="K708" s="5"/>
    </row>
    <row r="709" spans="11:11" x14ac:dyDescent="0.25">
      <c r="K709" s="5"/>
    </row>
    <row r="710" spans="11:11" x14ac:dyDescent="0.25">
      <c r="K710" s="5"/>
    </row>
    <row r="711" spans="11:11" x14ac:dyDescent="0.25">
      <c r="K711" s="5"/>
    </row>
    <row r="712" spans="11:11" x14ac:dyDescent="0.25">
      <c r="K712" s="5"/>
    </row>
    <row r="713" spans="11:11" x14ac:dyDescent="0.25">
      <c r="K713" s="5"/>
    </row>
    <row r="714" spans="11:11" x14ac:dyDescent="0.25">
      <c r="K714" s="5"/>
    </row>
    <row r="715" spans="11:11" x14ac:dyDescent="0.25">
      <c r="K715" s="5"/>
    </row>
    <row r="716" spans="11:11" x14ac:dyDescent="0.25">
      <c r="K716" s="5"/>
    </row>
    <row r="717" spans="11:11" x14ac:dyDescent="0.25">
      <c r="K717" s="5"/>
    </row>
    <row r="718" spans="11:11" x14ac:dyDescent="0.25">
      <c r="K718" s="5"/>
    </row>
    <row r="719" spans="11:11" x14ac:dyDescent="0.25">
      <c r="K719" s="5"/>
    </row>
    <row r="720" spans="11:11" x14ac:dyDescent="0.25">
      <c r="K720" s="5"/>
    </row>
    <row r="721" spans="11:11" x14ac:dyDescent="0.25">
      <c r="K721" s="5"/>
    </row>
    <row r="722" spans="11:11" x14ac:dyDescent="0.25">
      <c r="K722" s="5"/>
    </row>
    <row r="723" spans="11:11" x14ac:dyDescent="0.25">
      <c r="K723" s="5"/>
    </row>
    <row r="724" spans="11:11" x14ac:dyDescent="0.25">
      <c r="K724" s="5"/>
    </row>
    <row r="725" spans="11:11" x14ac:dyDescent="0.25">
      <c r="K725" s="5"/>
    </row>
    <row r="726" spans="11:11" x14ac:dyDescent="0.25">
      <c r="K726" s="5"/>
    </row>
    <row r="727" spans="11:11" x14ac:dyDescent="0.25">
      <c r="K727" s="5"/>
    </row>
    <row r="728" spans="11:11" x14ac:dyDescent="0.25">
      <c r="K728" s="5"/>
    </row>
    <row r="729" spans="11:11" x14ac:dyDescent="0.25">
      <c r="K729" s="5"/>
    </row>
    <row r="730" spans="11:11" x14ac:dyDescent="0.25">
      <c r="K730" s="5"/>
    </row>
    <row r="731" spans="11:11" x14ac:dyDescent="0.25">
      <c r="K731" s="5"/>
    </row>
    <row r="732" spans="11:11" x14ac:dyDescent="0.25">
      <c r="K732" s="5"/>
    </row>
    <row r="733" spans="11:11" x14ac:dyDescent="0.25">
      <c r="K733" s="5"/>
    </row>
    <row r="734" spans="11:11" x14ac:dyDescent="0.25">
      <c r="K734" s="5"/>
    </row>
    <row r="735" spans="11:11" x14ac:dyDescent="0.25">
      <c r="K735" s="5"/>
    </row>
    <row r="736" spans="11:11" x14ac:dyDescent="0.25">
      <c r="K736" s="5"/>
    </row>
    <row r="737" spans="11:11" x14ac:dyDescent="0.25">
      <c r="K737" s="5"/>
    </row>
    <row r="738" spans="11:11" x14ac:dyDescent="0.25">
      <c r="K738" s="5"/>
    </row>
    <row r="739" spans="11:11" x14ac:dyDescent="0.25">
      <c r="K739" s="5"/>
    </row>
    <row r="740" spans="11:11" x14ac:dyDescent="0.25">
      <c r="K740" s="5"/>
    </row>
    <row r="741" spans="11:11" x14ac:dyDescent="0.25">
      <c r="K741" s="5"/>
    </row>
    <row r="742" spans="11:11" x14ac:dyDescent="0.25">
      <c r="K742" s="5"/>
    </row>
    <row r="743" spans="11:11" x14ac:dyDescent="0.25">
      <c r="K743" s="5"/>
    </row>
    <row r="744" spans="11:11" x14ac:dyDescent="0.25">
      <c r="K744" s="5"/>
    </row>
    <row r="745" spans="11:11" x14ac:dyDescent="0.25">
      <c r="K745" s="5"/>
    </row>
    <row r="746" spans="11:11" x14ac:dyDescent="0.25">
      <c r="K746" s="5"/>
    </row>
    <row r="747" spans="11:11" x14ac:dyDescent="0.25">
      <c r="K747" s="5"/>
    </row>
    <row r="748" spans="11:11" x14ac:dyDescent="0.25">
      <c r="K748" s="5"/>
    </row>
    <row r="749" spans="11:11" x14ac:dyDescent="0.25">
      <c r="K749" s="5"/>
    </row>
    <row r="750" spans="11:11" x14ac:dyDescent="0.25">
      <c r="K750" s="5"/>
    </row>
    <row r="751" spans="11:11" x14ac:dyDescent="0.25">
      <c r="K751" s="5"/>
    </row>
    <row r="752" spans="11:11" x14ac:dyDescent="0.25">
      <c r="K752" s="5"/>
    </row>
    <row r="753" spans="11:11" x14ac:dyDescent="0.25">
      <c r="K753" s="5"/>
    </row>
    <row r="754" spans="11:11" x14ac:dyDescent="0.25">
      <c r="K754" s="5"/>
    </row>
    <row r="755" spans="11:11" x14ac:dyDescent="0.25">
      <c r="K755" s="5"/>
    </row>
    <row r="756" spans="11:11" x14ac:dyDescent="0.25">
      <c r="K756" s="5"/>
    </row>
    <row r="757" spans="11:11" x14ac:dyDescent="0.25">
      <c r="K757" s="5"/>
    </row>
    <row r="758" spans="11:11" x14ac:dyDescent="0.25">
      <c r="K758" s="5"/>
    </row>
    <row r="759" spans="11:11" x14ac:dyDescent="0.25">
      <c r="K759" s="5"/>
    </row>
    <row r="760" spans="11:11" x14ac:dyDescent="0.25">
      <c r="K760" s="5"/>
    </row>
    <row r="761" spans="11:11" x14ac:dyDescent="0.25">
      <c r="K761" s="5"/>
    </row>
    <row r="762" spans="11:11" x14ac:dyDescent="0.25">
      <c r="K762" s="5"/>
    </row>
    <row r="763" spans="11:11" x14ac:dyDescent="0.25">
      <c r="K763" s="5"/>
    </row>
    <row r="764" spans="11:11" x14ac:dyDescent="0.25">
      <c r="K764" s="5"/>
    </row>
    <row r="765" spans="11:11" x14ac:dyDescent="0.25">
      <c r="K765" s="5"/>
    </row>
    <row r="766" spans="11:11" x14ac:dyDescent="0.25">
      <c r="K766" s="5"/>
    </row>
    <row r="767" spans="11:11" x14ac:dyDescent="0.25">
      <c r="K767" s="5"/>
    </row>
    <row r="768" spans="11:11" x14ac:dyDescent="0.25">
      <c r="K768" s="5"/>
    </row>
    <row r="769" spans="11:11" x14ac:dyDescent="0.25">
      <c r="K769" s="5"/>
    </row>
    <row r="770" spans="11:11" x14ac:dyDescent="0.25">
      <c r="K770" s="5"/>
    </row>
    <row r="771" spans="11:11" x14ac:dyDescent="0.25">
      <c r="K771" s="5"/>
    </row>
    <row r="772" spans="11:11" x14ac:dyDescent="0.25">
      <c r="K772" s="5"/>
    </row>
    <row r="773" spans="11:11" x14ac:dyDescent="0.25">
      <c r="K773" s="5"/>
    </row>
    <row r="774" spans="11:11" x14ac:dyDescent="0.25">
      <c r="K774" s="5"/>
    </row>
    <row r="775" spans="11:11" x14ac:dyDescent="0.25">
      <c r="K775" s="5"/>
    </row>
    <row r="776" spans="11:11" x14ac:dyDescent="0.25">
      <c r="K776" s="5"/>
    </row>
    <row r="777" spans="11:11" x14ac:dyDescent="0.25">
      <c r="K777" s="5"/>
    </row>
    <row r="778" spans="11:11" x14ac:dyDescent="0.25">
      <c r="K778" s="5"/>
    </row>
    <row r="779" spans="11:11" x14ac:dyDescent="0.25">
      <c r="K779" s="5"/>
    </row>
    <row r="780" spans="11:11" x14ac:dyDescent="0.25">
      <c r="K780" s="5"/>
    </row>
    <row r="781" spans="11:11" x14ac:dyDescent="0.25">
      <c r="K781" s="5"/>
    </row>
    <row r="782" spans="11:11" x14ac:dyDescent="0.25">
      <c r="K782" s="5"/>
    </row>
    <row r="783" spans="11:11" x14ac:dyDescent="0.25">
      <c r="K783" s="5"/>
    </row>
    <row r="784" spans="11:11" x14ac:dyDescent="0.25">
      <c r="K784" s="5"/>
    </row>
    <row r="785" spans="11:11" x14ac:dyDescent="0.25">
      <c r="K785" s="5"/>
    </row>
    <row r="786" spans="11:11" x14ac:dyDescent="0.25">
      <c r="K786" s="5"/>
    </row>
    <row r="787" spans="11:11" x14ac:dyDescent="0.25">
      <c r="K787" s="5"/>
    </row>
    <row r="788" spans="11:11" x14ac:dyDescent="0.25">
      <c r="K788" s="5"/>
    </row>
    <row r="789" spans="11:11" x14ac:dyDescent="0.25">
      <c r="K789" s="5"/>
    </row>
    <row r="790" spans="11:11" x14ac:dyDescent="0.25">
      <c r="K790" s="5"/>
    </row>
    <row r="791" spans="11:11" x14ac:dyDescent="0.25">
      <c r="K791" s="5"/>
    </row>
    <row r="792" spans="11:11" x14ac:dyDescent="0.25">
      <c r="K792" s="5"/>
    </row>
    <row r="793" spans="11:11" x14ac:dyDescent="0.25">
      <c r="K793" s="5"/>
    </row>
    <row r="794" spans="11:11" x14ac:dyDescent="0.25">
      <c r="K794" s="5"/>
    </row>
    <row r="795" spans="11:11" x14ac:dyDescent="0.25">
      <c r="K795" s="5"/>
    </row>
    <row r="796" spans="11:11" x14ac:dyDescent="0.25">
      <c r="K796" s="5"/>
    </row>
    <row r="797" spans="11:11" x14ac:dyDescent="0.25">
      <c r="K797" s="5"/>
    </row>
    <row r="798" spans="11:11" x14ac:dyDescent="0.25">
      <c r="K798" s="5"/>
    </row>
    <row r="799" spans="11:11" x14ac:dyDescent="0.25">
      <c r="K799" s="5"/>
    </row>
    <row r="800" spans="11:11" x14ac:dyDescent="0.25">
      <c r="K800" s="5"/>
    </row>
    <row r="801" spans="11:11" x14ac:dyDescent="0.25">
      <c r="K801" s="5"/>
    </row>
    <row r="802" spans="11:11" x14ac:dyDescent="0.25">
      <c r="K802" s="5"/>
    </row>
    <row r="803" spans="11:11" x14ac:dyDescent="0.25">
      <c r="K803" s="5"/>
    </row>
    <row r="804" spans="11:11" x14ac:dyDescent="0.25">
      <c r="K804" s="5"/>
    </row>
    <row r="805" spans="11:11" x14ac:dyDescent="0.25">
      <c r="K805" s="5"/>
    </row>
    <row r="806" spans="11:11" x14ac:dyDescent="0.25">
      <c r="K806" s="5"/>
    </row>
    <row r="807" spans="11:11" x14ac:dyDescent="0.25">
      <c r="K807" s="5"/>
    </row>
    <row r="808" spans="11:11" x14ac:dyDescent="0.25">
      <c r="K808" s="5"/>
    </row>
    <row r="809" spans="11:11" x14ac:dyDescent="0.25">
      <c r="K809" s="5"/>
    </row>
    <row r="810" spans="11:11" x14ac:dyDescent="0.25">
      <c r="K810" s="5"/>
    </row>
    <row r="811" spans="11:11" x14ac:dyDescent="0.25">
      <c r="K811" s="5"/>
    </row>
    <row r="812" spans="11:11" x14ac:dyDescent="0.25">
      <c r="K812" s="5"/>
    </row>
    <row r="813" spans="11:11" x14ac:dyDescent="0.25">
      <c r="K813" s="5"/>
    </row>
    <row r="814" spans="11:11" x14ac:dyDescent="0.25">
      <c r="K814" s="5"/>
    </row>
    <row r="815" spans="11:11" x14ac:dyDescent="0.25">
      <c r="K815" s="5"/>
    </row>
    <row r="816" spans="11:11" x14ac:dyDescent="0.25">
      <c r="K816" s="5"/>
    </row>
    <row r="817" spans="11:11" x14ac:dyDescent="0.25">
      <c r="K817" s="5"/>
    </row>
    <row r="818" spans="11:11" x14ac:dyDescent="0.25">
      <c r="K818" s="5"/>
    </row>
    <row r="819" spans="11:11" x14ac:dyDescent="0.25">
      <c r="K819" s="5"/>
    </row>
    <row r="820" spans="11:11" x14ac:dyDescent="0.25">
      <c r="K820" s="5"/>
    </row>
    <row r="821" spans="11:11" x14ac:dyDescent="0.25">
      <c r="K821" s="5"/>
    </row>
    <row r="822" spans="11:11" x14ac:dyDescent="0.25">
      <c r="K822" s="5"/>
    </row>
    <row r="823" spans="11:11" x14ac:dyDescent="0.25">
      <c r="K823" s="5"/>
    </row>
    <row r="824" spans="11:11" x14ac:dyDescent="0.25">
      <c r="K824" s="5"/>
    </row>
    <row r="825" spans="11:11" x14ac:dyDescent="0.25">
      <c r="K825" s="5"/>
    </row>
    <row r="826" spans="11:11" x14ac:dyDescent="0.25">
      <c r="K826" s="5"/>
    </row>
    <row r="827" spans="11:11" x14ac:dyDescent="0.25">
      <c r="K827" s="5"/>
    </row>
    <row r="828" spans="11:11" x14ac:dyDescent="0.25">
      <c r="K828" s="5"/>
    </row>
    <row r="829" spans="11:11" x14ac:dyDescent="0.25">
      <c r="K829" s="5"/>
    </row>
    <row r="830" spans="11:11" x14ac:dyDescent="0.25">
      <c r="K830" s="5"/>
    </row>
    <row r="831" spans="11:11" x14ac:dyDescent="0.25">
      <c r="K831" s="5"/>
    </row>
    <row r="832" spans="11:11" x14ac:dyDescent="0.25">
      <c r="K832" s="5"/>
    </row>
    <row r="833" spans="11:11" x14ac:dyDescent="0.25">
      <c r="K833" s="5"/>
    </row>
    <row r="834" spans="11:11" x14ac:dyDescent="0.25">
      <c r="K834" s="5"/>
    </row>
    <row r="835" spans="11:11" x14ac:dyDescent="0.25">
      <c r="K835" s="5"/>
    </row>
    <row r="836" spans="11:11" x14ac:dyDescent="0.25">
      <c r="K836" s="5"/>
    </row>
    <row r="837" spans="11:11" x14ac:dyDescent="0.25">
      <c r="K837" s="5"/>
    </row>
    <row r="838" spans="11:11" x14ac:dyDescent="0.25">
      <c r="K838" s="5"/>
    </row>
    <row r="839" spans="11:11" x14ac:dyDescent="0.25">
      <c r="K839" s="5"/>
    </row>
    <row r="840" spans="11:11" x14ac:dyDescent="0.25">
      <c r="K840" s="5"/>
    </row>
    <row r="841" spans="11:11" x14ac:dyDescent="0.25">
      <c r="K841" s="5"/>
    </row>
    <row r="842" spans="11:11" x14ac:dyDescent="0.25">
      <c r="K842" s="5"/>
    </row>
    <row r="843" spans="11:11" x14ac:dyDescent="0.25">
      <c r="K843" s="5"/>
    </row>
    <row r="844" spans="11:11" x14ac:dyDescent="0.25">
      <c r="K844" s="5"/>
    </row>
    <row r="845" spans="11:11" x14ac:dyDescent="0.25">
      <c r="K845" s="5"/>
    </row>
    <row r="846" spans="11:11" x14ac:dyDescent="0.25">
      <c r="K846" s="5"/>
    </row>
    <row r="847" spans="11:11" x14ac:dyDescent="0.25">
      <c r="K847" s="5"/>
    </row>
    <row r="848" spans="11:11" x14ac:dyDescent="0.25">
      <c r="K848" s="5"/>
    </row>
    <row r="849" spans="11:11" x14ac:dyDescent="0.25">
      <c r="K849" s="5"/>
    </row>
    <row r="850" spans="11:11" x14ac:dyDescent="0.25">
      <c r="K850" s="5"/>
    </row>
    <row r="851" spans="11:11" x14ac:dyDescent="0.25">
      <c r="K851" s="5"/>
    </row>
    <row r="852" spans="11:11" x14ac:dyDescent="0.25">
      <c r="K852" s="5"/>
    </row>
    <row r="853" spans="11:11" x14ac:dyDescent="0.25">
      <c r="K853" s="5"/>
    </row>
    <row r="854" spans="11:11" x14ac:dyDescent="0.25">
      <c r="K854" s="5"/>
    </row>
    <row r="855" spans="11:11" x14ac:dyDescent="0.25">
      <c r="K855" s="5"/>
    </row>
    <row r="856" spans="11:11" x14ac:dyDescent="0.25">
      <c r="K856" s="5"/>
    </row>
    <row r="857" spans="11:11" x14ac:dyDescent="0.25">
      <c r="K857" s="5"/>
    </row>
    <row r="858" spans="11:11" x14ac:dyDescent="0.25">
      <c r="K858" s="5"/>
    </row>
    <row r="859" spans="11:11" x14ac:dyDescent="0.25">
      <c r="K859" s="5"/>
    </row>
    <row r="860" spans="11:11" x14ac:dyDescent="0.25">
      <c r="K860" s="5"/>
    </row>
    <row r="861" spans="11:11" x14ac:dyDescent="0.25">
      <c r="K861" s="5"/>
    </row>
    <row r="862" spans="11:11" x14ac:dyDescent="0.25">
      <c r="K862" s="5"/>
    </row>
    <row r="863" spans="11:11" x14ac:dyDescent="0.25">
      <c r="K863" s="5"/>
    </row>
    <row r="864" spans="11:11" x14ac:dyDescent="0.25">
      <c r="K864" s="5"/>
    </row>
    <row r="865" spans="11:11" x14ac:dyDescent="0.25">
      <c r="K865" s="5"/>
    </row>
    <row r="866" spans="11:11" x14ac:dyDescent="0.25">
      <c r="K866" s="5"/>
    </row>
    <row r="867" spans="11:11" x14ac:dyDescent="0.25">
      <c r="K867" s="5"/>
    </row>
    <row r="868" spans="11:11" x14ac:dyDescent="0.25">
      <c r="K868" s="5"/>
    </row>
    <row r="869" spans="11:11" x14ac:dyDescent="0.25">
      <c r="K869" s="5"/>
    </row>
    <row r="870" spans="11:11" x14ac:dyDescent="0.25">
      <c r="K870" s="5"/>
    </row>
    <row r="871" spans="11:11" x14ac:dyDescent="0.25">
      <c r="K871" s="5"/>
    </row>
    <row r="872" spans="11:11" x14ac:dyDescent="0.25">
      <c r="K872" s="5"/>
    </row>
    <row r="873" spans="11:11" x14ac:dyDescent="0.25">
      <c r="K873" s="5"/>
    </row>
    <row r="874" spans="11:11" x14ac:dyDescent="0.25">
      <c r="K874" s="5"/>
    </row>
    <row r="875" spans="11:11" x14ac:dyDescent="0.25">
      <c r="K875" s="5"/>
    </row>
    <row r="876" spans="11:11" x14ac:dyDescent="0.25">
      <c r="K876" s="5"/>
    </row>
    <row r="877" spans="11:11" x14ac:dyDescent="0.25">
      <c r="K877" s="5"/>
    </row>
    <row r="878" spans="11:11" x14ac:dyDescent="0.25">
      <c r="K878" s="5"/>
    </row>
    <row r="879" spans="11:11" x14ac:dyDescent="0.25">
      <c r="K879" s="5"/>
    </row>
    <row r="880" spans="11:11" x14ac:dyDescent="0.25">
      <c r="K880" s="5"/>
    </row>
    <row r="881" spans="11:11" x14ac:dyDescent="0.25">
      <c r="K881" s="5"/>
    </row>
    <row r="882" spans="11:11" x14ac:dyDescent="0.25">
      <c r="K882" s="5"/>
    </row>
    <row r="883" spans="11:11" x14ac:dyDescent="0.25">
      <c r="K883" s="5"/>
    </row>
    <row r="884" spans="11:11" x14ac:dyDescent="0.25">
      <c r="K884" s="5"/>
    </row>
    <row r="885" spans="11:11" x14ac:dyDescent="0.25">
      <c r="K885" s="5"/>
    </row>
    <row r="886" spans="11:11" x14ac:dyDescent="0.25">
      <c r="K886" s="5"/>
    </row>
    <row r="887" spans="11:11" x14ac:dyDescent="0.25">
      <c r="K887" s="5"/>
    </row>
    <row r="888" spans="11:11" x14ac:dyDescent="0.25">
      <c r="K888" s="5"/>
    </row>
    <row r="889" spans="11:11" x14ac:dyDescent="0.25">
      <c r="K889" s="5"/>
    </row>
    <row r="890" spans="11:11" x14ac:dyDescent="0.25">
      <c r="K890" s="5"/>
    </row>
    <row r="891" spans="11:11" x14ac:dyDescent="0.25">
      <c r="K891" s="5"/>
    </row>
    <row r="892" spans="11:11" x14ac:dyDescent="0.25">
      <c r="K892" s="5"/>
    </row>
    <row r="893" spans="11:11" x14ac:dyDescent="0.25">
      <c r="K893" s="5"/>
    </row>
    <row r="894" spans="11:11" x14ac:dyDescent="0.25">
      <c r="K894" s="5"/>
    </row>
    <row r="895" spans="11:11" x14ac:dyDescent="0.25">
      <c r="K895" s="5"/>
    </row>
    <row r="896" spans="11:11" x14ac:dyDescent="0.25">
      <c r="K896" s="5"/>
    </row>
    <row r="897" spans="11:11" x14ac:dyDescent="0.25">
      <c r="K897" s="5"/>
    </row>
    <row r="898" spans="11:11" x14ac:dyDescent="0.25">
      <c r="K898" s="5"/>
    </row>
    <row r="899" spans="11:11" x14ac:dyDescent="0.25">
      <c r="K899" s="5"/>
    </row>
    <row r="900" spans="11:11" x14ac:dyDescent="0.25">
      <c r="K900" s="5"/>
    </row>
    <row r="901" spans="11:11" x14ac:dyDescent="0.25">
      <c r="K901" s="5"/>
    </row>
    <row r="902" spans="11:11" x14ac:dyDescent="0.25">
      <c r="K902" s="5"/>
    </row>
    <row r="903" spans="11:11" x14ac:dyDescent="0.25">
      <c r="K903" s="5"/>
    </row>
    <row r="904" spans="11:11" x14ac:dyDescent="0.25">
      <c r="K904" s="5"/>
    </row>
    <row r="905" spans="11:11" x14ac:dyDescent="0.25">
      <c r="K905" s="5"/>
    </row>
    <row r="906" spans="11:11" x14ac:dyDescent="0.25">
      <c r="K906" s="5"/>
    </row>
    <row r="907" spans="11:11" x14ac:dyDescent="0.25">
      <c r="K907" s="5"/>
    </row>
    <row r="908" spans="11:11" x14ac:dyDescent="0.25">
      <c r="K908" s="5"/>
    </row>
    <row r="909" spans="11:11" x14ac:dyDescent="0.25">
      <c r="K909" s="5"/>
    </row>
    <row r="910" spans="11:11" x14ac:dyDescent="0.25">
      <c r="K910" s="5"/>
    </row>
    <row r="911" spans="11:11" x14ac:dyDescent="0.25">
      <c r="K911" s="5"/>
    </row>
    <row r="912" spans="11:11" x14ac:dyDescent="0.25">
      <c r="K912" s="5"/>
    </row>
    <row r="913" spans="11:11" x14ac:dyDescent="0.25">
      <c r="K913" s="5"/>
    </row>
    <row r="914" spans="11:11" x14ac:dyDescent="0.25">
      <c r="K914" s="5"/>
    </row>
    <row r="915" spans="11:11" x14ac:dyDescent="0.25">
      <c r="K915" s="5"/>
    </row>
    <row r="916" spans="11:11" x14ac:dyDescent="0.25">
      <c r="K916" s="5"/>
    </row>
    <row r="917" spans="11:11" x14ac:dyDescent="0.25">
      <c r="K917" s="5"/>
    </row>
    <row r="918" spans="11:11" x14ac:dyDescent="0.25">
      <c r="K918" s="5"/>
    </row>
    <row r="919" spans="11:11" x14ac:dyDescent="0.25">
      <c r="K919" s="5"/>
    </row>
    <row r="920" spans="11:11" x14ac:dyDescent="0.25">
      <c r="K920" s="5"/>
    </row>
    <row r="921" spans="11:11" x14ac:dyDescent="0.25">
      <c r="K921" s="5"/>
    </row>
    <row r="922" spans="11:11" x14ac:dyDescent="0.25">
      <c r="K922" s="5"/>
    </row>
    <row r="923" spans="11:11" x14ac:dyDescent="0.25">
      <c r="K923" s="5"/>
    </row>
    <row r="924" spans="11:11" x14ac:dyDescent="0.25">
      <c r="K924" s="5"/>
    </row>
    <row r="925" spans="11:11" x14ac:dyDescent="0.25">
      <c r="K925" s="5"/>
    </row>
    <row r="926" spans="11:11" x14ac:dyDescent="0.25">
      <c r="K926" s="5"/>
    </row>
    <row r="927" spans="11:11" x14ac:dyDescent="0.25">
      <c r="K927" s="5"/>
    </row>
    <row r="928" spans="11:11" x14ac:dyDescent="0.25">
      <c r="K928" s="5"/>
    </row>
    <row r="929" spans="11:11" x14ac:dyDescent="0.25">
      <c r="K929" s="5"/>
    </row>
    <row r="930" spans="11:11" x14ac:dyDescent="0.25">
      <c r="K930" s="5"/>
    </row>
    <row r="931" spans="11:11" x14ac:dyDescent="0.25">
      <c r="K931" s="5"/>
    </row>
    <row r="932" spans="11:11" x14ac:dyDescent="0.25">
      <c r="K932" s="5"/>
    </row>
    <row r="933" spans="11:11" x14ac:dyDescent="0.25">
      <c r="K933" s="5"/>
    </row>
    <row r="934" spans="11:11" x14ac:dyDescent="0.25">
      <c r="K934" s="5"/>
    </row>
    <row r="935" spans="11:11" x14ac:dyDescent="0.25">
      <c r="K935" s="5"/>
    </row>
    <row r="936" spans="11:11" x14ac:dyDescent="0.25">
      <c r="K936" s="5"/>
    </row>
    <row r="937" spans="11:11" x14ac:dyDescent="0.25">
      <c r="K937" s="5"/>
    </row>
    <row r="938" spans="11:11" x14ac:dyDescent="0.25">
      <c r="K938" s="5"/>
    </row>
    <row r="939" spans="11:11" x14ac:dyDescent="0.25">
      <c r="K939" s="5"/>
    </row>
    <row r="940" spans="11:11" x14ac:dyDescent="0.25">
      <c r="K940" s="5"/>
    </row>
    <row r="941" spans="11:11" x14ac:dyDescent="0.25">
      <c r="K941" s="5"/>
    </row>
    <row r="942" spans="11:11" x14ac:dyDescent="0.25">
      <c r="K942" s="5"/>
    </row>
    <row r="943" spans="11:11" x14ac:dyDescent="0.25">
      <c r="K943" s="5"/>
    </row>
    <row r="944" spans="11:11" x14ac:dyDescent="0.25">
      <c r="K944" s="5"/>
    </row>
    <row r="945" spans="11:11" x14ac:dyDescent="0.25">
      <c r="K945" s="5"/>
    </row>
    <row r="946" spans="11:11" x14ac:dyDescent="0.25">
      <c r="K946" s="5"/>
    </row>
    <row r="947" spans="11:11" x14ac:dyDescent="0.25">
      <c r="K947" s="5"/>
    </row>
    <row r="948" spans="11:11" x14ac:dyDescent="0.25">
      <c r="K948" s="5"/>
    </row>
    <row r="949" spans="11:11" x14ac:dyDescent="0.25">
      <c r="K949" s="5"/>
    </row>
    <row r="950" spans="11:11" x14ac:dyDescent="0.25">
      <c r="K950" s="5"/>
    </row>
    <row r="951" spans="11:11" x14ac:dyDescent="0.25">
      <c r="K951" s="5"/>
    </row>
    <row r="952" spans="11:11" x14ac:dyDescent="0.25">
      <c r="K952" s="5"/>
    </row>
    <row r="953" spans="11:11" x14ac:dyDescent="0.25">
      <c r="K953" s="5"/>
    </row>
    <row r="954" spans="11:11" x14ac:dyDescent="0.25">
      <c r="K954" s="5"/>
    </row>
    <row r="955" spans="11:11" x14ac:dyDescent="0.25">
      <c r="K955" s="5"/>
    </row>
    <row r="956" spans="11:11" x14ac:dyDescent="0.25">
      <c r="K956" s="5"/>
    </row>
    <row r="957" spans="11:11" x14ac:dyDescent="0.25">
      <c r="K957" s="5"/>
    </row>
    <row r="958" spans="11:11" x14ac:dyDescent="0.25">
      <c r="K958" s="5"/>
    </row>
    <row r="959" spans="11:11" x14ac:dyDescent="0.25">
      <c r="K959" s="5"/>
    </row>
    <row r="960" spans="11:11" x14ac:dyDescent="0.25">
      <c r="K960" s="5"/>
    </row>
    <row r="961" spans="11:11" x14ac:dyDescent="0.25">
      <c r="K961" s="5"/>
    </row>
    <row r="962" spans="11:11" x14ac:dyDescent="0.25">
      <c r="K962" s="5"/>
    </row>
    <row r="963" spans="11:11" x14ac:dyDescent="0.25">
      <c r="K963" s="5"/>
    </row>
    <row r="964" spans="11:11" x14ac:dyDescent="0.25">
      <c r="K964" s="5"/>
    </row>
    <row r="965" spans="11:11" x14ac:dyDescent="0.25">
      <c r="K965" s="5"/>
    </row>
    <row r="966" spans="11:11" x14ac:dyDescent="0.25">
      <c r="K966" s="5"/>
    </row>
    <row r="967" spans="11:11" x14ac:dyDescent="0.25">
      <c r="K967" s="5"/>
    </row>
    <row r="968" spans="11:11" x14ac:dyDescent="0.25">
      <c r="K968" s="5"/>
    </row>
    <row r="969" spans="11:11" x14ac:dyDescent="0.25">
      <c r="K969" s="5"/>
    </row>
    <row r="970" spans="11:11" x14ac:dyDescent="0.25">
      <c r="K970" s="5"/>
    </row>
    <row r="971" spans="11:11" x14ac:dyDescent="0.25">
      <c r="K971" s="5"/>
    </row>
    <row r="972" spans="11:11" x14ac:dyDescent="0.25">
      <c r="K972" s="5"/>
    </row>
    <row r="973" spans="11:11" x14ac:dyDescent="0.25">
      <c r="K973" s="5"/>
    </row>
    <row r="974" spans="11:11" x14ac:dyDescent="0.25">
      <c r="K974" s="5"/>
    </row>
    <row r="975" spans="11:11" x14ac:dyDescent="0.25">
      <c r="K975" s="5"/>
    </row>
    <row r="976" spans="11:11" x14ac:dyDescent="0.25">
      <c r="K976" s="5"/>
    </row>
    <row r="977" spans="11:11" x14ac:dyDescent="0.25">
      <c r="K977" s="5"/>
    </row>
    <row r="978" spans="11:11" x14ac:dyDescent="0.25">
      <c r="K978" s="5"/>
    </row>
    <row r="979" spans="11:11" x14ac:dyDescent="0.25">
      <c r="K979" s="5"/>
    </row>
    <row r="980" spans="11:11" x14ac:dyDescent="0.25">
      <c r="K980" s="5"/>
    </row>
    <row r="981" spans="11:11" x14ac:dyDescent="0.25">
      <c r="K981" s="5"/>
    </row>
    <row r="982" spans="11:11" x14ac:dyDescent="0.25">
      <c r="K982" s="5"/>
    </row>
    <row r="983" spans="11:11" x14ac:dyDescent="0.25">
      <c r="K983" s="5"/>
    </row>
    <row r="984" spans="11:11" x14ac:dyDescent="0.25">
      <c r="K984" s="5"/>
    </row>
    <row r="985" spans="11:11" x14ac:dyDescent="0.25">
      <c r="K985" s="5"/>
    </row>
    <row r="986" spans="11:11" x14ac:dyDescent="0.25">
      <c r="K986" s="5"/>
    </row>
    <row r="987" spans="11:11" x14ac:dyDescent="0.25">
      <c r="K987" s="5"/>
    </row>
    <row r="988" spans="11:11" x14ac:dyDescent="0.25">
      <c r="K988" s="5"/>
    </row>
    <row r="989" spans="11:11" x14ac:dyDescent="0.25">
      <c r="K989" s="5"/>
    </row>
    <row r="990" spans="11:11" x14ac:dyDescent="0.25">
      <c r="K990" s="5"/>
    </row>
    <row r="991" spans="11:11" x14ac:dyDescent="0.25">
      <c r="K991" s="5"/>
    </row>
    <row r="992" spans="11:11" x14ac:dyDescent="0.25">
      <c r="K992" s="5"/>
    </row>
    <row r="993" spans="11:11" x14ac:dyDescent="0.25">
      <c r="K993" s="5"/>
    </row>
    <row r="994" spans="11:11" x14ac:dyDescent="0.25">
      <c r="K994" s="5"/>
    </row>
    <row r="995" spans="11:11" x14ac:dyDescent="0.25">
      <c r="K995" s="5"/>
    </row>
    <row r="996" spans="11:11" x14ac:dyDescent="0.25">
      <c r="K996" s="5"/>
    </row>
    <row r="997" spans="11:11" x14ac:dyDescent="0.25">
      <c r="K997" s="5"/>
    </row>
    <row r="998" spans="11:11" x14ac:dyDescent="0.25">
      <c r="K998" s="5"/>
    </row>
    <row r="999" spans="11:11" x14ac:dyDescent="0.25">
      <c r="K999" s="5"/>
    </row>
    <row r="1000" spans="11:11" x14ac:dyDescent="0.25">
      <c r="K1000" s="5"/>
    </row>
    <row r="1001" spans="11:11" x14ac:dyDescent="0.25">
      <c r="K1001" s="5"/>
    </row>
    <row r="1002" spans="11:11" x14ac:dyDescent="0.25">
      <c r="K1002" s="5"/>
    </row>
    <row r="1003" spans="11:11" x14ac:dyDescent="0.25">
      <c r="K1003" s="5"/>
    </row>
    <row r="1004" spans="11:11" x14ac:dyDescent="0.25">
      <c r="K1004" s="5"/>
    </row>
    <row r="1005" spans="11:11" x14ac:dyDescent="0.25">
      <c r="K1005" s="5"/>
    </row>
    <row r="1006" spans="11:11" x14ac:dyDescent="0.25">
      <c r="K1006" s="5"/>
    </row>
    <row r="1007" spans="11:11" x14ac:dyDescent="0.25">
      <c r="K1007" s="5"/>
    </row>
    <row r="1008" spans="11:11" x14ac:dyDescent="0.25">
      <c r="K1008" s="5"/>
    </row>
    <row r="1009" spans="11:11" x14ac:dyDescent="0.25">
      <c r="K1009" s="5"/>
    </row>
    <row r="1010" spans="11:11" x14ac:dyDescent="0.25">
      <c r="K1010" s="5"/>
    </row>
    <row r="1011" spans="11:11" x14ac:dyDescent="0.25">
      <c r="K1011" s="5"/>
    </row>
    <row r="1012" spans="11:11" x14ac:dyDescent="0.25">
      <c r="K1012" s="5"/>
    </row>
    <row r="1013" spans="11:11" x14ac:dyDescent="0.25">
      <c r="K1013" s="5"/>
    </row>
    <row r="1014" spans="11:11" x14ac:dyDescent="0.25">
      <c r="K1014" s="5"/>
    </row>
    <row r="1015" spans="11:11" x14ac:dyDescent="0.25">
      <c r="K1015" s="5"/>
    </row>
    <row r="1016" spans="11:11" x14ac:dyDescent="0.25">
      <c r="K1016" s="5"/>
    </row>
    <row r="1017" spans="11:11" x14ac:dyDescent="0.25">
      <c r="K1017" s="5"/>
    </row>
    <row r="1018" spans="11:11" x14ac:dyDescent="0.25">
      <c r="K1018" s="5"/>
    </row>
    <row r="1019" spans="11:11" x14ac:dyDescent="0.25">
      <c r="K1019" s="5"/>
    </row>
    <row r="1020" spans="11:11" x14ac:dyDescent="0.25">
      <c r="K1020" s="5"/>
    </row>
    <row r="1021" spans="11:11" x14ac:dyDescent="0.25">
      <c r="K1021" s="5"/>
    </row>
    <row r="1022" spans="11:11" x14ac:dyDescent="0.25">
      <c r="K1022" s="5"/>
    </row>
    <row r="1023" spans="11:11" x14ac:dyDescent="0.25">
      <c r="K1023" s="5"/>
    </row>
    <row r="1024" spans="11:11" x14ac:dyDescent="0.25">
      <c r="K1024" s="5"/>
    </row>
    <row r="1025" spans="11:11" x14ac:dyDescent="0.25">
      <c r="K1025" s="5"/>
    </row>
    <row r="1026" spans="11:11" x14ac:dyDescent="0.25">
      <c r="K1026" s="5"/>
    </row>
    <row r="1027" spans="11:11" x14ac:dyDescent="0.25">
      <c r="K1027" s="5"/>
    </row>
    <row r="1028" spans="11:11" x14ac:dyDescent="0.25">
      <c r="K1028" s="5"/>
    </row>
    <row r="1029" spans="11:11" x14ac:dyDescent="0.25">
      <c r="K1029" s="5"/>
    </row>
    <row r="1030" spans="11:11" x14ac:dyDescent="0.25">
      <c r="K1030" s="5"/>
    </row>
    <row r="1031" spans="11:11" x14ac:dyDescent="0.25">
      <c r="K1031" s="5"/>
    </row>
    <row r="1032" spans="11:11" x14ac:dyDescent="0.25">
      <c r="K1032" s="5"/>
    </row>
    <row r="1033" spans="11:11" x14ac:dyDescent="0.25">
      <c r="K1033" s="5"/>
    </row>
    <row r="1034" spans="11:11" x14ac:dyDescent="0.25">
      <c r="K1034" s="5"/>
    </row>
    <row r="1035" spans="11:11" x14ac:dyDescent="0.25">
      <c r="K1035" s="5"/>
    </row>
    <row r="1036" spans="11:11" x14ac:dyDescent="0.25">
      <c r="K1036" s="5"/>
    </row>
    <row r="1037" spans="11:11" x14ac:dyDescent="0.25">
      <c r="K1037" s="5"/>
    </row>
    <row r="1038" spans="11:11" x14ac:dyDescent="0.25">
      <c r="K1038" s="5"/>
    </row>
    <row r="1039" spans="11:11" x14ac:dyDescent="0.25">
      <c r="K1039" s="5"/>
    </row>
    <row r="1040" spans="11:11" x14ac:dyDescent="0.25">
      <c r="K1040" s="5"/>
    </row>
    <row r="1041" spans="11:11" x14ac:dyDescent="0.25">
      <c r="K1041" s="5"/>
    </row>
    <row r="1042" spans="11:11" x14ac:dyDescent="0.25">
      <c r="K1042" s="5"/>
    </row>
    <row r="1043" spans="11:11" x14ac:dyDescent="0.25">
      <c r="K1043" s="5"/>
    </row>
    <row r="1044" spans="11:11" x14ac:dyDescent="0.25">
      <c r="K1044" s="5"/>
    </row>
    <row r="1045" spans="11:11" x14ac:dyDescent="0.25">
      <c r="K1045" s="5"/>
    </row>
    <row r="1046" spans="11:11" x14ac:dyDescent="0.25">
      <c r="K1046" s="5"/>
    </row>
    <row r="1047" spans="11:11" x14ac:dyDescent="0.25">
      <c r="K1047" s="5"/>
    </row>
    <row r="1048" spans="11:11" x14ac:dyDescent="0.25">
      <c r="K1048" s="5"/>
    </row>
    <row r="1049" spans="11:11" x14ac:dyDescent="0.25">
      <c r="K1049" s="5"/>
    </row>
    <row r="1050" spans="11:11" x14ac:dyDescent="0.25">
      <c r="K1050" s="5"/>
    </row>
    <row r="1051" spans="11:11" x14ac:dyDescent="0.25">
      <c r="K1051" s="5"/>
    </row>
    <row r="1052" spans="11:11" x14ac:dyDescent="0.25">
      <c r="K1052" s="5"/>
    </row>
    <row r="1053" spans="11:11" x14ac:dyDescent="0.25">
      <c r="K1053" s="5"/>
    </row>
    <row r="1054" spans="11:11" x14ac:dyDescent="0.25">
      <c r="K1054" s="5"/>
    </row>
    <row r="1055" spans="11:11" x14ac:dyDescent="0.25">
      <c r="K1055" s="5"/>
    </row>
    <row r="1056" spans="11:11" x14ac:dyDescent="0.25">
      <c r="K1056" s="5"/>
    </row>
    <row r="1057" spans="11:11" x14ac:dyDescent="0.25">
      <c r="K1057" s="5"/>
    </row>
    <row r="1058" spans="11:11" x14ac:dyDescent="0.25">
      <c r="K1058" s="5"/>
    </row>
    <row r="1059" spans="11:11" x14ac:dyDescent="0.25">
      <c r="K1059" s="5"/>
    </row>
    <row r="1060" spans="11:11" x14ac:dyDescent="0.25">
      <c r="K1060" s="5"/>
    </row>
    <row r="1061" spans="11:11" x14ac:dyDescent="0.25">
      <c r="K1061" s="5"/>
    </row>
    <row r="1062" spans="11:11" x14ac:dyDescent="0.25">
      <c r="K1062" s="5"/>
    </row>
    <row r="1063" spans="11:11" x14ac:dyDescent="0.25">
      <c r="K1063" s="5"/>
    </row>
    <row r="1064" spans="11:11" x14ac:dyDescent="0.25">
      <c r="K1064" s="5"/>
    </row>
    <row r="1065" spans="11:11" x14ac:dyDescent="0.25">
      <c r="K1065" s="5"/>
    </row>
    <row r="1066" spans="11:11" x14ac:dyDescent="0.25">
      <c r="K1066" s="5"/>
    </row>
    <row r="1067" spans="11:11" x14ac:dyDescent="0.25">
      <c r="K1067" s="5"/>
    </row>
    <row r="1068" spans="11:11" x14ac:dyDescent="0.25">
      <c r="K1068" s="5"/>
    </row>
    <row r="1069" spans="11:11" x14ac:dyDescent="0.25">
      <c r="K1069" s="5"/>
    </row>
    <row r="1070" spans="11:11" x14ac:dyDescent="0.25">
      <c r="K1070" s="5"/>
    </row>
    <row r="1071" spans="11:11" x14ac:dyDescent="0.25">
      <c r="K1071" s="5"/>
    </row>
    <row r="1072" spans="11:11" x14ac:dyDescent="0.25">
      <c r="K1072" s="5"/>
    </row>
    <row r="1073" spans="11:11" x14ac:dyDescent="0.25">
      <c r="K1073" s="5"/>
    </row>
    <row r="1074" spans="11:11" x14ac:dyDescent="0.25">
      <c r="K1074" s="5"/>
    </row>
    <row r="1075" spans="11:11" x14ac:dyDescent="0.25">
      <c r="K1075" s="5"/>
    </row>
    <row r="1076" spans="11:11" x14ac:dyDescent="0.25">
      <c r="K1076" s="5"/>
    </row>
    <row r="1077" spans="11:11" x14ac:dyDescent="0.25">
      <c r="K1077" s="5"/>
    </row>
    <row r="1078" spans="11:11" x14ac:dyDescent="0.25">
      <c r="K1078" s="5"/>
    </row>
    <row r="1079" spans="11:11" x14ac:dyDescent="0.25">
      <c r="K1079" s="5"/>
    </row>
    <row r="1080" spans="11:11" x14ac:dyDescent="0.25">
      <c r="K1080" s="5"/>
    </row>
    <row r="1081" spans="11:11" x14ac:dyDescent="0.25">
      <c r="K1081" s="5"/>
    </row>
    <row r="1082" spans="11:11" x14ac:dyDescent="0.25">
      <c r="K1082" s="5"/>
    </row>
    <row r="1083" spans="11:11" x14ac:dyDescent="0.25">
      <c r="K1083" s="5"/>
    </row>
    <row r="1084" spans="11:11" x14ac:dyDescent="0.25">
      <c r="K1084" s="5"/>
    </row>
    <row r="1085" spans="11:11" x14ac:dyDescent="0.25">
      <c r="K1085" s="5"/>
    </row>
    <row r="1086" spans="11:11" x14ac:dyDescent="0.25">
      <c r="K1086" s="5"/>
    </row>
    <row r="1087" spans="11:11" x14ac:dyDescent="0.25">
      <c r="K1087" s="5"/>
    </row>
    <row r="1088" spans="11:11" x14ac:dyDescent="0.25">
      <c r="K1088" s="5"/>
    </row>
    <row r="1089" spans="11:11" x14ac:dyDescent="0.25">
      <c r="K1089" s="5"/>
    </row>
    <row r="1090" spans="11:11" x14ac:dyDescent="0.25">
      <c r="K1090" s="5"/>
    </row>
    <row r="1091" spans="11:11" x14ac:dyDescent="0.25">
      <c r="K1091" s="5"/>
    </row>
    <row r="1092" spans="11:11" x14ac:dyDescent="0.25">
      <c r="K1092" s="5"/>
    </row>
    <row r="1093" spans="11:11" x14ac:dyDescent="0.25">
      <c r="K1093" s="5"/>
    </row>
    <row r="1094" spans="11:11" x14ac:dyDescent="0.25">
      <c r="K1094" s="5"/>
    </row>
    <row r="1095" spans="11:11" x14ac:dyDescent="0.25">
      <c r="K1095" s="5"/>
    </row>
    <row r="1096" spans="11:11" x14ac:dyDescent="0.25">
      <c r="K1096" s="5"/>
    </row>
    <row r="1097" spans="11:11" x14ac:dyDescent="0.25">
      <c r="K1097" s="5"/>
    </row>
    <row r="1098" spans="11:11" x14ac:dyDescent="0.25">
      <c r="K1098" s="5"/>
    </row>
    <row r="1099" spans="11:11" x14ac:dyDescent="0.25">
      <c r="K1099" s="5"/>
    </row>
    <row r="1100" spans="11:11" x14ac:dyDescent="0.25">
      <c r="K1100" s="5"/>
    </row>
    <row r="1101" spans="11:11" x14ac:dyDescent="0.25">
      <c r="K1101" s="5"/>
    </row>
    <row r="1102" spans="11:11" x14ac:dyDescent="0.25">
      <c r="K1102" s="5"/>
    </row>
    <row r="1103" spans="11:11" x14ac:dyDescent="0.25">
      <c r="K1103" s="5"/>
    </row>
    <row r="1104" spans="11:11" x14ac:dyDescent="0.25">
      <c r="K1104" s="5"/>
    </row>
    <row r="1105" spans="11:11" x14ac:dyDescent="0.25">
      <c r="K1105" s="5"/>
    </row>
    <row r="1106" spans="11:11" x14ac:dyDescent="0.25">
      <c r="K1106" s="5"/>
    </row>
    <row r="1107" spans="11:11" x14ac:dyDescent="0.25">
      <c r="K1107" s="5"/>
    </row>
    <row r="1108" spans="11:11" x14ac:dyDescent="0.25">
      <c r="K1108" s="5"/>
    </row>
    <row r="1109" spans="11:11" x14ac:dyDescent="0.25">
      <c r="K1109" s="5"/>
    </row>
    <row r="1110" spans="11:11" x14ac:dyDescent="0.25">
      <c r="K1110" s="5"/>
    </row>
    <row r="1111" spans="11:11" x14ac:dyDescent="0.25">
      <c r="K1111" s="5"/>
    </row>
    <row r="1112" spans="11:11" x14ac:dyDescent="0.25">
      <c r="K1112" s="5"/>
    </row>
    <row r="1113" spans="11:11" x14ac:dyDescent="0.25">
      <c r="K1113" s="5"/>
    </row>
    <row r="1114" spans="11:11" x14ac:dyDescent="0.25">
      <c r="K1114" s="5"/>
    </row>
    <row r="1115" spans="11:11" x14ac:dyDescent="0.25">
      <c r="K1115" s="5"/>
    </row>
    <row r="1116" spans="11:11" x14ac:dyDescent="0.25">
      <c r="K1116" s="5"/>
    </row>
    <row r="1117" spans="11:11" x14ac:dyDescent="0.25">
      <c r="K1117" s="5"/>
    </row>
    <row r="1118" spans="11:11" x14ac:dyDescent="0.25">
      <c r="K1118" s="5"/>
    </row>
    <row r="1119" spans="11:11" x14ac:dyDescent="0.25">
      <c r="K1119" s="5"/>
    </row>
    <row r="1120" spans="11:11" x14ac:dyDescent="0.25">
      <c r="K1120" s="5"/>
    </row>
    <row r="1121" spans="11:11" x14ac:dyDescent="0.25">
      <c r="K1121" s="5"/>
    </row>
    <row r="1122" spans="11:11" x14ac:dyDescent="0.25">
      <c r="K1122" s="5"/>
    </row>
    <row r="1123" spans="11:11" x14ac:dyDescent="0.25">
      <c r="K1123" s="5"/>
    </row>
    <row r="1124" spans="11:11" x14ac:dyDescent="0.25">
      <c r="K1124" s="5"/>
    </row>
    <row r="1125" spans="11:11" x14ac:dyDescent="0.25">
      <c r="K1125" s="5"/>
    </row>
    <row r="1126" spans="11:11" x14ac:dyDescent="0.25">
      <c r="K1126" s="5"/>
    </row>
    <row r="1127" spans="11:11" x14ac:dyDescent="0.25">
      <c r="K1127" s="5"/>
    </row>
    <row r="1128" spans="11:11" x14ac:dyDescent="0.25">
      <c r="K1128" s="5"/>
    </row>
    <row r="1129" spans="11:11" x14ac:dyDescent="0.25">
      <c r="K1129" s="5"/>
    </row>
    <row r="1130" spans="11:11" x14ac:dyDescent="0.25">
      <c r="K1130" s="5"/>
    </row>
    <row r="1131" spans="11:11" x14ac:dyDescent="0.25">
      <c r="K1131" s="5"/>
    </row>
    <row r="1132" spans="11:11" x14ac:dyDescent="0.25">
      <c r="K1132" s="5"/>
    </row>
    <row r="1133" spans="11:11" x14ac:dyDescent="0.25">
      <c r="K1133" s="5"/>
    </row>
    <row r="1134" spans="11:11" x14ac:dyDescent="0.25">
      <c r="K1134" s="5"/>
    </row>
    <row r="1135" spans="11:11" x14ac:dyDescent="0.25">
      <c r="K1135" s="5"/>
    </row>
    <row r="1136" spans="11:11" x14ac:dyDescent="0.25">
      <c r="K1136" s="5"/>
    </row>
    <row r="1137" spans="11:11" x14ac:dyDescent="0.25">
      <c r="K1137" s="5"/>
    </row>
    <row r="1138" spans="11:11" x14ac:dyDescent="0.25">
      <c r="K1138" s="5"/>
    </row>
    <row r="1139" spans="11:11" x14ac:dyDescent="0.25">
      <c r="K1139" s="5"/>
    </row>
    <row r="1140" spans="11:11" x14ac:dyDescent="0.25">
      <c r="K1140" s="5"/>
    </row>
    <row r="1141" spans="11:11" x14ac:dyDescent="0.25">
      <c r="K1141" s="5"/>
    </row>
    <row r="1142" spans="11:11" x14ac:dyDescent="0.25">
      <c r="K1142" s="5"/>
    </row>
    <row r="1143" spans="11:11" x14ac:dyDescent="0.25">
      <c r="K1143" s="5"/>
    </row>
    <row r="1144" spans="11:11" x14ac:dyDescent="0.25">
      <c r="K1144" s="5"/>
    </row>
    <row r="1145" spans="11:11" x14ac:dyDescent="0.25">
      <c r="K1145" s="5"/>
    </row>
    <row r="1146" spans="11:11" x14ac:dyDescent="0.25">
      <c r="K1146" s="5"/>
    </row>
    <row r="1147" spans="11:11" x14ac:dyDescent="0.25">
      <c r="K1147" s="5"/>
    </row>
    <row r="1148" spans="11:11" x14ac:dyDescent="0.25">
      <c r="K1148" s="5"/>
    </row>
    <row r="1149" spans="11:11" x14ac:dyDescent="0.25">
      <c r="K1149" s="5"/>
    </row>
    <row r="1150" spans="11:11" x14ac:dyDescent="0.25">
      <c r="K1150" s="5"/>
    </row>
    <row r="1151" spans="11:11" x14ac:dyDescent="0.25">
      <c r="K1151" s="5"/>
    </row>
    <row r="1152" spans="11:11" x14ac:dyDescent="0.25">
      <c r="K1152" s="5"/>
    </row>
    <row r="1153" spans="11:11" x14ac:dyDescent="0.25">
      <c r="K1153" s="5"/>
    </row>
    <row r="1154" spans="11:11" x14ac:dyDescent="0.25">
      <c r="K1154" s="5"/>
    </row>
    <row r="1155" spans="11:11" x14ac:dyDescent="0.25">
      <c r="K1155" s="5"/>
    </row>
    <row r="1156" spans="11:11" x14ac:dyDescent="0.25">
      <c r="K1156" s="5"/>
    </row>
    <row r="1157" spans="11:11" x14ac:dyDescent="0.25">
      <c r="K1157" s="5"/>
    </row>
    <row r="1158" spans="11:11" x14ac:dyDescent="0.25">
      <c r="K1158" s="5"/>
    </row>
    <row r="1159" spans="11:11" x14ac:dyDescent="0.25">
      <c r="K1159" s="5"/>
    </row>
    <row r="1160" spans="11:11" x14ac:dyDescent="0.25">
      <c r="K1160" s="5"/>
    </row>
    <row r="1161" spans="11:11" x14ac:dyDescent="0.25">
      <c r="K1161" s="5"/>
    </row>
    <row r="1162" spans="11:11" x14ac:dyDescent="0.25">
      <c r="K1162" s="5"/>
    </row>
    <row r="1163" spans="11:11" x14ac:dyDescent="0.25">
      <c r="K1163" s="5"/>
    </row>
    <row r="1164" spans="11:11" x14ac:dyDescent="0.25">
      <c r="K1164" s="5"/>
    </row>
    <row r="1165" spans="11:11" x14ac:dyDescent="0.25">
      <c r="K1165" s="5"/>
    </row>
    <row r="1166" spans="11:11" x14ac:dyDescent="0.25">
      <c r="K1166" s="5"/>
    </row>
    <row r="1167" spans="11:11" x14ac:dyDescent="0.25">
      <c r="K1167" s="5"/>
    </row>
    <row r="1168" spans="11:11" x14ac:dyDescent="0.25">
      <c r="K1168" s="5"/>
    </row>
    <row r="1169" spans="11:11" x14ac:dyDescent="0.25">
      <c r="K1169" s="5"/>
    </row>
    <row r="1170" spans="11:11" x14ac:dyDescent="0.25">
      <c r="K1170" s="5"/>
    </row>
    <row r="1171" spans="11:11" x14ac:dyDescent="0.25">
      <c r="K1171" s="5"/>
    </row>
    <row r="1172" spans="11:11" x14ac:dyDescent="0.25">
      <c r="K1172" s="5"/>
    </row>
    <row r="1173" spans="11:11" x14ac:dyDescent="0.25">
      <c r="K1173" s="5"/>
    </row>
    <row r="1174" spans="11:11" x14ac:dyDescent="0.25">
      <c r="K1174" s="5"/>
    </row>
    <row r="1175" spans="11:11" x14ac:dyDescent="0.25">
      <c r="K1175" s="5"/>
    </row>
    <row r="1176" spans="11:11" x14ac:dyDescent="0.25">
      <c r="K1176" s="5"/>
    </row>
    <row r="1177" spans="11:11" x14ac:dyDescent="0.25">
      <c r="K1177" s="5"/>
    </row>
    <row r="1178" spans="11:11" x14ac:dyDescent="0.25">
      <c r="K1178" s="5"/>
    </row>
    <row r="1179" spans="11:11" x14ac:dyDescent="0.25">
      <c r="K1179" s="5"/>
    </row>
    <row r="1180" spans="11:11" x14ac:dyDescent="0.25">
      <c r="K1180" s="5"/>
    </row>
    <row r="1181" spans="11:11" x14ac:dyDescent="0.25">
      <c r="K1181" s="5"/>
    </row>
    <row r="1182" spans="11:11" x14ac:dyDescent="0.25">
      <c r="K1182" s="5"/>
    </row>
    <row r="1183" spans="11:11" x14ac:dyDescent="0.25">
      <c r="K1183" s="5"/>
    </row>
    <row r="1184" spans="11:11" x14ac:dyDescent="0.25">
      <c r="K1184" s="5"/>
    </row>
    <row r="1185" spans="11:11" x14ac:dyDescent="0.25">
      <c r="K1185" s="5"/>
    </row>
    <row r="1186" spans="11:11" x14ac:dyDescent="0.25">
      <c r="K1186" s="5"/>
    </row>
    <row r="1187" spans="11:11" x14ac:dyDescent="0.25">
      <c r="K1187" s="5"/>
    </row>
    <row r="1188" spans="11:11" x14ac:dyDescent="0.25">
      <c r="K1188" s="5"/>
    </row>
    <row r="1189" spans="11:11" x14ac:dyDescent="0.25">
      <c r="K1189" s="5"/>
    </row>
    <row r="1190" spans="11:11" x14ac:dyDescent="0.25">
      <c r="K1190" s="5"/>
    </row>
    <row r="1191" spans="11:11" x14ac:dyDescent="0.25">
      <c r="K1191" s="5"/>
    </row>
    <row r="1192" spans="11:11" x14ac:dyDescent="0.25">
      <c r="K1192" s="5"/>
    </row>
    <row r="1193" spans="11:11" x14ac:dyDescent="0.25">
      <c r="K1193" s="5"/>
    </row>
    <row r="1194" spans="11:11" x14ac:dyDescent="0.25">
      <c r="K1194" s="5"/>
    </row>
    <row r="1195" spans="11:11" x14ac:dyDescent="0.25">
      <c r="K1195" s="5"/>
    </row>
    <row r="1196" spans="11:11" x14ac:dyDescent="0.25">
      <c r="K1196" s="5"/>
    </row>
    <row r="1197" spans="11:11" x14ac:dyDescent="0.25">
      <c r="K1197" s="5"/>
    </row>
    <row r="1198" spans="11:11" x14ac:dyDescent="0.25">
      <c r="K1198" s="5"/>
    </row>
    <row r="1199" spans="11:11" x14ac:dyDescent="0.25">
      <c r="K1199" s="5"/>
    </row>
    <row r="1200" spans="11:11" x14ac:dyDescent="0.25">
      <c r="K1200" s="5"/>
    </row>
    <row r="1201" spans="11:11" x14ac:dyDescent="0.25">
      <c r="K1201" s="5"/>
    </row>
    <row r="1202" spans="11:11" x14ac:dyDescent="0.25">
      <c r="K1202" s="5"/>
    </row>
    <row r="1203" spans="11:11" x14ac:dyDescent="0.25">
      <c r="K1203" s="5"/>
    </row>
    <row r="1204" spans="11:11" x14ac:dyDescent="0.25">
      <c r="K1204" s="5"/>
    </row>
    <row r="1205" spans="11:11" x14ac:dyDescent="0.25">
      <c r="K1205" s="5"/>
    </row>
    <row r="1206" spans="11:11" x14ac:dyDescent="0.25">
      <c r="K1206" s="5"/>
    </row>
    <row r="1207" spans="11:11" x14ac:dyDescent="0.25">
      <c r="K1207" s="5"/>
    </row>
    <row r="1208" spans="11:11" x14ac:dyDescent="0.25">
      <c r="K1208" s="5"/>
    </row>
    <row r="1209" spans="11:11" x14ac:dyDescent="0.25">
      <c r="K1209" s="5"/>
    </row>
    <row r="1210" spans="11:11" x14ac:dyDescent="0.25">
      <c r="K1210" s="5"/>
    </row>
    <row r="1211" spans="11:11" x14ac:dyDescent="0.25">
      <c r="K1211" s="5"/>
    </row>
    <row r="1212" spans="11:11" x14ac:dyDescent="0.25">
      <c r="K1212" s="5"/>
    </row>
    <row r="1213" spans="11:11" x14ac:dyDescent="0.25">
      <c r="K1213" s="5"/>
    </row>
    <row r="1214" spans="11:11" x14ac:dyDescent="0.25">
      <c r="K1214" s="5"/>
    </row>
    <row r="1215" spans="11:11" x14ac:dyDescent="0.25">
      <c r="K1215" s="5"/>
    </row>
    <row r="1216" spans="11:11" x14ac:dyDescent="0.25">
      <c r="K1216" s="5"/>
    </row>
    <row r="1217" spans="11:11" x14ac:dyDescent="0.25">
      <c r="K1217" s="5"/>
    </row>
    <row r="1218" spans="11:11" x14ac:dyDescent="0.25">
      <c r="K1218" s="5"/>
    </row>
    <row r="1219" spans="11:11" x14ac:dyDescent="0.25">
      <c r="K1219" s="5"/>
    </row>
    <row r="1220" spans="11:11" x14ac:dyDescent="0.25">
      <c r="K1220" s="5"/>
    </row>
    <row r="1221" spans="11:11" x14ac:dyDescent="0.25">
      <c r="K1221" s="5"/>
    </row>
    <row r="1222" spans="11:11" x14ac:dyDescent="0.25">
      <c r="K1222" s="5"/>
    </row>
    <row r="1223" spans="11:11" x14ac:dyDescent="0.25">
      <c r="K1223" s="5"/>
    </row>
    <row r="1224" spans="11:11" x14ac:dyDescent="0.25">
      <c r="K1224" s="5"/>
    </row>
    <row r="1225" spans="11:11" x14ac:dyDescent="0.25">
      <c r="K1225" s="5"/>
    </row>
    <row r="1226" spans="11:11" x14ac:dyDescent="0.25">
      <c r="K1226" s="5"/>
    </row>
    <row r="1227" spans="11:11" x14ac:dyDescent="0.25">
      <c r="K1227" s="5"/>
    </row>
    <row r="1228" spans="11:11" x14ac:dyDescent="0.25">
      <c r="K1228" s="5"/>
    </row>
    <row r="1229" spans="11:11" x14ac:dyDescent="0.25">
      <c r="K1229" s="5"/>
    </row>
    <row r="1230" spans="11:11" x14ac:dyDescent="0.25">
      <c r="K1230" s="5"/>
    </row>
    <row r="1231" spans="11:11" x14ac:dyDescent="0.25">
      <c r="K1231" s="5"/>
    </row>
    <row r="1232" spans="11:11" x14ac:dyDescent="0.25">
      <c r="K1232" s="5"/>
    </row>
    <row r="1233" spans="11:11" x14ac:dyDescent="0.25">
      <c r="K1233" s="5"/>
    </row>
    <row r="1234" spans="11:11" x14ac:dyDescent="0.25">
      <c r="K1234" s="5"/>
    </row>
    <row r="1235" spans="11:11" x14ac:dyDescent="0.25">
      <c r="K1235" s="5"/>
    </row>
    <row r="1236" spans="11:11" x14ac:dyDescent="0.25">
      <c r="K1236" s="5"/>
    </row>
    <row r="1237" spans="11:11" x14ac:dyDescent="0.25">
      <c r="K1237" s="5"/>
    </row>
    <row r="1238" spans="11:11" x14ac:dyDescent="0.25">
      <c r="K1238" s="5"/>
    </row>
    <row r="1239" spans="11:11" x14ac:dyDescent="0.25">
      <c r="K1239" s="5"/>
    </row>
    <row r="1240" spans="11:11" x14ac:dyDescent="0.25">
      <c r="K1240" s="5"/>
    </row>
    <row r="1241" spans="11:11" x14ac:dyDescent="0.25">
      <c r="K1241" s="5"/>
    </row>
    <row r="1242" spans="11:11" x14ac:dyDescent="0.25">
      <c r="K1242" s="5"/>
    </row>
    <row r="1243" spans="11:11" x14ac:dyDescent="0.25">
      <c r="K1243" s="5"/>
    </row>
    <row r="1244" spans="11:11" x14ac:dyDescent="0.25">
      <c r="K1244" s="5"/>
    </row>
    <row r="1245" spans="11:11" x14ac:dyDescent="0.25">
      <c r="K1245" s="5"/>
    </row>
    <row r="1246" spans="11:11" x14ac:dyDescent="0.25">
      <c r="K1246" s="5"/>
    </row>
    <row r="1247" spans="11:11" x14ac:dyDescent="0.25">
      <c r="K1247" s="5"/>
    </row>
    <row r="1248" spans="11:11" x14ac:dyDescent="0.25">
      <c r="K1248" s="5"/>
    </row>
    <row r="1249" spans="11:11" x14ac:dyDescent="0.25">
      <c r="K1249" s="5"/>
    </row>
    <row r="1250" spans="11:11" x14ac:dyDescent="0.25">
      <c r="K1250" s="5"/>
    </row>
    <row r="1251" spans="11:11" x14ac:dyDescent="0.25">
      <c r="K1251" s="5"/>
    </row>
    <row r="1252" spans="11:11" x14ac:dyDescent="0.25">
      <c r="K1252" s="5"/>
    </row>
    <row r="1253" spans="11:11" x14ac:dyDescent="0.25">
      <c r="K1253" s="5"/>
    </row>
    <row r="1254" spans="11:11" x14ac:dyDescent="0.25">
      <c r="K1254" s="5"/>
    </row>
    <row r="1255" spans="11:11" x14ac:dyDescent="0.25">
      <c r="K1255" s="5"/>
    </row>
    <row r="1256" spans="11:11" x14ac:dyDescent="0.25">
      <c r="K1256" s="5"/>
    </row>
    <row r="1257" spans="11:11" x14ac:dyDescent="0.25">
      <c r="K1257" s="5"/>
    </row>
    <row r="1258" spans="11:11" x14ac:dyDescent="0.25">
      <c r="K1258" s="5"/>
    </row>
    <row r="1259" spans="11:11" x14ac:dyDescent="0.25">
      <c r="K1259" s="5"/>
    </row>
    <row r="1260" spans="11:11" x14ac:dyDescent="0.25">
      <c r="K1260" s="5"/>
    </row>
    <row r="1261" spans="11:11" x14ac:dyDescent="0.25">
      <c r="K1261" s="5"/>
    </row>
    <row r="1262" spans="11:11" x14ac:dyDescent="0.25">
      <c r="K1262" s="5"/>
    </row>
    <row r="1263" spans="11:11" x14ac:dyDescent="0.25">
      <c r="K1263" s="5"/>
    </row>
    <row r="1264" spans="11:11" x14ac:dyDescent="0.25">
      <c r="K1264" s="5"/>
    </row>
    <row r="1265" spans="11:11" x14ac:dyDescent="0.25">
      <c r="K1265" s="5"/>
    </row>
    <row r="1266" spans="11:11" x14ac:dyDescent="0.25">
      <c r="K1266" s="5"/>
    </row>
    <row r="1267" spans="11:11" x14ac:dyDescent="0.25">
      <c r="K1267" s="5"/>
    </row>
    <row r="1268" spans="11:11" x14ac:dyDescent="0.25">
      <c r="K1268" s="5"/>
    </row>
    <row r="1269" spans="11:11" x14ac:dyDescent="0.25">
      <c r="K1269" s="5"/>
    </row>
    <row r="1270" spans="11:11" x14ac:dyDescent="0.25">
      <c r="K1270" s="5"/>
    </row>
    <row r="1271" spans="11:11" x14ac:dyDescent="0.25">
      <c r="K1271" s="5"/>
    </row>
    <row r="1272" spans="11:11" x14ac:dyDescent="0.25">
      <c r="K1272" s="5"/>
    </row>
    <row r="1273" spans="11:11" x14ac:dyDescent="0.25">
      <c r="K1273" s="5"/>
    </row>
    <row r="1274" spans="11:11" x14ac:dyDescent="0.25">
      <c r="K1274" s="5"/>
    </row>
    <row r="1275" spans="11:11" x14ac:dyDescent="0.25">
      <c r="K1275" s="5"/>
    </row>
    <row r="1276" spans="11:11" x14ac:dyDescent="0.25">
      <c r="K1276" s="5"/>
    </row>
    <row r="1277" spans="11:11" x14ac:dyDescent="0.25">
      <c r="K1277" s="5"/>
    </row>
    <row r="1278" spans="11:11" x14ac:dyDescent="0.25">
      <c r="K1278" s="5"/>
    </row>
    <row r="1279" spans="11:11" x14ac:dyDescent="0.25">
      <c r="K1279" s="5"/>
    </row>
    <row r="1280" spans="11:11" x14ac:dyDescent="0.25">
      <c r="K1280" s="5"/>
    </row>
    <row r="1281" spans="11:11" x14ac:dyDescent="0.25">
      <c r="K1281" s="5"/>
    </row>
    <row r="1282" spans="11:11" x14ac:dyDescent="0.25">
      <c r="K1282" s="5"/>
    </row>
    <row r="1283" spans="11:11" x14ac:dyDescent="0.25">
      <c r="K1283" s="5"/>
    </row>
    <row r="1284" spans="11:11" x14ac:dyDescent="0.25">
      <c r="K1284" s="5"/>
    </row>
    <row r="1285" spans="11:11" x14ac:dyDescent="0.25">
      <c r="K1285" s="5"/>
    </row>
    <row r="1286" spans="11:11" x14ac:dyDescent="0.25">
      <c r="K1286" s="5"/>
    </row>
    <row r="1287" spans="11:11" x14ac:dyDescent="0.25">
      <c r="K1287" s="5"/>
    </row>
    <row r="1288" spans="11:11" x14ac:dyDescent="0.25">
      <c r="K1288" s="5"/>
    </row>
    <row r="1289" spans="11:11" x14ac:dyDescent="0.25">
      <c r="K1289" s="5"/>
    </row>
    <row r="1290" spans="11:11" x14ac:dyDescent="0.25">
      <c r="K1290" s="5"/>
    </row>
    <row r="1291" spans="11:11" x14ac:dyDescent="0.25">
      <c r="K1291" s="5"/>
    </row>
    <row r="1292" spans="11:11" x14ac:dyDescent="0.25">
      <c r="K1292" s="5"/>
    </row>
    <row r="1293" spans="11:11" x14ac:dyDescent="0.25">
      <c r="K1293" s="5"/>
    </row>
    <row r="1294" spans="11:11" x14ac:dyDescent="0.25">
      <c r="K1294" s="5"/>
    </row>
    <row r="1295" spans="11:11" x14ac:dyDescent="0.25">
      <c r="K1295" s="5"/>
    </row>
    <row r="1296" spans="11:11" x14ac:dyDescent="0.25">
      <c r="K1296" s="5"/>
    </row>
    <row r="1297" spans="11:11" x14ac:dyDescent="0.25">
      <c r="K1297" s="5"/>
    </row>
    <row r="1298" spans="11:11" x14ac:dyDescent="0.25">
      <c r="K1298" s="5"/>
    </row>
    <row r="1299" spans="11:11" x14ac:dyDescent="0.25">
      <c r="K1299" s="5"/>
    </row>
    <row r="1300" spans="11:11" x14ac:dyDescent="0.25">
      <c r="K1300" s="5"/>
    </row>
    <row r="1301" spans="11:11" x14ac:dyDescent="0.25">
      <c r="K1301" s="5"/>
    </row>
    <row r="1302" spans="11:11" x14ac:dyDescent="0.25">
      <c r="K1302" s="5"/>
    </row>
    <row r="1303" spans="11:11" x14ac:dyDescent="0.25">
      <c r="K1303" s="5"/>
    </row>
    <row r="1304" spans="11:11" x14ac:dyDescent="0.25">
      <c r="K1304" s="5"/>
    </row>
    <row r="1305" spans="11:11" x14ac:dyDescent="0.25">
      <c r="K1305" s="5"/>
    </row>
    <row r="1306" spans="11:11" x14ac:dyDescent="0.25">
      <c r="K1306" s="5"/>
    </row>
    <row r="1307" spans="11:11" x14ac:dyDescent="0.25">
      <c r="K1307" s="5"/>
    </row>
    <row r="1308" spans="11:11" x14ac:dyDescent="0.25">
      <c r="K1308" s="5"/>
    </row>
    <row r="1309" spans="11:11" x14ac:dyDescent="0.25">
      <c r="K1309" s="5"/>
    </row>
    <row r="1310" spans="11:11" x14ac:dyDescent="0.25">
      <c r="K1310" s="5"/>
    </row>
    <row r="1311" spans="11:11" x14ac:dyDescent="0.25">
      <c r="K1311" s="5"/>
    </row>
    <row r="1312" spans="11:11" x14ac:dyDescent="0.25">
      <c r="K1312" s="5"/>
    </row>
    <row r="1313" spans="11:11" x14ac:dyDescent="0.25">
      <c r="K1313" s="5"/>
    </row>
    <row r="1314" spans="11:11" x14ac:dyDescent="0.25">
      <c r="K1314" s="5"/>
    </row>
    <row r="1315" spans="11:11" x14ac:dyDescent="0.25">
      <c r="K1315" s="5"/>
    </row>
    <row r="1316" spans="11:11" x14ac:dyDescent="0.25">
      <c r="K1316" s="5"/>
    </row>
    <row r="1317" spans="11:11" x14ac:dyDescent="0.25">
      <c r="K1317" s="5"/>
    </row>
    <row r="1318" spans="11:11" x14ac:dyDescent="0.25">
      <c r="K1318" s="5"/>
    </row>
    <row r="1319" spans="11:11" x14ac:dyDescent="0.25">
      <c r="K1319" s="5"/>
    </row>
    <row r="1320" spans="11:11" x14ac:dyDescent="0.25">
      <c r="K1320" s="5"/>
    </row>
    <row r="1321" spans="11:11" x14ac:dyDescent="0.25">
      <c r="K1321" s="5"/>
    </row>
    <row r="1322" spans="11:11" x14ac:dyDescent="0.25">
      <c r="K1322" s="5"/>
    </row>
    <row r="1323" spans="11:11" x14ac:dyDescent="0.25">
      <c r="K1323" s="5"/>
    </row>
    <row r="1324" spans="11:11" x14ac:dyDescent="0.25">
      <c r="K1324" s="5"/>
    </row>
    <row r="1325" spans="11:11" x14ac:dyDescent="0.25">
      <c r="K1325" s="5"/>
    </row>
    <row r="1326" spans="11:11" x14ac:dyDescent="0.25">
      <c r="K1326" s="5"/>
    </row>
    <row r="1327" spans="11:11" x14ac:dyDescent="0.25">
      <c r="K1327" s="5"/>
    </row>
    <row r="1328" spans="11:11" x14ac:dyDescent="0.25">
      <c r="K1328" s="5"/>
    </row>
    <row r="1329" spans="11:11" x14ac:dyDescent="0.25">
      <c r="K1329" s="5"/>
    </row>
    <row r="1330" spans="11:11" x14ac:dyDescent="0.25">
      <c r="K1330" s="5"/>
    </row>
    <row r="1331" spans="11:11" x14ac:dyDescent="0.25">
      <c r="K1331" s="5"/>
    </row>
    <row r="1332" spans="11:11" x14ac:dyDescent="0.25">
      <c r="K1332" s="5"/>
    </row>
    <row r="1333" spans="11:11" x14ac:dyDescent="0.25">
      <c r="K1333" s="5"/>
    </row>
    <row r="1334" spans="11:11" x14ac:dyDescent="0.25">
      <c r="K1334" s="5"/>
    </row>
    <row r="1335" spans="11:11" x14ac:dyDescent="0.25">
      <c r="K1335" s="5"/>
    </row>
    <row r="1336" spans="11:11" x14ac:dyDescent="0.25">
      <c r="K1336" s="5"/>
    </row>
    <row r="1337" spans="11:11" x14ac:dyDescent="0.25">
      <c r="K1337" s="5"/>
    </row>
    <row r="1338" spans="11:11" x14ac:dyDescent="0.25">
      <c r="K1338" s="5"/>
    </row>
    <row r="1339" spans="11:11" x14ac:dyDescent="0.25">
      <c r="K1339" s="5"/>
    </row>
    <row r="1340" spans="11:11" x14ac:dyDescent="0.25">
      <c r="K1340" s="5"/>
    </row>
    <row r="1341" spans="11:11" x14ac:dyDescent="0.25">
      <c r="K1341" s="5"/>
    </row>
    <row r="1342" spans="11:11" x14ac:dyDescent="0.25">
      <c r="K1342" s="5"/>
    </row>
    <row r="1343" spans="11:11" x14ac:dyDescent="0.25">
      <c r="K1343" s="5"/>
    </row>
    <row r="1344" spans="11:11" x14ac:dyDescent="0.25">
      <c r="K1344" s="5"/>
    </row>
    <row r="1345" spans="11:11" x14ac:dyDescent="0.25">
      <c r="K1345" s="5"/>
    </row>
    <row r="1346" spans="11:11" x14ac:dyDescent="0.25">
      <c r="K1346" s="5"/>
    </row>
    <row r="1347" spans="11:11" x14ac:dyDescent="0.25">
      <c r="K1347" s="5"/>
    </row>
    <row r="1348" spans="11:11" x14ac:dyDescent="0.25">
      <c r="K1348" s="5"/>
    </row>
    <row r="1349" spans="11:11" x14ac:dyDescent="0.25">
      <c r="K1349" s="5"/>
    </row>
    <row r="1350" spans="11:11" x14ac:dyDescent="0.25">
      <c r="K1350" s="5"/>
    </row>
    <row r="1351" spans="11:11" x14ac:dyDescent="0.25">
      <c r="K1351" s="5"/>
    </row>
    <row r="1352" spans="11:11" x14ac:dyDescent="0.25">
      <c r="K1352" s="5"/>
    </row>
    <row r="1353" spans="11:11" x14ac:dyDescent="0.25">
      <c r="K1353" s="5"/>
    </row>
    <row r="1354" spans="11:11" x14ac:dyDescent="0.25">
      <c r="K1354" s="5"/>
    </row>
    <row r="1355" spans="11:11" x14ac:dyDescent="0.25">
      <c r="K1355" s="5"/>
    </row>
    <row r="1356" spans="11:11" x14ac:dyDescent="0.25">
      <c r="K1356" s="5"/>
    </row>
    <row r="1357" spans="11:11" x14ac:dyDescent="0.25">
      <c r="K1357" s="5"/>
    </row>
    <row r="1358" spans="11:11" x14ac:dyDescent="0.25">
      <c r="K1358" s="5"/>
    </row>
    <row r="1359" spans="11:11" x14ac:dyDescent="0.25">
      <c r="K1359" s="5"/>
    </row>
    <row r="1360" spans="11:11" x14ac:dyDescent="0.25">
      <c r="K1360" s="5"/>
    </row>
    <row r="1361" spans="11:11" x14ac:dyDescent="0.25">
      <c r="K1361" s="5"/>
    </row>
    <row r="1362" spans="11:11" x14ac:dyDescent="0.25">
      <c r="K1362" s="5"/>
    </row>
    <row r="1363" spans="11:11" x14ac:dyDescent="0.25">
      <c r="K1363" s="5"/>
    </row>
    <row r="1364" spans="11:11" x14ac:dyDescent="0.25">
      <c r="K1364" s="5"/>
    </row>
    <row r="1365" spans="11:11" x14ac:dyDescent="0.25">
      <c r="K1365" s="5"/>
    </row>
    <row r="1366" spans="11:11" x14ac:dyDescent="0.25">
      <c r="K1366" s="5"/>
    </row>
    <row r="1367" spans="11:11" x14ac:dyDescent="0.25">
      <c r="K1367" s="5"/>
    </row>
    <row r="1368" spans="11:11" x14ac:dyDescent="0.25">
      <c r="K1368" s="5"/>
    </row>
    <row r="1369" spans="11:11" x14ac:dyDescent="0.25">
      <c r="K1369" s="5"/>
    </row>
    <row r="1370" spans="11:11" x14ac:dyDescent="0.25">
      <c r="K1370" s="5"/>
    </row>
    <row r="1371" spans="11:11" x14ac:dyDescent="0.25">
      <c r="K1371" s="5"/>
    </row>
    <row r="1372" spans="11:11" x14ac:dyDescent="0.25">
      <c r="K1372" s="5"/>
    </row>
    <row r="1373" spans="11:11" x14ac:dyDescent="0.25">
      <c r="K1373" s="5"/>
    </row>
    <row r="1374" spans="11:11" x14ac:dyDescent="0.25">
      <c r="K1374" s="5"/>
    </row>
    <row r="1375" spans="11:11" x14ac:dyDescent="0.25">
      <c r="K1375" s="5"/>
    </row>
    <row r="1376" spans="11:11" x14ac:dyDescent="0.25">
      <c r="K1376" s="5"/>
    </row>
    <row r="1377" spans="11:11" x14ac:dyDescent="0.25">
      <c r="K1377" s="5"/>
    </row>
    <row r="1378" spans="11:11" x14ac:dyDescent="0.25">
      <c r="K1378" s="5"/>
    </row>
    <row r="1379" spans="11:11" x14ac:dyDescent="0.25">
      <c r="K1379" s="5"/>
    </row>
    <row r="1380" spans="11:11" x14ac:dyDescent="0.25">
      <c r="K1380" s="5"/>
    </row>
    <row r="1381" spans="11:11" x14ac:dyDescent="0.25">
      <c r="K1381" s="5"/>
    </row>
    <row r="1382" spans="11:11" x14ac:dyDescent="0.25">
      <c r="K1382" s="5"/>
    </row>
    <row r="1383" spans="11:11" x14ac:dyDescent="0.25">
      <c r="K1383" s="5"/>
    </row>
    <row r="1384" spans="11:11" x14ac:dyDescent="0.25">
      <c r="K1384" s="5"/>
    </row>
    <row r="1385" spans="11:11" x14ac:dyDescent="0.25">
      <c r="K1385" s="5"/>
    </row>
    <row r="1386" spans="11:11" x14ac:dyDescent="0.25">
      <c r="K1386" s="5"/>
    </row>
    <row r="1387" spans="11:11" x14ac:dyDescent="0.25">
      <c r="K1387" s="5"/>
    </row>
    <row r="1388" spans="11:11" x14ac:dyDescent="0.25">
      <c r="K1388" s="5"/>
    </row>
    <row r="1389" spans="11:11" x14ac:dyDescent="0.25">
      <c r="K1389" s="5"/>
    </row>
    <row r="1390" spans="11:11" x14ac:dyDescent="0.25">
      <c r="K1390" s="5"/>
    </row>
    <row r="1391" spans="11:11" x14ac:dyDescent="0.25">
      <c r="K1391" s="5"/>
    </row>
    <row r="1392" spans="11:11" x14ac:dyDescent="0.25">
      <c r="K1392" s="5"/>
    </row>
    <row r="1393" spans="11:11" x14ac:dyDescent="0.25">
      <c r="K1393" s="5"/>
    </row>
    <row r="1394" spans="11:11" x14ac:dyDescent="0.25">
      <c r="K1394" s="5"/>
    </row>
    <row r="1395" spans="11:11" x14ac:dyDescent="0.25">
      <c r="K1395" s="5"/>
    </row>
    <row r="1396" spans="11:11" x14ac:dyDescent="0.25">
      <c r="K1396" s="5"/>
    </row>
    <row r="1397" spans="11:11" x14ac:dyDescent="0.25">
      <c r="K1397" s="5"/>
    </row>
    <row r="1398" spans="11:11" x14ac:dyDescent="0.25">
      <c r="K1398" s="5"/>
    </row>
    <row r="1399" spans="11:11" x14ac:dyDescent="0.25">
      <c r="K1399" s="5"/>
    </row>
    <row r="1400" spans="11:11" x14ac:dyDescent="0.25">
      <c r="K1400" s="5"/>
    </row>
    <row r="1401" spans="11:11" x14ac:dyDescent="0.25">
      <c r="K1401" s="5"/>
    </row>
    <row r="1402" spans="11:11" x14ac:dyDescent="0.25">
      <c r="K1402" s="5"/>
    </row>
    <row r="1403" spans="11:11" x14ac:dyDescent="0.25">
      <c r="K1403" s="5"/>
    </row>
    <row r="1404" spans="11:11" x14ac:dyDescent="0.25">
      <c r="K1404" s="5"/>
    </row>
    <row r="1405" spans="11:11" x14ac:dyDescent="0.25">
      <c r="K1405" s="5"/>
    </row>
    <row r="1406" spans="11:11" x14ac:dyDescent="0.25">
      <c r="K1406" s="5"/>
    </row>
    <row r="1407" spans="11:11" x14ac:dyDescent="0.25">
      <c r="K1407" s="5"/>
    </row>
    <row r="1408" spans="11:11" x14ac:dyDescent="0.25">
      <c r="K1408" s="5"/>
    </row>
    <row r="1409" spans="11:11" x14ac:dyDescent="0.25">
      <c r="K1409" s="5"/>
    </row>
    <row r="1410" spans="11:11" x14ac:dyDescent="0.25">
      <c r="K1410" s="5"/>
    </row>
    <row r="1411" spans="11:11" x14ac:dyDescent="0.25">
      <c r="K1411" s="5"/>
    </row>
    <row r="1412" spans="11:11" x14ac:dyDescent="0.25">
      <c r="K1412" s="5"/>
    </row>
    <row r="1413" spans="11:11" x14ac:dyDescent="0.25">
      <c r="K1413" s="5"/>
    </row>
    <row r="1414" spans="11:11" x14ac:dyDescent="0.25">
      <c r="K1414" s="5"/>
    </row>
    <row r="1415" spans="11:11" x14ac:dyDescent="0.25">
      <c r="K1415" s="5"/>
    </row>
    <row r="1416" spans="11:11" x14ac:dyDescent="0.25">
      <c r="K1416" s="5"/>
    </row>
    <row r="1417" spans="11:11" x14ac:dyDescent="0.25">
      <c r="K1417" s="5"/>
    </row>
    <row r="1418" spans="11:11" x14ac:dyDescent="0.25">
      <c r="K1418" s="5"/>
    </row>
    <row r="1419" spans="11:11" x14ac:dyDescent="0.25">
      <c r="K1419" s="5"/>
    </row>
    <row r="1420" spans="11:11" x14ac:dyDescent="0.25">
      <c r="K1420" s="5"/>
    </row>
    <row r="1421" spans="11:11" x14ac:dyDescent="0.25">
      <c r="K1421" s="5"/>
    </row>
    <row r="1422" spans="11:11" x14ac:dyDescent="0.25">
      <c r="K1422" s="5"/>
    </row>
    <row r="1423" spans="11:11" x14ac:dyDescent="0.25">
      <c r="K1423" s="5"/>
    </row>
    <row r="1424" spans="11:11" x14ac:dyDescent="0.25">
      <c r="K1424" s="5"/>
    </row>
    <row r="1425" spans="11:11" x14ac:dyDescent="0.25">
      <c r="K1425" s="5"/>
    </row>
    <row r="1426" spans="11:11" x14ac:dyDescent="0.25">
      <c r="K1426" s="5"/>
    </row>
    <row r="1427" spans="11:11" x14ac:dyDescent="0.25">
      <c r="K1427" s="5"/>
    </row>
    <row r="1428" spans="11:11" x14ac:dyDescent="0.25">
      <c r="K1428" s="5"/>
    </row>
    <row r="1429" spans="11:11" x14ac:dyDescent="0.25">
      <c r="K1429" s="5"/>
    </row>
    <row r="1430" spans="11:11" x14ac:dyDescent="0.25">
      <c r="K1430" s="5"/>
    </row>
    <row r="1431" spans="11:11" x14ac:dyDescent="0.25">
      <c r="K1431" s="5"/>
    </row>
    <row r="1432" spans="11:11" x14ac:dyDescent="0.25">
      <c r="K1432" s="5"/>
    </row>
    <row r="1433" spans="11:11" x14ac:dyDescent="0.25">
      <c r="K1433" s="5"/>
    </row>
    <row r="1434" spans="11:11" x14ac:dyDescent="0.25">
      <c r="K1434" s="5"/>
    </row>
    <row r="1435" spans="11:11" x14ac:dyDescent="0.25">
      <c r="K1435" s="5"/>
    </row>
    <row r="1436" spans="11:11" x14ac:dyDescent="0.25">
      <c r="K1436" s="5"/>
    </row>
    <row r="1437" spans="11:11" x14ac:dyDescent="0.25">
      <c r="K1437" s="5"/>
    </row>
    <row r="1438" spans="11:11" x14ac:dyDescent="0.25">
      <c r="K1438" s="5"/>
    </row>
    <row r="1439" spans="11:11" x14ac:dyDescent="0.25">
      <c r="K1439" s="5"/>
    </row>
    <row r="1440" spans="11:11" x14ac:dyDescent="0.25">
      <c r="K1440" s="5"/>
    </row>
    <row r="1441" spans="11:11" x14ac:dyDescent="0.25">
      <c r="K1441" s="5"/>
    </row>
    <row r="1442" spans="11:11" x14ac:dyDescent="0.25">
      <c r="K1442" s="5"/>
    </row>
    <row r="1443" spans="11:11" x14ac:dyDescent="0.25">
      <c r="K1443" s="5"/>
    </row>
    <row r="1444" spans="11:11" x14ac:dyDescent="0.25">
      <c r="K1444" s="5"/>
    </row>
    <row r="1445" spans="11:11" x14ac:dyDescent="0.25">
      <c r="K1445" s="5"/>
    </row>
    <row r="1446" spans="11:11" x14ac:dyDescent="0.25">
      <c r="K1446" s="5"/>
    </row>
    <row r="1447" spans="11:11" x14ac:dyDescent="0.25">
      <c r="K1447" s="5"/>
    </row>
    <row r="1448" spans="11:11" x14ac:dyDescent="0.25">
      <c r="K1448" s="5"/>
    </row>
    <row r="1449" spans="11:11" x14ac:dyDescent="0.25">
      <c r="K1449" s="5"/>
    </row>
    <row r="1450" spans="11:11" x14ac:dyDescent="0.25">
      <c r="K1450" s="5"/>
    </row>
    <row r="1451" spans="11:11" x14ac:dyDescent="0.25">
      <c r="K1451" s="5"/>
    </row>
    <row r="1452" spans="11:11" x14ac:dyDescent="0.25">
      <c r="K1452" s="5"/>
    </row>
    <row r="1453" spans="11:11" x14ac:dyDescent="0.25">
      <c r="K1453" s="5"/>
    </row>
    <row r="1454" spans="11:11" x14ac:dyDescent="0.25">
      <c r="K1454" s="5"/>
    </row>
    <row r="1455" spans="11:11" x14ac:dyDescent="0.25">
      <c r="K1455" s="5"/>
    </row>
    <row r="1456" spans="11:11" x14ac:dyDescent="0.25">
      <c r="K1456" s="5"/>
    </row>
    <row r="1457" spans="11:11" x14ac:dyDescent="0.25">
      <c r="K1457" s="5"/>
    </row>
    <row r="1458" spans="11:11" x14ac:dyDescent="0.25">
      <c r="K1458" s="5"/>
    </row>
    <row r="1459" spans="11:11" x14ac:dyDescent="0.25">
      <c r="K1459" s="5"/>
    </row>
    <row r="1460" spans="11:11" x14ac:dyDescent="0.25">
      <c r="K1460" s="5"/>
    </row>
    <row r="1461" spans="11:11" x14ac:dyDescent="0.25">
      <c r="K1461" s="5"/>
    </row>
    <row r="1462" spans="11:11" x14ac:dyDescent="0.25">
      <c r="K1462" s="5"/>
    </row>
    <row r="1463" spans="11:11" x14ac:dyDescent="0.25">
      <c r="K1463" s="5"/>
    </row>
    <row r="1464" spans="11:11" x14ac:dyDescent="0.25">
      <c r="K1464" s="5"/>
    </row>
    <row r="1465" spans="11:11" x14ac:dyDescent="0.25">
      <c r="K1465" s="5"/>
    </row>
    <row r="1466" spans="11:11" x14ac:dyDescent="0.25">
      <c r="K1466" s="5"/>
    </row>
    <row r="1467" spans="11:11" x14ac:dyDescent="0.25">
      <c r="K1467" s="5"/>
    </row>
    <row r="1468" spans="11:11" x14ac:dyDescent="0.25">
      <c r="K1468" s="5"/>
    </row>
    <row r="1469" spans="11:11" x14ac:dyDescent="0.25">
      <c r="K1469" s="5"/>
    </row>
    <row r="1470" spans="11:11" x14ac:dyDescent="0.25">
      <c r="K1470" s="5"/>
    </row>
    <row r="1471" spans="11:11" x14ac:dyDescent="0.25">
      <c r="K1471" s="5"/>
    </row>
    <row r="1472" spans="11:11" x14ac:dyDescent="0.25">
      <c r="K1472" s="5"/>
    </row>
    <row r="1473" spans="11:11" x14ac:dyDescent="0.25">
      <c r="K1473" s="5"/>
    </row>
    <row r="1474" spans="11:11" x14ac:dyDescent="0.25">
      <c r="K1474" s="5"/>
    </row>
    <row r="1475" spans="11:11" x14ac:dyDescent="0.25">
      <c r="K1475" s="5"/>
    </row>
    <row r="1476" spans="11:11" x14ac:dyDescent="0.25">
      <c r="K1476" s="5"/>
    </row>
    <row r="1477" spans="11:11" x14ac:dyDescent="0.25">
      <c r="K1477" s="5"/>
    </row>
    <row r="1478" spans="11:11" x14ac:dyDescent="0.25">
      <c r="K1478" s="5"/>
    </row>
    <row r="1479" spans="11:11" x14ac:dyDescent="0.25">
      <c r="K1479" s="5"/>
    </row>
    <row r="1480" spans="11:11" x14ac:dyDescent="0.25">
      <c r="K1480" s="5"/>
    </row>
    <row r="1481" spans="11:11" x14ac:dyDescent="0.25">
      <c r="K1481" s="5"/>
    </row>
    <row r="1482" spans="11:11" x14ac:dyDescent="0.25">
      <c r="K1482" s="5"/>
    </row>
    <row r="1483" spans="11:11" x14ac:dyDescent="0.25">
      <c r="K1483" s="5"/>
    </row>
    <row r="1484" spans="11:11" x14ac:dyDescent="0.25">
      <c r="K1484" s="5"/>
    </row>
    <row r="1485" spans="11:11" x14ac:dyDescent="0.25">
      <c r="K1485" s="5"/>
    </row>
    <row r="1486" spans="11:11" x14ac:dyDescent="0.25">
      <c r="K1486" s="5"/>
    </row>
    <row r="1487" spans="11:11" x14ac:dyDescent="0.25">
      <c r="K1487" s="5"/>
    </row>
    <row r="1488" spans="11:11" x14ac:dyDescent="0.25">
      <c r="K1488" s="5"/>
    </row>
    <row r="1489" spans="11:11" x14ac:dyDescent="0.25">
      <c r="K1489" s="5"/>
    </row>
    <row r="1490" spans="11:11" x14ac:dyDescent="0.25">
      <c r="K1490" s="5"/>
    </row>
    <row r="1491" spans="11:11" x14ac:dyDescent="0.25">
      <c r="K1491" s="5"/>
    </row>
    <row r="1492" spans="11:11" x14ac:dyDescent="0.25">
      <c r="K1492" s="5"/>
    </row>
    <row r="1493" spans="11:11" x14ac:dyDescent="0.25">
      <c r="K1493" s="5"/>
    </row>
    <row r="1494" spans="11:11" x14ac:dyDescent="0.25">
      <c r="K1494" s="5"/>
    </row>
    <row r="1495" spans="11:11" x14ac:dyDescent="0.25">
      <c r="K1495" s="5"/>
    </row>
    <row r="1496" spans="11:11" x14ac:dyDescent="0.25">
      <c r="K1496" s="5"/>
    </row>
    <row r="1497" spans="11:11" x14ac:dyDescent="0.25">
      <c r="K1497" s="5"/>
    </row>
    <row r="1498" spans="11:11" x14ac:dyDescent="0.25">
      <c r="K1498" s="5"/>
    </row>
    <row r="1499" spans="11:11" x14ac:dyDescent="0.25">
      <c r="K1499" s="5"/>
    </row>
    <row r="1500" spans="11:11" x14ac:dyDescent="0.25">
      <c r="K1500" s="5"/>
    </row>
    <row r="1501" spans="11:11" x14ac:dyDescent="0.25">
      <c r="K1501" s="5"/>
    </row>
    <row r="1502" spans="11:11" x14ac:dyDescent="0.25">
      <c r="K1502" s="5"/>
    </row>
    <row r="1503" spans="11:11" x14ac:dyDescent="0.25">
      <c r="K1503" s="5"/>
    </row>
    <row r="1504" spans="11:11" x14ac:dyDescent="0.25">
      <c r="K1504" s="5"/>
    </row>
    <row r="1505" spans="11:11" x14ac:dyDescent="0.25">
      <c r="K1505" s="5"/>
    </row>
    <row r="1506" spans="11:11" x14ac:dyDescent="0.25">
      <c r="K1506" s="5"/>
    </row>
    <row r="1507" spans="11:11" x14ac:dyDescent="0.25">
      <c r="K1507" s="5"/>
    </row>
    <row r="1508" spans="11:11" x14ac:dyDescent="0.25">
      <c r="K1508" s="5"/>
    </row>
    <row r="1509" spans="11:11" x14ac:dyDescent="0.25">
      <c r="K1509" s="5"/>
    </row>
    <row r="1510" spans="11:11" x14ac:dyDescent="0.25">
      <c r="K1510" s="5"/>
    </row>
    <row r="1511" spans="11:11" x14ac:dyDescent="0.25">
      <c r="K1511" s="5"/>
    </row>
    <row r="1512" spans="11:11" x14ac:dyDescent="0.25">
      <c r="K1512" s="5"/>
    </row>
    <row r="1513" spans="11:11" x14ac:dyDescent="0.25">
      <c r="K1513" s="5"/>
    </row>
    <row r="1514" spans="11:11" x14ac:dyDescent="0.25">
      <c r="K1514" s="5"/>
    </row>
    <row r="1515" spans="11:11" x14ac:dyDescent="0.25">
      <c r="K1515" s="5"/>
    </row>
    <row r="1516" spans="11:11" x14ac:dyDescent="0.25">
      <c r="K1516" s="5"/>
    </row>
    <row r="1517" spans="11:11" x14ac:dyDescent="0.25">
      <c r="K1517" s="5"/>
    </row>
    <row r="1518" spans="11:11" x14ac:dyDescent="0.25">
      <c r="K1518" s="5"/>
    </row>
    <row r="1519" spans="11:11" x14ac:dyDescent="0.25">
      <c r="K1519" s="5"/>
    </row>
    <row r="1520" spans="11:11" x14ac:dyDescent="0.25">
      <c r="K1520" s="5"/>
    </row>
    <row r="1521" spans="11:11" x14ac:dyDescent="0.25">
      <c r="K1521" s="5"/>
    </row>
    <row r="1522" spans="11:11" x14ac:dyDescent="0.25">
      <c r="K1522" s="5"/>
    </row>
    <row r="1523" spans="11:11" x14ac:dyDescent="0.25">
      <c r="K1523" s="5"/>
    </row>
    <row r="1524" spans="11:11" x14ac:dyDescent="0.25">
      <c r="K1524" s="5"/>
    </row>
    <row r="1525" spans="11:11" x14ac:dyDescent="0.25">
      <c r="K1525" s="5"/>
    </row>
    <row r="1526" spans="11:11" x14ac:dyDescent="0.25">
      <c r="K1526" s="5"/>
    </row>
    <row r="1527" spans="11:11" x14ac:dyDescent="0.25">
      <c r="K1527" s="5"/>
    </row>
    <row r="1528" spans="11:11" x14ac:dyDescent="0.25">
      <c r="K1528" s="5"/>
    </row>
    <row r="1529" spans="11:11" x14ac:dyDescent="0.25">
      <c r="K1529" s="5"/>
    </row>
    <row r="1530" spans="11:11" x14ac:dyDescent="0.25">
      <c r="K1530" s="5"/>
    </row>
    <row r="1531" spans="11:11" x14ac:dyDescent="0.25">
      <c r="K1531" s="5"/>
    </row>
    <row r="1532" spans="11:11" x14ac:dyDescent="0.25">
      <c r="K1532" s="5"/>
    </row>
    <row r="1533" spans="11:11" x14ac:dyDescent="0.25">
      <c r="K1533" s="5"/>
    </row>
    <row r="1534" spans="11:11" x14ac:dyDescent="0.25">
      <c r="K1534" s="5"/>
    </row>
    <row r="1535" spans="11:11" x14ac:dyDescent="0.25">
      <c r="K1535" s="5"/>
    </row>
    <row r="1536" spans="11:11" x14ac:dyDescent="0.25">
      <c r="K1536" s="5"/>
    </row>
    <row r="1537" spans="11:11" x14ac:dyDescent="0.25">
      <c r="K1537" s="5"/>
    </row>
    <row r="1538" spans="11:11" x14ac:dyDescent="0.25">
      <c r="K1538" s="5"/>
    </row>
    <row r="1539" spans="11:11" x14ac:dyDescent="0.25">
      <c r="K1539" s="5"/>
    </row>
    <row r="1540" spans="11:11" x14ac:dyDescent="0.25">
      <c r="K1540" s="5"/>
    </row>
    <row r="1541" spans="11:11" x14ac:dyDescent="0.25">
      <c r="K1541" s="5"/>
    </row>
    <row r="1542" spans="11:11" x14ac:dyDescent="0.25">
      <c r="K1542" s="5"/>
    </row>
    <row r="1543" spans="11:11" x14ac:dyDescent="0.25">
      <c r="K1543" s="5"/>
    </row>
    <row r="1544" spans="11:11" x14ac:dyDescent="0.25">
      <c r="K1544" s="5"/>
    </row>
    <row r="1545" spans="11:11" x14ac:dyDescent="0.25">
      <c r="K1545" s="5"/>
    </row>
    <row r="1546" spans="11:11" x14ac:dyDescent="0.25">
      <c r="K1546" s="5"/>
    </row>
    <row r="1547" spans="11:11" x14ac:dyDescent="0.25">
      <c r="K1547" s="5"/>
    </row>
    <row r="1548" spans="11:11" x14ac:dyDescent="0.25">
      <c r="K1548" s="5"/>
    </row>
    <row r="1549" spans="11:11" x14ac:dyDescent="0.25">
      <c r="K1549" s="5"/>
    </row>
    <row r="1550" spans="11:11" x14ac:dyDescent="0.25">
      <c r="K1550" s="5"/>
    </row>
    <row r="1551" spans="11:11" x14ac:dyDescent="0.25">
      <c r="K1551" s="5"/>
    </row>
    <row r="1552" spans="11:11" x14ac:dyDescent="0.25">
      <c r="K1552" s="5"/>
    </row>
    <row r="1553" spans="11:11" x14ac:dyDescent="0.25">
      <c r="K1553" s="5"/>
    </row>
    <row r="1554" spans="11:11" x14ac:dyDescent="0.25">
      <c r="K1554" s="5"/>
    </row>
    <row r="1555" spans="11:11" x14ac:dyDescent="0.25">
      <c r="K1555" s="5"/>
    </row>
    <row r="1556" spans="11:11" x14ac:dyDescent="0.25">
      <c r="K1556" s="5"/>
    </row>
    <row r="1557" spans="11:11" x14ac:dyDescent="0.25">
      <c r="K1557" s="5"/>
    </row>
    <row r="1558" spans="11:11" x14ac:dyDescent="0.25">
      <c r="K1558" s="5"/>
    </row>
    <row r="1559" spans="11:11" x14ac:dyDescent="0.25">
      <c r="K1559" s="5"/>
    </row>
    <row r="1560" spans="11:11" x14ac:dyDescent="0.25">
      <c r="K1560" s="5"/>
    </row>
    <row r="1561" spans="11:11" x14ac:dyDescent="0.25">
      <c r="K1561" s="5"/>
    </row>
    <row r="1562" spans="11:11" x14ac:dyDescent="0.25">
      <c r="K1562" s="5"/>
    </row>
    <row r="1563" spans="11:11" x14ac:dyDescent="0.25">
      <c r="K1563" s="5"/>
    </row>
    <row r="1564" spans="11:11" x14ac:dyDescent="0.25">
      <c r="K1564" s="5"/>
    </row>
    <row r="1565" spans="11:11" x14ac:dyDescent="0.25">
      <c r="K1565" s="5"/>
    </row>
    <row r="1566" spans="11:11" x14ac:dyDescent="0.25">
      <c r="K1566" s="5"/>
    </row>
    <row r="1567" spans="11:11" x14ac:dyDescent="0.25">
      <c r="K1567" s="5"/>
    </row>
    <row r="1568" spans="11:11" x14ac:dyDescent="0.25">
      <c r="K1568" s="5"/>
    </row>
    <row r="1569" spans="11:11" x14ac:dyDescent="0.25">
      <c r="K1569" s="5"/>
    </row>
    <row r="1570" spans="11:11" x14ac:dyDescent="0.25">
      <c r="K1570" s="5"/>
    </row>
    <row r="1571" spans="11:11" x14ac:dyDescent="0.25">
      <c r="K1571" s="5"/>
    </row>
    <row r="1572" spans="11:11" x14ac:dyDescent="0.25">
      <c r="K1572" s="5"/>
    </row>
    <row r="1573" spans="11:11" x14ac:dyDescent="0.25">
      <c r="K1573" s="5"/>
    </row>
    <row r="1574" spans="11:11" x14ac:dyDescent="0.25">
      <c r="K1574" s="5"/>
    </row>
    <row r="1575" spans="11:11" x14ac:dyDescent="0.25">
      <c r="K1575" s="5"/>
    </row>
    <row r="1576" spans="11:11" x14ac:dyDescent="0.25">
      <c r="K1576" s="5"/>
    </row>
    <row r="1577" spans="11:11" x14ac:dyDescent="0.25">
      <c r="K1577" s="5"/>
    </row>
    <row r="1578" spans="11:11" x14ac:dyDescent="0.25">
      <c r="K1578" s="5"/>
    </row>
    <row r="1579" spans="11:11" x14ac:dyDescent="0.25">
      <c r="K1579" s="5"/>
    </row>
    <row r="1580" spans="11:11" x14ac:dyDescent="0.25">
      <c r="K1580" s="5"/>
    </row>
    <row r="1581" spans="11:11" x14ac:dyDescent="0.25">
      <c r="K1581" s="5"/>
    </row>
    <row r="1582" spans="11:11" x14ac:dyDescent="0.25">
      <c r="K1582" s="5"/>
    </row>
    <row r="1583" spans="11:11" x14ac:dyDescent="0.25">
      <c r="K1583" s="5"/>
    </row>
    <row r="1584" spans="11:11" x14ac:dyDescent="0.25">
      <c r="K1584" s="5"/>
    </row>
    <row r="1585" spans="11:11" x14ac:dyDescent="0.25">
      <c r="K1585" s="5"/>
    </row>
    <row r="1586" spans="11:11" x14ac:dyDescent="0.25">
      <c r="K1586" s="5"/>
    </row>
    <row r="1587" spans="11:11" x14ac:dyDescent="0.25">
      <c r="K1587" s="5"/>
    </row>
    <row r="1588" spans="11:11" x14ac:dyDescent="0.25">
      <c r="K1588" s="5"/>
    </row>
    <row r="1589" spans="11:11" x14ac:dyDescent="0.25">
      <c r="K1589" s="5"/>
    </row>
    <row r="1590" spans="11:11" x14ac:dyDescent="0.25">
      <c r="K1590" s="5"/>
    </row>
    <row r="1591" spans="11:11" x14ac:dyDescent="0.25">
      <c r="K1591" s="5"/>
    </row>
    <row r="1592" spans="11:11" x14ac:dyDescent="0.25">
      <c r="K1592" s="5"/>
    </row>
    <row r="1593" spans="11:11" x14ac:dyDescent="0.25">
      <c r="K1593" s="5"/>
    </row>
    <row r="1594" spans="11:11" x14ac:dyDescent="0.25">
      <c r="K1594" s="5"/>
    </row>
    <row r="1595" spans="11:11" x14ac:dyDescent="0.25">
      <c r="K1595" s="5"/>
    </row>
    <row r="1596" spans="11:11" x14ac:dyDescent="0.25">
      <c r="K1596" s="5"/>
    </row>
    <row r="1597" spans="11:11" x14ac:dyDescent="0.25">
      <c r="K1597" s="5"/>
    </row>
    <row r="1598" spans="11:11" x14ac:dyDescent="0.25">
      <c r="K1598" s="5"/>
    </row>
    <row r="1599" spans="11:11" x14ac:dyDescent="0.25">
      <c r="K1599" s="5"/>
    </row>
    <row r="1600" spans="11:11" x14ac:dyDescent="0.25">
      <c r="K1600" s="5"/>
    </row>
    <row r="1601" spans="11:11" x14ac:dyDescent="0.25">
      <c r="K1601" s="5"/>
    </row>
    <row r="1602" spans="11:11" x14ac:dyDescent="0.25">
      <c r="K1602" s="5"/>
    </row>
    <row r="1603" spans="11:11" x14ac:dyDescent="0.25">
      <c r="K1603" s="5"/>
    </row>
    <row r="1604" spans="11:11" x14ac:dyDescent="0.25">
      <c r="K1604" s="5"/>
    </row>
    <row r="1605" spans="11:11" x14ac:dyDescent="0.25">
      <c r="K1605" s="5"/>
    </row>
    <row r="1606" spans="11:11" x14ac:dyDescent="0.25">
      <c r="K1606" s="5"/>
    </row>
    <row r="1607" spans="11:11" x14ac:dyDescent="0.25">
      <c r="K1607" s="5"/>
    </row>
    <row r="1608" spans="11:11" x14ac:dyDescent="0.25">
      <c r="K1608" s="5"/>
    </row>
    <row r="1609" spans="11:11" x14ac:dyDescent="0.25">
      <c r="K1609" s="5"/>
    </row>
    <row r="1610" spans="11:11" x14ac:dyDescent="0.25">
      <c r="K1610" s="5"/>
    </row>
    <row r="1611" spans="11:11" x14ac:dyDescent="0.25">
      <c r="K1611" s="5"/>
    </row>
    <row r="1612" spans="11:11" x14ac:dyDescent="0.25">
      <c r="K1612" s="5"/>
    </row>
    <row r="1613" spans="11:11" x14ac:dyDescent="0.25">
      <c r="K1613" s="5"/>
    </row>
    <row r="1614" spans="11:11" x14ac:dyDescent="0.25">
      <c r="K1614" s="5"/>
    </row>
    <row r="1615" spans="11:11" x14ac:dyDescent="0.25">
      <c r="K1615" s="5"/>
    </row>
    <row r="1616" spans="11:11" x14ac:dyDescent="0.25">
      <c r="K1616" s="5"/>
    </row>
    <row r="1617" spans="11:11" x14ac:dyDescent="0.25">
      <c r="K1617" s="5"/>
    </row>
    <row r="1618" spans="11:11" x14ac:dyDescent="0.25">
      <c r="K1618" s="5"/>
    </row>
    <row r="1619" spans="11:11" x14ac:dyDescent="0.25">
      <c r="K1619" s="5"/>
    </row>
    <row r="1620" spans="11:11" x14ac:dyDescent="0.25">
      <c r="K1620" s="5"/>
    </row>
    <row r="1621" spans="11:11" x14ac:dyDescent="0.25">
      <c r="K1621" s="5"/>
    </row>
    <row r="1622" spans="11:11" x14ac:dyDescent="0.25">
      <c r="K1622" s="5"/>
    </row>
    <row r="1623" spans="11:11" x14ac:dyDescent="0.25">
      <c r="K1623" s="5"/>
    </row>
    <row r="1624" spans="11:11" x14ac:dyDescent="0.25">
      <c r="K1624" s="5"/>
    </row>
    <row r="1625" spans="11:11" x14ac:dyDescent="0.25">
      <c r="K1625" s="5"/>
    </row>
    <row r="1626" spans="11:11" x14ac:dyDescent="0.25">
      <c r="K1626" s="5"/>
    </row>
    <row r="1627" spans="11:11" x14ac:dyDescent="0.25">
      <c r="K1627" s="5"/>
    </row>
    <row r="1628" spans="11:11" x14ac:dyDescent="0.25">
      <c r="K1628" s="5"/>
    </row>
    <row r="1629" spans="11:11" x14ac:dyDescent="0.25">
      <c r="K1629" s="5"/>
    </row>
    <row r="1630" spans="11:11" x14ac:dyDescent="0.25">
      <c r="K1630" s="5"/>
    </row>
    <row r="1631" spans="11:11" x14ac:dyDescent="0.25">
      <c r="K1631" s="5"/>
    </row>
    <row r="1632" spans="11:11" x14ac:dyDescent="0.25">
      <c r="K1632" s="5"/>
    </row>
    <row r="1633" spans="11:11" x14ac:dyDescent="0.25">
      <c r="K1633" s="5"/>
    </row>
    <row r="1634" spans="11:11" x14ac:dyDescent="0.25">
      <c r="K1634" s="5"/>
    </row>
    <row r="1635" spans="11:11" x14ac:dyDescent="0.25">
      <c r="K1635" s="5"/>
    </row>
    <row r="1636" spans="11:11" x14ac:dyDescent="0.25">
      <c r="K1636" s="5"/>
    </row>
    <row r="1637" spans="11:11" x14ac:dyDescent="0.25">
      <c r="K1637" s="5"/>
    </row>
    <row r="1638" spans="11:11" x14ac:dyDescent="0.25">
      <c r="K1638" s="5"/>
    </row>
    <row r="1639" spans="11:11" x14ac:dyDescent="0.25">
      <c r="K1639" s="5"/>
    </row>
    <row r="1640" spans="11:11" x14ac:dyDescent="0.25">
      <c r="K1640" s="5"/>
    </row>
    <row r="1641" spans="11:11" x14ac:dyDescent="0.25">
      <c r="K1641" s="5"/>
    </row>
    <row r="1642" spans="11:11" x14ac:dyDescent="0.25">
      <c r="K1642" s="5"/>
    </row>
    <row r="1643" spans="11:11" x14ac:dyDescent="0.25">
      <c r="K1643" s="5"/>
    </row>
    <row r="1644" spans="11:11" x14ac:dyDescent="0.25">
      <c r="K1644" s="5"/>
    </row>
    <row r="1645" spans="11:11" x14ac:dyDescent="0.25">
      <c r="K1645" s="5"/>
    </row>
    <row r="1646" spans="11:11" x14ac:dyDescent="0.25">
      <c r="K1646" s="5"/>
    </row>
    <row r="1647" spans="11:11" x14ac:dyDescent="0.25">
      <c r="K1647" s="5"/>
    </row>
    <row r="1648" spans="11:11" x14ac:dyDescent="0.25">
      <c r="K1648" s="5"/>
    </row>
    <row r="1649" spans="11:11" x14ac:dyDescent="0.25">
      <c r="K1649" s="5"/>
    </row>
    <row r="1650" spans="11:11" x14ac:dyDescent="0.25">
      <c r="K1650" s="5"/>
    </row>
    <row r="1651" spans="11:11" x14ac:dyDescent="0.25">
      <c r="K1651" s="5"/>
    </row>
    <row r="1652" spans="11:11" x14ac:dyDescent="0.25">
      <c r="K1652" s="5"/>
    </row>
    <row r="1653" spans="11:11" x14ac:dyDescent="0.25">
      <c r="K1653" s="5"/>
    </row>
    <row r="1654" spans="11:11" x14ac:dyDescent="0.25">
      <c r="K1654" s="5"/>
    </row>
    <row r="1655" spans="11:11" x14ac:dyDescent="0.25">
      <c r="K1655" s="5"/>
    </row>
    <row r="1656" spans="11:11" x14ac:dyDescent="0.25">
      <c r="K1656" s="5"/>
    </row>
    <row r="1657" spans="11:11" x14ac:dyDescent="0.25">
      <c r="K1657" s="5"/>
    </row>
    <row r="1658" spans="11:11" x14ac:dyDescent="0.25">
      <c r="K1658" s="5"/>
    </row>
    <row r="1659" spans="11:11" x14ac:dyDescent="0.25">
      <c r="K1659" s="5"/>
    </row>
    <row r="1660" spans="11:11" x14ac:dyDescent="0.25">
      <c r="K1660" s="5"/>
    </row>
    <row r="1661" spans="11:11" x14ac:dyDescent="0.25">
      <c r="K1661" s="5"/>
    </row>
    <row r="1662" spans="11:11" x14ac:dyDescent="0.25">
      <c r="K1662" s="5"/>
    </row>
    <row r="1663" spans="11:11" x14ac:dyDescent="0.25">
      <c r="K1663" s="5"/>
    </row>
    <row r="1664" spans="11:11" x14ac:dyDescent="0.25">
      <c r="K1664" s="5"/>
    </row>
    <row r="1665" spans="11:11" x14ac:dyDescent="0.25">
      <c r="K1665" s="5"/>
    </row>
    <row r="1666" spans="11:11" x14ac:dyDescent="0.25">
      <c r="K1666" s="5"/>
    </row>
    <row r="1667" spans="11:11" x14ac:dyDescent="0.25">
      <c r="K1667" s="5"/>
    </row>
    <row r="1668" spans="11:11" x14ac:dyDescent="0.25">
      <c r="K1668" s="5"/>
    </row>
    <row r="1669" spans="11:11" x14ac:dyDescent="0.25">
      <c r="K1669" s="5"/>
    </row>
    <row r="1670" spans="11:11" x14ac:dyDescent="0.25">
      <c r="K1670" s="5"/>
    </row>
    <row r="1671" spans="11:11" x14ac:dyDescent="0.25">
      <c r="K1671" s="5"/>
    </row>
    <row r="1672" spans="11:11" x14ac:dyDescent="0.25">
      <c r="K1672" s="5"/>
    </row>
    <row r="1673" spans="11:11" x14ac:dyDescent="0.25">
      <c r="K1673" s="5"/>
    </row>
    <row r="1674" spans="11:11" x14ac:dyDescent="0.25">
      <c r="K1674" s="5"/>
    </row>
    <row r="1675" spans="11:11" x14ac:dyDescent="0.25">
      <c r="K1675" s="5"/>
    </row>
    <row r="1676" spans="11:11" x14ac:dyDescent="0.25">
      <c r="K1676" s="5"/>
    </row>
    <row r="1677" spans="11:11" x14ac:dyDescent="0.25">
      <c r="K1677" s="5"/>
    </row>
    <row r="1678" spans="11:11" x14ac:dyDescent="0.25">
      <c r="K1678" s="5"/>
    </row>
    <row r="1679" spans="11:11" x14ac:dyDescent="0.25">
      <c r="K1679" s="5"/>
    </row>
    <row r="1680" spans="11:11" x14ac:dyDescent="0.25">
      <c r="K1680" s="5"/>
    </row>
    <row r="1681" spans="11:11" x14ac:dyDescent="0.25">
      <c r="K1681" s="5"/>
    </row>
    <row r="1682" spans="11:11" x14ac:dyDescent="0.25">
      <c r="K1682" s="5"/>
    </row>
    <row r="1683" spans="11:11" x14ac:dyDescent="0.25">
      <c r="K1683" s="5"/>
    </row>
    <row r="1684" spans="11:11" x14ac:dyDescent="0.25">
      <c r="K1684" s="5"/>
    </row>
    <row r="1685" spans="11:11" x14ac:dyDescent="0.25">
      <c r="K1685" s="5"/>
    </row>
    <row r="1686" spans="11:11" x14ac:dyDescent="0.25">
      <c r="K1686" s="5"/>
    </row>
    <row r="1687" spans="11:11" x14ac:dyDescent="0.25">
      <c r="K1687" s="5"/>
    </row>
    <row r="1688" spans="11:11" x14ac:dyDescent="0.25">
      <c r="K1688" s="5"/>
    </row>
    <row r="1689" spans="11:11" x14ac:dyDescent="0.25">
      <c r="K1689" s="5"/>
    </row>
    <row r="1690" spans="11:11" x14ac:dyDescent="0.25">
      <c r="K1690" s="5"/>
    </row>
    <row r="1691" spans="11:11" x14ac:dyDescent="0.25">
      <c r="K1691" s="5"/>
    </row>
    <row r="1692" spans="11:11" x14ac:dyDescent="0.25">
      <c r="K1692" s="5"/>
    </row>
    <row r="1693" spans="11:11" x14ac:dyDescent="0.25">
      <c r="K1693" s="5"/>
    </row>
    <row r="1694" spans="11:11" x14ac:dyDescent="0.25">
      <c r="K1694" s="5"/>
    </row>
    <row r="1695" spans="11:11" x14ac:dyDescent="0.25">
      <c r="K1695" s="5"/>
    </row>
    <row r="1696" spans="11:11" x14ac:dyDescent="0.25">
      <c r="K1696" s="5"/>
    </row>
    <row r="1697" spans="11:11" x14ac:dyDescent="0.25">
      <c r="K1697" s="5"/>
    </row>
    <row r="1698" spans="11:11" x14ac:dyDescent="0.25">
      <c r="K1698" s="5"/>
    </row>
    <row r="1699" spans="11:11" x14ac:dyDescent="0.25">
      <c r="K1699" s="5"/>
    </row>
    <row r="1700" spans="11:11" x14ac:dyDescent="0.25">
      <c r="K1700" s="5"/>
    </row>
    <row r="1701" spans="11:11" x14ac:dyDescent="0.25">
      <c r="K1701" s="5"/>
    </row>
    <row r="1702" spans="11:11" x14ac:dyDescent="0.25">
      <c r="K1702" s="5"/>
    </row>
    <row r="1703" spans="11:11" x14ac:dyDescent="0.25">
      <c r="K1703" s="5"/>
    </row>
    <row r="1704" spans="11:11" x14ac:dyDescent="0.25">
      <c r="K1704" s="5"/>
    </row>
    <row r="1705" spans="11:11" x14ac:dyDescent="0.25">
      <c r="K1705" s="5"/>
    </row>
    <row r="1706" spans="11:11" x14ac:dyDescent="0.25">
      <c r="K1706" s="5"/>
    </row>
    <row r="1707" spans="11:11" x14ac:dyDescent="0.25">
      <c r="K1707" s="5"/>
    </row>
    <row r="1708" spans="11:11" x14ac:dyDescent="0.25">
      <c r="K1708" s="5"/>
    </row>
    <row r="1709" spans="11:11" x14ac:dyDescent="0.25">
      <c r="K1709" s="5"/>
    </row>
    <row r="1710" spans="11:11" x14ac:dyDescent="0.25">
      <c r="K1710" s="5"/>
    </row>
    <row r="1711" spans="11:11" x14ac:dyDescent="0.25">
      <c r="K1711" s="5"/>
    </row>
    <row r="1712" spans="11:11" x14ac:dyDescent="0.25">
      <c r="K1712" s="5"/>
    </row>
    <row r="1713" spans="11:11" x14ac:dyDescent="0.25">
      <c r="K1713" s="5"/>
    </row>
    <row r="1714" spans="11:11" x14ac:dyDescent="0.25">
      <c r="K1714" s="5"/>
    </row>
    <row r="1715" spans="11:11" x14ac:dyDescent="0.25">
      <c r="K1715" s="5"/>
    </row>
    <row r="1716" spans="11:11" x14ac:dyDescent="0.25">
      <c r="K1716" s="5"/>
    </row>
    <row r="1717" spans="11:11" x14ac:dyDescent="0.25">
      <c r="K1717" s="5"/>
    </row>
    <row r="1718" spans="11:11" x14ac:dyDescent="0.25">
      <c r="K1718" s="5"/>
    </row>
    <row r="1719" spans="11:11" x14ac:dyDescent="0.25">
      <c r="K1719" s="5"/>
    </row>
    <row r="1720" spans="11:11" x14ac:dyDescent="0.25">
      <c r="K1720" s="5"/>
    </row>
    <row r="1721" spans="11:11" x14ac:dyDescent="0.25">
      <c r="K1721" s="5"/>
    </row>
    <row r="1722" spans="11:11" x14ac:dyDescent="0.25">
      <c r="K1722" s="5"/>
    </row>
    <row r="1723" spans="11:11" x14ac:dyDescent="0.25">
      <c r="K1723" s="5"/>
    </row>
    <row r="1724" spans="11:11" x14ac:dyDescent="0.25">
      <c r="K1724" s="5"/>
    </row>
    <row r="1725" spans="11:11" x14ac:dyDescent="0.25">
      <c r="K1725" s="5"/>
    </row>
    <row r="1726" spans="11:11" x14ac:dyDescent="0.25">
      <c r="K1726" s="5"/>
    </row>
    <row r="1727" spans="11:11" x14ac:dyDescent="0.25">
      <c r="K1727" s="5"/>
    </row>
    <row r="1728" spans="11:11" x14ac:dyDescent="0.25">
      <c r="K1728" s="5"/>
    </row>
    <row r="1729" spans="11:11" x14ac:dyDescent="0.25">
      <c r="K1729" s="5"/>
    </row>
    <row r="1730" spans="11:11" x14ac:dyDescent="0.25">
      <c r="K1730" s="5"/>
    </row>
    <row r="1731" spans="11:11" x14ac:dyDescent="0.25">
      <c r="K1731" s="5"/>
    </row>
    <row r="1732" spans="11:11" x14ac:dyDescent="0.25">
      <c r="K1732" s="5"/>
    </row>
    <row r="1733" spans="11:11" x14ac:dyDescent="0.25">
      <c r="K1733" s="5"/>
    </row>
    <row r="1734" spans="11:11" x14ac:dyDescent="0.25">
      <c r="K1734" s="5"/>
    </row>
    <row r="1735" spans="11:11" x14ac:dyDescent="0.25">
      <c r="K1735" s="5"/>
    </row>
    <row r="1736" spans="11:11" x14ac:dyDescent="0.25">
      <c r="K1736" s="5"/>
    </row>
    <row r="1737" spans="11:11" x14ac:dyDescent="0.25">
      <c r="K1737" s="5"/>
    </row>
    <row r="1738" spans="11:11" x14ac:dyDescent="0.25">
      <c r="K1738" s="5"/>
    </row>
    <row r="1739" spans="11:11" x14ac:dyDescent="0.25">
      <c r="K1739" s="5"/>
    </row>
    <row r="1740" spans="11:11" x14ac:dyDescent="0.25">
      <c r="K1740" s="5"/>
    </row>
    <row r="1741" spans="11:11" x14ac:dyDescent="0.25">
      <c r="K1741" s="5"/>
    </row>
    <row r="1742" spans="11:11" x14ac:dyDescent="0.25">
      <c r="K1742" s="5"/>
    </row>
    <row r="1743" spans="11:11" x14ac:dyDescent="0.25">
      <c r="K1743" s="5"/>
    </row>
    <row r="1744" spans="11:11" x14ac:dyDescent="0.25">
      <c r="K1744" s="5"/>
    </row>
    <row r="1745" spans="11:11" x14ac:dyDescent="0.25">
      <c r="K1745" s="5"/>
    </row>
    <row r="1746" spans="11:11" x14ac:dyDescent="0.25">
      <c r="K1746" s="5"/>
    </row>
    <row r="1747" spans="11:11" x14ac:dyDescent="0.25">
      <c r="K1747" s="5"/>
    </row>
    <row r="1748" spans="11:11" x14ac:dyDescent="0.25">
      <c r="K1748" s="5"/>
    </row>
    <row r="1749" spans="11:11" x14ac:dyDescent="0.25">
      <c r="K1749" s="5"/>
    </row>
    <row r="1750" spans="11:11" x14ac:dyDescent="0.25">
      <c r="K1750" s="5"/>
    </row>
    <row r="1751" spans="11:11" x14ac:dyDescent="0.25">
      <c r="K1751" s="5"/>
    </row>
    <row r="1752" spans="11:11" x14ac:dyDescent="0.25">
      <c r="K1752" s="5"/>
    </row>
    <row r="1753" spans="11:11" x14ac:dyDescent="0.25">
      <c r="K1753" s="5"/>
    </row>
    <row r="1754" spans="11:11" x14ac:dyDescent="0.25">
      <c r="K1754" s="5"/>
    </row>
    <row r="1755" spans="11:11" x14ac:dyDescent="0.25">
      <c r="K1755" s="5"/>
    </row>
    <row r="1756" spans="11:11" x14ac:dyDescent="0.25">
      <c r="K1756" s="5"/>
    </row>
    <row r="1757" spans="11:11" x14ac:dyDescent="0.25">
      <c r="K1757" s="5"/>
    </row>
    <row r="1758" spans="11:11" x14ac:dyDescent="0.25">
      <c r="K1758" s="5"/>
    </row>
    <row r="1759" spans="11:11" x14ac:dyDescent="0.25">
      <c r="K1759" s="5"/>
    </row>
    <row r="1760" spans="11:11" x14ac:dyDescent="0.25">
      <c r="K1760" s="5"/>
    </row>
    <row r="1761" spans="11:11" x14ac:dyDescent="0.25">
      <c r="K1761" s="5"/>
    </row>
    <row r="1762" spans="11:11" x14ac:dyDescent="0.25">
      <c r="K1762" s="5"/>
    </row>
    <row r="1763" spans="11:11" x14ac:dyDescent="0.25">
      <c r="K1763" s="5"/>
    </row>
    <row r="1764" spans="11:11" x14ac:dyDescent="0.25">
      <c r="K1764" s="5"/>
    </row>
    <row r="1765" spans="11:11" x14ac:dyDescent="0.25">
      <c r="K1765" s="5"/>
    </row>
    <row r="1766" spans="11:11" x14ac:dyDescent="0.25">
      <c r="K1766" s="5"/>
    </row>
    <row r="1767" spans="11:11" x14ac:dyDescent="0.25">
      <c r="K1767" s="5"/>
    </row>
    <row r="1768" spans="11:11" x14ac:dyDescent="0.25">
      <c r="K1768" s="5"/>
    </row>
    <row r="1769" spans="11:11" x14ac:dyDescent="0.25">
      <c r="K1769" s="5"/>
    </row>
    <row r="1770" spans="11:11" x14ac:dyDescent="0.25">
      <c r="K1770" s="5"/>
    </row>
    <row r="1771" spans="11:11" x14ac:dyDescent="0.25">
      <c r="K1771" s="5"/>
    </row>
    <row r="1772" spans="11:11" x14ac:dyDescent="0.25">
      <c r="K1772" s="5"/>
    </row>
    <row r="1773" spans="11:11" x14ac:dyDescent="0.25">
      <c r="K1773" s="5"/>
    </row>
    <row r="1774" spans="11:11" x14ac:dyDescent="0.25">
      <c r="K1774" s="5"/>
    </row>
    <row r="1775" spans="11:11" x14ac:dyDescent="0.25">
      <c r="K1775" s="5"/>
    </row>
    <row r="1776" spans="11:11" x14ac:dyDescent="0.25">
      <c r="K1776" s="5"/>
    </row>
    <row r="1777" spans="11:11" x14ac:dyDescent="0.25">
      <c r="K1777" s="5"/>
    </row>
    <row r="1778" spans="11:11" x14ac:dyDescent="0.25">
      <c r="K1778" s="5"/>
    </row>
    <row r="1779" spans="11:11" x14ac:dyDescent="0.25">
      <c r="K1779" s="5"/>
    </row>
    <row r="1780" spans="11:11" x14ac:dyDescent="0.25">
      <c r="K1780" s="5"/>
    </row>
    <row r="1781" spans="11:11" x14ac:dyDescent="0.25">
      <c r="K1781" s="5"/>
    </row>
    <row r="1782" spans="11:11" x14ac:dyDescent="0.25">
      <c r="K1782" s="5"/>
    </row>
    <row r="1783" spans="11:11" x14ac:dyDescent="0.25">
      <c r="K1783" s="5"/>
    </row>
    <row r="1784" spans="11:11" x14ac:dyDescent="0.25">
      <c r="K1784" s="5"/>
    </row>
    <row r="1785" spans="11:11" x14ac:dyDescent="0.25">
      <c r="K1785" s="5"/>
    </row>
    <row r="1786" spans="11:11" x14ac:dyDescent="0.25">
      <c r="K1786" s="5"/>
    </row>
    <row r="1787" spans="11:11" x14ac:dyDescent="0.25">
      <c r="K1787" s="5"/>
    </row>
    <row r="1788" spans="11:11" x14ac:dyDescent="0.25">
      <c r="K1788" s="5"/>
    </row>
    <row r="1789" spans="11:11" x14ac:dyDescent="0.25">
      <c r="K1789" s="5"/>
    </row>
    <row r="1790" spans="11:11" x14ac:dyDescent="0.25">
      <c r="K1790" s="5"/>
    </row>
    <row r="1791" spans="11:11" x14ac:dyDescent="0.25">
      <c r="K1791" s="5"/>
    </row>
    <row r="1792" spans="11:11" x14ac:dyDescent="0.25">
      <c r="K1792" s="5"/>
    </row>
    <row r="1793" spans="11:11" x14ac:dyDescent="0.25">
      <c r="K1793" s="5"/>
    </row>
    <row r="1794" spans="11:11" x14ac:dyDescent="0.25">
      <c r="K1794" s="5"/>
    </row>
    <row r="1795" spans="11:11" x14ac:dyDescent="0.25">
      <c r="K1795" s="5"/>
    </row>
    <row r="1796" spans="11:11" x14ac:dyDescent="0.25">
      <c r="K1796" s="5"/>
    </row>
    <row r="1797" spans="11:11" x14ac:dyDescent="0.25">
      <c r="K1797" s="5"/>
    </row>
    <row r="1798" spans="11:11" x14ac:dyDescent="0.25">
      <c r="K1798" s="5"/>
    </row>
    <row r="1799" spans="11:11" x14ac:dyDescent="0.25">
      <c r="K1799" s="5"/>
    </row>
    <row r="1800" spans="11:11" x14ac:dyDescent="0.25">
      <c r="K1800" s="5"/>
    </row>
    <row r="1801" spans="11:11" x14ac:dyDescent="0.25">
      <c r="K1801" s="5"/>
    </row>
    <row r="1802" spans="11:11" x14ac:dyDescent="0.25">
      <c r="K1802" s="5"/>
    </row>
    <row r="1803" spans="11:11" x14ac:dyDescent="0.25">
      <c r="K1803" s="5"/>
    </row>
    <row r="1804" spans="11:11" x14ac:dyDescent="0.25">
      <c r="K1804" s="5"/>
    </row>
    <row r="1805" spans="11:11" x14ac:dyDescent="0.25">
      <c r="K1805" s="5"/>
    </row>
    <row r="1806" spans="11:11" x14ac:dyDescent="0.25">
      <c r="K1806" s="5"/>
    </row>
    <row r="1807" spans="11:11" x14ac:dyDescent="0.25">
      <c r="K1807" s="5"/>
    </row>
    <row r="1808" spans="11:11" x14ac:dyDescent="0.25">
      <c r="K1808" s="5"/>
    </row>
    <row r="1809" spans="11:11" x14ac:dyDescent="0.25">
      <c r="K1809" s="5"/>
    </row>
    <row r="1810" spans="11:11" x14ac:dyDescent="0.25">
      <c r="K1810" s="5"/>
    </row>
    <row r="1811" spans="11:11" x14ac:dyDescent="0.25">
      <c r="K1811" s="5"/>
    </row>
    <row r="1812" spans="11:11" x14ac:dyDescent="0.25">
      <c r="K1812" s="5"/>
    </row>
    <row r="1813" spans="11:11" x14ac:dyDescent="0.25">
      <c r="K1813" s="5"/>
    </row>
    <row r="1814" spans="11:11" x14ac:dyDescent="0.25">
      <c r="K1814" s="5"/>
    </row>
    <row r="1815" spans="11:11" x14ac:dyDescent="0.25">
      <c r="K1815" s="5"/>
    </row>
    <row r="1816" spans="11:11" x14ac:dyDescent="0.25">
      <c r="K1816" s="5"/>
    </row>
    <row r="1817" spans="11:11" x14ac:dyDescent="0.25">
      <c r="K1817" s="5"/>
    </row>
    <row r="1818" spans="11:11" x14ac:dyDescent="0.25">
      <c r="K1818" s="5"/>
    </row>
    <row r="1819" spans="11:11" x14ac:dyDescent="0.25">
      <c r="K1819" s="5"/>
    </row>
    <row r="1820" spans="11:11" x14ac:dyDescent="0.25">
      <c r="K1820" s="5"/>
    </row>
    <row r="1821" spans="11:11" x14ac:dyDescent="0.25">
      <c r="K1821" s="5"/>
    </row>
    <row r="1822" spans="11:11" x14ac:dyDescent="0.25">
      <c r="K1822" s="5"/>
    </row>
    <row r="1823" spans="11:11" x14ac:dyDescent="0.25">
      <c r="K1823" s="5"/>
    </row>
    <row r="1824" spans="11:11" x14ac:dyDescent="0.25">
      <c r="K1824" s="5"/>
    </row>
    <row r="1825" spans="11:11" x14ac:dyDescent="0.25">
      <c r="K1825" s="5"/>
    </row>
    <row r="1826" spans="11:11" x14ac:dyDescent="0.25">
      <c r="K1826" s="5"/>
    </row>
    <row r="1827" spans="11:11" x14ac:dyDescent="0.25">
      <c r="K1827" s="5"/>
    </row>
    <row r="1828" spans="11:11" x14ac:dyDescent="0.25">
      <c r="K1828" s="5"/>
    </row>
    <row r="1829" spans="11:11" x14ac:dyDescent="0.25">
      <c r="K1829" s="5"/>
    </row>
    <row r="1830" spans="11:11" x14ac:dyDescent="0.25">
      <c r="K1830" s="5"/>
    </row>
    <row r="1831" spans="11:11" x14ac:dyDescent="0.25">
      <c r="K1831" s="5"/>
    </row>
    <row r="1832" spans="11:11" x14ac:dyDescent="0.25">
      <c r="K1832" s="5"/>
    </row>
    <row r="1833" spans="11:11" x14ac:dyDescent="0.25">
      <c r="K1833" s="5"/>
    </row>
    <row r="1834" spans="11:11" x14ac:dyDescent="0.25">
      <c r="K1834" s="5"/>
    </row>
    <row r="1835" spans="11:11" x14ac:dyDescent="0.25">
      <c r="K1835" s="5"/>
    </row>
    <row r="1836" spans="11:11" x14ac:dyDescent="0.25">
      <c r="K1836" s="5"/>
    </row>
    <row r="1837" spans="11:11" x14ac:dyDescent="0.25">
      <c r="K1837" s="5"/>
    </row>
    <row r="1838" spans="11:11" x14ac:dyDescent="0.25">
      <c r="K1838" s="5"/>
    </row>
    <row r="1839" spans="11:11" x14ac:dyDescent="0.25">
      <c r="K1839" s="5"/>
    </row>
    <row r="1840" spans="11:11" x14ac:dyDescent="0.25">
      <c r="K1840" s="5"/>
    </row>
    <row r="1841" spans="11:11" x14ac:dyDescent="0.25">
      <c r="K1841" s="5"/>
    </row>
    <row r="1842" spans="11:11" x14ac:dyDescent="0.25">
      <c r="K1842" s="5"/>
    </row>
    <row r="1843" spans="11:11" x14ac:dyDescent="0.25">
      <c r="K1843" s="5"/>
    </row>
    <row r="1844" spans="11:11" x14ac:dyDescent="0.25">
      <c r="K1844" s="5"/>
    </row>
    <row r="1845" spans="11:11" x14ac:dyDescent="0.25">
      <c r="K1845" s="5"/>
    </row>
    <row r="1846" spans="11:11" x14ac:dyDescent="0.25">
      <c r="K1846" s="5"/>
    </row>
    <row r="1847" spans="11:11" x14ac:dyDescent="0.25">
      <c r="K1847" s="5"/>
    </row>
    <row r="1848" spans="11:11" x14ac:dyDescent="0.25">
      <c r="K1848" s="5"/>
    </row>
    <row r="1849" spans="11:11" x14ac:dyDescent="0.25">
      <c r="K1849" s="5"/>
    </row>
    <row r="1850" spans="11:11" x14ac:dyDescent="0.25">
      <c r="K1850" s="5"/>
    </row>
    <row r="1851" spans="11:11" x14ac:dyDescent="0.25">
      <c r="K1851" s="5"/>
    </row>
    <row r="1852" spans="11:11" x14ac:dyDescent="0.25">
      <c r="K1852" s="5"/>
    </row>
    <row r="1853" spans="11:11" x14ac:dyDescent="0.25">
      <c r="K1853" s="5"/>
    </row>
    <row r="1854" spans="11:11" x14ac:dyDescent="0.25">
      <c r="K1854" s="5"/>
    </row>
    <row r="1855" spans="11:11" x14ac:dyDescent="0.25">
      <c r="K1855" s="5"/>
    </row>
    <row r="1856" spans="11:11" x14ac:dyDescent="0.25">
      <c r="K1856" s="5"/>
    </row>
    <row r="1857" spans="11:11" x14ac:dyDescent="0.25">
      <c r="K1857" s="5"/>
    </row>
    <row r="1858" spans="11:11" x14ac:dyDescent="0.25">
      <c r="K1858" s="5"/>
    </row>
    <row r="1859" spans="11:11" x14ac:dyDescent="0.25">
      <c r="K1859" s="5"/>
    </row>
    <row r="1860" spans="11:11" x14ac:dyDescent="0.25">
      <c r="K1860" s="5"/>
    </row>
    <row r="1861" spans="11:11" x14ac:dyDescent="0.25">
      <c r="K1861" s="5"/>
    </row>
    <row r="1862" spans="11:11" x14ac:dyDescent="0.25">
      <c r="K1862" s="5"/>
    </row>
    <row r="1863" spans="11:11" x14ac:dyDescent="0.25">
      <c r="K1863" s="5"/>
    </row>
    <row r="1864" spans="11:11" x14ac:dyDescent="0.25">
      <c r="K1864" s="5"/>
    </row>
    <row r="1865" spans="11:11" x14ac:dyDescent="0.25">
      <c r="K1865" s="5"/>
    </row>
    <row r="1866" spans="11:11" x14ac:dyDescent="0.25">
      <c r="K1866" s="5"/>
    </row>
    <row r="1867" spans="11:11" x14ac:dyDescent="0.25">
      <c r="K1867" s="5"/>
    </row>
    <row r="1868" spans="11:11" x14ac:dyDescent="0.25">
      <c r="K1868" s="5"/>
    </row>
    <row r="1869" spans="11:11" x14ac:dyDescent="0.25">
      <c r="K1869" s="5"/>
    </row>
    <row r="1870" spans="11:11" x14ac:dyDescent="0.25">
      <c r="K1870" s="5"/>
    </row>
    <row r="1871" spans="11:11" x14ac:dyDescent="0.25">
      <c r="K1871" s="5"/>
    </row>
    <row r="1872" spans="11:11" x14ac:dyDescent="0.25">
      <c r="K1872" s="5"/>
    </row>
    <row r="1873" spans="11:11" x14ac:dyDescent="0.25">
      <c r="K1873" s="5"/>
    </row>
    <row r="1874" spans="11:11" x14ac:dyDescent="0.25">
      <c r="K1874" s="5"/>
    </row>
    <row r="1875" spans="11:11" x14ac:dyDescent="0.25">
      <c r="K1875" s="5"/>
    </row>
    <row r="1876" spans="11:11" x14ac:dyDescent="0.25">
      <c r="K1876" s="5"/>
    </row>
    <row r="1877" spans="11:11" x14ac:dyDescent="0.25">
      <c r="K1877" s="5"/>
    </row>
    <row r="1878" spans="11:11" x14ac:dyDescent="0.25">
      <c r="K1878" s="5"/>
    </row>
    <row r="1879" spans="11:11" x14ac:dyDescent="0.25">
      <c r="K1879" s="5"/>
    </row>
    <row r="1880" spans="11:11" x14ac:dyDescent="0.25">
      <c r="K1880" s="5"/>
    </row>
    <row r="1881" spans="11:11" x14ac:dyDescent="0.25">
      <c r="K1881" s="5"/>
    </row>
    <row r="1882" spans="11:11" x14ac:dyDescent="0.25">
      <c r="K1882" s="5"/>
    </row>
    <row r="1883" spans="11:11" x14ac:dyDescent="0.25">
      <c r="K1883" s="5"/>
    </row>
    <row r="1884" spans="11:11" x14ac:dyDescent="0.25">
      <c r="K1884" s="5"/>
    </row>
    <row r="1885" spans="11:11" x14ac:dyDescent="0.25">
      <c r="K1885" s="5"/>
    </row>
    <row r="1886" spans="11:11" x14ac:dyDescent="0.25">
      <c r="K1886" s="5"/>
    </row>
    <row r="1887" spans="11:11" x14ac:dyDescent="0.25">
      <c r="K1887" s="5"/>
    </row>
    <row r="1888" spans="11:11" x14ac:dyDescent="0.25">
      <c r="K1888" s="5"/>
    </row>
    <row r="1889" spans="11:11" x14ac:dyDescent="0.25">
      <c r="K1889" s="5"/>
    </row>
    <row r="1890" spans="11:11" x14ac:dyDescent="0.25">
      <c r="K1890" s="5"/>
    </row>
    <row r="1891" spans="11:11" x14ac:dyDescent="0.25">
      <c r="K1891" s="5"/>
    </row>
    <row r="1892" spans="11:11" x14ac:dyDescent="0.25">
      <c r="K1892" s="5"/>
    </row>
    <row r="1893" spans="11:11" x14ac:dyDescent="0.25">
      <c r="K1893" s="5"/>
    </row>
    <row r="1894" spans="11:11" x14ac:dyDescent="0.25">
      <c r="K1894" s="5"/>
    </row>
    <row r="1895" spans="11:11" x14ac:dyDescent="0.25">
      <c r="K1895" s="5"/>
    </row>
    <row r="1896" spans="11:11" x14ac:dyDescent="0.25">
      <c r="K1896" s="5"/>
    </row>
    <row r="1897" spans="11:11" x14ac:dyDescent="0.25">
      <c r="K1897" s="5"/>
    </row>
    <row r="1898" spans="11:11" x14ac:dyDescent="0.25">
      <c r="K1898" s="5"/>
    </row>
    <row r="1899" spans="11:11" x14ac:dyDescent="0.25">
      <c r="K1899" s="5"/>
    </row>
    <row r="1900" spans="11:11" x14ac:dyDescent="0.25">
      <c r="K1900" s="5"/>
    </row>
    <row r="1901" spans="11:11" x14ac:dyDescent="0.25">
      <c r="K1901" s="5"/>
    </row>
    <row r="1902" spans="11:11" x14ac:dyDescent="0.25">
      <c r="K1902" s="5"/>
    </row>
    <row r="1903" spans="11:11" x14ac:dyDescent="0.25">
      <c r="K1903" s="5"/>
    </row>
    <row r="1904" spans="11:11" x14ac:dyDescent="0.25">
      <c r="K1904" s="5"/>
    </row>
    <row r="1905" spans="11:11" x14ac:dyDescent="0.25">
      <c r="K1905" s="5"/>
    </row>
    <row r="1906" spans="11:11" x14ac:dyDescent="0.25">
      <c r="K1906" s="5"/>
    </row>
    <row r="1907" spans="11:11" x14ac:dyDescent="0.25">
      <c r="K1907" s="5"/>
    </row>
    <row r="1908" spans="11:11" x14ac:dyDescent="0.25">
      <c r="K1908" s="5"/>
    </row>
    <row r="1909" spans="11:11" x14ac:dyDescent="0.25">
      <c r="K1909" s="5"/>
    </row>
    <row r="1910" spans="11:11" x14ac:dyDescent="0.25">
      <c r="K1910" s="5"/>
    </row>
    <row r="1911" spans="11:11" x14ac:dyDescent="0.25">
      <c r="K1911" s="5"/>
    </row>
    <row r="1912" spans="11:11" x14ac:dyDescent="0.25">
      <c r="K1912" s="5"/>
    </row>
    <row r="1913" spans="11:11" x14ac:dyDescent="0.25">
      <c r="K1913" s="5"/>
    </row>
    <row r="1914" spans="11:11" x14ac:dyDescent="0.25">
      <c r="K1914" s="5"/>
    </row>
    <row r="1915" spans="11:11" x14ac:dyDescent="0.25">
      <c r="K1915" s="5"/>
    </row>
    <row r="1916" spans="11:11" x14ac:dyDescent="0.25">
      <c r="K1916" s="5"/>
    </row>
    <row r="1917" spans="11:11" x14ac:dyDescent="0.25">
      <c r="K1917" s="5"/>
    </row>
    <row r="1918" spans="11:11" x14ac:dyDescent="0.25">
      <c r="K1918" s="5"/>
    </row>
    <row r="1919" spans="11:11" x14ac:dyDescent="0.25">
      <c r="K1919" s="5"/>
    </row>
    <row r="1920" spans="11:11" x14ac:dyDescent="0.25">
      <c r="K1920" s="5"/>
    </row>
    <row r="1921" spans="11:11" x14ac:dyDescent="0.25">
      <c r="K1921" s="5"/>
    </row>
    <row r="1922" spans="11:11" x14ac:dyDescent="0.25">
      <c r="K1922" s="5"/>
    </row>
    <row r="1923" spans="11:11" x14ac:dyDescent="0.25">
      <c r="K1923" s="5"/>
    </row>
    <row r="1924" spans="11:11" x14ac:dyDescent="0.25">
      <c r="K1924" s="5"/>
    </row>
    <row r="1925" spans="11:11" x14ac:dyDescent="0.25">
      <c r="K1925" s="5"/>
    </row>
    <row r="1926" spans="11:11" x14ac:dyDescent="0.25">
      <c r="K1926" s="5"/>
    </row>
    <row r="1927" spans="11:11" x14ac:dyDescent="0.25">
      <c r="K1927" s="5"/>
    </row>
    <row r="1928" spans="11:11" x14ac:dyDescent="0.25">
      <c r="K1928" s="5"/>
    </row>
    <row r="1929" spans="11:11" x14ac:dyDescent="0.25">
      <c r="K1929" s="5"/>
    </row>
    <row r="1930" spans="11:11" x14ac:dyDescent="0.25">
      <c r="K1930" s="5"/>
    </row>
    <row r="1931" spans="11:11" x14ac:dyDescent="0.25">
      <c r="K1931" s="5"/>
    </row>
    <row r="1932" spans="11:11" x14ac:dyDescent="0.25">
      <c r="K1932" s="5"/>
    </row>
    <row r="1933" spans="11:11" x14ac:dyDescent="0.25">
      <c r="K1933" s="5"/>
    </row>
    <row r="1934" spans="11:11" x14ac:dyDescent="0.25">
      <c r="K1934" s="5"/>
    </row>
    <row r="1935" spans="11:11" x14ac:dyDescent="0.25">
      <c r="K1935" s="5"/>
    </row>
    <row r="1936" spans="11:11" x14ac:dyDescent="0.25">
      <c r="K1936" s="5"/>
    </row>
    <row r="1937" spans="11:11" x14ac:dyDescent="0.25">
      <c r="K1937" s="5"/>
    </row>
    <row r="1938" spans="11:11" x14ac:dyDescent="0.25">
      <c r="K1938" s="5"/>
    </row>
    <row r="1939" spans="11:11" x14ac:dyDescent="0.25">
      <c r="K1939" s="5"/>
    </row>
    <row r="1940" spans="11:11" x14ac:dyDescent="0.25">
      <c r="K1940" s="5"/>
    </row>
    <row r="1941" spans="11:11" x14ac:dyDescent="0.25">
      <c r="K1941" s="5"/>
    </row>
    <row r="1942" spans="11:11" x14ac:dyDescent="0.25">
      <c r="K1942" s="5"/>
    </row>
    <row r="1943" spans="11:11" x14ac:dyDescent="0.25">
      <c r="K1943" s="5"/>
    </row>
    <row r="1944" spans="11:11" x14ac:dyDescent="0.25">
      <c r="K1944" s="5"/>
    </row>
    <row r="1945" spans="11:11" x14ac:dyDescent="0.25">
      <c r="K1945" s="5"/>
    </row>
    <row r="1946" spans="11:11" x14ac:dyDescent="0.25">
      <c r="K1946" s="5"/>
    </row>
    <row r="1947" spans="11:11" x14ac:dyDescent="0.25">
      <c r="K1947" s="5"/>
    </row>
    <row r="1948" spans="11:11" x14ac:dyDescent="0.25">
      <c r="K1948" s="5"/>
    </row>
    <row r="1949" spans="11:11" x14ac:dyDescent="0.25">
      <c r="K1949" s="5"/>
    </row>
    <row r="1950" spans="11:11" x14ac:dyDescent="0.25">
      <c r="K1950" s="5"/>
    </row>
    <row r="1951" spans="11:11" x14ac:dyDescent="0.25">
      <c r="K1951" s="5"/>
    </row>
    <row r="1952" spans="11:11" x14ac:dyDescent="0.25">
      <c r="K1952" s="5"/>
    </row>
    <row r="1953" spans="11:11" x14ac:dyDescent="0.25">
      <c r="K1953" s="5"/>
    </row>
    <row r="1954" spans="11:11" x14ac:dyDescent="0.25">
      <c r="K1954" s="5"/>
    </row>
    <row r="1955" spans="11:11" x14ac:dyDescent="0.25">
      <c r="K1955" s="5"/>
    </row>
    <row r="1956" spans="11:11" x14ac:dyDescent="0.25">
      <c r="K1956" s="5"/>
    </row>
    <row r="1957" spans="11:11" x14ac:dyDescent="0.25">
      <c r="K1957" s="5"/>
    </row>
    <row r="1958" spans="11:11" x14ac:dyDescent="0.25">
      <c r="K1958" s="5"/>
    </row>
    <row r="1959" spans="11:11" x14ac:dyDescent="0.25">
      <c r="K1959" s="5"/>
    </row>
    <row r="1960" spans="11:11" x14ac:dyDescent="0.25">
      <c r="K1960" s="5"/>
    </row>
    <row r="1961" spans="11:11" x14ac:dyDescent="0.25">
      <c r="K1961" s="5"/>
    </row>
    <row r="1962" spans="11:11" x14ac:dyDescent="0.25">
      <c r="K1962" s="5"/>
    </row>
    <row r="1963" spans="11:11" x14ac:dyDescent="0.25">
      <c r="K1963" s="5"/>
    </row>
    <row r="1964" spans="11:11" x14ac:dyDescent="0.25">
      <c r="K1964" s="5"/>
    </row>
    <row r="1965" spans="11:11" x14ac:dyDescent="0.25">
      <c r="K1965" s="5"/>
    </row>
    <row r="1966" spans="11:11" x14ac:dyDescent="0.25">
      <c r="K1966" s="5"/>
    </row>
    <row r="1967" spans="11:11" x14ac:dyDescent="0.25">
      <c r="K1967" s="5"/>
    </row>
    <row r="1968" spans="11:11" x14ac:dyDescent="0.25">
      <c r="K1968" s="5"/>
    </row>
    <row r="1969" spans="11:11" x14ac:dyDescent="0.25">
      <c r="K1969" s="5"/>
    </row>
    <row r="1970" spans="11:11" x14ac:dyDescent="0.25">
      <c r="K1970" s="5"/>
    </row>
    <row r="1971" spans="11:11" x14ac:dyDescent="0.25">
      <c r="K1971" s="5"/>
    </row>
    <row r="1972" spans="11:11" x14ac:dyDescent="0.25">
      <c r="K1972" s="5"/>
    </row>
    <row r="1973" spans="11:11" x14ac:dyDescent="0.25">
      <c r="K1973" s="5"/>
    </row>
    <row r="1974" spans="11:11" x14ac:dyDescent="0.25">
      <c r="K1974" s="5"/>
    </row>
    <row r="1975" spans="11:11" x14ac:dyDescent="0.25">
      <c r="K1975" s="5"/>
    </row>
    <row r="1976" spans="11:11" x14ac:dyDescent="0.25">
      <c r="K1976" s="5"/>
    </row>
    <row r="1977" spans="11:11" x14ac:dyDescent="0.25">
      <c r="K1977" s="5"/>
    </row>
    <row r="1978" spans="11:11" x14ac:dyDescent="0.25">
      <c r="K1978" s="5"/>
    </row>
    <row r="1979" spans="11:11" x14ac:dyDescent="0.25">
      <c r="K1979" s="5"/>
    </row>
    <row r="1980" spans="11:11" x14ac:dyDescent="0.25">
      <c r="K1980" s="5"/>
    </row>
    <row r="1981" spans="11:11" x14ac:dyDescent="0.25">
      <c r="K1981" s="5"/>
    </row>
    <row r="1982" spans="11:11" x14ac:dyDescent="0.25">
      <c r="K1982" s="5"/>
    </row>
    <row r="1983" spans="11:11" x14ac:dyDescent="0.25">
      <c r="K1983" s="5"/>
    </row>
    <row r="1984" spans="11:11" x14ac:dyDescent="0.25">
      <c r="K1984" s="5"/>
    </row>
    <row r="1985" spans="11:11" x14ac:dyDescent="0.25">
      <c r="K1985" s="5"/>
    </row>
    <row r="1986" spans="11:11" x14ac:dyDescent="0.25">
      <c r="K1986" s="5"/>
    </row>
    <row r="1987" spans="11:11" x14ac:dyDescent="0.25">
      <c r="K1987" s="5"/>
    </row>
    <row r="1988" spans="11:11" x14ac:dyDescent="0.25">
      <c r="K1988" s="5"/>
    </row>
    <row r="1989" spans="11:11" x14ac:dyDescent="0.25">
      <c r="K1989" s="5"/>
    </row>
    <row r="1990" spans="11:11" x14ac:dyDescent="0.25">
      <c r="K1990" s="5"/>
    </row>
    <row r="1991" spans="11:11" x14ac:dyDescent="0.25">
      <c r="K1991" s="5"/>
    </row>
    <row r="1992" spans="11:11" x14ac:dyDescent="0.25">
      <c r="K1992" s="5"/>
    </row>
    <row r="1993" spans="11:11" x14ac:dyDescent="0.25">
      <c r="K1993" s="5"/>
    </row>
    <row r="1994" spans="11:11" x14ac:dyDescent="0.25">
      <c r="K1994" s="5"/>
    </row>
    <row r="1995" spans="11:11" x14ac:dyDescent="0.25">
      <c r="K1995" s="5"/>
    </row>
    <row r="1996" spans="11:11" x14ac:dyDescent="0.25">
      <c r="K1996" s="5"/>
    </row>
    <row r="1997" spans="11:11" x14ac:dyDescent="0.25">
      <c r="K1997" s="5"/>
    </row>
    <row r="1998" spans="11:11" x14ac:dyDescent="0.25">
      <c r="K1998" s="5"/>
    </row>
    <row r="1999" spans="11:11" x14ac:dyDescent="0.25">
      <c r="K1999" s="5"/>
    </row>
    <row r="2000" spans="11:11" x14ac:dyDescent="0.25">
      <c r="K2000" s="5"/>
    </row>
    <row r="2001" spans="11:11" x14ac:dyDescent="0.25">
      <c r="K2001" s="5"/>
    </row>
    <row r="2002" spans="11:11" x14ac:dyDescent="0.25">
      <c r="K2002" s="5"/>
    </row>
    <row r="2003" spans="11:11" x14ac:dyDescent="0.25">
      <c r="K2003" s="5"/>
    </row>
    <row r="2004" spans="11:11" x14ac:dyDescent="0.25">
      <c r="K2004" s="5"/>
    </row>
    <row r="2005" spans="11:11" x14ac:dyDescent="0.25">
      <c r="K2005" s="5"/>
    </row>
    <row r="2006" spans="11:11" x14ac:dyDescent="0.25">
      <c r="K2006" s="5"/>
    </row>
    <row r="2007" spans="11:11" x14ac:dyDescent="0.25">
      <c r="K2007" s="5"/>
    </row>
    <row r="2008" spans="11:11" x14ac:dyDescent="0.25">
      <c r="K2008" s="5"/>
    </row>
    <row r="2009" spans="11:11" x14ac:dyDescent="0.25">
      <c r="K2009" s="5"/>
    </row>
    <row r="2010" spans="11:11" x14ac:dyDescent="0.25">
      <c r="K2010" s="5"/>
    </row>
    <row r="2011" spans="11:11" x14ac:dyDescent="0.25">
      <c r="K2011" s="5"/>
    </row>
    <row r="2012" spans="11:11" x14ac:dyDescent="0.25">
      <c r="K2012" s="5"/>
    </row>
    <row r="2013" spans="11:11" x14ac:dyDescent="0.25">
      <c r="K2013" s="5"/>
    </row>
    <row r="2014" spans="11:11" x14ac:dyDescent="0.25">
      <c r="K2014" s="5"/>
    </row>
    <row r="2015" spans="11:11" x14ac:dyDescent="0.25">
      <c r="K2015" s="5"/>
    </row>
    <row r="2016" spans="11:11" x14ac:dyDescent="0.25">
      <c r="K2016" s="5"/>
    </row>
    <row r="2017" spans="11:11" x14ac:dyDescent="0.25">
      <c r="K2017" s="5"/>
    </row>
    <row r="2018" spans="11:11" x14ac:dyDescent="0.25">
      <c r="K2018" s="5"/>
    </row>
    <row r="2019" spans="11:11" x14ac:dyDescent="0.25">
      <c r="K2019" s="5"/>
    </row>
    <row r="2020" spans="11:11" x14ac:dyDescent="0.25">
      <c r="K2020" s="5"/>
    </row>
    <row r="2021" spans="11:11" x14ac:dyDescent="0.25">
      <c r="K2021" s="5"/>
    </row>
    <row r="2022" spans="11:11" x14ac:dyDescent="0.25">
      <c r="K2022" s="5"/>
    </row>
    <row r="2023" spans="11:11" x14ac:dyDescent="0.25">
      <c r="K2023" s="5"/>
    </row>
    <row r="2024" spans="11:11" x14ac:dyDescent="0.25">
      <c r="K2024" s="5"/>
    </row>
    <row r="2025" spans="11:11" x14ac:dyDescent="0.25">
      <c r="K2025" s="5"/>
    </row>
    <row r="2026" spans="11:11" x14ac:dyDescent="0.25">
      <c r="K2026" s="5"/>
    </row>
    <row r="2027" spans="11:11" x14ac:dyDescent="0.25">
      <c r="K2027" s="5"/>
    </row>
    <row r="2028" spans="11:11" x14ac:dyDescent="0.25">
      <c r="K2028" s="5"/>
    </row>
    <row r="2029" spans="11:11" x14ac:dyDescent="0.25">
      <c r="K2029" s="5"/>
    </row>
    <row r="2030" spans="11:11" x14ac:dyDescent="0.25">
      <c r="K2030" s="5"/>
    </row>
    <row r="2031" spans="11:11" x14ac:dyDescent="0.25">
      <c r="K2031" s="5"/>
    </row>
    <row r="2032" spans="11:11" x14ac:dyDescent="0.25">
      <c r="K2032" s="5"/>
    </row>
    <row r="2033" spans="11:11" x14ac:dyDescent="0.25">
      <c r="K2033" s="5"/>
    </row>
    <row r="2034" spans="11:11" x14ac:dyDescent="0.25">
      <c r="K2034" s="5"/>
    </row>
    <row r="2035" spans="11:11" x14ac:dyDescent="0.25">
      <c r="K2035" s="5"/>
    </row>
    <row r="2036" spans="11:11" x14ac:dyDescent="0.25">
      <c r="K2036" s="5"/>
    </row>
    <row r="2037" spans="11:11" x14ac:dyDescent="0.25">
      <c r="K2037" s="5"/>
    </row>
    <row r="2038" spans="11:11" x14ac:dyDescent="0.25">
      <c r="K2038" s="5"/>
    </row>
    <row r="2039" spans="11:11" x14ac:dyDescent="0.25">
      <c r="K2039" s="5"/>
    </row>
    <row r="2040" spans="11:11" x14ac:dyDescent="0.25">
      <c r="K2040" s="5"/>
    </row>
    <row r="2041" spans="11:11" x14ac:dyDescent="0.25">
      <c r="K2041" s="5"/>
    </row>
    <row r="2042" spans="11:11" x14ac:dyDescent="0.25">
      <c r="K2042" s="5"/>
    </row>
    <row r="2043" spans="11:11" x14ac:dyDescent="0.25">
      <c r="K2043" s="5"/>
    </row>
    <row r="2044" spans="11:11" x14ac:dyDescent="0.25">
      <c r="K2044" s="5"/>
    </row>
    <row r="2045" spans="11:11" x14ac:dyDescent="0.25">
      <c r="K2045" s="5"/>
    </row>
    <row r="2046" spans="11:11" x14ac:dyDescent="0.25">
      <c r="K2046" s="5"/>
    </row>
    <row r="2047" spans="11:11" x14ac:dyDescent="0.25">
      <c r="K2047" s="5"/>
    </row>
    <row r="2048" spans="11:11" x14ac:dyDescent="0.25">
      <c r="K2048" s="5"/>
    </row>
    <row r="2049" spans="11:11" x14ac:dyDescent="0.25">
      <c r="K2049" s="5"/>
    </row>
    <row r="2050" spans="11:11" x14ac:dyDescent="0.25">
      <c r="K2050" s="5"/>
    </row>
    <row r="2051" spans="11:11" x14ac:dyDescent="0.25">
      <c r="K2051" s="5"/>
    </row>
    <row r="2052" spans="11:11" x14ac:dyDescent="0.25">
      <c r="K2052" s="5"/>
    </row>
    <row r="2053" spans="11:11" x14ac:dyDescent="0.25">
      <c r="K2053" s="5"/>
    </row>
    <row r="2054" spans="11:11" x14ac:dyDescent="0.25">
      <c r="K2054" s="5"/>
    </row>
    <row r="2055" spans="11:11" x14ac:dyDescent="0.25">
      <c r="K2055" s="5"/>
    </row>
    <row r="2056" spans="11:11" x14ac:dyDescent="0.25">
      <c r="K2056" s="5"/>
    </row>
    <row r="2057" spans="11:11" x14ac:dyDescent="0.25">
      <c r="K2057" s="5"/>
    </row>
    <row r="2058" spans="11:11" x14ac:dyDescent="0.25">
      <c r="K2058" s="5"/>
    </row>
    <row r="2059" spans="11:11" x14ac:dyDescent="0.25">
      <c r="K2059" s="5"/>
    </row>
    <row r="2060" spans="11:11" x14ac:dyDescent="0.25">
      <c r="K2060" s="5"/>
    </row>
    <row r="2061" spans="11:11" x14ac:dyDescent="0.25">
      <c r="K2061" s="5"/>
    </row>
    <row r="2062" spans="11:11" x14ac:dyDescent="0.25">
      <c r="K2062" s="5"/>
    </row>
    <row r="2063" spans="11:11" x14ac:dyDescent="0.25">
      <c r="K2063" s="5"/>
    </row>
    <row r="2064" spans="11:11" x14ac:dyDescent="0.25">
      <c r="K2064" s="5"/>
    </row>
    <row r="2065" spans="11:11" x14ac:dyDescent="0.25">
      <c r="K2065" s="5"/>
    </row>
    <row r="2066" spans="11:11" x14ac:dyDescent="0.25">
      <c r="K2066" s="5"/>
    </row>
    <row r="2067" spans="11:11" x14ac:dyDescent="0.25">
      <c r="K2067" s="5"/>
    </row>
    <row r="2068" spans="11:11" x14ac:dyDescent="0.25">
      <c r="K2068" s="5"/>
    </row>
    <row r="2069" spans="11:11" x14ac:dyDescent="0.25">
      <c r="K2069" s="5"/>
    </row>
    <row r="2070" spans="11:11" x14ac:dyDescent="0.25">
      <c r="K2070" s="5"/>
    </row>
    <row r="2071" spans="11:11" x14ac:dyDescent="0.25">
      <c r="K2071" s="5"/>
    </row>
    <row r="2072" spans="11:11" x14ac:dyDescent="0.25">
      <c r="K2072" s="5"/>
    </row>
    <row r="2073" spans="11:11" x14ac:dyDescent="0.25">
      <c r="K2073" s="5"/>
    </row>
    <row r="2074" spans="11:11" x14ac:dyDescent="0.25">
      <c r="K2074" s="5"/>
    </row>
    <row r="2075" spans="11:11" x14ac:dyDescent="0.25">
      <c r="K2075" s="5"/>
    </row>
    <row r="2076" spans="11:11" x14ac:dyDescent="0.25">
      <c r="K2076" s="5"/>
    </row>
    <row r="2077" spans="11:11" x14ac:dyDescent="0.25">
      <c r="K2077" s="5"/>
    </row>
    <row r="2078" spans="11:11" x14ac:dyDescent="0.25">
      <c r="K2078" s="5"/>
    </row>
    <row r="2079" spans="11:11" x14ac:dyDescent="0.25">
      <c r="K2079" s="5"/>
    </row>
    <row r="2080" spans="11:11" x14ac:dyDescent="0.25">
      <c r="K2080" s="5"/>
    </row>
    <row r="2081" spans="11:11" x14ac:dyDescent="0.25">
      <c r="K2081" s="5"/>
    </row>
    <row r="2082" spans="11:11" x14ac:dyDescent="0.25">
      <c r="K2082" s="5"/>
    </row>
    <row r="2083" spans="11:11" x14ac:dyDescent="0.25">
      <c r="K2083" s="5"/>
    </row>
    <row r="2084" spans="11:11" x14ac:dyDescent="0.25">
      <c r="K2084" s="5"/>
    </row>
    <row r="2085" spans="11:11" x14ac:dyDescent="0.25">
      <c r="K2085" s="5"/>
    </row>
    <row r="2086" spans="11:11" x14ac:dyDescent="0.25">
      <c r="K2086" s="5"/>
    </row>
    <row r="2087" spans="11:11" x14ac:dyDescent="0.25">
      <c r="K2087" s="5"/>
    </row>
    <row r="2088" spans="11:11" x14ac:dyDescent="0.25">
      <c r="K2088" s="5"/>
    </row>
    <row r="2089" spans="11:11" x14ac:dyDescent="0.25">
      <c r="K2089" s="5"/>
    </row>
    <row r="2090" spans="11:11" x14ac:dyDescent="0.25">
      <c r="K2090" s="5"/>
    </row>
    <row r="2091" spans="11:11" x14ac:dyDescent="0.25">
      <c r="K2091" s="5"/>
    </row>
    <row r="2092" spans="11:11" x14ac:dyDescent="0.25">
      <c r="K2092" s="5"/>
    </row>
    <row r="2093" spans="11:11" x14ac:dyDescent="0.25">
      <c r="K2093" s="5"/>
    </row>
    <row r="2094" spans="11:11" x14ac:dyDescent="0.25">
      <c r="K2094" s="5"/>
    </row>
    <row r="2095" spans="11:11" x14ac:dyDescent="0.25">
      <c r="K2095" s="5"/>
    </row>
    <row r="2096" spans="11:11" x14ac:dyDescent="0.25">
      <c r="K2096" s="5"/>
    </row>
    <row r="2097" spans="11:11" x14ac:dyDescent="0.25">
      <c r="K2097" s="5"/>
    </row>
    <row r="2098" spans="11:11" x14ac:dyDescent="0.25">
      <c r="K2098" s="5"/>
    </row>
    <row r="2099" spans="11:11" x14ac:dyDescent="0.25">
      <c r="K2099" s="5"/>
    </row>
    <row r="2100" spans="11:11" x14ac:dyDescent="0.25">
      <c r="K2100" s="5"/>
    </row>
    <row r="2101" spans="11:11" x14ac:dyDescent="0.25">
      <c r="K2101" s="5"/>
    </row>
    <row r="2102" spans="11:11" x14ac:dyDescent="0.25">
      <c r="K2102" s="5"/>
    </row>
    <row r="2103" spans="11:11" x14ac:dyDescent="0.25">
      <c r="K2103" s="5"/>
    </row>
    <row r="2104" spans="11:11" x14ac:dyDescent="0.25">
      <c r="K2104" s="5"/>
    </row>
    <row r="2105" spans="11:11" x14ac:dyDescent="0.25">
      <c r="K2105" s="5"/>
    </row>
    <row r="2106" spans="11:11" x14ac:dyDescent="0.25">
      <c r="K2106" s="5"/>
    </row>
    <row r="2107" spans="11:11" x14ac:dyDescent="0.25">
      <c r="K2107" s="5"/>
    </row>
    <row r="2108" spans="11:11" x14ac:dyDescent="0.25">
      <c r="K2108" s="5"/>
    </row>
    <row r="2109" spans="11:11" x14ac:dyDescent="0.25">
      <c r="K2109" s="5"/>
    </row>
    <row r="2110" spans="11:11" x14ac:dyDescent="0.25">
      <c r="K2110" s="5"/>
    </row>
    <row r="2111" spans="11:11" x14ac:dyDescent="0.25">
      <c r="K2111" s="5"/>
    </row>
    <row r="2112" spans="11:11" x14ac:dyDescent="0.25">
      <c r="K2112" s="5"/>
    </row>
    <row r="2113" spans="11:11" x14ac:dyDescent="0.25">
      <c r="K2113" s="5"/>
    </row>
    <row r="2114" spans="11:11" x14ac:dyDescent="0.25">
      <c r="K2114" s="5"/>
    </row>
    <row r="2115" spans="11:11" x14ac:dyDescent="0.25">
      <c r="K2115" s="5"/>
    </row>
    <row r="2116" spans="11:11" x14ac:dyDescent="0.25">
      <c r="K2116" s="5"/>
    </row>
    <row r="2117" spans="11:11" x14ac:dyDescent="0.25">
      <c r="K2117" s="5"/>
    </row>
    <row r="2118" spans="11:11" x14ac:dyDescent="0.25">
      <c r="K2118" s="5"/>
    </row>
    <row r="2119" spans="11:11" x14ac:dyDescent="0.25">
      <c r="K2119" s="5"/>
    </row>
    <row r="2120" spans="11:11" x14ac:dyDescent="0.25">
      <c r="K2120" s="5"/>
    </row>
    <row r="2121" spans="11:11" x14ac:dyDescent="0.25">
      <c r="K2121" s="5"/>
    </row>
    <row r="2122" spans="11:11" x14ac:dyDescent="0.25">
      <c r="K2122" s="5"/>
    </row>
    <row r="2123" spans="11:11" x14ac:dyDescent="0.25">
      <c r="K2123" s="5"/>
    </row>
    <row r="2124" spans="11:11" x14ac:dyDescent="0.25">
      <c r="K2124" s="5"/>
    </row>
  </sheetData>
  <sortState xmlns:xlrd2="http://schemas.microsoft.com/office/spreadsheetml/2017/richdata2" ref="P2:P1046824">
    <sortCondition ref="P1:P1046824"/>
  </sortState>
  <phoneticPr fontId="3" type="noConversion"/>
  <hyperlinks>
    <hyperlink ref="E2" r:id="rId1" xr:uid="{9BEE3753-7954-4D67-B8DF-8B7E1DC8F089}"/>
  </hyperlinks>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76A04-DB91-4A47-BA58-B2624B47640D}">
  <sheetPr codeName="Feuil4"/>
  <dimension ref="A1:J14"/>
  <sheetViews>
    <sheetView workbookViewId="0">
      <selection activeCell="C1" sqref="C1:C11"/>
    </sheetView>
  </sheetViews>
  <sheetFormatPr baseColWidth="10" defaultRowHeight="15" x14ac:dyDescent="0.25"/>
  <cols>
    <col min="1" max="1" width="28.7109375" customWidth="1"/>
    <col min="2" max="2" width="12.28515625" bestFit="1" customWidth="1"/>
    <col min="3" max="3" width="50.85546875" bestFit="1" customWidth="1"/>
    <col min="4" max="4" width="2.28515625" bestFit="1" customWidth="1"/>
    <col min="5" max="5" width="3.28515625" bestFit="1" customWidth="1"/>
    <col min="6" max="6" width="2.7109375" bestFit="1" customWidth="1"/>
    <col min="10" max="10" width="18.5703125" bestFit="1" customWidth="1"/>
  </cols>
  <sheetData>
    <row r="1" spans="1:10" ht="15.75" x14ac:dyDescent="0.25">
      <c r="A1" s="1" t="s">
        <v>5</v>
      </c>
      <c r="B1" s="7" t="s">
        <v>2196</v>
      </c>
      <c r="C1" t="s">
        <v>5519</v>
      </c>
      <c r="D1" t="s">
        <v>2192</v>
      </c>
      <c r="E1" t="s">
        <v>2193</v>
      </c>
      <c r="F1" t="s">
        <v>2194</v>
      </c>
      <c r="J1" s="1" t="s">
        <v>5</v>
      </c>
    </row>
    <row r="2" spans="1:10" x14ac:dyDescent="0.25">
      <c r="A2" s="2" t="s">
        <v>4691</v>
      </c>
      <c r="B2" s="9">
        <v>10</v>
      </c>
      <c r="C2" t="str">
        <f>$D$1&amp;B2&amp;$E$1&amp;A2&amp;$F$1</f>
        <v>("10", "Accessoires"),</v>
      </c>
      <c r="J2" s="2" t="s">
        <v>4691</v>
      </c>
    </row>
    <row r="3" spans="1:10" x14ac:dyDescent="0.25">
      <c r="A3" s="2" t="s">
        <v>4686</v>
      </c>
      <c r="B3" s="9">
        <v>9</v>
      </c>
      <c r="C3" t="str">
        <f t="shared" ref="C3:C11" si="0">$D$1&amp;B3&amp;$E$1&amp;A3&amp;$F$1</f>
        <v>("9", "Alimentation"),</v>
      </c>
      <c r="J3" s="2" t="s">
        <v>4686</v>
      </c>
    </row>
    <row r="4" spans="1:10" x14ac:dyDescent="0.25">
      <c r="A4" s="2" t="s">
        <v>2301</v>
      </c>
      <c r="B4" s="9">
        <v>4</v>
      </c>
      <c r="C4" t="str">
        <f t="shared" si="0"/>
        <v>("4", "Bag-In-Box"),</v>
      </c>
      <c r="J4" s="2" t="s">
        <v>2301</v>
      </c>
    </row>
    <row r="5" spans="1:10" x14ac:dyDescent="0.25">
      <c r="A5" s="2" t="s">
        <v>2307</v>
      </c>
      <c r="B5" s="9">
        <v>8</v>
      </c>
      <c r="C5" t="str">
        <f t="shared" si="0"/>
        <v>("8", "Bières"),</v>
      </c>
      <c r="J5" s="2" t="s">
        <v>2307</v>
      </c>
    </row>
    <row r="6" spans="1:10" x14ac:dyDescent="0.25">
      <c r="A6" s="2" t="s">
        <v>4805</v>
      </c>
      <c r="B6" s="9">
        <v>5</v>
      </c>
      <c r="C6" t="str">
        <f t="shared" si="0"/>
        <v>("5", "Champagnes"),</v>
      </c>
      <c r="J6" s="2" t="s">
        <v>4805</v>
      </c>
    </row>
    <row r="7" spans="1:10" x14ac:dyDescent="0.25">
      <c r="A7" s="2" t="s">
        <v>4687</v>
      </c>
      <c r="B7" s="9">
        <v>6</v>
      </c>
      <c r="C7" t="str">
        <f t="shared" si="0"/>
        <v>("6", "Effervescents"),</v>
      </c>
      <c r="J7" s="2" t="s">
        <v>4687</v>
      </c>
    </row>
    <row r="8" spans="1:10" x14ac:dyDescent="0.25">
      <c r="A8" s="2" t="s">
        <v>4693</v>
      </c>
      <c r="B8" s="9">
        <v>7</v>
      </c>
      <c r="C8" t="str">
        <f t="shared" si="0"/>
        <v>("7", "Spiritueux"),</v>
      </c>
      <c r="J8" s="2" t="s">
        <v>4693</v>
      </c>
    </row>
    <row r="9" spans="1:10" x14ac:dyDescent="0.25">
      <c r="A9" s="2" t="s">
        <v>4709</v>
      </c>
      <c r="B9" s="9">
        <v>2</v>
      </c>
      <c r="C9" t="str">
        <f t="shared" si="0"/>
        <v>("2", "Vins Blancs"),</v>
      </c>
      <c r="J9" s="2" t="s">
        <v>4709</v>
      </c>
    </row>
    <row r="10" spans="1:10" x14ac:dyDescent="0.25">
      <c r="A10" s="2" t="s">
        <v>2308</v>
      </c>
      <c r="B10" s="9">
        <v>3</v>
      </c>
      <c r="C10" t="str">
        <f t="shared" si="0"/>
        <v>("3", "Vins Rosés"),</v>
      </c>
      <c r="J10" s="2" t="s">
        <v>2308</v>
      </c>
    </row>
    <row r="11" spans="1:10" x14ac:dyDescent="0.25">
      <c r="A11" s="2" t="s">
        <v>4716</v>
      </c>
      <c r="B11" s="9">
        <v>1</v>
      </c>
      <c r="C11" t="str">
        <f t="shared" si="0"/>
        <v>("1", "Vins Rouges"),</v>
      </c>
      <c r="J11" s="2" t="s">
        <v>4716</v>
      </c>
    </row>
    <row r="12" spans="1:10" x14ac:dyDescent="0.25">
      <c r="A12" s="15"/>
      <c r="J12" s="15"/>
    </row>
    <row r="14" spans="1:10" x14ac:dyDescent="0.25">
      <c r="B14" s="51" t="s">
        <v>5942</v>
      </c>
    </row>
  </sheetData>
  <sortState xmlns:xlrd2="http://schemas.microsoft.com/office/spreadsheetml/2017/richdata2" ref="J2:J1046824">
    <sortCondition ref="J1:J1046824"/>
  </sortState>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A85B9-9243-4DE0-BF5F-EA1A1212C055}">
  <sheetPr codeName="Feuil6"/>
  <dimension ref="A1:J45"/>
  <sheetViews>
    <sheetView topLeftCell="A10" workbookViewId="0">
      <selection activeCell="C1" sqref="C1:C44"/>
    </sheetView>
  </sheetViews>
  <sheetFormatPr baseColWidth="10" defaultRowHeight="15" x14ac:dyDescent="0.25"/>
  <cols>
    <col min="1" max="1" width="18.85546875" bestFit="1" customWidth="1"/>
    <col min="2" max="2" width="12.7109375" customWidth="1"/>
    <col min="3" max="3" width="54" bestFit="1" customWidth="1"/>
    <col min="4" max="4" width="3.85546875" customWidth="1"/>
    <col min="5" max="5" width="3.28515625" bestFit="1" customWidth="1"/>
    <col min="6" max="6" width="2.7109375" bestFit="1" customWidth="1"/>
  </cols>
  <sheetData>
    <row r="1" spans="1:10" ht="15.75" x14ac:dyDescent="0.25">
      <c r="A1" s="1" t="s">
        <v>2206</v>
      </c>
      <c r="B1" s="12" t="s">
        <v>2197</v>
      </c>
      <c r="C1" t="s">
        <v>5520</v>
      </c>
      <c r="D1" t="s">
        <v>2192</v>
      </c>
      <c r="E1" t="s">
        <v>2193</v>
      </c>
      <c r="F1" t="s">
        <v>2194</v>
      </c>
      <c r="J1" s="1" t="s">
        <v>2206</v>
      </c>
    </row>
    <row r="2" spans="1:10" ht="15.75" x14ac:dyDescent="0.25">
      <c r="A2" s="47" t="s">
        <v>5081</v>
      </c>
      <c r="B2" s="46" t="s">
        <v>5080</v>
      </c>
      <c r="C2" t="str">
        <f t="shared" ref="C2:C33" si="0">$D$1&amp;B2&amp;$E$1&amp;A2&amp;$F$1</f>
        <v>("0", "Non définie"),</v>
      </c>
      <c r="J2" s="2" t="s">
        <v>4918</v>
      </c>
    </row>
    <row r="3" spans="1:10" x14ac:dyDescent="0.25">
      <c r="A3" s="2" t="s">
        <v>4918</v>
      </c>
      <c r="B3" s="19">
        <v>1</v>
      </c>
      <c r="C3" t="str">
        <f t="shared" si="0"/>
        <v>("1", "Afrique du Sud"),</v>
      </c>
      <c r="J3" s="2" t="s">
        <v>4916</v>
      </c>
    </row>
    <row r="4" spans="1:10" x14ac:dyDescent="0.25">
      <c r="A4" s="2" t="s">
        <v>4916</v>
      </c>
      <c r="B4" s="19">
        <v>2</v>
      </c>
      <c r="C4" t="str">
        <f t="shared" si="0"/>
        <v>("2", "Allemagne"),</v>
      </c>
      <c r="J4" s="2" t="s">
        <v>4913</v>
      </c>
    </row>
    <row r="5" spans="1:10" x14ac:dyDescent="0.25">
      <c r="A5" s="2" t="s">
        <v>4913</v>
      </c>
      <c r="B5" s="19">
        <v>3</v>
      </c>
      <c r="C5" t="str">
        <f t="shared" si="0"/>
        <v>("3", "Argentine"),</v>
      </c>
      <c r="J5" s="2" t="s">
        <v>5925</v>
      </c>
    </row>
    <row r="6" spans="1:10" x14ac:dyDescent="0.25">
      <c r="A6" s="2" t="s">
        <v>5925</v>
      </c>
      <c r="B6" s="19">
        <v>4</v>
      </c>
      <c r="C6" t="str">
        <f t="shared" si="0"/>
        <v>("4", "Armagnacs"),</v>
      </c>
      <c r="J6" s="2" t="s">
        <v>4919</v>
      </c>
    </row>
    <row r="7" spans="1:10" x14ac:dyDescent="0.25">
      <c r="A7" s="2" t="s">
        <v>4919</v>
      </c>
      <c r="B7" s="19">
        <v>5</v>
      </c>
      <c r="C7" t="str">
        <f t="shared" si="0"/>
        <v>("5", "Australie"),</v>
      </c>
      <c r="J7" s="2" t="s">
        <v>4757</v>
      </c>
    </row>
    <row r="8" spans="1:10" x14ac:dyDescent="0.25">
      <c r="A8" s="2" t="s">
        <v>4757</v>
      </c>
      <c r="B8" s="19">
        <v>6</v>
      </c>
      <c r="C8" t="str">
        <f t="shared" si="0"/>
        <v>("6", "Beaujolais"),</v>
      </c>
      <c r="J8" s="2" t="s">
        <v>2307</v>
      </c>
    </row>
    <row r="9" spans="1:10" x14ac:dyDescent="0.25">
      <c r="A9" s="2" t="s">
        <v>2307</v>
      </c>
      <c r="B9" s="19">
        <v>7</v>
      </c>
      <c r="C9" t="str">
        <f t="shared" si="0"/>
        <v>("7", "Bières"),</v>
      </c>
      <c r="J9" s="2" t="s">
        <v>4718</v>
      </c>
    </row>
    <row r="10" spans="1:10" x14ac:dyDescent="0.25">
      <c r="A10" s="2" t="s">
        <v>4718</v>
      </c>
      <c r="B10" s="19">
        <v>8</v>
      </c>
      <c r="C10" t="str">
        <f t="shared" si="0"/>
        <v>("8", "Bordelais"),</v>
      </c>
      <c r="J10" s="2" t="s">
        <v>4855</v>
      </c>
    </row>
    <row r="11" spans="1:10" x14ac:dyDescent="0.25">
      <c r="A11" s="2" t="s">
        <v>4855</v>
      </c>
      <c r="B11" s="19">
        <v>9</v>
      </c>
      <c r="C11" t="str">
        <f t="shared" si="0"/>
        <v>("9", "Bouchons"),</v>
      </c>
      <c r="J11" s="2" t="s">
        <v>4762</v>
      </c>
    </row>
    <row r="12" spans="1:10" x14ac:dyDescent="0.25">
      <c r="A12" s="2" t="s">
        <v>4762</v>
      </c>
      <c r="B12" s="19">
        <v>10</v>
      </c>
      <c r="C12" t="str">
        <f t="shared" si="0"/>
        <v>("10", "Bourgogne"),</v>
      </c>
      <c r="J12" s="2" t="s">
        <v>4699</v>
      </c>
    </row>
    <row r="13" spans="1:10" x14ac:dyDescent="0.25">
      <c r="A13" s="2" t="s">
        <v>4699</v>
      </c>
      <c r="B13" s="19">
        <v>11</v>
      </c>
      <c r="C13" t="str">
        <f t="shared" si="0"/>
        <v>("11", "Calvados"),</v>
      </c>
      <c r="J13" s="2" t="s">
        <v>4806</v>
      </c>
    </row>
    <row r="14" spans="1:10" x14ac:dyDescent="0.25">
      <c r="A14" s="2" t="s">
        <v>4806</v>
      </c>
      <c r="B14" s="19">
        <v>12</v>
      </c>
      <c r="C14" t="str">
        <f t="shared" si="0"/>
        <v>("12", "Champagne"),</v>
      </c>
      <c r="J14" s="2" t="s">
        <v>4914</v>
      </c>
    </row>
    <row r="15" spans="1:10" x14ac:dyDescent="0.25">
      <c r="A15" s="2" t="s">
        <v>4914</v>
      </c>
      <c r="B15" s="19">
        <v>13</v>
      </c>
      <c r="C15" t="str">
        <f t="shared" si="0"/>
        <v>("13", "Chili"),</v>
      </c>
      <c r="J15" s="2" t="s">
        <v>5926</v>
      </c>
    </row>
    <row r="16" spans="1:10" x14ac:dyDescent="0.25">
      <c r="A16" s="2" t="s">
        <v>5926</v>
      </c>
      <c r="B16" s="19">
        <v>14</v>
      </c>
      <c r="C16" t="str">
        <f t="shared" si="0"/>
        <v>("14", "Cognacs"),</v>
      </c>
      <c r="J16" s="2" t="s">
        <v>4946</v>
      </c>
    </row>
    <row r="17" spans="1:10" x14ac:dyDescent="0.25">
      <c r="A17" s="2" t="s">
        <v>4946</v>
      </c>
      <c r="B17" s="19">
        <v>15</v>
      </c>
      <c r="C17" t="str">
        <f t="shared" si="0"/>
        <v>("15", "Cornichons"),</v>
      </c>
      <c r="J17" s="2" t="s">
        <v>4701</v>
      </c>
    </row>
    <row r="18" spans="1:10" x14ac:dyDescent="0.25">
      <c r="A18" s="2" t="s">
        <v>4701</v>
      </c>
      <c r="B18" s="19">
        <v>16</v>
      </c>
      <c r="C18" t="str">
        <f t="shared" si="0"/>
        <v>("16", "Crèmes"),</v>
      </c>
      <c r="J18" s="2" t="s">
        <v>4702</v>
      </c>
    </row>
    <row r="19" spans="1:10" x14ac:dyDescent="0.25">
      <c r="A19" s="2" t="s">
        <v>4702</v>
      </c>
      <c r="B19" s="19">
        <v>17</v>
      </c>
      <c r="C19" t="str">
        <f t="shared" si="0"/>
        <v>("17", "Eaux de Vie"),</v>
      </c>
      <c r="J19" s="2" t="s">
        <v>4912</v>
      </c>
    </row>
    <row r="20" spans="1:10" x14ac:dyDescent="0.25">
      <c r="A20" s="2" t="s">
        <v>4912</v>
      </c>
      <c r="B20" s="19">
        <v>18</v>
      </c>
      <c r="C20" t="str">
        <f t="shared" si="0"/>
        <v>("18", "Espagne"),</v>
      </c>
      <c r="J20" s="2" t="s">
        <v>4915</v>
      </c>
    </row>
    <row r="21" spans="1:10" x14ac:dyDescent="0.25">
      <c r="A21" s="2" t="s">
        <v>4915</v>
      </c>
      <c r="B21" s="19">
        <v>19</v>
      </c>
      <c r="C21" t="str">
        <f t="shared" si="0"/>
        <v>("19", "Etats-Unis"),</v>
      </c>
      <c r="J21" s="2" t="s">
        <v>4752</v>
      </c>
    </row>
    <row r="22" spans="1:10" x14ac:dyDescent="0.25">
      <c r="A22" s="2" t="s">
        <v>4752</v>
      </c>
      <c r="B22" s="19">
        <v>20</v>
      </c>
      <c r="C22" t="str">
        <f t="shared" si="0"/>
        <v>("20", "France"),</v>
      </c>
      <c r="J22" s="2" t="s">
        <v>4705</v>
      </c>
    </row>
    <row r="23" spans="1:10" x14ac:dyDescent="0.25">
      <c r="A23" s="2" t="s">
        <v>4705</v>
      </c>
      <c r="B23" s="19">
        <v>21</v>
      </c>
      <c r="C23" t="str">
        <f t="shared" si="0"/>
        <v>("21", "Gins"),</v>
      </c>
      <c r="J23" s="2" t="s">
        <v>4820</v>
      </c>
    </row>
    <row r="24" spans="1:10" x14ac:dyDescent="0.25">
      <c r="A24" s="2" t="s">
        <v>4820</v>
      </c>
      <c r="B24" s="19">
        <v>22</v>
      </c>
      <c r="C24" t="str">
        <f t="shared" si="0"/>
        <v>("22", "Hongrie"),</v>
      </c>
      <c r="J24" s="2" t="s">
        <v>4819</v>
      </c>
    </row>
    <row r="25" spans="1:10" x14ac:dyDescent="0.25">
      <c r="A25" s="2" t="s">
        <v>4819</v>
      </c>
      <c r="B25" s="19">
        <v>23</v>
      </c>
      <c r="C25" t="str">
        <f t="shared" si="0"/>
        <v>("23", "Italie"),</v>
      </c>
      <c r="J25" s="2" t="s">
        <v>4743</v>
      </c>
    </row>
    <row r="26" spans="1:10" x14ac:dyDescent="0.25">
      <c r="A26" s="2" t="s">
        <v>4743</v>
      </c>
      <c r="B26" s="19">
        <v>24</v>
      </c>
      <c r="C26" t="str">
        <f t="shared" si="0"/>
        <v>("24", "Languedoc"),</v>
      </c>
      <c r="J26" s="2" t="s">
        <v>4917</v>
      </c>
    </row>
    <row r="27" spans="1:10" x14ac:dyDescent="0.25">
      <c r="A27" s="2" t="s">
        <v>4917</v>
      </c>
      <c r="B27" s="19">
        <v>25</v>
      </c>
      <c r="C27" t="str">
        <f t="shared" si="0"/>
        <v>("25", "Liban"),</v>
      </c>
      <c r="J27" s="2" t="s">
        <v>4694</v>
      </c>
    </row>
    <row r="28" spans="1:10" x14ac:dyDescent="0.25">
      <c r="A28" s="2" t="s">
        <v>4694</v>
      </c>
      <c r="B28" s="19">
        <v>26</v>
      </c>
      <c r="C28" t="str">
        <f t="shared" si="0"/>
        <v>("26", "Liqueurs"),</v>
      </c>
      <c r="J28" s="2" t="s">
        <v>4822</v>
      </c>
    </row>
    <row r="29" spans="1:10" x14ac:dyDescent="0.25">
      <c r="A29" s="2" t="s">
        <v>4822</v>
      </c>
      <c r="B29" s="19">
        <v>27</v>
      </c>
      <c r="C29" t="str">
        <f t="shared" si="0"/>
        <v>("27", "Loire"),</v>
      </c>
      <c r="J29" s="2" t="s">
        <v>4921</v>
      </c>
    </row>
    <row r="30" spans="1:10" x14ac:dyDescent="0.25">
      <c r="A30" s="2" t="s">
        <v>4921</v>
      </c>
      <c r="B30" s="19">
        <v>28</v>
      </c>
      <c r="C30" t="str">
        <f t="shared" si="0"/>
        <v>("28", "Maroc"),</v>
      </c>
      <c r="J30" s="2" t="s">
        <v>4920</v>
      </c>
    </row>
    <row r="31" spans="1:10" x14ac:dyDescent="0.25">
      <c r="A31" s="2" t="s">
        <v>4920</v>
      </c>
      <c r="B31" s="19">
        <v>29</v>
      </c>
      <c r="C31" t="str">
        <f t="shared" si="0"/>
        <v>("29", "Nouvelle Zélande"),</v>
      </c>
      <c r="J31" s="2" t="s">
        <v>4707</v>
      </c>
    </row>
    <row r="32" spans="1:10" x14ac:dyDescent="0.25">
      <c r="A32" s="2" t="s">
        <v>4707</v>
      </c>
      <c r="B32" s="19">
        <v>30</v>
      </c>
      <c r="C32" t="str">
        <f t="shared" si="0"/>
        <v>("30", "Portos"),</v>
      </c>
      <c r="J32" s="2" t="s">
        <v>4911</v>
      </c>
    </row>
    <row r="33" spans="1:10" x14ac:dyDescent="0.25">
      <c r="A33" s="2" t="s">
        <v>4911</v>
      </c>
      <c r="B33" s="19">
        <v>31</v>
      </c>
      <c r="C33" t="str">
        <f t="shared" si="0"/>
        <v>("31", "Portugal"),</v>
      </c>
      <c r="J33" s="2" t="s">
        <v>4741</v>
      </c>
    </row>
    <row r="34" spans="1:10" x14ac:dyDescent="0.25">
      <c r="A34" s="2" t="s">
        <v>4741</v>
      </c>
      <c r="B34" s="19">
        <v>32</v>
      </c>
      <c r="C34" t="str">
        <f t="shared" ref="C34:C44" si="1">$D$1&amp;B34&amp;$E$1&amp;A34&amp;$F$1</f>
        <v>("32", "Provence"),</v>
      </c>
      <c r="J34" s="2" t="s">
        <v>4745</v>
      </c>
    </row>
    <row r="35" spans="1:10" x14ac:dyDescent="0.25">
      <c r="A35" s="2" t="s">
        <v>4745</v>
      </c>
      <c r="B35" s="19">
        <v>33</v>
      </c>
      <c r="C35" t="str">
        <f t="shared" si="1"/>
        <v>("33", "Rhône"),</v>
      </c>
      <c r="J35" s="2" t="s">
        <v>4703</v>
      </c>
    </row>
    <row r="36" spans="1:10" x14ac:dyDescent="0.25">
      <c r="A36" s="2" t="s">
        <v>4703</v>
      </c>
      <c r="B36" s="19">
        <v>34</v>
      </c>
      <c r="C36" t="str">
        <f t="shared" si="1"/>
        <v>("34", "Rhums"),</v>
      </c>
      <c r="J36" s="2" t="s">
        <v>4755</v>
      </c>
    </row>
    <row r="37" spans="1:10" x14ac:dyDescent="0.25">
      <c r="A37" s="2" t="s">
        <v>4755</v>
      </c>
      <c r="B37" s="19">
        <v>35</v>
      </c>
      <c r="C37" t="str">
        <f t="shared" si="1"/>
        <v>("35", "Roussillon"),</v>
      </c>
      <c r="J37" s="2" t="s">
        <v>4857</v>
      </c>
    </row>
    <row r="38" spans="1:10" x14ac:dyDescent="0.25">
      <c r="A38" s="2" t="s">
        <v>4857</v>
      </c>
      <c r="B38" s="19">
        <v>36</v>
      </c>
      <c r="C38" t="str">
        <f t="shared" si="1"/>
        <v>("36", "Sud-Ouest"),</v>
      </c>
      <c r="J38" s="2" t="s">
        <v>4944</v>
      </c>
    </row>
    <row r="39" spans="1:10" x14ac:dyDescent="0.25">
      <c r="A39" s="2" t="s">
        <v>4944</v>
      </c>
      <c r="B39" s="19">
        <v>37</v>
      </c>
      <c r="C39" t="str">
        <f t="shared" si="1"/>
        <v>("37", "Tartinables"),</v>
      </c>
      <c r="J39" s="2" t="s">
        <v>5068</v>
      </c>
    </row>
    <row r="40" spans="1:10" x14ac:dyDescent="0.25">
      <c r="A40" s="2" t="s">
        <v>5068</v>
      </c>
      <c r="B40" s="19">
        <v>38</v>
      </c>
      <c r="C40" t="str">
        <f t="shared" si="1"/>
        <v>("38", "Téquilas"),</v>
      </c>
      <c r="J40" s="2" t="s">
        <v>4692</v>
      </c>
    </row>
    <row r="41" spans="1:10" x14ac:dyDescent="0.25">
      <c r="A41" s="2" t="s">
        <v>4692</v>
      </c>
      <c r="B41" s="19">
        <v>39</v>
      </c>
      <c r="C41" t="str">
        <f t="shared" si="1"/>
        <v>("39", "Verrerie"),</v>
      </c>
      <c r="J41" s="2" t="s">
        <v>4854</v>
      </c>
    </row>
    <row r="42" spans="1:10" x14ac:dyDescent="0.25">
      <c r="A42" s="2" t="s">
        <v>4854</v>
      </c>
      <c r="B42" s="19">
        <v>40</v>
      </c>
      <c r="C42" t="str">
        <f t="shared" si="1"/>
        <v>("40", "Vinaigres"),</v>
      </c>
      <c r="J42" s="2" t="s">
        <v>4708</v>
      </c>
    </row>
    <row r="43" spans="1:10" x14ac:dyDescent="0.25">
      <c r="A43" s="2" t="s">
        <v>4708</v>
      </c>
      <c r="B43" s="19">
        <v>41</v>
      </c>
      <c r="C43" t="str">
        <f t="shared" si="1"/>
        <v>("41", "Vodkas"),</v>
      </c>
      <c r="J43" s="2" t="s">
        <v>4698</v>
      </c>
    </row>
    <row r="44" spans="1:10" x14ac:dyDescent="0.25">
      <c r="A44" s="2" t="s">
        <v>4698</v>
      </c>
      <c r="B44" s="19">
        <v>42</v>
      </c>
      <c r="C44" t="str">
        <f t="shared" si="1"/>
        <v>("42", "Whiskies"),</v>
      </c>
      <c r="J44" s="2"/>
    </row>
    <row r="45" spans="1:10" x14ac:dyDescent="0.25">
      <c r="A45" s="2"/>
    </row>
  </sheetData>
  <sortState xmlns:xlrd2="http://schemas.microsoft.com/office/spreadsheetml/2017/richdata2" ref="J2:J1046824">
    <sortCondition ref="J2:J1046824"/>
  </sortState>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A94BB-A6B3-4679-AC51-A29F76824FA9}">
  <sheetPr codeName="Feuil7"/>
  <dimension ref="A1:I183"/>
  <sheetViews>
    <sheetView topLeftCell="A48" workbookViewId="0">
      <selection activeCell="C1" sqref="C1:C80"/>
    </sheetView>
  </sheetViews>
  <sheetFormatPr baseColWidth="10" defaultRowHeight="15" x14ac:dyDescent="0.25"/>
  <cols>
    <col min="1" max="2" width="32.7109375" bestFit="1" customWidth="1"/>
    <col min="3" max="3" width="67" customWidth="1"/>
    <col min="4" max="4" width="2.28515625" bestFit="1" customWidth="1"/>
    <col min="5" max="5" width="3.28515625" bestFit="1" customWidth="1"/>
    <col min="6" max="6" width="2.7109375" bestFit="1" customWidth="1"/>
    <col min="9" max="9" width="34.7109375" bestFit="1" customWidth="1"/>
  </cols>
  <sheetData>
    <row r="1" spans="1:9" ht="15.75" x14ac:dyDescent="0.25">
      <c r="A1" s="1" t="s">
        <v>2205</v>
      </c>
      <c r="B1" s="1" t="s">
        <v>2198</v>
      </c>
      <c r="C1" s="6" t="s">
        <v>5521</v>
      </c>
      <c r="D1" t="s">
        <v>2192</v>
      </c>
      <c r="E1" t="s">
        <v>2193</v>
      </c>
      <c r="F1" t="s">
        <v>2194</v>
      </c>
      <c r="I1" s="1" t="s">
        <v>2205</v>
      </c>
    </row>
    <row r="2" spans="1:9" x14ac:dyDescent="0.25">
      <c r="A2" s="47" t="s">
        <v>5081</v>
      </c>
      <c r="B2" s="13">
        <v>0</v>
      </c>
      <c r="C2" t="str">
        <f>$D$1&amp;B2&amp;$E$1&amp;A2&amp;$F$1</f>
        <v>("0", "Non définie"),</v>
      </c>
      <c r="I2" s="2" t="s">
        <v>4761</v>
      </c>
    </row>
    <row r="3" spans="1:9" x14ac:dyDescent="0.25">
      <c r="A3" s="2" t="s">
        <v>4761</v>
      </c>
      <c r="B3" s="13">
        <v>1</v>
      </c>
      <c r="C3" t="str">
        <f>$D$1&amp;B3&amp;$E$1&amp;A3&amp;$F$1</f>
        <v>("1", "Aloxe Corton"),</v>
      </c>
      <c r="I3" s="2" t="s">
        <v>4828</v>
      </c>
    </row>
    <row r="4" spans="1:9" x14ac:dyDescent="0.25">
      <c r="A4" s="2" t="s">
        <v>4828</v>
      </c>
      <c r="B4" s="13">
        <v>2</v>
      </c>
      <c r="C4" t="str">
        <f t="shared" ref="C4:C67" si="0">$D$1&amp;B4&amp;$E$1&amp;A4&amp;$F$1</f>
        <v>("2", "Bandol"),</v>
      </c>
      <c r="I4" s="2" t="s">
        <v>4757</v>
      </c>
    </row>
    <row r="5" spans="1:9" x14ac:dyDescent="0.25">
      <c r="A5" s="2" t="s">
        <v>4757</v>
      </c>
      <c r="B5" s="13">
        <v>3</v>
      </c>
      <c r="C5" t="str">
        <f t="shared" si="0"/>
        <v>("3", "Beaujolais"),</v>
      </c>
      <c r="I5" s="2" t="s">
        <v>4829</v>
      </c>
    </row>
    <row r="6" spans="1:9" x14ac:dyDescent="0.25">
      <c r="A6" s="2" t="s">
        <v>4829</v>
      </c>
      <c r="B6" s="13">
        <v>4</v>
      </c>
      <c r="C6" t="str">
        <f t="shared" si="0"/>
        <v>("4", "Beaumes de Venise"),</v>
      </c>
      <c r="I6" s="2" t="s">
        <v>4902</v>
      </c>
    </row>
    <row r="7" spans="1:9" x14ac:dyDescent="0.25">
      <c r="A7" s="2" t="s">
        <v>4902</v>
      </c>
      <c r="B7" s="13">
        <v>5</v>
      </c>
      <c r="C7" t="str">
        <f t="shared" si="0"/>
        <v>("5", "Beaune"),</v>
      </c>
      <c r="I7" s="2" t="s">
        <v>4722</v>
      </c>
    </row>
    <row r="8" spans="1:9" x14ac:dyDescent="0.25">
      <c r="A8" s="2" t="s">
        <v>4722</v>
      </c>
      <c r="B8" s="13">
        <v>6</v>
      </c>
      <c r="C8" t="str">
        <f t="shared" si="0"/>
        <v>("6", "Blaye Côtes de Bordeaux"),</v>
      </c>
      <c r="I8" s="2" t="s">
        <v>4720</v>
      </c>
    </row>
    <row r="9" spans="1:9" x14ac:dyDescent="0.25">
      <c r="A9" s="2" t="s">
        <v>4720</v>
      </c>
      <c r="B9" s="13">
        <v>7</v>
      </c>
      <c r="C9" t="str">
        <f t="shared" si="0"/>
        <v>("7", "Bordeaux"),</v>
      </c>
      <c r="I9" s="2" t="s">
        <v>4873</v>
      </c>
    </row>
    <row r="10" spans="1:9" x14ac:dyDescent="0.25">
      <c r="A10" s="2" t="s">
        <v>4873</v>
      </c>
      <c r="B10" s="13">
        <v>8</v>
      </c>
      <c r="C10" t="str">
        <f t="shared" si="0"/>
        <v>("8", "Bourgogne Aligoté"),</v>
      </c>
      <c r="I10" s="2" t="s">
        <v>4767</v>
      </c>
    </row>
    <row r="11" spans="1:9" x14ac:dyDescent="0.25">
      <c r="A11" s="2" t="s">
        <v>4767</v>
      </c>
      <c r="B11" s="13">
        <v>9</v>
      </c>
      <c r="C11" t="str">
        <f t="shared" si="0"/>
        <v>("9", "Bourgogne Chardonnay"),</v>
      </c>
      <c r="I11" s="2" t="s">
        <v>4765</v>
      </c>
    </row>
    <row r="12" spans="1:9" x14ac:dyDescent="0.25">
      <c r="A12" s="2" t="s">
        <v>4765</v>
      </c>
      <c r="B12" s="13">
        <v>10</v>
      </c>
      <c r="C12" t="str">
        <f t="shared" si="0"/>
        <v>("10", "Bourgogne Côtes Chalonnaises"),</v>
      </c>
      <c r="I12" s="2" t="s">
        <v>4768</v>
      </c>
    </row>
    <row r="13" spans="1:9" x14ac:dyDescent="0.25">
      <c r="A13" s="2" t="s">
        <v>4768</v>
      </c>
      <c r="B13" s="13">
        <v>11</v>
      </c>
      <c r="C13" t="str">
        <f t="shared" si="0"/>
        <v>("11", "Bourgogne Pinot Noir"),</v>
      </c>
      <c r="I13" s="2" t="s">
        <v>4759</v>
      </c>
    </row>
    <row r="14" spans="1:9" x14ac:dyDescent="0.25">
      <c r="A14" s="2" t="s">
        <v>4759</v>
      </c>
      <c r="B14" s="13">
        <v>12</v>
      </c>
      <c r="C14" t="str">
        <f t="shared" si="0"/>
        <v>("12", "Brouilly"),</v>
      </c>
      <c r="I14" s="2" t="s">
        <v>4995</v>
      </c>
    </row>
    <row r="15" spans="1:9" x14ac:dyDescent="0.25">
      <c r="A15" s="2" t="s">
        <v>4995</v>
      </c>
      <c r="B15" s="13">
        <v>13</v>
      </c>
      <c r="C15" t="str">
        <f t="shared" si="0"/>
        <v>("13", "Cairanne"),</v>
      </c>
      <c r="I15" s="2" t="s">
        <v>4774</v>
      </c>
    </row>
    <row r="16" spans="1:9" x14ac:dyDescent="0.25">
      <c r="A16" s="2" t="s">
        <v>4774</v>
      </c>
      <c r="B16" s="13">
        <v>14</v>
      </c>
      <c r="C16" t="str">
        <f t="shared" si="0"/>
        <v>("14", "Chablis"),</v>
      </c>
      <c r="I16" s="2" t="s">
        <v>4771</v>
      </c>
    </row>
    <row r="17" spans="1:9" x14ac:dyDescent="0.25">
      <c r="A17" s="2" t="s">
        <v>4771</v>
      </c>
      <c r="B17" s="13">
        <v>15</v>
      </c>
      <c r="C17" t="str">
        <f t="shared" si="0"/>
        <v>("15", "Chablis 1er Cru"),</v>
      </c>
      <c r="I17" s="2" t="s">
        <v>4806</v>
      </c>
    </row>
    <row r="18" spans="1:9" x14ac:dyDescent="0.25">
      <c r="A18" s="2" t="s">
        <v>4806</v>
      </c>
      <c r="B18" s="13">
        <v>16</v>
      </c>
      <c r="C18" t="str">
        <f t="shared" si="0"/>
        <v>("16", "Champagne"),</v>
      </c>
      <c r="I18" s="2" t="s">
        <v>4841</v>
      </c>
    </row>
    <row r="19" spans="1:9" x14ac:dyDescent="0.25">
      <c r="A19" s="2" t="s">
        <v>4841</v>
      </c>
      <c r="B19" s="13">
        <v>17</v>
      </c>
      <c r="C19" t="str">
        <f t="shared" si="0"/>
        <v>("17", "Chateauneuf du Pape"),</v>
      </c>
      <c r="I19" s="2" t="s">
        <v>4821</v>
      </c>
    </row>
    <row r="20" spans="1:9" x14ac:dyDescent="0.25">
      <c r="A20" s="2" t="s">
        <v>4821</v>
      </c>
      <c r="B20" s="13">
        <v>18</v>
      </c>
      <c r="C20" t="str">
        <f t="shared" si="0"/>
        <v>("18", "Chinon"),</v>
      </c>
      <c r="I20" s="2" t="s">
        <v>4871</v>
      </c>
    </row>
    <row r="21" spans="1:9" x14ac:dyDescent="0.25">
      <c r="A21" s="2" t="s">
        <v>4871</v>
      </c>
      <c r="B21" s="13">
        <v>19</v>
      </c>
      <c r="C21" t="str">
        <f t="shared" si="0"/>
        <v>("19", "Chorey les Beaunes"),</v>
      </c>
      <c r="I21" s="2" t="s">
        <v>4842</v>
      </c>
    </row>
    <row r="22" spans="1:9" x14ac:dyDescent="0.25">
      <c r="A22" s="2" t="s">
        <v>4842</v>
      </c>
      <c r="B22" s="13">
        <v>20</v>
      </c>
      <c r="C22" t="str">
        <f t="shared" si="0"/>
        <v>("20", "Condrieu"),</v>
      </c>
      <c r="I22" s="2" t="s">
        <v>4859</v>
      </c>
    </row>
    <row r="23" spans="1:9" x14ac:dyDescent="0.25">
      <c r="A23" s="2" t="s">
        <v>4859</v>
      </c>
      <c r="B23" s="13">
        <v>21</v>
      </c>
      <c r="C23" t="str">
        <f t="shared" si="0"/>
        <v>("21", "Corbières"),</v>
      </c>
      <c r="I23" s="2" t="s">
        <v>4941</v>
      </c>
    </row>
    <row r="24" spans="1:9" x14ac:dyDescent="0.25">
      <c r="A24" s="2" t="s">
        <v>4941</v>
      </c>
      <c r="B24" s="13">
        <v>22</v>
      </c>
      <c r="C24" t="str">
        <f t="shared" si="0"/>
        <v>("22", "Côte Rôtie"),</v>
      </c>
      <c r="I24" s="2" t="s">
        <v>4747</v>
      </c>
    </row>
    <row r="25" spans="1:9" x14ac:dyDescent="0.25">
      <c r="A25" s="2" t="s">
        <v>4747</v>
      </c>
      <c r="B25" s="13">
        <v>23</v>
      </c>
      <c r="C25" t="str">
        <f t="shared" si="0"/>
        <v>("23", "Côteaux Varois"),</v>
      </c>
      <c r="I25" s="2" t="s">
        <v>4879</v>
      </c>
    </row>
    <row r="26" spans="1:9" x14ac:dyDescent="0.25">
      <c r="A26" s="2" t="s">
        <v>4879</v>
      </c>
      <c r="B26" s="13">
        <v>24</v>
      </c>
      <c r="C26" t="str">
        <f t="shared" si="0"/>
        <v>("24", "Côtes Catalanes"),</v>
      </c>
      <c r="I26" s="2" t="s">
        <v>4740</v>
      </c>
    </row>
    <row r="27" spans="1:9" x14ac:dyDescent="0.25">
      <c r="A27" s="2" t="s">
        <v>4740</v>
      </c>
      <c r="B27" s="13">
        <v>25</v>
      </c>
      <c r="C27" t="str">
        <f t="shared" si="0"/>
        <v>("25", "Côtes de Provence"),</v>
      </c>
      <c r="I27" s="2" t="s">
        <v>4744</v>
      </c>
    </row>
    <row r="28" spans="1:9" x14ac:dyDescent="0.25">
      <c r="A28" s="2" t="s">
        <v>4744</v>
      </c>
      <c r="B28" s="13">
        <v>26</v>
      </c>
      <c r="C28" t="str">
        <f t="shared" si="0"/>
        <v>("26", "Côtes du Rhône"),</v>
      </c>
      <c r="I28" s="2" t="s">
        <v>4840</v>
      </c>
    </row>
    <row r="29" spans="1:9" x14ac:dyDescent="0.25">
      <c r="A29" s="2" t="s">
        <v>4840</v>
      </c>
      <c r="B29" s="13">
        <v>27</v>
      </c>
      <c r="C29" t="str">
        <f t="shared" si="0"/>
        <v>("27", "Côtes du Rhône Villages"),</v>
      </c>
      <c r="I29" s="2" t="s">
        <v>4836</v>
      </c>
    </row>
    <row r="30" spans="1:9" x14ac:dyDescent="0.25">
      <c r="A30" s="2" t="s">
        <v>4836</v>
      </c>
      <c r="B30" s="13">
        <v>28</v>
      </c>
      <c r="C30" t="str">
        <f t="shared" si="0"/>
        <v>("28", "Côtes du Rhône Villages Chusclan"),</v>
      </c>
      <c r="I30" s="2" t="s">
        <v>4839</v>
      </c>
    </row>
    <row r="31" spans="1:9" x14ac:dyDescent="0.25">
      <c r="A31" s="2" t="s">
        <v>4839</v>
      </c>
      <c r="B31" s="13">
        <v>29</v>
      </c>
      <c r="C31" t="str">
        <f t="shared" si="0"/>
        <v>("29", "Côtes du Rhône Villages St Gervais"),</v>
      </c>
      <c r="I31" s="2" t="s">
        <v>4957</v>
      </c>
    </row>
    <row r="32" spans="1:9" x14ac:dyDescent="0.25">
      <c r="A32" s="2" t="s">
        <v>4957</v>
      </c>
      <c r="B32" s="13">
        <v>30</v>
      </c>
      <c r="C32" t="str">
        <f t="shared" si="0"/>
        <v>("30", "Côtes du Roussillon"),</v>
      </c>
      <c r="I32" s="2" t="s">
        <v>4817</v>
      </c>
    </row>
    <row r="33" spans="1:9" x14ac:dyDescent="0.25">
      <c r="A33" s="2" t="s">
        <v>4817</v>
      </c>
      <c r="B33" s="13">
        <v>31</v>
      </c>
      <c r="C33" t="str">
        <f t="shared" si="0"/>
        <v>("31", "Crémant de Bourgogne"),</v>
      </c>
      <c r="I33" s="2" t="s">
        <v>4846</v>
      </c>
    </row>
    <row r="34" spans="1:9" x14ac:dyDescent="0.25">
      <c r="A34" s="2" t="s">
        <v>4846</v>
      </c>
      <c r="B34" s="13">
        <v>32</v>
      </c>
      <c r="C34" t="str">
        <f t="shared" si="0"/>
        <v>("32", "Crozes Hermitage"),</v>
      </c>
      <c r="I34" s="2" t="s">
        <v>4998</v>
      </c>
    </row>
    <row r="35" spans="1:9" x14ac:dyDescent="0.25">
      <c r="A35" s="2" t="s">
        <v>4998</v>
      </c>
      <c r="B35" s="13">
        <v>33</v>
      </c>
      <c r="C35" t="str">
        <f t="shared" si="0"/>
        <v>("33", "Fleurie"),</v>
      </c>
      <c r="I35" s="2" t="s">
        <v>4847</v>
      </c>
    </row>
    <row r="36" spans="1:9" x14ac:dyDescent="0.25">
      <c r="A36" s="2" t="s">
        <v>4847</v>
      </c>
      <c r="B36" s="13">
        <v>34</v>
      </c>
      <c r="C36" t="str">
        <f t="shared" si="0"/>
        <v>("34", "Gigondas"),</v>
      </c>
      <c r="I36" s="2" t="s">
        <v>4724</v>
      </c>
    </row>
    <row r="37" spans="1:9" x14ac:dyDescent="0.25">
      <c r="A37" s="2" t="s">
        <v>4724</v>
      </c>
      <c r="B37" s="13">
        <v>35</v>
      </c>
      <c r="C37" t="str">
        <f t="shared" si="0"/>
        <v>("35", "Graves"),</v>
      </c>
      <c r="I37" s="2" t="s">
        <v>4725</v>
      </c>
    </row>
    <row r="38" spans="1:9" x14ac:dyDescent="0.25">
      <c r="A38" s="2" t="s">
        <v>4725</v>
      </c>
      <c r="B38" s="13">
        <v>36</v>
      </c>
      <c r="C38" t="str">
        <f t="shared" si="0"/>
        <v>("36", "Haut-Médoc"),</v>
      </c>
      <c r="I38" s="2" t="s">
        <v>4924</v>
      </c>
    </row>
    <row r="39" spans="1:9" x14ac:dyDescent="0.25">
      <c r="A39" s="2" t="s">
        <v>4924</v>
      </c>
      <c r="B39" s="13">
        <v>37</v>
      </c>
      <c r="C39" t="str">
        <f t="shared" si="0"/>
        <v>("37", "IGP Côtes de Gascogne"),</v>
      </c>
      <c r="I39" s="2" t="s">
        <v>4749</v>
      </c>
    </row>
    <row r="40" spans="1:9" x14ac:dyDescent="0.25">
      <c r="A40" s="2" t="s">
        <v>4749</v>
      </c>
      <c r="B40" s="13">
        <v>38</v>
      </c>
      <c r="C40" t="str">
        <f t="shared" si="0"/>
        <v>("38", "IGP Gard"),</v>
      </c>
      <c r="I40" s="2" t="s">
        <v>5009</v>
      </c>
    </row>
    <row r="41" spans="1:9" x14ac:dyDescent="0.25">
      <c r="A41" s="2" t="s">
        <v>5009</v>
      </c>
      <c r="B41" s="13">
        <v>39</v>
      </c>
      <c r="C41" t="str">
        <f t="shared" si="0"/>
        <v>("39", "IGP Landes"),</v>
      </c>
      <c r="I41" s="2" t="s">
        <v>4900</v>
      </c>
    </row>
    <row r="42" spans="1:9" x14ac:dyDescent="0.25">
      <c r="A42" s="2" t="s">
        <v>4900</v>
      </c>
      <c r="B42" s="13">
        <v>40</v>
      </c>
      <c r="C42" t="str">
        <f t="shared" si="0"/>
        <v>("40", "IGP Loire"),</v>
      </c>
      <c r="I42" s="2" t="s">
        <v>4849</v>
      </c>
    </row>
    <row r="43" spans="1:9" x14ac:dyDescent="0.25">
      <c r="A43" s="2" t="s">
        <v>4849</v>
      </c>
      <c r="B43" s="13">
        <v>41</v>
      </c>
      <c r="C43" t="str">
        <f t="shared" si="0"/>
        <v>("41", "IGP Méditerranée"),</v>
      </c>
      <c r="I43" s="2" t="s">
        <v>263</v>
      </c>
    </row>
    <row r="44" spans="1:9" x14ac:dyDescent="0.25">
      <c r="A44" s="2" t="s">
        <v>263</v>
      </c>
      <c r="B44" s="13">
        <v>42</v>
      </c>
      <c r="C44" t="str">
        <f t="shared" si="0"/>
        <v>("42", "IGP OC"),</v>
      </c>
      <c r="I44" s="2" t="s">
        <v>4750</v>
      </c>
    </row>
    <row r="45" spans="1:9" x14ac:dyDescent="0.25">
      <c r="A45" s="2" t="s">
        <v>4750</v>
      </c>
      <c r="B45" s="13">
        <v>43</v>
      </c>
      <c r="C45" t="str">
        <f t="shared" si="0"/>
        <v>("43", "IGP Var"),</v>
      </c>
      <c r="I45" s="2" t="s">
        <v>4785</v>
      </c>
    </row>
    <row r="46" spans="1:9" x14ac:dyDescent="0.25">
      <c r="A46" s="2" t="s">
        <v>4785</v>
      </c>
      <c r="B46" s="13">
        <v>44</v>
      </c>
      <c r="C46" t="str">
        <f t="shared" si="0"/>
        <v>("44", "Ladoix"),</v>
      </c>
      <c r="I46" s="2" t="s">
        <v>4830</v>
      </c>
    </row>
    <row r="47" spans="1:9" x14ac:dyDescent="0.25">
      <c r="A47" s="2" t="s">
        <v>4830</v>
      </c>
      <c r="B47" s="13">
        <v>45</v>
      </c>
      <c r="C47" t="str">
        <f t="shared" si="0"/>
        <v>("45", "Lubéron"),</v>
      </c>
      <c r="I47" s="2" t="s">
        <v>5035</v>
      </c>
    </row>
    <row r="48" spans="1:9" x14ac:dyDescent="0.25">
      <c r="A48" s="2" t="s">
        <v>5035</v>
      </c>
      <c r="B48" s="13">
        <v>46</v>
      </c>
      <c r="C48" t="str">
        <f t="shared" si="0"/>
        <v>("46", "Macon La Roche"),</v>
      </c>
      <c r="I48" s="2" t="s">
        <v>5034</v>
      </c>
    </row>
    <row r="49" spans="1:9" x14ac:dyDescent="0.25">
      <c r="A49" s="2" t="s">
        <v>5034</v>
      </c>
      <c r="B49" s="13">
        <v>47</v>
      </c>
      <c r="C49" t="str">
        <f t="shared" si="0"/>
        <v>("47", "Macon Milly"),</v>
      </c>
      <c r="I49" s="2" t="s">
        <v>4865</v>
      </c>
    </row>
    <row r="50" spans="1:9" x14ac:dyDescent="0.25">
      <c r="A50" s="2" t="s">
        <v>4865</v>
      </c>
      <c r="B50" s="13">
        <v>48</v>
      </c>
      <c r="C50" t="str">
        <f t="shared" si="0"/>
        <v>("48", "Madiran"),</v>
      </c>
      <c r="I50" s="2" t="s">
        <v>4927</v>
      </c>
    </row>
    <row r="51" spans="1:9" x14ac:dyDescent="0.25">
      <c r="A51" s="2" t="s">
        <v>4927</v>
      </c>
      <c r="B51" s="13">
        <v>49</v>
      </c>
      <c r="C51" t="str">
        <f t="shared" si="0"/>
        <v>("49", "Marcillac"),</v>
      </c>
      <c r="I51" s="2" t="s">
        <v>4901</v>
      </c>
    </row>
    <row r="52" spans="1:9" x14ac:dyDescent="0.25">
      <c r="A52" s="2" t="s">
        <v>4901</v>
      </c>
      <c r="B52" s="13">
        <v>50</v>
      </c>
      <c r="C52" t="str">
        <f t="shared" si="0"/>
        <v>("50", "Mareuil"),</v>
      </c>
      <c r="I52" s="2" t="s">
        <v>4860</v>
      </c>
    </row>
    <row r="53" spans="1:9" x14ac:dyDescent="0.25">
      <c r="A53" s="2" t="s">
        <v>4860</v>
      </c>
      <c r="B53" s="13">
        <v>51</v>
      </c>
      <c r="C53" t="str">
        <f t="shared" si="0"/>
        <v>("51", "Minervois"),</v>
      </c>
      <c r="I53" s="2" t="s">
        <v>4729</v>
      </c>
    </row>
    <row r="54" spans="1:9" x14ac:dyDescent="0.25">
      <c r="A54" s="2" t="s">
        <v>4729</v>
      </c>
      <c r="B54" s="13">
        <v>52</v>
      </c>
      <c r="C54" t="str">
        <f t="shared" si="0"/>
        <v>("52", "Montagne St Emilion"),</v>
      </c>
      <c r="I54" s="2" t="s">
        <v>4791</v>
      </c>
    </row>
    <row r="55" spans="1:9" x14ac:dyDescent="0.25">
      <c r="A55" s="2" t="s">
        <v>4791</v>
      </c>
      <c r="B55" s="13">
        <v>53</v>
      </c>
      <c r="C55" t="str">
        <f t="shared" si="0"/>
        <v>("53", "Montagny 1er Cru"),</v>
      </c>
      <c r="I55" s="2" t="s">
        <v>4760</v>
      </c>
    </row>
    <row r="56" spans="1:9" x14ac:dyDescent="0.25">
      <c r="A56" s="2" t="s">
        <v>4760</v>
      </c>
      <c r="B56" s="13">
        <v>54</v>
      </c>
      <c r="C56" t="str">
        <f t="shared" si="0"/>
        <v>("54", "Morgon"),</v>
      </c>
      <c r="I56" s="2" t="s">
        <v>4999</v>
      </c>
    </row>
    <row r="57" spans="1:9" x14ac:dyDescent="0.25">
      <c r="A57" s="2" t="s">
        <v>4999</v>
      </c>
      <c r="B57" s="13">
        <v>55</v>
      </c>
      <c r="C57" t="str">
        <f t="shared" si="0"/>
        <v>("55", "Moulin à Vent"),</v>
      </c>
      <c r="I57" s="2" t="s">
        <v>4732</v>
      </c>
    </row>
    <row r="58" spans="1:9" x14ac:dyDescent="0.25">
      <c r="A58" s="2" t="s">
        <v>4732</v>
      </c>
      <c r="B58" s="13">
        <v>56</v>
      </c>
      <c r="C58" t="str">
        <f t="shared" si="0"/>
        <v>("56", "Pessac-Léognan"),</v>
      </c>
      <c r="I58" s="2" t="s">
        <v>5027</v>
      </c>
    </row>
    <row r="59" spans="1:9" x14ac:dyDescent="0.25">
      <c r="A59" s="2" t="s">
        <v>5027</v>
      </c>
      <c r="B59" s="13">
        <v>57</v>
      </c>
      <c r="C59" t="str">
        <f t="shared" si="0"/>
        <v>("57", "Petit Chablis"),</v>
      </c>
      <c r="I59" s="2" t="s">
        <v>4797</v>
      </c>
    </row>
    <row r="60" spans="1:9" x14ac:dyDescent="0.25">
      <c r="A60" s="2" t="s">
        <v>4797</v>
      </c>
      <c r="B60" s="13">
        <v>58</v>
      </c>
      <c r="C60" t="str">
        <f t="shared" si="0"/>
        <v>("58", "Pouilly Fuissé"),</v>
      </c>
      <c r="I60" s="2" t="s">
        <v>4824</v>
      </c>
    </row>
    <row r="61" spans="1:9" x14ac:dyDescent="0.25">
      <c r="A61" s="2" t="s">
        <v>4824</v>
      </c>
      <c r="B61" s="13">
        <v>59</v>
      </c>
      <c r="C61" t="str">
        <f t="shared" si="0"/>
        <v>("59", "Pouilly Fumé"),</v>
      </c>
      <c r="I61" s="2" t="s">
        <v>4734</v>
      </c>
    </row>
    <row r="62" spans="1:9" x14ac:dyDescent="0.25">
      <c r="A62" s="2" t="s">
        <v>4734</v>
      </c>
      <c r="B62" s="13">
        <v>60</v>
      </c>
      <c r="C62" t="str">
        <f t="shared" si="0"/>
        <v>("60", "Puisseguin St Emilion"),</v>
      </c>
      <c r="I62" s="2" t="s">
        <v>4834</v>
      </c>
    </row>
    <row r="63" spans="1:9" x14ac:dyDescent="0.25">
      <c r="A63" s="2" t="s">
        <v>4834</v>
      </c>
      <c r="B63" s="13">
        <v>61</v>
      </c>
      <c r="C63" t="str">
        <f t="shared" si="0"/>
        <v>("61", "Rasteau"),</v>
      </c>
      <c r="I63" s="2" t="s">
        <v>5015</v>
      </c>
    </row>
    <row r="64" spans="1:9" x14ac:dyDescent="0.25">
      <c r="A64" s="2" t="s">
        <v>5015</v>
      </c>
      <c r="B64" s="13">
        <v>62</v>
      </c>
      <c r="C64" t="str">
        <f t="shared" si="0"/>
        <v>("62", "Régnié"),</v>
      </c>
      <c r="I64" s="2" t="s">
        <v>5046</v>
      </c>
    </row>
    <row r="65" spans="1:9" x14ac:dyDescent="0.25">
      <c r="A65" s="2" t="s">
        <v>5046</v>
      </c>
      <c r="B65" s="13">
        <v>63</v>
      </c>
      <c r="C65" t="str">
        <f t="shared" si="0"/>
        <v>("63", "Reuilly"),</v>
      </c>
      <c r="I65" s="2" t="s">
        <v>4905</v>
      </c>
    </row>
    <row r="66" spans="1:9" x14ac:dyDescent="0.25">
      <c r="A66" s="2" t="s">
        <v>4905</v>
      </c>
      <c r="B66" s="13">
        <v>64</v>
      </c>
      <c r="C66" t="str">
        <f t="shared" si="0"/>
        <v>("64", "Rully"),</v>
      </c>
      <c r="I66" s="2" t="s">
        <v>4978</v>
      </c>
    </row>
    <row r="67" spans="1:9" x14ac:dyDescent="0.25">
      <c r="A67" s="2" t="s">
        <v>4978</v>
      </c>
      <c r="B67" s="13">
        <v>65</v>
      </c>
      <c r="C67" t="str">
        <f t="shared" si="0"/>
        <v>("65", "Saint Véran"),</v>
      </c>
      <c r="I67" s="2" t="s">
        <v>4942</v>
      </c>
    </row>
    <row r="68" spans="1:9" x14ac:dyDescent="0.25">
      <c r="A68" s="2" t="s">
        <v>4942</v>
      </c>
      <c r="B68" s="13">
        <v>66</v>
      </c>
      <c r="C68" t="str">
        <f t="shared" ref="C68:C80" si="1">$D$1&amp;B68&amp;$E$1&amp;A68&amp;$F$1</f>
        <v>("66", "Sancerre"),</v>
      </c>
      <c r="I68" s="2" t="s">
        <v>4798</v>
      </c>
    </row>
    <row r="69" spans="1:9" x14ac:dyDescent="0.25">
      <c r="A69" s="2" t="s">
        <v>4798</v>
      </c>
      <c r="B69" s="13">
        <v>67</v>
      </c>
      <c r="C69" t="str">
        <f t="shared" si="1"/>
        <v>("67", "Santenay"),</v>
      </c>
      <c r="I69" s="2" t="s">
        <v>4826</v>
      </c>
    </row>
    <row r="70" spans="1:9" x14ac:dyDescent="0.25">
      <c r="A70" s="2" t="s">
        <v>4826</v>
      </c>
      <c r="B70" s="13">
        <v>68</v>
      </c>
      <c r="C70" t="str">
        <f t="shared" si="1"/>
        <v>("68", "Saumur Champigny"),</v>
      </c>
      <c r="I70" s="2" t="s">
        <v>4735</v>
      </c>
    </row>
    <row r="71" spans="1:9" x14ac:dyDescent="0.25">
      <c r="A71" s="2" t="s">
        <v>4735</v>
      </c>
      <c r="B71" s="13">
        <v>69</v>
      </c>
      <c r="C71" t="str">
        <f t="shared" si="1"/>
        <v>("69", "Sauternes"),</v>
      </c>
      <c r="I71" s="2" t="s">
        <v>4801</v>
      </c>
    </row>
    <row r="72" spans="1:9" x14ac:dyDescent="0.25">
      <c r="A72" s="2" t="s">
        <v>4801</v>
      </c>
      <c r="B72" s="13">
        <v>70</v>
      </c>
      <c r="C72" t="str">
        <f t="shared" si="1"/>
        <v>("70", "Savigny Les Beaunes"),</v>
      </c>
      <c r="I72" s="2" t="s">
        <v>4737</v>
      </c>
    </row>
    <row r="73" spans="1:9" x14ac:dyDescent="0.25">
      <c r="A73" s="2" t="s">
        <v>4737</v>
      </c>
      <c r="B73" s="13">
        <v>71</v>
      </c>
      <c r="C73" t="str">
        <f t="shared" si="1"/>
        <v>("71", "St Emilion"),</v>
      </c>
      <c r="I73" s="2" t="s">
        <v>4738</v>
      </c>
    </row>
    <row r="74" spans="1:9" x14ac:dyDescent="0.25">
      <c r="A74" s="2" t="s">
        <v>4738</v>
      </c>
      <c r="B74" s="13">
        <v>72</v>
      </c>
      <c r="C74" t="str">
        <f t="shared" si="1"/>
        <v>("72", "St Emilion Grand Cru"),</v>
      </c>
      <c r="I74" s="2" t="s">
        <v>4739</v>
      </c>
    </row>
    <row r="75" spans="1:9" x14ac:dyDescent="0.25">
      <c r="A75" s="2" t="s">
        <v>4739</v>
      </c>
      <c r="B75" s="13">
        <v>73</v>
      </c>
      <c r="C75" t="str">
        <f t="shared" si="1"/>
        <v>("73", "St Estèphe"),</v>
      </c>
      <c r="I75" s="2" t="s">
        <v>4869</v>
      </c>
    </row>
    <row r="76" spans="1:9" x14ac:dyDescent="0.25">
      <c r="A76" s="2" t="s">
        <v>4869</v>
      </c>
      <c r="B76" s="13">
        <v>74</v>
      </c>
      <c r="C76" t="str">
        <f t="shared" si="1"/>
        <v>("74", "St Joseph"),</v>
      </c>
      <c r="I76" s="2" t="s">
        <v>4827</v>
      </c>
    </row>
    <row r="77" spans="1:9" x14ac:dyDescent="0.25">
      <c r="A77" s="2" t="s">
        <v>4827</v>
      </c>
      <c r="B77" s="13">
        <v>75</v>
      </c>
      <c r="C77" t="str">
        <f t="shared" si="1"/>
        <v>("75", "St Nicolas de Bourgueuil"),</v>
      </c>
      <c r="I77" s="2" t="s">
        <v>4852</v>
      </c>
    </row>
    <row r="78" spans="1:9" x14ac:dyDescent="0.25">
      <c r="A78" s="2" t="s">
        <v>4852</v>
      </c>
      <c r="B78" s="13">
        <v>76</v>
      </c>
      <c r="C78" t="str">
        <f t="shared" si="1"/>
        <v>("76", "St Péray"),</v>
      </c>
      <c r="I78" s="2" t="s">
        <v>4853</v>
      </c>
    </row>
    <row r="79" spans="1:9" x14ac:dyDescent="0.25">
      <c r="A79" s="2" t="s">
        <v>4853</v>
      </c>
      <c r="B79" s="13">
        <v>77</v>
      </c>
      <c r="C79" t="str">
        <f t="shared" si="1"/>
        <v>("77", "Vacqueras"),</v>
      </c>
      <c r="I79" s="2" t="s">
        <v>4751</v>
      </c>
    </row>
    <row r="80" spans="1:9" x14ac:dyDescent="0.25">
      <c r="A80" s="2" t="s">
        <v>4751</v>
      </c>
      <c r="B80" s="13">
        <v>78</v>
      </c>
      <c r="C80" t="str">
        <f t="shared" si="1"/>
        <v>("78", "Vin de France"),</v>
      </c>
      <c r="I80" s="2"/>
    </row>
    <row r="81" spans="1:1" x14ac:dyDescent="0.25">
      <c r="A81" s="2"/>
    </row>
    <row r="144" spans="8:8" x14ac:dyDescent="0.25">
      <c r="H144" s="2"/>
    </row>
    <row r="145" spans="8:8" x14ac:dyDescent="0.25">
      <c r="H145" s="2"/>
    </row>
    <row r="146" spans="8:8" x14ac:dyDescent="0.25">
      <c r="H146" s="2"/>
    </row>
    <row r="147" spans="8:8" x14ac:dyDescent="0.25">
      <c r="H147" s="2"/>
    </row>
    <row r="148" spans="8:8" x14ac:dyDescent="0.25">
      <c r="H148" s="2"/>
    </row>
    <row r="149" spans="8:8" x14ac:dyDescent="0.25">
      <c r="H149" s="2"/>
    </row>
    <row r="150" spans="8:8" x14ac:dyDescent="0.25">
      <c r="H150" s="2"/>
    </row>
    <row r="151" spans="8:8" x14ac:dyDescent="0.25">
      <c r="H151" s="2"/>
    </row>
    <row r="152" spans="8:8" x14ac:dyDescent="0.25">
      <c r="H152" s="2"/>
    </row>
    <row r="153" spans="8:8" x14ac:dyDescent="0.25">
      <c r="H153" s="2"/>
    </row>
    <row r="154" spans="8:8" x14ac:dyDescent="0.25">
      <c r="H154" s="2"/>
    </row>
    <row r="155" spans="8:8" x14ac:dyDescent="0.25">
      <c r="H155" s="2"/>
    </row>
    <row r="156" spans="8:8" x14ac:dyDescent="0.25">
      <c r="H156" s="2"/>
    </row>
    <row r="157" spans="8:8" x14ac:dyDescent="0.25">
      <c r="H157" s="2"/>
    </row>
    <row r="158" spans="8:8" x14ac:dyDescent="0.25">
      <c r="H158" s="2"/>
    </row>
    <row r="159" spans="8:8" x14ac:dyDescent="0.25">
      <c r="H159" s="2"/>
    </row>
    <row r="160" spans="8:8" x14ac:dyDescent="0.25">
      <c r="H160" s="2"/>
    </row>
    <row r="161" spans="8:8" x14ac:dyDescent="0.25">
      <c r="H161" s="2"/>
    </row>
    <row r="162" spans="8:8" x14ac:dyDescent="0.25">
      <c r="H162" s="2"/>
    </row>
    <row r="163" spans="8:8" x14ac:dyDescent="0.25">
      <c r="H163" s="2"/>
    </row>
    <row r="164" spans="8:8" x14ac:dyDescent="0.25">
      <c r="H164" s="2"/>
    </row>
    <row r="165" spans="8:8" x14ac:dyDescent="0.25">
      <c r="H165" s="2"/>
    </row>
    <row r="166" spans="8:8" x14ac:dyDescent="0.25">
      <c r="H166" s="2"/>
    </row>
    <row r="167" spans="8:8" x14ac:dyDescent="0.25">
      <c r="H167" s="2"/>
    </row>
    <row r="168" spans="8:8" x14ac:dyDescent="0.25">
      <c r="H168" s="2"/>
    </row>
    <row r="169" spans="8:8" x14ac:dyDescent="0.25">
      <c r="H169" s="2"/>
    </row>
    <row r="170" spans="8:8" x14ac:dyDescent="0.25">
      <c r="H170" s="2"/>
    </row>
    <row r="171" spans="8:8" x14ac:dyDescent="0.25">
      <c r="H171" s="2"/>
    </row>
    <row r="172" spans="8:8" x14ac:dyDescent="0.25">
      <c r="H172" s="2"/>
    </row>
    <row r="173" spans="8:8" x14ac:dyDescent="0.25">
      <c r="H173" s="2"/>
    </row>
    <row r="174" spans="8:8" x14ac:dyDescent="0.25">
      <c r="H174" s="2"/>
    </row>
    <row r="175" spans="8:8" x14ac:dyDescent="0.25">
      <c r="H175" s="2"/>
    </row>
    <row r="176" spans="8:8" x14ac:dyDescent="0.25">
      <c r="H176" s="2"/>
    </row>
    <row r="177" spans="8:8" x14ac:dyDescent="0.25">
      <c r="H177" s="2"/>
    </row>
    <row r="178" spans="8:8" x14ac:dyDescent="0.25">
      <c r="H178" s="2"/>
    </row>
    <row r="179" spans="8:8" x14ac:dyDescent="0.25">
      <c r="H179" s="2"/>
    </row>
    <row r="180" spans="8:8" x14ac:dyDescent="0.25">
      <c r="H180" s="2"/>
    </row>
    <row r="181" spans="8:8" x14ac:dyDescent="0.25">
      <c r="H181" s="2"/>
    </row>
    <row r="182" spans="8:8" x14ac:dyDescent="0.25">
      <c r="H182" s="2"/>
    </row>
    <row r="183" spans="8:8" x14ac:dyDescent="0.25">
      <c r="H183" s="2"/>
    </row>
  </sheetData>
  <sortState xmlns:xlrd2="http://schemas.microsoft.com/office/spreadsheetml/2017/richdata2" ref="I2:I1046828">
    <sortCondition ref="I2:I1046828"/>
  </sortState>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84DB2-CBA3-482A-A7DD-ABD3F0EDB2AC}">
  <sheetPr codeName="Feuil8"/>
  <dimension ref="A1:I12"/>
  <sheetViews>
    <sheetView workbookViewId="0">
      <selection activeCell="C1" sqref="C1:C11"/>
    </sheetView>
  </sheetViews>
  <sheetFormatPr baseColWidth="10" defaultRowHeight="15" x14ac:dyDescent="0.25"/>
  <cols>
    <col min="1" max="1" width="18.85546875" bestFit="1" customWidth="1"/>
    <col min="2" max="2" width="16" customWidth="1"/>
    <col min="3" max="3" width="52.28515625" bestFit="1" customWidth="1"/>
  </cols>
  <sheetData>
    <row r="1" spans="1:9" ht="15.75" x14ac:dyDescent="0.25">
      <c r="A1" s="7" t="s">
        <v>7</v>
      </c>
      <c r="B1" s="7" t="s">
        <v>2199</v>
      </c>
      <c r="C1" t="s">
        <v>5518</v>
      </c>
      <c r="D1" t="s">
        <v>2192</v>
      </c>
      <c r="E1" t="s">
        <v>2193</v>
      </c>
      <c r="F1" t="s">
        <v>2194</v>
      </c>
      <c r="I1" s="1" t="s">
        <v>2207</v>
      </c>
    </row>
    <row r="2" spans="1:9" x14ac:dyDescent="0.25">
      <c r="A2" s="48" t="s">
        <v>5081</v>
      </c>
      <c r="B2" s="49" t="s">
        <v>5080</v>
      </c>
      <c r="C2" t="str">
        <f>$D$1&amp;B2&amp;$E$1&amp;A2&amp;$F$1</f>
        <v>("0", "Non définie"),</v>
      </c>
      <c r="I2" s="2" t="s">
        <v>2305</v>
      </c>
    </row>
    <row r="3" spans="1:9" x14ac:dyDescent="0.25">
      <c r="A3" s="2" t="s">
        <v>2305</v>
      </c>
      <c r="B3" s="9">
        <v>1</v>
      </c>
      <c r="C3" t="str">
        <f>$D$1&amp;B3&amp;$E$1&amp;A3&amp;$F$1</f>
        <v>("1", "Ambrée"),</v>
      </c>
      <c r="I3" s="2" t="s">
        <v>4689</v>
      </c>
    </row>
    <row r="4" spans="1:9" x14ac:dyDescent="0.25">
      <c r="A4" s="2" t="s">
        <v>4689</v>
      </c>
      <c r="B4" s="9">
        <v>2</v>
      </c>
      <c r="C4" t="str">
        <f t="shared" ref="C4:C11" si="0">$D$1&amp;B4&amp;$E$1&amp;A4&amp;$F$1</f>
        <v>("2", "Blanc"),</v>
      </c>
      <c r="I4" s="2" t="s">
        <v>4877</v>
      </c>
    </row>
    <row r="5" spans="1:9" x14ac:dyDescent="0.25">
      <c r="A5" s="2" t="s">
        <v>4877</v>
      </c>
      <c r="B5" s="9">
        <v>3</v>
      </c>
      <c r="C5" t="str">
        <f t="shared" si="0"/>
        <v>("3", "Blanche"),</v>
      </c>
      <c r="I5" s="2" t="s">
        <v>4803</v>
      </c>
    </row>
    <row r="6" spans="1:9" x14ac:dyDescent="0.25">
      <c r="A6" s="2" t="s">
        <v>4803</v>
      </c>
      <c r="B6" s="9">
        <v>4</v>
      </c>
      <c r="C6" t="str">
        <f t="shared" si="0"/>
        <v>("4", "Blonde"),</v>
      </c>
      <c r="I6" s="2" t="s">
        <v>5007</v>
      </c>
    </row>
    <row r="7" spans="1:9" x14ac:dyDescent="0.25">
      <c r="A7" s="2" t="s">
        <v>5007</v>
      </c>
      <c r="B7" s="9">
        <v>5</v>
      </c>
      <c r="C7" t="str">
        <f t="shared" si="0"/>
        <v>("5", "Brune"),</v>
      </c>
      <c r="I7" s="2" t="s">
        <v>314</v>
      </c>
    </row>
    <row r="8" spans="1:9" x14ac:dyDescent="0.25">
      <c r="A8" s="2" t="s">
        <v>314</v>
      </c>
      <c r="B8" s="9">
        <v>6</v>
      </c>
      <c r="C8" t="str">
        <f t="shared" si="0"/>
        <v>("6", "IPA"),</v>
      </c>
      <c r="I8" s="2" t="s">
        <v>2306</v>
      </c>
    </row>
    <row r="9" spans="1:9" x14ac:dyDescent="0.25">
      <c r="A9" s="2" t="s">
        <v>2306</v>
      </c>
      <c r="B9" s="9">
        <v>7</v>
      </c>
      <c r="C9" t="str">
        <f t="shared" si="0"/>
        <v>("7", "Rosé"),</v>
      </c>
      <c r="I9" s="2" t="s">
        <v>4719</v>
      </c>
    </row>
    <row r="10" spans="1:9" x14ac:dyDescent="0.25">
      <c r="A10" s="2" t="s">
        <v>4719</v>
      </c>
      <c r="B10" s="9">
        <v>8</v>
      </c>
      <c r="C10" t="str">
        <f t="shared" si="0"/>
        <v>("8", "Rouge"),</v>
      </c>
      <c r="I10" s="2" t="s">
        <v>5008</v>
      </c>
    </row>
    <row r="11" spans="1:9" x14ac:dyDescent="0.25">
      <c r="A11" s="2" t="s">
        <v>5008</v>
      </c>
      <c r="B11" s="9">
        <v>9</v>
      </c>
      <c r="C11" t="str">
        <f t="shared" si="0"/>
        <v>("9", "Triple"),</v>
      </c>
      <c r="I11" s="2"/>
    </row>
    <row r="12" spans="1:9" x14ac:dyDescent="0.25">
      <c r="A12" s="2"/>
    </row>
  </sheetData>
  <sortState xmlns:xlrd2="http://schemas.microsoft.com/office/spreadsheetml/2017/richdata2" ref="I2:I1046824">
    <sortCondition ref="I2:I1046824"/>
  </sortState>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F014-98E8-477D-A551-A8E371007944}">
  <sheetPr codeName="Feuil9"/>
  <dimension ref="A1:J22"/>
  <sheetViews>
    <sheetView workbookViewId="0">
      <selection activeCell="D1" sqref="D1:D21"/>
    </sheetView>
  </sheetViews>
  <sheetFormatPr baseColWidth="10" defaultRowHeight="15" x14ac:dyDescent="0.25"/>
  <cols>
    <col min="1" max="1" width="23.28515625" bestFit="1" customWidth="1"/>
    <col min="2" max="2" width="15.7109375" bestFit="1" customWidth="1"/>
    <col min="3" max="3" width="14" bestFit="1" customWidth="1"/>
    <col min="4" max="4" width="49.140625" bestFit="1" customWidth="1"/>
    <col min="5" max="5" width="2.7109375" bestFit="1" customWidth="1"/>
    <col min="6" max="6" width="3.7109375" bestFit="1" customWidth="1"/>
    <col min="7" max="7" width="3.140625" bestFit="1" customWidth="1"/>
    <col min="10" max="10" width="14.5703125" bestFit="1" customWidth="1"/>
  </cols>
  <sheetData>
    <row r="1" spans="1:10" ht="15.75" x14ac:dyDescent="0.25">
      <c r="A1" s="7" t="s">
        <v>8</v>
      </c>
      <c r="B1" s="7" t="s">
        <v>2200</v>
      </c>
      <c r="C1" s="7" t="s">
        <v>2300</v>
      </c>
      <c r="D1" t="s">
        <v>5522</v>
      </c>
      <c r="E1" t="s">
        <v>2192</v>
      </c>
      <c r="F1" t="s">
        <v>2193</v>
      </c>
      <c r="G1" t="s">
        <v>2194</v>
      </c>
      <c r="J1" s="1" t="s">
        <v>2208</v>
      </c>
    </row>
    <row r="2" spans="1:10" x14ac:dyDescent="0.25">
      <c r="A2" s="48" t="s">
        <v>5081</v>
      </c>
      <c r="B2" s="49" t="s">
        <v>5080</v>
      </c>
      <c r="C2" s="48" t="s">
        <v>5081</v>
      </c>
      <c r="D2" t="str">
        <f t="shared" ref="D2:D21" si="0">$E$1&amp;B2&amp;$F$1&amp;C2&amp;$G$1</f>
        <v>("0", "Non définie"),</v>
      </c>
      <c r="J2" s="2" t="s">
        <v>574</v>
      </c>
    </row>
    <row r="3" spans="1:10" x14ac:dyDescent="0.25">
      <c r="A3" s="2" t="s">
        <v>574</v>
      </c>
      <c r="B3" s="9">
        <v>1</v>
      </c>
      <c r="C3" t="str">
        <f t="shared" ref="C3:C21" si="1">SUBSTITUTE(SUBSTITUTE(SUBSTITUTE(A3," GR"," gr"),"CL","cl")," G"," gr")</f>
        <v>1 L</v>
      </c>
      <c r="D3" t="str">
        <f t="shared" si="0"/>
        <v>("1", "1 L"),</v>
      </c>
      <c r="J3" s="2" t="s">
        <v>5022</v>
      </c>
    </row>
    <row r="4" spans="1:10" x14ac:dyDescent="0.25">
      <c r="A4" s="2" t="s">
        <v>5022</v>
      </c>
      <c r="B4" s="9">
        <v>2</v>
      </c>
      <c r="C4" t="str">
        <f t="shared" si="1"/>
        <v>180 gr</v>
      </c>
      <c r="D4" t="str">
        <f t="shared" si="0"/>
        <v>("2", "180 gr"),</v>
      </c>
      <c r="J4" s="2" t="s">
        <v>4697</v>
      </c>
    </row>
    <row r="5" spans="1:10" x14ac:dyDescent="0.25">
      <c r="A5" s="2" t="s">
        <v>4697</v>
      </c>
      <c r="B5" s="9">
        <v>3</v>
      </c>
      <c r="C5" t="str">
        <f t="shared" si="1"/>
        <v>20 cl</v>
      </c>
      <c r="D5" t="str">
        <f t="shared" si="0"/>
        <v>("3", "20 cl"),</v>
      </c>
      <c r="J5" s="2" t="s">
        <v>4935</v>
      </c>
    </row>
    <row r="6" spans="1:10" x14ac:dyDescent="0.25">
      <c r="A6" s="2" t="s">
        <v>4935</v>
      </c>
      <c r="B6" s="9">
        <v>4</v>
      </c>
      <c r="C6" t="str">
        <f t="shared" si="1"/>
        <v>25 cl</v>
      </c>
      <c r="D6" t="str">
        <f t="shared" si="0"/>
        <v>("4", "25 cl"),</v>
      </c>
      <c r="J6" s="2" t="s">
        <v>5077</v>
      </c>
    </row>
    <row r="7" spans="1:10" x14ac:dyDescent="0.25">
      <c r="A7" s="2" t="s">
        <v>5077</v>
      </c>
      <c r="B7" s="9">
        <v>5</v>
      </c>
      <c r="C7" t="str">
        <f t="shared" si="1"/>
        <v>26 cl</v>
      </c>
      <c r="D7" t="str">
        <f t="shared" si="0"/>
        <v>("5", "26 cl"),</v>
      </c>
      <c r="J7" s="2" t="s">
        <v>5074</v>
      </c>
    </row>
    <row r="8" spans="1:10" x14ac:dyDescent="0.25">
      <c r="A8" s="2" t="s">
        <v>5074</v>
      </c>
      <c r="B8" s="9">
        <v>6</v>
      </c>
      <c r="C8" t="str">
        <f t="shared" si="1"/>
        <v>27 cl</v>
      </c>
      <c r="D8" t="str">
        <f t="shared" si="0"/>
        <v>("6", "27 cl"),</v>
      </c>
      <c r="J8" s="2" t="s">
        <v>5181</v>
      </c>
    </row>
    <row r="9" spans="1:10" x14ac:dyDescent="0.25">
      <c r="A9" s="2" t="s">
        <v>5181</v>
      </c>
      <c r="B9" s="9">
        <v>7</v>
      </c>
      <c r="C9" t="str">
        <f t="shared" si="1"/>
        <v>3 L</v>
      </c>
      <c r="D9" t="str">
        <f t="shared" si="0"/>
        <v>("7", "3 L"),</v>
      </c>
      <c r="J9" s="2" t="s">
        <v>4804</v>
      </c>
    </row>
    <row r="10" spans="1:10" x14ac:dyDescent="0.25">
      <c r="A10" s="2" t="s">
        <v>4804</v>
      </c>
      <c r="B10" s="9">
        <v>8</v>
      </c>
      <c r="C10" t="str">
        <f t="shared" si="1"/>
        <v>33 cl</v>
      </c>
      <c r="D10" t="str">
        <f t="shared" si="0"/>
        <v>("8", "33 cl"),</v>
      </c>
      <c r="J10" s="2" t="s">
        <v>4700</v>
      </c>
    </row>
    <row r="11" spans="1:10" x14ac:dyDescent="0.25">
      <c r="A11" s="2" t="s">
        <v>4700</v>
      </c>
      <c r="B11" s="9">
        <v>9</v>
      </c>
      <c r="C11" t="str">
        <f t="shared" si="1"/>
        <v>35 cl</v>
      </c>
      <c r="D11" t="str">
        <f t="shared" si="0"/>
        <v>("9", "35 cl"),</v>
      </c>
      <c r="J11" s="2" t="s">
        <v>5073</v>
      </c>
    </row>
    <row r="12" spans="1:10" x14ac:dyDescent="0.25">
      <c r="A12" s="2" t="s">
        <v>5073</v>
      </c>
      <c r="B12" s="9">
        <v>10</v>
      </c>
      <c r="C12" t="str">
        <f t="shared" si="1"/>
        <v>36 cl</v>
      </c>
      <c r="D12" t="str">
        <f t="shared" si="0"/>
        <v>("10", "36 cl"),</v>
      </c>
      <c r="J12" s="2" t="s">
        <v>4833</v>
      </c>
    </row>
    <row r="13" spans="1:10" x14ac:dyDescent="0.25">
      <c r="A13" s="2" t="s">
        <v>4833</v>
      </c>
      <c r="B13" s="9">
        <v>11</v>
      </c>
      <c r="C13" t="str">
        <f t="shared" si="1"/>
        <v>37.5 cl</v>
      </c>
      <c r="D13" t="str">
        <f t="shared" si="0"/>
        <v>("11", "37.5 cl"),</v>
      </c>
      <c r="J13" s="2" t="s">
        <v>5076</v>
      </c>
    </row>
    <row r="14" spans="1:10" x14ac:dyDescent="0.25">
      <c r="A14" s="2" t="s">
        <v>5076</v>
      </c>
      <c r="B14" s="9">
        <v>12</v>
      </c>
      <c r="C14" t="str">
        <f t="shared" si="1"/>
        <v>48 cl</v>
      </c>
      <c r="D14" t="str">
        <f t="shared" si="0"/>
        <v>("12", "48 cl"),</v>
      </c>
      <c r="J14" s="2" t="s">
        <v>4695</v>
      </c>
    </row>
    <row r="15" spans="1:10" x14ac:dyDescent="0.25">
      <c r="A15" s="2" t="s">
        <v>4695</v>
      </c>
      <c r="B15" s="9">
        <v>13</v>
      </c>
      <c r="C15" t="str">
        <f t="shared" si="1"/>
        <v>50 cl</v>
      </c>
      <c r="D15" t="str">
        <f t="shared" si="0"/>
        <v>("13", "50 cl"),</v>
      </c>
      <c r="J15" s="2" t="s">
        <v>5075</v>
      </c>
    </row>
    <row r="16" spans="1:10" x14ac:dyDescent="0.25">
      <c r="A16" s="2" t="s">
        <v>5075</v>
      </c>
      <c r="B16" s="9">
        <v>14</v>
      </c>
      <c r="C16" t="str">
        <f t="shared" si="1"/>
        <v>65 cl</v>
      </c>
      <c r="D16" t="str">
        <f t="shared" si="0"/>
        <v>("14", "65 cl"),</v>
      </c>
      <c r="J16" s="2" t="s">
        <v>4696</v>
      </c>
    </row>
    <row r="17" spans="1:10" x14ac:dyDescent="0.25">
      <c r="A17" s="2" t="s">
        <v>4696</v>
      </c>
      <c r="B17" s="9">
        <v>15</v>
      </c>
      <c r="C17" t="str">
        <f t="shared" si="1"/>
        <v>70 cl</v>
      </c>
      <c r="D17" t="str">
        <f t="shared" si="0"/>
        <v>("15", "70 cl"),</v>
      </c>
      <c r="J17" s="2" t="s">
        <v>4688</v>
      </c>
    </row>
    <row r="18" spans="1:10" x14ac:dyDescent="0.25">
      <c r="A18" s="2" t="s">
        <v>4688</v>
      </c>
      <c r="B18" s="9">
        <v>16</v>
      </c>
      <c r="C18" t="str">
        <f t="shared" si="1"/>
        <v>75 cl</v>
      </c>
      <c r="D18" t="str">
        <f t="shared" si="0"/>
        <v>("16", "75 cl"),</v>
      </c>
      <c r="J18" s="2" t="s">
        <v>4945</v>
      </c>
    </row>
    <row r="19" spans="1:10" x14ac:dyDescent="0.25">
      <c r="A19" s="2" t="s">
        <v>4945</v>
      </c>
      <c r="B19" s="9">
        <v>17</v>
      </c>
      <c r="C19" t="str">
        <f t="shared" si="1"/>
        <v>80 gr</v>
      </c>
      <c r="D19" t="str">
        <f t="shared" si="0"/>
        <v>("17", "80 gr"),</v>
      </c>
      <c r="J19" s="2" t="s">
        <v>2304</v>
      </c>
    </row>
    <row r="20" spans="1:10" x14ac:dyDescent="0.25">
      <c r="A20" s="2" t="s">
        <v>2304</v>
      </c>
      <c r="B20" s="9">
        <v>18</v>
      </c>
      <c r="C20" t="str">
        <f t="shared" si="1"/>
        <v>Jéroboam</v>
      </c>
      <c r="D20" t="str">
        <f t="shared" si="0"/>
        <v>("18", "Jéroboam"),</v>
      </c>
      <c r="J20" s="2" t="s">
        <v>2303</v>
      </c>
    </row>
    <row r="21" spans="1:10" x14ac:dyDescent="0.25">
      <c r="A21" s="2" t="s">
        <v>2303</v>
      </c>
      <c r="B21" s="9">
        <v>19</v>
      </c>
      <c r="C21" t="str">
        <f t="shared" si="1"/>
        <v>Magnum</v>
      </c>
      <c r="D21" t="str">
        <f t="shared" si="0"/>
        <v>("19", "Magnum"),</v>
      </c>
      <c r="J21" s="2"/>
    </row>
    <row r="22" spans="1:10" x14ac:dyDescent="0.25">
      <c r="A22" s="2"/>
    </row>
  </sheetData>
  <sortState xmlns:xlrd2="http://schemas.microsoft.com/office/spreadsheetml/2017/richdata2" ref="J2:J1046824">
    <sortCondition ref="J2:J1046824"/>
  </sortState>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9D27CC-855F-44B1-B1CF-250F3FDF41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Procédure</vt:lpstr>
      <vt:lpstr>BaseXlSoft</vt:lpstr>
      <vt:lpstr>products</vt:lpstr>
      <vt:lpstr>frs</vt:lpstr>
      <vt:lpstr>Families</vt:lpstr>
      <vt:lpstr>Regions</vt:lpstr>
      <vt:lpstr>Appellations</vt:lpstr>
      <vt:lpstr>Colors</vt:lpstr>
      <vt:lpstr>Contenants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Didier DELRIEUX</dc:creator>
  <cp:lastModifiedBy>carine DELRIEUX</cp:lastModifiedBy>
  <dcterms:created xsi:type="dcterms:W3CDTF">2024-04-25T16:07:32Z</dcterms:created>
  <dcterms:modified xsi:type="dcterms:W3CDTF">2024-09-06T15:09:50Z</dcterms:modified>
</cp:coreProperties>
</file>